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t554\Desktop\LIB_SC\"/>
    </mc:Choice>
  </mc:AlternateContent>
  <xr:revisionPtr revIDLastSave="0" documentId="13_ncr:1_{B7954055-E860-481F-A1CA-57856C7BDA3D}" xr6:coauthVersionLast="45" xr6:coauthVersionMax="45" xr10:uidLastSave="{00000000-0000-0000-0000-000000000000}"/>
  <bookViews>
    <workbookView xWindow="4785" yWindow="-20145" windowWidth="34320" windowHeight="18990" activeTab="1" xr2:uid="{50225A39-39E5-4E35-AB7F-B92D636E1AD3}"/>
  </bookViews>
  <sheets>
    <sheet name="2019 U.S. consumption" sheetId="3" r:id="rId1"/>
    <sheet name="EV projection" sheetId="1" r:id="rId2"/>
    <sheet name="LCI" sheetId="2" r:id="rId3"/>
    <sheet name="Transport_TAU" sheetId="5" r:id="rId4"/>
    <sheet name="Transport projection" sheetId="4" r:id="rId5"/>
  </sheets>
  <externalReferences>
    <externalReference r:id="rId6"/>
  </externalReferences>
  <definedNames>
    <definedName name="_xlnm._FilterDatabase" localSheetId="0" hidden="1">'2019 U.S. consumption'!$B$3:$Q$48</definedName>
    <definedName name="aaaa">#REF!</definedName>
    <definedName name="Apples">#REF!</definedName>
    <definedName name="B_1">#REF!</definedName>
    <definedName name="Bananas">#REF!</definedName>
    <definedName name="Bananas_1">#REF!</definedName>
    <definedName name="Bananas_3">#REF!</definedName>
    <definedName name="grp_WalkMeArrows">"shp_ArrowCurved,txt_WalkMeArrows,shp_ArrowStraight"</definedName>
    <definedName name="grp_WalkMeBrace">"shp_BraceBottom,txt_WalkMeBrace,shp_BraceLeft"</definedName>
    <definedName name="Lemons">#REF!</definedName>
    <definedName name="lst_Fruit">#REF!</definedName>
    <definedName name="lst_Fruit_1">#REF!</definedName>
    <definedName name="lst_FruitType">#REF!</definedName>
    <definedName name="Oranges">#REF!</definedName>
    <definedName name="Oranges_1">#REF!</definedName>
    <definedName name="Oranges_2">#REF!</definedName>
    <definedName name="Oranges_3">#REF!</definedName>
    <definedName name="Oranges_4">#REF!</definedName>
    <definedName name="SalesTax">0.0825</definedName>
    <definedName name="Shipping">1.25</definedName>
  </definedNames>
  <calcPr calcId="191029" iterate="1" iterateCount="32767" iterateDelta="1.0000000000000001E-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5" i="5" l="1"/>
  <c r="C372" i="5"/>
  <c r="AX4" i="5"/>
  <c r="G109" i="5"/>
  <c r="B306" i="5"/>
  <c r="B283" i="5"/>
  <c r="B273" i="5"/>
  <c r="B263" i="5"/>
  <c r="E204" i="5"/>
  <c r="D204" i="5"/>
  <c r="C204" i="5"/>
  <c r="B204" i="5"/>
  <c r="AC32" i="5"/>
  <c r="AO32" i="5" s="1"/>
  <c r="AB32" i="5"/>
  <c r="AN32" i="5" s="1"/>
  <c r="G199" i="5"/>
  <c r="F199" i="5"/>
  <c r="F204" i="5" s="1"/>
  <c r="E199" i="5"/>
  <c r="D199" i="5"/>
  <c r="C199" i="5"/>
  <c r="B199" i="5"/>
  <c r="AC31" i="5"/>
  <c r="AO31" i="5" s="1"/>
  <c r="E194" i="5"/>
  <c r="D194" i="5"/>
  <c r="C194" i="5"/>
  <c r="B194" i="5"/>
  <c r="E189" i="5"/>
  <c r="D189" i="5"/>
  <c r="C189" i="5"/>
  <c r="B189" i="5"/>
  <c r="AB29" i="5"/>
  <c r="AN29" i="5" s="1"/>
  <c r="E184" i="5"/>
  <c r="D184" i="5"/>
  <c r="C184" i="5"/>
  <c r="B184" i="5"/>
  <c r="E179" i="5"/>
  <c r="D179" i="5"/>
  <c r="C179" i="5"/>
  <c r="B179" i="5"/>
  <c r="E174" i="5"/>
  <c r="D174" i="5"/>
  <c r="C174" i="5"/>
  <c r="B174" i="5"/>
  <c r="AB26" i="5"/>
  <c r="AN26" i="5" s="1"/>
  <c r="E169" i="5"/>
  <c r="D169" i="5"/>
  <c r="C169" i="5"/>
  <c r="B169" i="5"/>
  <c r="E164" i="5"/>
  <c r="D164" i="5"/>
  <c r="C164" i="5"/>
  <c r="B164" i="5"/>
  <c r="AC24" i="5"/>
  <c r="AO24" i="5" s="1"/>
  <c r="E159" i="5"/>
  <c r="D159" i="5"/>
  <c r="C159" i="5"/>
  <c r="B159" i="5"/>
  <c r="E154" i="5"/>
  <c r="D154" i="5"/>
  <c r="C154" i="5"/>
  <c r="B154" i="5"/>
  <c r="E149" i="5"/>
  <c r="D149" i="5"/>
  <c r="C149" i="5"/>
  <c r="B149" i="5"/>
  <c r="E144" i="5"/>
  <c r="D144" i="5"/>
  <c r="C144" i="5"/>
  <c r="B144" i="5"/>
  <c r="E139" i="5"/>
  <c r="D139" i="5"/>
  <c r="C139" i="5"/>
  <c r="B139" i="5"/>
  <c r="F134" i="5"/>
  <c r="F139" i="5" s="1"/>
  <c r="F144" i="5" s="1"/>
  <c r="E134" i="5"/>
  <c r="D134" i="5"/>
  <c r="C134" i="5"/>
  <c r="B134" i="5"/>
  <c r="AB18" i="5"/>
  <c r="AN18" i="5" s="1"/>
  <c r="E129" i="5"/>
  <c r="D129" i="5"/>
  <c r="C129" i="5"/>
  <c r="B129" i="5"/>
  <c r="AC17" i="5"/>
  <c r="AO17" i="5" s="1"/>
  <c r="E124" i="5"/>
  <c r="D124" i="5"/>
  <c r="C124" i="5"/>
  <c r="B124" i="5"/>
  <c r="G119" i="5"/>
  <c r="E119" i="5"/>
  <c r="D119" i="5"/>
  <c r="C119" i="5"/>
  <c r="B119" i="5"/>
  <c r="E114" i="5"/>
  <c r="D114" i="5"/>
  <c r="C114" i="5"/>
  <c r="B114" i="5"/>
  <c r="E109" i="5"/>
  <c r="D109" i="5"/>
  <c r="C109" i="5"/>
  <c r="B109" i="5"/>
  <c r="F104" i="5"/>
  <c r="G104" i="5" s="1"/>
  <c r="E104" i="5"/>
  <c r="D104" i="5"/>
  <c r="C104" i="5"/>
  <c r="B104" i="5"/>
  <c r="G99" i="5"/>
  <c r="E99" i="5"/>
  <c r="D99" i="5"/>
  <c r="C99" i="5"/>
  <c r="B99" i="5"/>
  <c r="AC11" i="5"/>
  <c r="AO11" i="5" s="1"/>
  <c r="E94" i="5"/>
  <c r="D94" i="5"/>
  <c r="C94" i="5"/>
  <c r="B94" i="5"/>
  <c r="G89" i="5"/>
  <c r="F89" i="5"/>
  <c r="E89" i="5"/>
  <c r="D89" i="5"/>
  <c r="C89" i="5"/>
  <c r="B89" i="5"/>
  <c r="G84" i="5"/>
  <c r="F84" i="5"/>
  <c r="E84" i="5"/>
  <c r="D84" i="5"/>
  <c r="C84" i="5"/>
  <c r="B84" i="5"/>
  <c r="G79" i="5"/>
  <c r="E79" i="5"/>
  <c r="D79" i="5"/>
  <c r="C79" i="5"/>
  <c r="B79" i="5"/>
  <c r="F74" i="5"/>
  <c r="E74" i="5"/>
  <c r="D74" i="5"/>
  <c r="C74" i="5"/>
  <c r="B74" i="5"/>
  <c r="AB6" i="5"/>
  <c r="AN6" i="5" s="1"/>
  <c r="E69" i="5"/>
  <c r="D69" i="5"/>
  <c r="C69" i="5"/>
  <c r="B69" i="5"/>
  <c r="E43" i="5"/>
  <c r="D43" i="5"/>
  <c r="C43" i="5"/>
  <c r="B43" i="5"/>
  <c r="BO42" i="5"/>
  <c r="BM42" i="5"/>
  <c r="G12" i="5"/>
  <c r="F12" i="5"/>
  <c r="E12" i="5"/>
  <c r="D12" i="5"/>
  <c r="C12" i="5"/>
  <c r="G11" i="5"/>
  <c r="F11" i="5"/>
  <c r="D11" i="5"/>
  <c r="C11" i="5"/>
  <c r="G124" i="5"/>
  <c r="G10" i="5"/>
  <c r="F10" i="5"/>
  <c r="E10" i="5"/>
  <c r="D10" i="5"/>
  <c r="C10" i="5"/>
  <c r="G9" i="5"/>
  <c r="F9" i="5"/>
  <c r="E9" i="5"/>
  <c r="D9" i="5"/>
  <c r="C9" i="5"/>
  <c r="F109" i="5"/>
  <c r="G8" i="5"/>
  <c r="F8" i="5"/>
  <c r="E8" i="5"/>
  <c r="D8" i="5"/>
  <c r="C8" i="5"/>
  <c r="G7" i="5"/>
  <c r="F7" i="5"/>
  <c r="E7" i="5"/>
  <c r="C7" i="5"/>
  <c r="G6" i="5"/>
  <c r="K6" i="5" s="1"/>
  <c r="F6" i="5"/>
  <c r="Z5" i="5" s="1"/>
  <c r="BI42" i="5" s="1"/>
  <c r="E6" i="5"/>
  <c r="I6" i="5" s="1"/>
  <c r="D6" i="5"/>
  <c r="H6" i="5" s="1"/>
  <c r="C6" i="5"/>
  <c r="AI31" i="5"/>
  <c r="AU31" i="5" s="1"/>
  <c r="AH31" i="5"/>
  <c r="AT31" i="5" s="1"/>
  <c r="AI28" i="5"/>
  <c r="AU28" i="5" s="1"/>
  <c r="AH28" i="5"/>
  <c r="AT28" i="5" s="1"/>
  <c r="AB28" i="5"/>
  <c r="AN28" i="5" s="1"/>
  <c r="AI21" i="5"/>
  <c r="AU21" i="5" s="1"/>
  <c r="AH21" i="5"/>
  <c r="AT21" i="5" s="1"/>
  <c r="AC21" i="5"/>
  <c r="AO21" i="5" s="1"/>
  <c r="AC20" i="5"/>
  <c r="AO20" i="5" s="1"/>
  <c r="AC19" i="5"/>
  <c r="AO19" i="5" s="1"/>
  <c r="AC14" i="5"/>
  <c r="AO14" i="5" s="1"/>
  <c r="AC13" i="5"/>
  <c r="AO13" i="5" s="1"/>
  <c r="AC12" i="5"/>
  <c r="AO12" i="5" s="1"/>
  <c r="AI8" i="5"/>
  <c r="AU8" i="5" s="1"/>
  <c r="AH8" i="5"/>
  <c r="AT8" i="5" s="1"/>
  <c r="AC8" i="5"/>
  <c r="AO8" i="5" s="1"/>
  <c r="AI7" i="5"/>
  <c r="AU7" i="5" s="1"/>
  <c r="AH7" i="5"/>
  <c r="AT7" i="5" s="1"/>
  <c r="AC7" i="5"/>
  <c r="AO7" i="5" s="1"/>
  <c r="AW5" i="5"/>
  <c r="AY5" i="5" s="1"/>
  <c r="AV5" i="5"/>
  <c r="AX5" i="5" s="1"/>
  <c r="AI5" i="5"/>
  <c r="AO5" i="5" s="1"/>
  <c r="AU5" i="5" s="1"/>
  <c r="AH5" i="5"/>
  <c r="AN5" i="5" s="1"/>
  <c r="AT5" i="5" s="1"/>
  <c r="AA5" i="5"/>
  <c r="BK42" i="5" s="1"/>
  <c r="AV4" i="5"/>
  <c r="F56" i="2"/>
  <c r="G56" i="2"/>
  <c r="H56" i="2"/>
  <c r="I56" i="2"/>
  <c r="J56" i="2"/>
  <c r="K56" i="2"/>
  <c r="L56" i="2"/>
  <c r="M56" i="2"/>
  <c r="N56" i="2"/>
  <c r="O56" i="2"/>
  <c r="P56" i="2"/>
  <c r="E56" i="2"/>
  <c r="T141" i="2"/>
  <c r="S77" i="2"/>
  <c r="R77" i="2"/>
  <c r="R85" i="2" s="1"/>
  <c r="R95" i="2" s="1"/>
  <c r="T140" i="2"/>
  <c r="T150" i="2"/>
  <c r="T139" i="2"/>
  <c r="T108" i="2"/>
  <c r="R108" i="2"/>
  <c r="R124" i="2" s="1"/>
  <c r="R138" i="2" s="1"/>
  <c r="R150" i="2" s="1"/>
  <c r="R75" i="2"/>
  <c r="R83" i="2" s="1"/>
  <c r="R92" i="2" s="1"/>
  <c r="T138" i="2"/>
  <c r="T107" i="2"/>
  <c r="T106" i="2"/>
  <c r="T105" i="2"/>
  <c r="R105" i="2"/>
  <c r="R122" i="2" s="1"/>
  <c r="R136" i="2" s="1"/>
  <c r="R148" i="2" s="1"/>
  <c r="T104" i="2"/>
  <c r="T103" i="2"/>
  <c r="T102" i="2"/>
  <c r="R102" i="2"/>
  <c r="R111" i="2" s="1"/>
  <c r="R133" i="2" s="1"/>
  <c r="R144" i="2" s="1"/>
  <c r="R69" i="2"/>
  <c r="R80" i="2" s="1"/>
  <c r="R89" i="2" s="1"/>
  <c r="U101" i="2"/>
  <c r="U110" i="2" s="1"/>
  <c r="U132" i="2" s="1"/>
  <c r="U143" i="2" s="1"/>
  <c r="T101" i="2"/>
  <c r="T110" i="2" s="1"/>
  <c r="T132" i="2" s="1"/>
  <c r="T143" i="2" s="1"/>
  <c r="U68" i="2"/>
  <c r="U79" i="2" s="1"/>
  <c r="U88" i="2" s="1"/>
  <c r="T68" i="2"/>
  <c r="T79" i="2" s="1"/>
  <c r="T88" i="2" s="1"/>
  <c r="X421" i="4"/>
  <c r="AJ388" i="4"/>
  <c r="AJ387" i="4"/>
  <c r="AJ386" i="4"/>
  <c r="AJ385" i="4"/>
  <c r="AJ384" i="4"/>
  <c r="AJ383" i="4"/>
  <c r="AJ382" i="4"/>
  <c r="AJ381" i="4"/>
  <c r="AJ380" i="4"/>
  <c r="AJ379" i="4"/>
  <c r="AJ378" i="4"/>
  <c r="AJ377" i="4"/>
  <c r="AJ376" i="4"/>
  <c r="AJ375" i="4"/>
  <c r="AJ374" i="4"/>
  <c r="AJ373" i="4"/>
  <c r="AJ372" i="4"/>
  <c r="AJ371" i="4"/>
  <c r="AJ370" i="4"/>
  <c r="AJ369" i="4"/>
  <c r="AJ368" i="4"/>
  <c r="AJ367" i="4"/>
  <c r="AJ366" i="4"/>
  <c r="AJ365" i="4"/>
  <c r="AJ364" i="4"/>
  <c r="AI364" i="4"/>
  <c r="AI388" i="4" s="1"/>
  <c r="AH364" i="4"/>
  <c r="AH388" i="4" s="1"/>
  <c r="AG364" i="4"/>
  <c r="AG388" i="4" s="1"/>
  <c r="AF364" i="4"/>
  <c r="AF388" i="4" s="1"/>
  <c r="AE364" i="4"/>
  <c r="AE388" i="4" s="1"/>
  <c r="AD364" i="4"/>
  <c r="AD388" i="4" s="1"/>
  <c r="AB364" i="4"/>
  <c r="AB388" i="4" s="1"/>
  <c r="Y364" i="4"/>
  <c r="AK363" i="4"/>
  <c r="AJ363" i="4"/>
  <c r="AI363" i="4"/>
  <c r="AI387" i="4" s="1"/>
  <c r="AH363" i="4"/>
  <c r="AH387" i="4" s="1"/>
  <c r="AG363" i="4"/>
  <c r="AG387" i="4" s="1"/>
  <c r="AF363" i="4"/>
  <c r="AF387" i="4" s="1"/>
  <c r="AE363" i="4"/>
  <c r="AE387" i="4" s="1"/>
  <c r="AD363" i="4"/>
  <c r="AD387" i="4" s="1"/>
  <c r="AB363" i="4"/>
  <c r="AB387" i="4" s="1"/>
  <c r="Y363" i="4"/>
  <c r="Y387" i="4" s="1"/>
  <c r="AJ362" i="4"/>
  <c r="AI362" i="4"/>
  <c r="AI386" i="4" s="1"/>
  <c r="AH362" i="4"/>
  <c r="AH386" i="4" s="1"/>
  <c r="AG362" i="4"/>
  <c r="AG386" i="4" s="1"/>
  <c r="AF362" i="4"/>
  <c r="AF386" i="4" s="1"/>
  <c r="AE362" i="4"/>
  <c r="AE386" i="4" s="1"/>
  <c r="AD362" i="4"/>
  <c r="AD386" i="4" s="1"/>
  <c r="AB362" i="4"/>
  <c r="AB386" i="4" s="1"/>
  <c r="Y362" i="4"/>
  <c r="AJ361" i="4"/>
  <c r="AI361" i="4"/>
  <c r="AI385" i="4" s="1"/>
  <c r="AH361" i="4"/>
  <c r="AH385" i="4" s="1"/>
  <c r="AG361" i="4"/>
  <c r="AG385" i="4" s="1"/>
  <c r="AF361" i="4"/>
  <c r="AF385" i="4" s="1"/>
  <c r="AE361" i="4"/>
  <c r="AE385" i="4" s="1"/>
  <c r="AD361" i="4"/>
  <c r="AD385" i="4" s="1"/>
  <c r="AB361" i="4"/>
  <c r="AB385" i="4" s="1"/>
  <c r="Y361" i="4"/>
  <c r="Y385" i="4" s="1"/>
  <c r="AJ360" i="4"/>
  <c r="AI360" i="4"/>
  <c r="AI384" i="4" s="1"/>
  <c r="AH360" i="4"/>
  <c r="AH384" i="4" s="1"/>
  <c r="AG360" i="4"/>
  <c r="AG384" i="4" s="1"/>
  <c r="AF360" i="4"/>
  <c r="AF384" i="4" s="1"/>
  <c r="AE360" i="4"/>
  <c r="AE384" i="4" s="1"/>
  <c r="AD360" i="4"/>
  <c r="AD384" i="4" s="1"/>
  <c r="AB360" i="4"/>
  <c r="AB384" i="4" s="1"/>
  <c r="Y360" i="4"/>
  <c r="Y384" i="4" s="1"/>
  <c r="AJ359" i="4"/>
  <c r="AI359" i="4"/>
  <c r="AI383" i="4" s="1"/>
  <c r="AH359" i="4"/>
  <c r="AH383" i="4" s="1"/>
  <c r="AG359" i="4"/>
  <c r="AG383" i="4" s="1"/>
  <c r="AF359" i="4"/>
  <c r="AF383" i="4" s="1"/>
  <c r="AE359" i="4"/>
  <c r="AE383" i="4" s="1"/>
  <c r="AD359" i="4"/>
  <c r="AD383" i="4" s="1"/>
  <c r="AB359" i="4"/>
  <c r="AB383" i="4" s="1"/>
  <c r="Y359" i="4"/>
  <c r="AJ358" i="4"/>
  <c r="AI358" i="4"/>
  <c r="AI382" i="4" s="1"/>
  <c r="AH358" i="4"/>
  <c r="AH382" i="4" s="1"/>
  <c r="AG358" i="4"/>
  <c r="AG382" i="4" s="1"/>
  <c r="AF358" i="4"/>
  <c r="AF382" i="4" s="1"/>
  <c r="AE358" i="4"/>
  <c r="AE382" i="4" s="1"/>
  <c r="AD358" i="4"/>
  <c r="AD382" i="4" s="1"/>
  <c r="AB358" i="4"/>
  <c r="AB382" i="4" s="1"/>
  <c r="Y358" i="4"/>
  <c r="Y382" i="4" s="1"/>
  <c r="AJ357" i="4"/>
  <c r="AI357" i="4"/>
  <c r="AI381" i="4" s="1"/>
  <c r="AH357" i="4"/>
  <c r="AH381" i="4" s="1"/>
  <c r="AG357" i="4"/>
  <c r="AG381" i="4" s="1"/>
  <c r="AF357" i="4"/>
  <c r="AF381" i="4" s="1"/>
  <c r="AE357" i="4"/>
  <c r="AE381" i="4" s="1"/>
  <c r="AD357" i="4"/>
  <c r="AD381" i="4" s="1"/>
  <c r="AB357" i="4"/>
  <c r="AB381" i="4" s="1"/>
  <c r="Y357" i="4"/>
  <c r="AJ356" i="4"/>
  <c r="AI356" i="4"/>
  <c r="AI380" i="4" s="1"/>
  <c r="AH356" i="4"/>
  <c r="AH380" i="4" s="1"/>
  <c r="AG356" i="4"/>
  <c r="AG380" i="4" s="1"/>
  <c r="AF356" i="4"/>
  <c r="AF380" i="4" s="1"/>
  <c r="AE356" i="4"/>
  <c r="AE380" i="4" s="1"/>
  <c r="AD356" i="4"/>
  <c r="AD380" i="4" s="1"/>
  <c r="AB356" i="4"/>
  <c r="AB380" i="4" s="1"/>
  <c r="Y356" i="4"/>
  <c r="Y380" i="4" s="1"/>
  <c r="AJ355" i="4"/>
  <c r="AI355" i="4"/>
  <c r="AI379" i="4" s="1"/>
  <c r="AH355" i="4"/>
  <c r="AH379" i="4" s="1"/>
  <c r="AG355" i="4"/>
  <c r="AG379" i="4" s="1"/>
  <c r="AF355" i="4"/>
  <c r="AF379" i="4" s="1"/>
  <c r="AE355" i="4"/>
  <c r="AE379" i="4" s="1"/>
  <c r="AD355" i="4"/>
  <c r="AD379" i="4" s="1"/>
  <c r="AB355" i="4"/>
  <c r="AB379" i="4" s="1"/>
  <c r="Y355" i="4"/>
  <c r="AJ354" i="4"/>
  <c r="AI354" i="4"/>
  <c r="AI378" i="4" s="1"/>
  <c r="AH354" i="4"/>
  <c r="AH378" i="4" s="1"/>
  <c r="AG354" i="4"/>
  <c r="AG378" i="4" s="1"/>
  <c r="AF354" i="4"/>
  <c r="AF378" i="4" s="1"/>
  <c r="AE354" i="4"/>
  <c r="AE378" i="4" s="1"/>
  <c r="AD354" i="4"/>
  <c r="AD378" i="4" s="1"/>
  <c r="AB354" i="4"/>
  <c r="AB378" i="4" s="1"/>
  <c r="Y354" i="4"/>
  <c r="Y378" i="4" s="1"/>
  <c r="AJ353" i="4"/>
  <c r="AI353" i="4"/>
  <c r="AI377" i="4" s="1"/>
  <c r="AH353" i="4"/>
  <c r="AH377" i="4" s="1"/>
  <c r="AG353" i="4"/>
  <c r="AG377" i="4" s="1"/>
  <c r="AF353" i="4"/>
  <c r="AF377" i="4" s="1"/>
  <c r="AE353" i="4"/>
  <c r="AE377" i="4" s="1"/>
  <c r="AD353" i="4"/>
  <c r="AD377" i="4" s="1"/>
  <c r="AB353" i="4"/>
  <c r="AB377" i="4" s="1"/>
  <c r="Y353" i="4"/>
  <c r="Y377" i="4" s="1"/>
  <c r="AK377" i="4" s="1"/>
  <c r="AK352" i="4"/>
  <c r="AJ352" i="4"/>
  <c r="AI352" i="4"/>
  <c r="AI376" i="4" s="1"/>
  <c r="AH352" i="4"/>
  <c r="AH376" i="4" s="1"/>
  <c r="AG352" i="4"/>
  <c r="AG376" i="4" s="1"/>
  <c r="AF352" i="4"/>
  <c r="AF376" i="4" s="1"/>
  <c r="AE352" i="4"/>
  <c r="AE376" i="4" s="1"/>
  <c r="AD352" i="4"/>
  <c r="AD376" i="4" s="1"/>
  <c r="AB352" i="4"/>
  <c r="AB376" i="4" s="1"/>
  <c r="Y352" i="4"/>
  <c r="Y376" i="4" s="1"/>
  <c r="AJ351" i="4"/>
  <c r="AI351" i="4"/>
  <c r="AI375" i="4" s="1"/>
  <c r="AH351" i="4"/>
  <c r="AH375" i="4" s="1"/>
  <c r="AG351" i="4"/>
  <c r="AG375" i="4" s="1"/>
  <c r="AF351" i="4"/>
  <c r="AF375" i="4" s="1"/>
  <c r="AE351" i="4"/>
  <c r="AE375" i="4" s="1"/>
  <c r="AD351" i="4"/>
  <c r="AD375" i="4" s="1"/>
  <c r="AB351" i="4"/>
  <c r="AB375" i="4" s="1"/>
  <c r="Y351" i="4"/>
  <c r="Y375" i="4" s="1"/>
  <c r="AJ350" i="4"/>
  <c r="AI350" i="4"/>
  <c r="AI374" i="4" s="1"/>
  <c r="AH350" i="4"/>
  <c r="AH374" i="4" s="1"/>
  <c r="AG350" i="4"/>
  <c r="AG374" i="4" s="1"/>
  <c r="AF350" i="4"/>
  <c r="AF374" i="4" s="1"/>
  <c r="AE350" i="4"/>
  <c r="AE374" i="4" s="1"/>
  <c r="AD350" i="4"/>
  <c r="AD374" i="4" s="1"/>
  <c r="AB350" i="4"/>
  <c r="AB374" i="4" s="1"/>
  <c r="Y350" i="4"/>
  <c r="Y374" i="4" s="1"/>
  <c r="AK374" i="4" s="1"/>
  <c r="AJ349" i="4"/>
  <c r="AI349" i="4"/>
  <c r="AI373" i="4" s="1"/>
  <c r="AH349" i="4"/>
  <c r="AH373" i="4" s="1"/>
  <c r="AG349" i="4"/>
  <c r="AG373" i="4" s="1"/>
  <c r="AF349" i="4"/>
  <c r="AF373" i="4" s="1"/>
  <c r="AE349" i="4"/>
  <c r="AE373" i="4" s="1"/>
  <c r="AD349" i="4"/>
  <c r="AD373" i="4" s="1"/>
  <c r="AB349" i="4"/>
  <c r="AB373" i="4" s="1"/>
  <c r="Y349" i="4"/>
  <c r="Y373" i="4" s="1"/>
  <c r="AJ348" i="4"/>
  <c r="AI348" i="4"/>
  <c r="AI372" i="4" s="1"/>
  <c r="AH348" i="4"/>
  <c r="AH372" i="4" s="1"/>
  <c r="AG348" i="4"/>
  <c r="AG372" i="4" s="1"/>
  <c r="AF348" i="4"/>
  <c r="AF372" i="4" s="1"/>
  <c r="AE348" i="4"/>
  <c r="AE372" i="4" s="1"/>
  <c r="AD348" i="4"/>
  <c r="AD372" i="4" s="1"/>
  <c r="AB348" i="4"/>
  <c r="AB372" i="4" s="1"/>
  <c r="Z348" i="4"/>
  <c r="Z352" i="4" s="1"/>
  <c r="Z356" i="4" s="1"/>
  <c r="Z360" i="4" s="1"/>
  <c r="Z364" i="4" s="1"/>
  <c r="Z368" i="4" s="1"/>
  <c r="Z372" i="4" s="1"/>
  <c r="Z376" i="4" s="1"/>
  <c r="Z380" i="4" s="1"/>
  <c r="Z384" i="4" s="1"/>
  <c r="Z388" i="4" s="1"/>
  <c r="Y348" i="4"/>
  <c r="Y372" i="4" s="1"/>
  <c r="AK372" i="4" s="1"/>
  <c r="AK347" i="4"/>
  <c r="AJ347" i="4"/>
  <c r="AI347" i="4"/>
  <c r="AI371" i="4" s="1"/>
  <c r="AH347" i="4"/>
  <c r="AH371" i="4" s="1"/>
  <c r="AG347" i="4"/>
  <c r="AG371" i="4" s="1"/>
  <c r="AF347" i="4"/>
  <c r="AF371" i="4" s="1"/>
  <c r="AE347" i="4"/>
  <c r="AE371" i="4" s="1"/>
  <c r="AD347" i="4"/>
  <c r="AD371" i="4" s="1"/>
  <c r="AB347" i="4"/>
  <c r="AB371" i="4" s="1"/>
  <c r="Y347" i="4"/>
  <c r="Y371" i="4" s="1"/>
  <c r="AJ346" i="4"/>
  <c r="AI346" i="4"/>
  <c r="AI370" i="4" s="1"/>
  <c r="AH346" i="4"/>
  <c r="AH370" i="4" s="1"/>
  <c r="AG346" i="4"/>
  <c r="AG370" i="4" s="1"/>
  <c r="AF346" i="4"/>
  <c r="AF370" i="4" s="1"/>
  <c r="AE346" i="4"/>
  <c r="AE370" i="4" s="1"/>
  <c r="AD346" i="4"/>
  <c r="AD370" i="4" s="1"/>
  <c r="AB346" i="4"/>
  <c r="AB370" i="4" s="1"/>
  <c r="Y346" i="4"/>
  <c r="Y370" i="4" s="1"/>
  <c r="AK370" i="4" s="1"/>
  <c r="AJ345" i="4"/>
  <c r="AI345" i="4"/>
  <c r="AI369" i="4" s="1"/>
  <c r="AH345" i="4"/>
  <c r="AH369" i="4" s="1"/>
  <c r="AG345" i="4"/>
  <c r="AG369" i="4" s="1"/>
  <c r="AF345" i="4"/>
  <c r="AF369" i="4" s="1"/>
  <c r="AE345" i="4"/>
  <c r="AE369" i="4" s="1"/>
  <c r="AD345" i="4"/>
  <c r="AD369" i="4" s="1"/>
  <c r="AB345" i="4"/>
  <c r="AB369" i="4" s="1"/>
  <c r="Y345" i="4"/>
  <c r="Y369" i="4" s="1"/>
  <c r="AK369" i="4" s="1"/>
  <c r="AJ344" i="4"/>
  <c r="AI344" i="4"/>
  <c r="AI368" i="4" s="1"/>
  <c r="AH344" i="4"/>
  <c r="AH368" i="4" s="1"/>
  <c r="AG344" i="4"/>
  <c r="AG368" i="4" s="1"/>
  <c r="AF344" i="4"/>
  <c r="AF368" i="4" s="1"/>
  <c r="AE344" i="4"/>
  <c r="AE368" i="4" s="1"/>
  <c r="AD344" i="4"/>
  <c r="AD368" i="4" s="1"/>
  <c r="AB344" i="4"/>
  <c r="AB368" i="4" s="1"/>
  <c r="Z344" i="4"/>
  <c r="Y344" i="4"/>
  <c r="Y368" i="4" s="1"/>
  <c r="AJ343" i="4"/>
  <c r="AI343" i="4"/>
  <c r="AI367" i="4" s="1"/>
  <c r="AH343" i="4"/>
  <c r="AH367" i="4" s="1"/>
  <c r="AG343" i="4"/>
  <c r="AG367" i="4" s="1"/>
  <c r="AF343" i="4"/>
  <c r="AF367" i="4" s="1"/>
  <c r="AE343" i="4"/>
  <c r="AE367" i="4" s="1"/>
  <c r="AD343" i="4"/>
  <c r="AD367" i="4" s="1"/>
  <c r="AB343" i="4"/>
  <c r="AB367" i="4" s="1"/>
  <c r="Z343" i="4"/>
  <c r="Z347" i="4" s="1"/>
  <c r="Z351" i="4" s="1"/>
  <c r="Z355" i="4" s="1"/>
  <c r="Z359" i="4" s="1"/>
  <c r="Z363" i="4" s="1"/>
  <c r="Z367" i="4" s="1"/>
  <c r="Z371" i="4" s="1"/>
  <c r="Z375" i="4" s="1"/>
  <c r="Z379" i="4" s="1"/>
  <c r="Z383" i="4" s="1"/>
  <c r="Z387" i="4" s="1"/>
  <c r="Y343" i="4"/>
  <c r="Y367" i="4" s="1"/>
  <c r="AK367" i="4" s="1"/>
  <c r="E343" i="4"/>
  <c r="D343" i="4"/>
  <c r="C343" i="4"/>
  <c r="AJ342" i="4"/>
  <c r="AI342" i="4"/>
  <c r="AI366" i="4" s="1"/>
  <c r="AH342" i="4"/>
  <c r="AH366" i="4" s="1"/>
  <c r="AG342" i="4"/>
  <c r="AG366" i="4" s="1"/>
  <c r="AF342" i="4"/>
  <c r="AF366" i="4" s="1"/>
  <c r="AE342" i="4"/>
  <c r="AE366" i="4" s="1"/>
  <c r="AD342" i="4"/>
  <c r="AD366" i="4" s="1"/>
  <c r="AB342" i="4"/>
  <c r="AB366" i="4" s="1"/>
  <c r="Z342" i="4"/>
  <c r="Z346" i="4" s="1"/>
  <c r="Z350" i="4" s="1"/>
  <c r="Z354" i="4" s="1"/>
  <c r="Z358" i="4" s="1"/>
  <c r="Z362" i="4" s="1"/>
  <c r="Z366" i="4" s="1"/>
  <c r="Z370" i="4" s="1"/>
  <c r="Z374" i="4" s="1"/>
  <c r="Z378" i="4" s="1"/>
  <c r="Z382" i="4" s="1"/>
  <c r="Z386" i="4" s="1"/>
  <c r="Y342" i="4"/>
  <c r="Y366" i="4" s="1"/>
  <c r="AK366" i="4" s="1"/>
  <c r="E342" i="4"/>
  <c r="D342" i="4"/>
  <c r="C342" i="4"/>
  <c r="AJ341" i="4"/>
  <c r="AI341" i="4"/>
  <c r="AI365" i="4" s="1"/>
  <c r="AH341" i="4"/>
  <c r="AH365" i="4" s="1"/>
  <c r="AG341" i="4"/>
  <c r="AG365" i="4" s="1"/>
  <c r="AF341" i="4"/>
  <c r="AF365" i="4" s="1"/>
  <c r="AE341" i="4"/>
  <c r="AE365" i="4" s="1"/>
  <c r="AD341" i="4"/>
  <c r="AD365" i="4" s="1"/>
  <c r="AC341" i="4"/>
  <c r="AC365" i="4" s="1"/>
  <c r="AB341" i="4"/>
  <c r="AB365" i="4" s="1"/>
  <c r="Z341" i="4"/>
  <c r="Y341" i="4"/>
  <c r="Y365" i="4" s="1"/>
  <c r="X341" i="4"/>
  <c r="X414" i="4" s="1"/>
  <c r="E341" i="4"/>
  <c r="D341" i="4"/>
  <c r="C341" i="4"/>
  <c r="AK340" i="4"/>
  <c r="AJ340" i="4"/>
  <c r="AI340" i="4"/>
  <c r="AH340" i="4"/>
  <c r="AG340" i="4"/>
  <c r="AF340" i="4"/>
  <c r="AE340" i="4"/>
  <c r="AD340" i="4"/>
  <c r="AB340" i="4"/>
  <c r="Y340" i="4"/>
  <c r="E340" i="4"/>
  <c r="D340" i="4"/>
  <c r="C340" i="4"/>
  <c r="AJ339" i="4"/>
  <c r="AI339" i="4"/>
  <c r="AH339" i="4"/>
  <c r="AG339" i="4"/>
  <c r="AF339" i="4"/>
  <c r="AE339" i="4"/>
  <c r="AD339" i="4"/>
  <c r="AB339" i="4"/>
  <c r="Y339" i="4"/>
  <c r="AK339" i="4" s="1"/>
  <c r="E339" i="4"/>
  <c r="D339" i="4"/>
  <c r="C339" i="4"/>
  <c r="AK338" i="4"/>
  <c r="AJ338" i="4"/>
  <c r="AI338" i="4"/>
  <c r="AH338" i="4"/>
  <c r="AG338" i="4"/>
  <c r="AF338" i="4"/>
  <c r="AE338" i="4"/>
  <c r="AD338" i="4"/>
  <c r="AB338" i="4"/>
  <c r="Y338" i="4"/>
  <c r="E338" i="4"/>
  <c r="D338" i="4"/>
  <c r="C338" i="4"/>
  <c r="AJ337" i="4"/>
  <c r="AI337" i="4"/>
  <c r="AH337" i="4"/>
  <c r="AG337" i="4"/>
  <c r="AF337" i="4"/>
  <c r="AE337" i="4"/>
  <c r="AD337" i="4"/>
  <c r="AB337" i="4"/>
  <c r="Y337" i="4"/>
  <c r="AK337" i="4" s="1"/>
  <c r="AJ336" i="4"/>
  <c r="AI336" i="4"/>
  <c r="AH336" i="4"/>
  <c r="AG336" i="4"/>
  <c r="AF336" i="4"/>
  <c r="AE336" i="4"/>
  <c r="AD336" i="4"/>
  <c r="AB336" i="4"/>
  <c r="Y336" i="4"/>
  <c r="AK336" i="4" s="1"/>
  <c r="AJ335" i="4"/>
  <c r="AI335" i="4"/>
  <c r="AH335" i="4"/>
  <c r="AG335" i="4"/>
  <c r="AF335" i="4"/>
  <c r="AE335" i="4"/>
  <c r="AD335" i="4"/>
  <c r="AB335" i="4"/>
  <c r="Y335" i="4"/>
  <c r="AK335" i="4" s="1"/>
  <c r="F335" i="4"/>
  <c r="E335" i="4"/>
  <c r="D335" i="4"/>
  <c r="AJ334" i="4"/>
  <c r="AI334" i="4"/>
  <c r="AH334" i="4"/>
  <c r="AG334" i="4"/>
  <c r="AF334" i="4"/>
  <c r="AE334" i="4"/>
  <c r="AD334" i="4"/>
  <c r="AB334" i="4"/>
  <c r="Y334" i="4"/>
  <c r="AK334" i="4" s="1"/>
  <c r="F334" i="4"/>
  <c r="E334" i="4"/>
  <c r="D334" i="4"/>
  <c r="AK333" i="4"/>
  <c r="AJ333" i="4"/>
  <c r="AI333" i="4"/>
  <c r="AH333" i="4"/>
  <c r="AG333" i="4"/>
  <c r="AF333" i="4"/>
  <c r="AE333" i="4"/>
  <c r="AD333" i="4"/>
  <c r="AB333" i="4"/>
  <c r="Y333" i="4"/>
  <c r="F333" i="4"/>
  <c r="E333" i="4"/>
  <c r="D333" i="4"/>
  <c r="AJ332" i="4"/>
  <c r="AI332" i="4"/>
  <c r="AH332" i="4"/>
  <c r="AG332" i="4"/>
  <c r="AF332" i="4"/>
  <c r="AE332" i="4"/>
  <c r="AD332" i="4"/>
  <c r="AB332" i="4"/>
  <c r="Y332" i="4"/>
  <c r="AK332" i="4" s="1"/>
  <c r="F332" i="4"/>
  <c r="E332" i="4"/>
  <c r="D332" i="4"/>
  <c r="AJ331" i="4"/>
  <c r="AI331" i="4"/>
  <c r="AH331" i="4"/>
  <c r="AG331" i="4"/>
  <c r="AF331" i="4"/>
  <c r="AE331" i="4"/>
  <c r="AD331" i="4"/>
  <c r="AB331" i="4"/>
  <c r="Y331" i="4"/>
  <c r="AK331" i="4" s="1"/>
  <c r="F331" i="4"/>
  <c r="E331" i="4"/>
  <c r="D331" i="4"/>
  <c r="AJ330" i="4"/>
  <c r="AI330" i="4"/>
  <c r="AH330" i="4"/>
  <c r="AG330" i="4"/>
  <c r="AF330" i="4"/>
  <c r="AE330" i="4"/>
  <c r="AD330" i="4"/>
  <c r="AB330" i="4"/>
  <c r="Y330" i="4"/>
  <c r="AK330" i="4" s="1"/>
  <c r="AJ329" i="4"/>
  <c r="AI329" i="4"/>
  <c r="AH329" i="4"/>
  <c r="AG329" i="4"/>
  <c r="AF329" i="4"/>
  <c r="AE329" i="4"/>
  <c r="AD329" i="4"/>
  <c r="AB329" i="4"/>
  <c r="Y329" i="4"/>
  <c r="AK329" i="4" s="1"/>
  <c r="AJ328" i="4"/>
  <c r="AI328" i="4"/>
  <c r="AH328" i="4"/>
  <c r="AG328" i="4"/>
  <c r="AF328" i="4"/>
  <c r="AE328" i="4"/>
  <c r="AD328" i="4"/>
  <c r="AB328" i="4"/>
  <c r="AK328" i="4" s="1"/>
  <c r="Y328" i="4"/>
  <c r="S328" i="4"/>
  <c r="W8" i="4" s="1"/>
  <c r="AJ327" i="4"/>
  <c r="AI327" i="4"/>
  <c r="AH327" i="4"/>
  <c r="AG327" i="4"/>
  <c r="AF327" i="4"/>
  <c r="AE327" i="4"/>
  <c r="AD327" i="4"/>
  <c r="AB327" i="4"/>
  <c r="Y327" i="4"/>
  <c r="AK327" i="4" s="1"/>
  <c r="S327" i="4"/>
  <c r="W7" i="4" s="1"/>
  <c r="F327" i="4"/>
  <c r="E327" i="4"/>
  <c r="D327" i="4"/>
  <c r="AJ326" i="4"/>
  <c r="AI326" i="4"/>
  <c r="AH326" i="4"/>
  <c r="AG326" i="4"/>
  <c r="AF326" i="4"/>
  <c r="AE326" i="4"/>
  <c r="AD326" i="4"/>
  <c r="AB326" i="4"/>
  <c r="Y326" i="4"/>
  <c r="AK326" i="4" s="1"/>
  <c r="S326" i="4"/>
  <c r="W6" i="4" s="1"/>
  <c r="F326" i="4"/>
  <c r="E326" i="4"/>
  <c r="D326" i="4"/>
  <c r="AJ325" i="4"/>
  <c r="AI325" i="4"/>
  <c r="AH325" i="4"/>
  <c r="AG325" i="4"/>
  <c r="AF325" i="4"/>
  <c r="AE325" i="4"/>
  <c r="AD325" i="4"/>
  <c r="AB325" i="4"/>
  <c r="Y325" i="4"/>
  <c r="AK325" i="4" s="1"/>
  <c r="S325" i="4"/>
  <c r="W5" i="4" s="1"/>
  <c r="F325" i="4"/>
  <c r="E325" i="4"/>
  <c r="D325" i="4"/>
  <c r="AJ324" i="4"/>
  <c r="AI324" i="4"/>
  <c r="AH324" i="4"/>
  <c r="AG324" i="4"/>
  <c r="AF324" i="4"/>
  <c r="AE324" i="4"/>
  <c r="AD324" i="4"/>
  <c r="AB324" i="4"/>
  <c r="Y324" i="4"/>
  <c r="AK324" i="4" s="1"/>
  <c r="S324" i="4"/>
  <c r="W4" i="4" s="1"/>
  <c r="F324" i="4"/>
  <c r="E324" i="4"/>
  <c r="D324" i="4"/>
  <c r="AJ323" i="4"/>
  <c r="AI323" i="4"/>
  <c r="AH323" i="4"/>
  <c r="AG323" i="4"/>
  <c r="AF323" i="4"/>
  <c r="AE323" i="4"/>
  <c r="AD323" i="4"/>
  <c r="AB323" i="4"/>
  <c r="Y323" i="4"/>
  <c r="AK323" i="4" s="1"/>
  <c r="T323" i="4"/>
  <c r="V15" i="4" s="1"/>
  <c r="P323" i="4"/>
  <c r="P328" i="4" s="1"/>
  <c r="O323" i="4"/>
  <c r="O328" i="4" s="1"/>
  <c r="J323" i="4"/>
  <c r="J328" i="4" s="1"/>
  <c r="F323" i="4"/>
  <c r="E323" i="4"/>
  <c r="D323" i="4"/>
  <c r="AJ322" i="4"/>
  <c r="AI322" i="4"/>
  <c r="AH322" i="4"/>
  <c r="AG322" i="4"/>
  <c r="AF322" i="4"/>
  <c r="AE322" i="4"/>
  <c r="AD322" i="4"/>
  <c r="AB322" i="4"/>
  <c r="Y322" i="4"/>
  <c r="AK322" i="4" s="1"/>
  <c r="S322" i="4"/>
  <c r="V7" i="4" s="1"/>
  <c r="P322" i="4"/>
  <c r="P327" i="4" s="1"/>
  <c r="O322" i="4"/>
  <c r="O327" i="4" s="1"/>
  <c r="J322" i="4"/>
  <c r="J327" i="4" s="1"/>
  <c r="D322" i="4"/>
  <c r="D330" i="4" s="1"/>
  <c r="C322" i="4"/>
  <c r="C330" i="4" s="1"/>
  <c r="AJ321" i="4"/>
  <c r="AI321" i="4"/>
  <c r="AH321" i="4"/>
  <c r="AG321" i="4"/>
  <c r="AF321" i="4"/>
  <c r="AE321" i="4"/>
  <c r="AD321" i="4"/>
  <c r="AB321" i="4"/>
  <c r="Y321" i="4"/>
  <c r="AK321" i="4" s="1"/>
  <c r="S321" i="4"/>
  <c r="V6" i="4" s="1"/>
  <c r="P321" i="4"/>
  <c r="P326" i="4" s="1"/>
  <c r="O321" i="4"/>
  <c r="O326" i="4" s="1"/>
  <c r="J321" i="4"/>
  <c r="J326" i="4" s="1"/>
  <c r="AJ320" i="4"/>
  <c r="AI320" i="4"/>
  <c r="AH320" i="4"/>
  <c r="AG320" i="4"/>
  <c r="AF320" i="4"/>
  <c r="AE320" i="4"/>
  <c r="AD320" i="4"/>
  <c r="AB320" i="4"/>
  <c r="Y320" i="4"/>
  <c r="AK320" i="4" s="1"/>
  <c r="S320" i="4"/>
  <c r="V5" i="4" s="1"/>
  <c r="P320" i="4"/>
  <c r="P325" i="4" s="1"/>
  <c r="O320" i="4"/>
  <c r="O325" i="4" s="1"/>
  <c r="J320" i="4"/>
  <c r="J325" i="4" s="1"/>
  <c r="AJ319" i="4"/>
  <c r="AI319" i="4"/>
  <c r="AH319" i="4"/>
  <c r="AG319" i="4"/>
  <c r="AF319" i="4"/>
  <c r="AE319" i="4"/>
  <c r="AD319" i="4"/>
  <c r="AB319" i="4"/>
  <c r="Y319" i="4"/>
  <c r="AK319" i="4" s="1"/>
  <c r="S319" i="4"/>
  <c r="V4" i="4" s="1"/>
  <c r="P319" i="4"/>
  <c r="P324" i="4" s="1"/>
  <c r="R324" i="4" s="1"/>
  <c r="R325" i="4" s="1"/>
  <c r="R326" i="4" s="1"/>
  <c r="R327" i="4" s="1"/>
  <c r="R328" i="4" s="1"/>
  <c r="O319" i="4"/>
  <c r="O324" i="4" s="1"/>
  <c r="Q324" i="4" s="1"/>
  <c r="Q325" i="4" s="1"/>
  <c r="Q326" i="4" s="1"/>
  <c r="Q327" i="4" s="1"/>
  <c r="Q328" i="4" s="1"/>
  <c r="J319" i="4"/>
  <c r="J324" i="4" s="1"/>
  <c r="K324" i="4" s="1"/>
  <c r="K325" i="4" s="1"/>
  <c r="K326" i="4" s="1"/>
  <c r="K327" i="4" s="1"/>
  <c r="K328" i="4" s="1"/>
  <c r="D319" i="4"/>
  <c r="AJ318" i="4"/>
  <c r="BF318" i="4" s="1"/>
  <c r="BF409" i="4" s="1"/>
  <c r="AI318" i="4"/>
  <c r="AH318" i="4"/>
  <c r="AG318" i="4"/>
  <c r="AF318" i="4"/>
  <c r="AE318" i="4"/>
  <c r="AD318" i="4"/>
  <c r="AC318" i="4"/>
  <c r="AB318" i="4"/>
  <c r="Y318" i="4"/>
  <c r="AK318" i="4" s="1"/>
  <c r="T318" i="4"/>
  <c r="AP11" i="4" s="1"/>
  <c r="S318" i="4"/>
  <c r="AF11" i="4" s="1"/>
  <c r="D318" i="4"/>
  <c r="AJ317" i="4"/>
  <c r="AI317" i="4"/>
  <c r="AH317" i="4"/>
  <c r="AG317" i="4"/>
  <c r="AF317" i="4"/>
  <c r="AE317" i="4"/>
  <c r="AD317" i="4"/>
  <c r="AB317" i="4"/>
  <c r="Y317" i="4"/>
  <c r="AK317" i="4" s="1"/>
  <c r="T317" i="4"/>
  <c r="AP10" i="4" s="1"/>
  <c r="S317" i="4"/>
  <c r="AF10" i="4" s="1"/>
  <c r="D317" i="4"/>
  <c r="AJ316" i="4"/>
  <c r="BF316" i="4" s="1"/>
  <c r="AI316" i="4"/>
  <c r="AH316" i="4"/>
  <c r="AG316" i="4"/>
  <c r="AF316" i="4"/>
  <c r="AE316" i="4"/>
  <c r="AD316" i="4"/>
  <c r="AC316" i="4"/>
  <c r="AC324" i="4" s="1"/>
  <c r="AC331" i="4" s="1"/>
  <c r="AB316" i="4"/>
  <c r="Y316" i="4"/>
  <c r="AK316" i="4" s="1"/>
  <c r="T316" i="4"/>
  <c r="AP9" i="4" s="1"/>
  <c r="S316" i="4"/>
  <c r="AF9" i="4" s="1"/>
  <c r="D316" i="4"/>
  <c r="AJ315" i="4"/>
  <c r="AI315" i="4"/>
  <c r="AH315" i="4"/>
  <c r="AG315" i="4"/>
  <c r="AF315" i="4"/>
  <c r="AE315" i="4"/>
  <c r="AD315" i="4"/>
  <c r="AB315" i="4"/>
  <c r="Y315" i="4"/>
  <c r="AK315" i="4" s="1"/>
  <c r="S315" i="4"/>
  <c r="AF8" i="4" s="1"/>
  <c r="D315" i="4"/>
  <c r="AJ314" i="4"/>
  <c r="AI314" i="4"/>
  <c r="AH314" i="4"/>
  <c r="AG314" i="4"/>
  <c r="AF314" i="4"/>
  <c r="AE314" i="4"/>
  <c r="AD314" i="4"/>
  <c r="AB314" i="4"/>
  <c r="Y314" i="4"/>
  <c r="AK314" i="4" s="1"/>
  <c r="S314" i="4"/>
  <c r="AF7" i="4" s="1"/>
  <c r="AJ313" i="4"/>
  <c r="AI313" i="4"/>
  <c r="AH313" i="4"/>
  <c r="AG313" i="4"/>
  <c r="AF313" i="4"/>
  <c r="AE313" i="4"/>
  <c r="AD313" i="4"/>
  <c r="AB313" i="4"/>
  <c r="Y313" i="4"/>
  <c r="AK313" i="4" s="1"/>
  <c r="T313" i="4"/>
  <c r="AP6" i="4" s="1"/>
  <c r="S313" i="4"/>
  <c r="AF6" i="4" s="1"/>
  <c r="AJ312" i="4"/>
  <c r="AI312" i="4"/>
  <c r="AH312" i="4"/>
  <c r="AG312" i="4"/>
  <c r="AF312" i="4"/>
  <c r="AE312" i="4"/>
  <c r="AD312" i="4"/>
  <c r="AB312" i="4"/>
  <c r="Y312" i="4"/>
  <c r="AK312" i="4" s="1"/>
  <c r="S312" i="4"/>
  <c r="AF5" i="4" s="1"/>
  <c r="AJ311" i="4"/>
  <c r="AI311" i="4"/>
  <c r="AH311" i="4"/>
  <c r="AG311" i="4"/>
  <c r="AF311" i="4"/>
  <c r="AE311" i="4"/>
  <c r="AD311" i="4"/>
  <c r="AB311" i="4"/>
  <c r="Y311" i="4"/>
  <c r="AK311" i="4" s="1"/>
  <c r="S311" i="4"/>
  <c r="AF4" i="4" s="1"/>
  <c r="R311" i="4"/>
  <c r="R314" i="4" s="1"/>
  <c r="Q311" i="4"/>
  <c r="Q314" i="4" s="1"/>
  <c r="L311" i="4"/>
  <c r="L312" i="4" s="1"/>
  <c r="L313" i="4" s="1"/>
  <c r="L314" i="4" s="1"/>
  <c r="L315" i="4" s="1"/>
  <c r="L316" i="4" s="1"/>
  <c r="L317" i="4" s="1"/>
  <c r="L318" i="4" s="1"/>
  <c r="K311" i="4"/>
  <c r="K316" i="4" s="1"/>
  <c r="F311" i="4"/>
  <c r="E311" i="4"/>
  <c r="D311" i="4"/>
  <c r="AK310" i="4"/>
  <c r="AJ310" i="4"/>
  <c r="AI310" i="4"/>
  <c r="AH310" i="4"/>
  <c r="AG310" i="4"/>
  <c r="AF310" i="4"/>
  <c r="AE310" i="4"/>
  <c r="AD310" i="4"/>
  <c r="AB310" i="4"/>
  <c r="Z310" i="4"/>
  <c r="Z325" i="4" s="1"/>
  <c r="Y310" i="4"/>
  <c r="S310" i="4"/>
  <c r="AE11" i="4" s="1"/>
  <c r="F310" i="4"/>
  <c r="E310" i="4"/>
  <c r="D310" i="4"/>
  <c r="BW309" i="4"/>
  <c r="BO309" i="4"/>
  <c r="AK309" i="4"/>
  <c r="BV309" i="4" s="1"/>
  <c r="AJ309" i="4"/>
  <c r="BG309" i="4" s="1"/>
  <c r="AI309" i="4"/>
  <c r="AH309" i="4"/>
  <c r="AG309" i="4"/>
  <c r="AF309" i="4"/>
  <c r="AE309" i="4"/>
  <c r="AD309" i="4"/>
  <c r="AC309" i="4"/>
  <c r="AB309" i="4"/>
  <c r="Z309" i="4"/>
  <c r="Z324" i="4" s="1"/>
  <c r="Y309" i="4"/>
  <c r="S309" i="4"/>
  <c r="AE10" i="4" s="1"/>
  <c r="F309" i="4"/>
  <c r="E309" i="4"/>
  <c r="D309" i="4"/>
  <c r="AJ308" i="4"/>
  <c r="AI308" i="4"/>
  <c r="AH308" i="4"/>
  <c r="AG308" i="4"/>
  <c r="AF308" i="4"/>
  <c r="AE308" i="4"/>
  <c r="AD308" i="4"/>
  <c r="AB308" i="4"/>
  <c r="Z308" i="4"/>
  <c r="Z323" i="4" s="1"/>
  <c r="Y308" i="4"/>
  <c r="AK308" i="4" s="1"/>
  <c r="S308" i="4"/>
  <c r="AE9" i="4" s="1"/>
  <c r="F308" i="4"/>
  <c r="E308" i="4"/>
  <c r="D308" i="4"/>
  <c r="AJ307" i="4"/>
  <c r="AI307" i="4"/>
  <c r="AH307" i="4"/>
  <c r="AG307" i="4"/>
  <c r="AF307" i="4"/>
  <c r="AE307" i="4"/>
  <c r="AD307" i="4"/>
  <c r="AB307" i="4"/>
  <c r="Z307" i="4"/>
  <c r="Z322" i="4" s="1"/>
  <c r="Y307" i="4"/>
  <c r="AK307" i="4" s="1"/>
  <c r="T307" i="4"/>
  <c r="AO8" i="4" s="1"/>
  <c r="S307" i="4"/>
  <c r="AE8" i="4" s="1"/>
  <c r="F307" i="4"/>
  <c r="E307" i="4"/>
  <c r="D307" i="4"/>
  <c r="AJ306" i="4"/>
  <c r="AI306" i="4"/>
  <c r="AH306" i="4"/>
  <c r="AG306" i="4"/>
  <c r="AF306" i="4"/>
  <c r="AE306" i="4"/>
  <c r="AD306" i="4"/>
  <c r="AB306" i="4"/>
  <c r="Z306" i="4"/>
  <c r="Z321" i="4" s="1"/>
  <c r="Y306" i="4"/>
  <c r="AK306" i="4" s="1"/>
  <c r="T306" i="4"/>
  <c r="AO7" i="4" s="1"/>
  <c r="S306" i="4"/>
  <c r="AE7" i="4" s="1"/>
  <c r="F306" i="4"/>
  <c r="F322" i="4" s="1"/>
  <c r="F330" i="4" s="1"/>
  <c r="E306" i="4"/>
  <c r="E322" i="4" s="1"/>
  <c r="E330" i="4" s="1"/>
  <c r="D306" i="4"/>
  <c r="C306" i="4"/>
  <c r="AK305" i="4"/>
  <c r="AJ305" i="4"/>
  <c r="AI305" i="4"/>
  <c r="AH305" i="4"/>
  <c r="AG305" i="4"/>
  <c r="AF305" i="4"/>
  <c r="AE305" i="4"/>
  <c r="AD305" i="4"/>
  <c r="AB305" i="4"/>
  <c r="Z305" i="4"/>
  <c r="Z312" i="4" s="1"/>
  <c r="Z327" i="4" s="1"/>
  <c r="Z335" i="4" s="1"/>
  <c r="Y305" i="4"/>
  <c r="S305" i="4"/>
  <c r="AE6" i="4" s="1"/>
  <c r="AJ304" i="4"/>
  <c r="AI304" i="4"/>
  <c r="AH304" i="4"/>
  <c r="AG304" i="4"/>
  <c r="AF304" i="4"/>
  <c r="AE304" i="4"/>
  <c r="AD304" i="4"/>
  <c r="AB304" i="4"/>
  <c r="Z304" i="4"/>
  <c r="Z311" i="4" s="1"/>
  <c r="Y304" i="4"/>
  <c r="AK304" i="4" s="1"/>
  <c r="T304" i="4"/>
  <c r="AO5" i="4" s="1"/>
  <c r="S304" i="4"/>
  <c r="AE5" i="4" s="1"/>
  <c r="AJ303" i="4"/>
  <c r="BF303" i="4" s="1"/>
  <c r="BF406" i="4" s="1"/>
  <c r="AI303" i="4"/>
  <c r="AH303" i="4"/>
  <c r="AG303" i="4"/>
  <c r="AF303" i="4"/>
  <c r="AE303" i="4"/>
  <c r="AD303" i="4"/>
  <c r="AC303" i="4"/>
  <c r="AC304" i="4" s="1"/>
  <c r="AB303" i="4"/>
  <c r="Y303" i="4"/>
  <c r="AK303" i="4" s="1"/>
  <c r="X303" i="4"/>
  <c r="X406" i="4" s="1"/>
  <c r="T303" i="4"/>
  <c r="AO4" i="4" s="1"/>
  <c r="S303" i="4"/>
  <c r="AE4" i="4" s="1"/>
  <c r="L303" i="4"/>
  <c r="L304" i="4" s="1"/>
  <c r="L305" i="4" s="1"/>
  <c r="L306" i="4" s="1"/>
  <c r="L307" i="4" s="1"/>
  <c r="L308" i="4" s="1"/>
  <c r="L309" i="4" s="1"/>
  <c r="L310" i="4" s="1"/>
  <c r="F303" i="4"/>
  <c r="E303" i="4"/>
  <c r="D303" i="4"/>
  <c r="AJ302" i="4"/>
  <c r="S302" i="4"/>
  <c r="AD11" i="4" s="1"/>
  <c r="F302" i="4"/>
  <c r="E302" i="4"/>
  <c r="D302" i="4"/>
  <c r="AJ301" i="4"/>
  <c r="S301" i="4"/>
  <c r="AD10" i="4" s="1"/>
  <c r="F301" i="4"/>
  <c r="E301" i="4"/>
  <c r="D301" i="4"/>
  <c r="AJ300" i="4"/>
  <c r="S300" i="4"/>
  <c r="AD9" i="4" s="1"/>
  <c r="F300" i="4"/>
  <c r="E300" i="4"/>
  <c r="D300" i="4"/>
  <c r="AJ299" i="4"/>
  <c r="T299" i="4"/>
  <c r="AN8" i="4" s="1"/>
  <c r="S299" i="4"/>
  <c r="AD8" i="4" s="1"/>
  <c r="F299" i="4"/>
  <c r="E299" i="4"/>
  <c r="D299" i="4"/>
  <c r="AJ298" i="4"/>
  <c r="T298" i="4"/>
  <c r="AN7" i="4" s="1"/>
  <c r="S298" i="4"/>
  <c r="AD7" i="4" s="1"/>
  <c r="AJ297" i="4"/>
  <c r="S297" i="4"/>
  <c r="AD6" i="4" s="1"/>
  <c r="AJ296" i="4"/>
  <c r="T296" i="4"/>
  <c r="AN5" i="4" s="1"/>
  <c r="S296" i="4"/>
  <c r="AD5" i="4" s="1"/>
  <c r="L296" i="4"/>
  <c r="L297" i="4" s="1"/>
  <c r="L298" i="4" s="1"/>
  <c r="L299" i="4" s="1"/>
  <c r="L300" i="4" s="1"/>
  <c r="L301" i="4" s="1"/>
  <c r="L302" i="4" s="1"/>
  <c r="AJ295" i="4"/>
  <c r="T295" i="4"/>
  <c r="AN4" i="4" s="1"/>
  <c r="S295" i="4"/>
  <c r="AD4" i="4" s="1"/>
  <c r="L295" i="4"/>
  <c r="AJ294" i="4"/>
  <c r="S294" i="4"/>
  <c r="AC11" i="4" s="1"/>
  <c r="D294" i="4"/>
  <c r="C294" i="4"/>
  <c r="AJ293" i="4"/>
  <c r="T293" i="4"/>
  <c r="AM10" i="4" s="1"/>
  <c r="S293" i="4"/>
  <c r="AC10" i="4" s="1"/>
  <c r="D293" i="4"/>
  <c r="C293" i="4"/>
  <c r="H322" i="4" s="1"/>
  <c r="AJ292" i="4"/>
  <c r="T292" i="4"/>
  <c r="AM9" i="4" s="1"/>
  <c r="S292" i="4"/>
  <c r="AC9" i="4" s="1"/>
  <c r="D292" i="4"/>
  <c r="C292" i="4"/>
  <c r="H321" i="4" s="1"/>
  <c r="AJ291" i="4"/>
  <c r="S291" i="4"/>
  <c r="AC8" i="4" s="1"/>
  <c r="D291" i="4"/>
  <c r="C291" i="4"/>
  <c r="H320" i="4" s="1"/>
  <c r="AJ290" i="4"/>
  <c r="S290" i="4"/>
  <c r="AC7" i="4" s="1"/>
  <c r="D290" i="4"/>
  <c r="C290" i="4"/>
  <c r="H319" i="4" s="1"/>
  <c r="AJ289" i="4"/>
  <c r="T289" i="4"/>
  <c r="AM6" i="4" s="1"/>
  <c r="S289" i="4"/>
  <c r="AC6" i="4" s="1"/>
  <c r="AJ288" i="4"/>
  <c r="S288" i="4"/>
  <c r="AC5" i="4" s="1"/>
  <c r="AJ287" i="4"/>
  <c r="S287" i="4"/>
  <c r="AC4" i="4" s="1"/>
  <c r="L287" i="4"/>
  <c r="L288" i="4" s="1"/>
  <c r="L289" i="4" s="1"/>
  <c r="L290" i="4" s="1"/>
  <c r="L291" i="4" s="1"/>
  <c r="L292" i="4" s="1"/>
  <c r="L293" i="4" s="1"/>
  <c r="L294" i="4" s="1"/>
  <c r="AJ286" i="4"/>
  <c r="S286" i="4"/>
  <c r="AB11" i="4" s="1"/>
  <c r="AJ285" i="4"/>
  <c r="S285" i="4"/>
  <c r="AB10" i="4" s="1"/>
  <c r="F285" i="4"/>
  <c r="AE393" i="4" s="1"/>
  <c r="AE397" i="4" s="1"/>
  <c r="AE401" i="4" s="1"/>
  <c r="AE405" i="4" s="1"/>
  <c r="E285" i="4"/>
  <c r="AD393" i="4" s="1"/>
  <c r="AD397" i="4" s="1"/>
  <c r="AD401" i="4" s="1"/>
  <c r="AD405" i="4" s="1"/>
  <c r="D285" i="4"/>
  <c r="AC393" i="4" s="1"/>
  <c r="AC397" i="4" s="1"/>
  <c r="AC401" i="4" s="1"/>
  <c r="AC405" i="4" s="1"/>
  <c r="C285" i="4"/>
  <c r="AB393" i="4" s="1"/>
  <c r="AB397" i="4" s="1"/>
  <c r="AB401" i="4" s="1"/>
  <c r="AB405" i="4" s="1"/>
  <c r="AJ284" i="4"/>
  <c r="S284" i="4"/>
  <c r="AB9" i="4" s="1"/>
  <c r="F284" i="4"/>
  <c r="AE392" i="4" s="1"/>
  <c r="AE396" i="4" s="1"/>
  <c r="AE400" i="4" s="1"/>
  <c r="AE404" i="4" s="1"/>
  <c r="E284" i="4"/>
  <c r="AD392" i="4" s="1"/>
  <c r="AD396" i="4" s="1"/>
  <c r="AD400" i="4" s="1"/>
  <c r="AD404" i="4" s="1"/>
  <c r="D284" i="4"/>
  <c r="AC392" i="4" s="1"/>
  <c r="AC396" i="4" s="1"/>
  <c r="AC400" i="4" s="1"/>
  <c r="AC404" i="4" s="1"/>
  <c r="C284" i="4"/>
  <c r="AB392" i="4" s="1"/>
  <c r="AB396" i="4" s="1"/>
  <c r="AB400" i="4" s="1"/>
  <c r="AB404" i="4" s="1"/>
  <c r="AJ283" i="4"/>
  <c r="BF283" i="4" s="1"/>
  <c r="AC283" i="4"/>
  <c r="AC293" i="4" s="1"/>
  <c r="X283" i="4"/>
  <c r="X398" i="4" s="1"/>
  <c r="T283" i="4"/>
  <c r="AL8" i="4" s="1"/>
  <c r="S283" i="4"/>
  <c r="AB8" i="4" s="1"/>
  <c r="F283" i="4"/>
  <c r="AE391" i="4" s="1"/>
  <c r="AE395" i="4" s="1"/>
  <c r="AE399" i="4" s="1"/>
  <c r="AE403" i="4" s="1"/>
  <c r="E283" i="4"/>
  <c r="AD391" i="4" s="1"/>
  <c r="AD395" i="4" s="1"/>
  <c r="AD399" i="4" s="1"/>
  <c r="AD403" i="4" s="1"/>
  <c r="D283" i="4"/>
  <c r="AC391" i="4" s="1"/>
  <c r="AC395" i="4" s="1"/>
  <c r="AC399" i="4" s="1"/>
  <c r="AC403" i="4" s="1"/>
  <c r="C283" i="4"/>
  <c r="AB391" i="4" s="1"/>
  <c r="AB395" i="4" s="1"/>
  <c r="AB399" i="4" s="1"/>
  <c r="AB403" i="4" s="1"/>
  <c r="AJ282" i="4"/>
  <c r="AI282" i="4"/>
  <c r="AI302" i="4" s="1"/>
  <c r="AH282" i="4"/>
  <c r="AH302" i="4" s="1"/>
  <c r="AG282" i="4"/>
  <c r="AG302" i="4" s="1"/>
  <c r="AF282" i="4"/>
  <c r="AF302" i="4" s="1"/>
  <c r="AE282" i="4"/>
  <c r="AE302" i="4" s="1"/>
  <c r="AD282" i="4"/>
  <c r="AD302" i="4" s="1"/>
  <c r="AB282" i="4"/>
  <c r="AB302" i="4" s="1"/>
  <c r="AA282" i="4"/>
  <c r="Z282" i="4"/>
  <c r="Z292" i="4" s="1"/>
  <c r="Y282" i="4"/>
  <c r="Y302" i="4" s="1"/>
  <c r="T282" i="4"/>
  <c r="AL7" i="4" s="1"/>
  <c r="S282" i="4"/>
  <c r="AB7" i="4" s="1"/>
  <c r="F282" i="4"/>
  <c r="AE390" i="4" s="1"/>
  <c r="AE394" i="4" s="1"/>
  <c r="AE398" i="4" s="1"/>
  <c r="AE402" i="4" s="1"/>
  <c r="E282" i="4"/>
  <c r="AD390" i="4" s="1"/>
  <c r="AD394" i="4" s="1"/>
  <c r="AD398" i="4" s="1"/>
  <c r="AD402" i="4" s="1"/>
  <c r="D282" i="4"/>
  <c r="AC390" i="4" s="1"/>
  <c r="AC394" i="4" s="1"/>
  <c r="AC398" i="4" s="1"/>
  <c r="AC402" i="4" s="1"/>
  <c r="C282" i="4"/>
  <c r="AB390" i="4" s="1"/>
  <c r="AB394" i="4" s="1"/>
  <c r="AB398" i="4" s="1"/>
  <c r="AB402" i="4" s="1"/>
  <c r="AK281" i="4"/>
  <c r="AJ281" i="4"/>
  <c r="AI281" i="4"/>
  <c r="AI301" i="4" s="1"/>
  <c r="AH281" i="4"/>
  <c r="AH301" i="4" s="1"/>
  <c r="AG281" i="4"/>
  <c r="AG301" i="4" s="1"/>
  <c r="AF281" i="4"/>
  <c r="AF301" i="4" s="1"/>
  <c r="AE281" i="4"/>
  <c r="AE301" i="4" s="1"/>
  <c r="AD281" i="4"/>
  <c r="AD301" i="4" s="1"/>
  <c r="AB281" i="4"/>
  <c r="AB301" i="4" s="1"/>
  <c r="Z281" i="4"/>
  <c r="Z291" i="4" s="1"/>
  <c r="Y281" i="4"/>
  <c r="Y301" i="4" s="1"/>
  <c r="S281" i="4"/>
  <c r="AB6" i="4" s="1"/>
  <c r="AK280" i="4"/>
  <c r="AJ280" i="4"/>
  <c r="AI280" i="4"/>
  <c r="AI300" i="4" s="1"/>
  <c r="AH280" i="4"/>
  <c r="AH300" i="4" s="1"/>
  <c r="AG280" i="4"/>
  <c r="AG300" i="4" s="1"/>
  <c r="AF280" i="4"/>
  <c r="AF300" i="4" s="1"/>
  <c r="AE280" i="4"/>
  <c r="AE300" i="4" s="1"/>
  <c r="AD280" i="4"/>
  <c r="AD300" i="4" s="1"/>
  <c r="AB280" i="4"/>
  <c r="AB300" i="4" s="1"/>
  <c r="Y280" i="4"/>
  <c r="Y300" i="4" s="1"/>
  <c r="AK300" i="4" s="1"/>
  <c r="T280" i="4"/>
  <c r="AL5" i="4" s="1"/>
  <c r="S280" i="4"/>
  <c r="AB5" i="4" s="1"/>
  <c r="AJ279" i="4"/>
  <c r="AI279" i="4"/>
  <c r="AI299" i="4" s="1"/>
  <c r="AH279" i="4"/>
  <c r="AH299" i="4" s="1"/>
  <c r="AG279" i="4"/>
  <c r="AG299" i="4" s="1"/>
  <c r="AF279" i="4"/>
  <c r="AF299" i="4" s="1"/>
  <c r="AE279" i="4"/>
  <c r="AE299" i="4" s="1"/>
  <c r="AD279" i="4"/>
  <c r="AD299" i="4" s="1"/>
  <c r="AB279" i="4"/>
  <c r="AB299" i="4" s="1"/>
  <c r="Y279" i="4"/>
  <c r="Y299" i="4" s="1"/>
  <c r="T279" i="4"/>
  <c r="AL4" i="4" s="1"/>
  <c r="S279" i="4"/>
  <c r="AB4" i="4" s="1"/>
  <c r="L279" i="4"/>
  <c r="L280" i="4" s="1"/>
  <c r="L281" i="4" s="1"/>
  <c r="L282" i="4" s="1"/>
  <c r="L283" i="4" s="1"/>
  <c r="L284" i="4" s="1"/>
  <c r="L285" i="4" s="1"/>
  <c r="L286" i="4" s="1"/>
  <c r="F279" i="4"/>
  <c r="AE413" i="4" s="1"/>
  <c r="E279" i="4"/>
  <c r="AD413" i="4" s="1"/>
  <c r="D279" i="4"/>
  <c r="AC413" i="4" s="1"/>
  <c r="C279" i="4"/>
  <c r="AB413" i="4" s="1"/>
  <c r="AJ278" i="4"/>
  <c r="AI278" i="4"/>
  <c r="AI298" i="4" s="1"/>
  <c r="AH278" i="4"/>
  <c r="AH298" i="4" s="1"/>
  <c r="AG278" i="4"/>
  <c r="AG298" i="4" s="1"/>
  <c r="AF278" i="4"/>
  <c r="AF298" i="4" s="1"/>
  <c r="AE278" i="4"/>
  <c r="AE298" i="4" s="1"/>
  <c r="AD278" i="4"/>
  <c r="AD298" i="4" s="1"/>
  <c r="AB278" i="4"/>
  <c r="AB298" i="4" s="1"/>
  <c r="Y278" i="4"/>
  <c r="Y298" i="4" s="1"/>
  <c r="AK298" i="4" s="1"/>
  <c r="S278" i="4"/>
  <c r="AA11" i="4" s="1"/>
  <c r="F278" i="4"/>
  <c r="AE412" i="4" s="1"/>
  <c r="E278" i="4"/>
  <c r="AD412" i="4" s="1"/>
  <c r="D278" i="4"/>
  <c r="AC412" i="4" s="1"/>
  <c r="C278" i="4"/>
  <c r="AB412" i="4" s="1"/>
  <c r="AJ277" i="4"/>
  <c r="AI277" i="4"/>
  <c r="AI297" i="4" s="1"/>
  <c r="AH277" i="4"/>
  <c r="AH297" i="4" s="1"/>
  <c r="AG277" i="4"/>
  <c r="AG297" i="4" s="1"/>
  <c r="AF277" i="4"/>
  <c r="AF297" i="4" s="1"/>
  <c r="AE277" i="4"/>
  <c r="AE297" i="4" s="1"/>
  <c r="AD277" i="4"/>
  <c r="AD297" i="4" s="1"/>
  <c r="AB277" i="4"/>
  <c r="AB297" i="4" s="1"/>
  <c r="Y277" i="4"/>
  <c r="Y297" i="4" s="1"/>
  <c r="T277" i="4"/>
  <c r="AK10" i="4" s="1"/>
  <c r="S277" i="4"/>
  <c r="AA10" i="4" s="1"/>
  <c r="F277" i="4"/>
  <c r="AE411" i="4" s="1"/>
  <c r="E277" i="4"/>
  <c r="AD411" i="4" s="1"/>
  <c r="D277" i="4"/>
  <c r="AC411" i="4" s="1"/>
  <c r="C277" i="4"/>
  <c r="AB411" i="4" s="1"/>
  <c r="AK276" i="4"/>
  <c r="AJ276" i="4"/>
  <c r="AI276" i="4"/>
  <c r="AI296" i="4" s="1"/>
  <c r="AH276" i="4"/>
  <c r="AH296" i="4" s="1"/>
  <c r="AG276" i="4"/>
  <c r="AG296" i="4" s="1"/>
  <c r="AF276" i="4"/>
  <c r="AF296" i="4" s="1"/>
  <c r="AE276" i="4"/>
  <c r="AE296" i="4" s="1"/>
  <c r="AD276" i="4"/>
  <c r="AD296" i="4" s="1"/>
  <c r="AB276" i="4"/>
  <c r="AB296" i="4" s="1"/>
  <c r="Y276" i="4"/>
  <c r="Y296" i="4" s="1"/>
  <c r="AK296" i="4" s="1"/>
  <c r="T276" i="4"/>
  <c r="AK9" i="4" s="1"/>
  <c r="S276" i="4"/>
  <c r="AA9" i="4" s="1"/>
  <c r="F276" i="4"/>
  <c r="AE410" i="4" s="1"/>
  <c r="E276" i="4"/>
  <c r="AD410" i="4" s="1"/>
  <c r="D276" i="4"/>
  <c r="AC410" i="4" s="1"/>
  <c r="C276" i="4"/>
  <c r="AB410" i="4" s="1"/>
  <c r="AK275" i="4"/>
  <c r="AJ275" i="4"/>
  <c r="AI275" i="4"/>
  <c r="AI295" i="4" s="1"/>
  <c r="AH275" i="4"/>
  <c r="AH295" i="4" s="1"/>
  <c r="AG275" i="4"/>
  <c r="AG295" i="4" s="1"/>
  <c r="AF275" i="4"/>
  <c r="AF295" i="4" s="1"/>
  <c r="AE275" i="4"/>
  <c r="AE295" i="4" s="1"/>
  <c r="AD275" i="4"/>
  <c r="AD295" i="4" s="1"/>
  <c r="AB275" i="4"/>
  <c r="AB295" i="4" s="1"/>
  <c r="Y275" i="4"/>
  <c r="Y295" i="4" s="1"/>
  <c r="AK295" i="4" s="1"/>
  <c r="S275" i="4"/>
  <c r="AA8" i="4" s="1"/>
  <c r="F275" i="4"/>
  <c r="AE409" i="4" s="1"/>
  <c r="E275" i="4"/>
  <c r="AD409" i="4" s="1"/>
  <c r="D275" i="4"/>
  <c r="AC409" i="4" s="1"/>
  <c r="C275" i="4"/>
  <c r="AB409" i="4" s="1"/>
  <c r="AJ274" i="4"/>
  <c r="AI274" i="4"/>
  <c r="AI294" i="4" s="1"/>
  <c r="AH274" i="4"/>
  <c r="AH294" i="4" s="1"/>
  <c r="AG274" i="4"/>
  <c r="AG294" i="4" s="1"/>
  <c r="AF274" i="4"/>
  <c r="AF294" i="4" s="1"/>
  <c r="AE274" i="4"/>
  <c r="AE294" i="4" s="1"/>
  <c r="AD274" i="4"/>
  <c r="AD294" i="4" s="1"/>
  <c r="AB274" i="4"/>
  <c r="AB294" i="4" s="1"/>
  <c r="Y274" i="4"/>
  <c r="Y294" i="4" s="1"/>
  <c r="AK294" i="4" s="1"/>
  <c r="S274" i="4"/>
  <c r="AA7" i="4" s="1"/>
  <c r="F274" i="4"/>
  <c r="AE408" i="4" s="1"/>
  <c r="E274" i="4"/>
  <c r="AD408" i="4" s="1"/>
  <c r="D274" i="4"/>
  <c r="AC408" i="4" s="1"/>
  <c r="C274" i="4"/>
  <c r="AB408" i="4" s="1"/>
  <c r="AJ273" i="4"/>
  <c r="BG273" i="4" s="1"/>
  <c r="AI273" i="4"/>
  <c r="AI293" i="4" s="1"/>
  <c r="AH273" i="4"/>
  <c r="AH293" i="4" s="1"/>
  <c r="AG273" i="4"/>
  <c r="AG293" i="4" s="1"/>
  <c r="AF273" i="4"/>
  <c r="AF293" i="4" s="1"/>
  <c r="AE273" i="4"/>
  <c r="AE293" i="4" s="1"/>
  <c r="AD273" i="4"/>
  <c r="AD293" i="4" s="1"/>
  <c r="AC273" i="4"/>
  <c r="AC274" i="4" s="1"/>
  <c r="AB273" i="4"/>
  <c r="AB293" i="4" s="1"/>
  <c r="Y273" i="4"/>
  <c r="Y293" i="4" s="1"/>
  <c r="AK293" i="4" s="1"/>
  <c r="X273" i="4"/>
  <c r="X394" i="4" s="1"/>
  <c r="T273" i="4"/>
  <c r="AK6" i="4" s="1"/>
  <c r="S273" i="4"/>
  <c r="AA6" i="4" s="1"/>
  <c r="F273" i="4"/>
  <c r="AE407" i="4" s="1"/>
  <c r="E273" i="4"/>
  <c r="AD407" i="4" s="1"/>
  <c r="D273" i="4"/>
  <c r="AC407" i="4" s="1"/>
  <c r="C273" i="4"/>
  <c r="AB407" i="4" s="1"/>
  <c r="AK272" i="4"/>
  <c r="AJ272" i="4"/>
  <c r="AI272" i="4"/>
  <c r="AI292" i="4" s="1"/>
  <c r="AH272" i="4"/>
  <c r="AH292" i="4" s="1"/>
  <c r="AG272" i="4"/>
  <c r="AG292" i="4" s="1"/>
  <c r="AF272" i="4"/>
  <c r="AF292" i="4" s="1"/>
  <c r="AE272" i="4"/>
  <c r="AE292" i="4" s="1"/>
  <c r="AD272" i="4"/>
  <c r="AD292" i="4" s="1"/>
  <c r="AB272" i="4"/>
  <c r="AB292" i="4" s="1"/>
  <c r="AA272" i="4"/>
  <c r="Y272" i="4"/>
  <c r="Y292" i="4" s="1"/>
  <c r="S272" i="4"/>
  <c r="AA5" i="4" s="1"/>
  <c r="F272" i="4"/>
  <c r="AE406" i="4" s="1"/>
  <c r="E272" i="4"/>
  <c r="AD406" i="4" s="1"/>
  <c r="D272" i="4"/>
  <c r="AC406" i="4" s="1"/>
  <c r="C272" i="4"/>
  <c r="AB406" i="4" s="1"/>
  <c r="AK271" i="4"/>
  <c r="AJ271" i="4"/>
  <c r="AI271" i="4"/>
  <c r="AI291" i="4" s="1"/>
  <c r="AH271" i="4"/>
  <c r="AH291" i="4" s="1"/>
  <c r="AG271" i="4"/>
  <c r="AG291" i="4" s="1"/>
  <c r="AF271" i="4"/>
  <c r="AF291" i="4" s="1"/>
  <c r="AE271" i="4"/>
  <c r="AE291" i="4" s="1"/>
  <c r="AD271" i="4"/>
  <c r="AD291" i="4" s="1"/>
  <c r="AB271" i="4"/>
  <c r="AB291" i="4" s="1"/>
  <c r="AA271" i="4"/>
  <c r="Y271" i="4"/>
  <c r="Y291" i="4" s="1"/>
  <c r="AK291" i="4" s="1"/>
  <c r="S271" i="4"/>
  <c r="AA4" i="4" s="1"/>
  <c r="L271" i="4"/>
  <c r="L272" i="4" s="1"/>
  <c r="L273" i="4" s="1"/>
  <c r="L274" i="4" s="1"/>
  <c r="L275" i="4" s="1"/>
  <c r="L276" i="4" s="1"/>
  <c r="L277" i="4" s="1"/>
  <c r="L278" i="4" s="1"/>
  <c r="AJ270" i="4"/>
  <c r="AI270" i="4"/>
  <c r="AI290" i="4" s="1"/>
  <c r="AH270" i="4"/>
  <c r="AH290" i="4" s="1"/>
  <c r="AG270" i="4"/>
  <c r="AG290" i="4" s="1"/>
  <c r="AF270" i="4"/>
  <c r="AF290" i="4" s="1"/>
  <c r="AE270" i="4"/>
  <c r="AE290" i="4" s="1"/>
  <c r="AD270" i="4"/>
  <c r="AD290" i="4" s="1"/>
  <c r="AB270" i="4"/>
  <c r="AB290" i="4" s="1"/>
  <c r="Y270" i="4"/>
  <c r="Y290" i="4" s="1"/>
  <c r="S270" i="4"/>
  <c r="Z11" i="4" s="1"/>
  <c r="J270" i="4"/>
  <c r="J294" i="4" s="1"/>
  <c r="J302" i="4" s="1"/>
  <c r="J310" i="4" s="1"/>
  <c r="J318" i="4" s="1"/>
  <c r="AJ269" i="4"/>
  <c r="AI269" i="4"/>
  <c r="AI289" i="4" s="1"/>
  <c r="AH269" i="4"/>
  <c r="AH289" i="4" s="1"/>
  <c r="AG269" i="4"/>
  <c r="AG289" i="4" s="1"/>
  <c r="AF269" i="4"/>
  <c r="AF289" i="4" s="1"/>
  <c r="AE269" i="4"/>
  <c r="AE289" i="4" s="1"/>
  <c r="AD269" i="4"/>
  <c r="AD289" i="4" s="1"/>
  <c r="AB269" i="4"/>
  <c r="Y269" i="4"/>
  <c r="Y289" i="4" s="1"/>
  <c r="T269" i="4"/>
  <c r="AJ10" i="4" s="1"/>
  <c r="S269" i="4"/>
  <c r="Z10" i="4" s="1"/>
  <c r="P269" i="4"/>
  <c r="O269" i="4"/>
  <c r="N269" i="4"/>
  <c r="R303" i="4" s="1"/>
  <c r="M269" i="4"/>
  <c r="Q303" i="4" s="1"/>
  <c r="J269" i="4"/>
  <c r="J277" i="4" s="1"/>
  <c r="I269" i="4"/>
  <c r="F269" i="4"/>
  <c r="AE420" i="4" s="1"/>
  <c r="AE427" i="4" s="1"/>
  <c r="E269" i="4"/>
  <c r="AD420" i="4" s="1"/>
  <c r="AD427" i="4" s="1"/>
  <c r="D269" i="4"/>
  <c r="AC420" i="4" s="1"/>
  <c r="AC427" i="4" s="1"/>
  <c r="C269" i="4"/>
  <c r="AB420" i="4" s="1"/>
  <c r="AB427" i="4" s="1"/>
  <c r="AJ268" i="4"/>
  <c r="AI268" i="4"/>
  <c r="AI288" i="4" s="1"/>
  <c r="AH268" i="4"/>
  <c r="AH288" i="4" s="1"/>
  <c r="AG268" i="4"/>
  <c r="AG288" i="4" s="1"/>
  <c r="AF268" i="4"/>
  <c r="AF288" i="4" s="1"/>
  <c r="AE268" i="4"/>
  <c r="AE288" i="4" s="1"/>
  <c r="AD268" i="4"/>
  <c r="AD288" i="4" s="1"/>
  <c r="AB268" i="4"/>
  <c r="AB288" i="4" s="1"/>
  <c r="Y268" i="4"/>
  <c r="Y288" i="4" s="1"/>
  <c r="T268" i="4"/>
  <c r="AJ9" i="4" s="1"/>
  <c r="S268" i="4"/>
  <c r="Z9" i="4" s="1"/>
  <c r="P268" i="4"/>
  <c r="P276" i="4" s="1"/>
  <c r="O268" i="4"/>
  <c r="O276" i="4" s="1"/>
  <c r="N268" i="4"/>
  <c r="M268" i="4"/>
  <c r="Q295" i="4" s="1"/>
  <c r="J268" i="4"/>
  <c r="I268" i="4"/>
  <c r="I276" i="4" s="1"/>
  <c r="F268" i="4"/>
  <c r="AE419" i="4" s="1"/>
  <c r="AE426" i="4" s="1"/>
  <c r="E268" i="4"/>
  <c r="AD419" i="4" s="1"/>
  <c r="AD426" i="4" s="1"/>
  <c r="D268" i="4"/>
  <c r="AC419" i="4" s="1"/>
  <c r="AC426" i="4" s="1"/>
  <c r="C268" i="4"/>
  <c r="AB419" i="4" s="1"/>
  <c r="AB426" i="4" s="1"/>
  <c r="AJ267" i="4"/>
  <c r="AI267" i="4"/>
  <c r="AI287" i="4" s="1"/>
  <c r="AH267" i="4"/>
  <c r="AH287" i="4" s="1"/>
  <c r="AG267" i="4"/>
  <c r="AG287" i="4" s="1"/>
  <c r="AF267" i="4"/>
  <c r="AF287" i="4" s="1"/>
  <c r="AE267" i="4"/>
  <c r="AE287" i="4" s="1"/>
  <c r="AD267" i="4"/>
  <c r="AD287" i="4" s="1"/>
  <c r="AB267" i="4"/>
  <c r="AB287" i="4" s="1"/>
  <c r="Y267" i="4"/>
  <c r="Y287" i="4" s="1"/>
  <c r="S267" i="4"/>
  <c r="Z8" i="4" s="1"/>
  <c r="F267" i="4"/>
  <c r="AE418" i="4" s="1"/>
  <c r="AE425" i="4" s="1"/>
  <c r="E267" i="4"/>
  <c r="AD418" i="4" s="1"/>
  <c r="AD425" i="4" s="1"/>
  <c r="D267" i="4"/>
  <c r="AC418" i="4" s="1"/>
  <c r="AC425" i="4" s="1"/>
  <c r="C267" i="4"/>
  <c r="AB418" i="4" s="1"/>
  <c r="AB425" i="4" s="1"/>
  <c r="AJ266" i="4"/>
  <c r="AI266" i="4"/>
  <c r="AI286" i="4" s="1"/>
  <c r="AH266" i="4"/>
  <c r="AH286" i="4" s="1"/>
  <c r="AG266" i="4"/>
  <c r="AG286" i="4" s="1"/>
  <c r="AF266" i="4"/>
  <c r="AF286" i="4" s="1"/>
  <c r="AE266" i="4"/>
  <c r="AE286" i="4" s="1"/>
  <c r="AD266" i="4"/>
  <c r="AD286" i="4" s="1"/>
  <c r="AB266" i="4"/>
  <c r="Z266" i="4"/>
  <c r="Y266" i="4"/>
  <c r="Y286" i="4" s="1"/>
  <c r="S266" i="4"/>
  <c r="Z7" i="4" s="1"/>
  <c r="P266" i="4"/>
  <c r="O266" i="4"/>
  <c r="J266" i="4"/>
  <c r="F266" i="4"/>
  <c r="AE417" i="4" s="1"/>
  <c r="AE424" i="4" s="1"/>
  <c r="E266" i="4"/>
  <c r="AD417" i="4" s="1"/>
  <c r="AD424" i="4" s="1"/>
  <c r="D266" i="4"/>
  <c r="AC417" i="4" s="1"/>
  <c r="AC424" i="4" s="1"/>
  <c r="C266" i="4"/>
  <c r="AB417" i="4" s="1"/>
  <c r="AB424" i="4" s="1"/>
  <c r="AJ265" i="4"/>
  <c r="AI265" i="4"/>
  <c r="AI285" i="4" s="1"/>
  <c r="AH265" i="4"/>
  <c r="AH285" i="4" s="1"/>
  <c r="AG265" i="4"/>
  <c r="AG285" i="4" s="1"/>
  <c r="AF265" i="4"/>
  <c r="AF285" i="4" s="1"/>
  <c r="AE265" i="4"/>
  <c r="AE285" i="4" s="1"/>
  <c r="AD265" i="4"/>
  <c r="AD285" i="4" s="1"/>
  <c r="AB265" i="4"/>
  <c r="AB285" i="4" s="1"/>
  <c r="Z265" i="4"/>
  <c r="Y265" i="4"/>
  <c r="Y285" i="4" s="1"/>
  <c r="T265" i="4"/>
  <c r="AJ6" i="4" s="1"/>
  <c r="S265" i="4"/>
  <c r="Z6" i="4" s="1"/>
  <c r="P265" i="4"/>
  <c r="O265" i="4"/>
  <c r="N265" i="4"/>
  <c r="M265" i="4"/>
  <c r="J265" i="4"/>
  <c r="I265" i="4"/>
  <c r="F265" i="4"/>
  <c r="AE416" i="4" s="1"/>
  <c r="AE423" i="4" s="1"/>
  <c r="E265" i="4"/>
  <c r="AD416" i="4" s="1"/>
  <c r="AD423" i="4" s="1"/>
  <c r="D265" i="4"/>
  <c r="AC416" i="4" s="1"/>
  <c r="AC423" i="4" s="1"/>
  <c r="C265" i="4"/>
  <c r="AB416" i="4" s="1"/>
  <c r="AB423" i="4" s="1"/>
  <c r="AJ264" i="4"/>
  <c r="AI264" i="4"/>
  <c r="AI284" i="4" s="1"/>
  <c r="AH264" i="4"/>
  <c r="AH284" i="4" s="1"/>
  <c r="AG264" i="4"/>
  <c r="AG284" i="4" s="1"/>
  <c r="AF264" i="4"/>
  <c r="AF284" i="4" s="1"/>
  <c r="AE264" i="4"/>
  <c r="AE284" i="4" s="1"/>
  <c r="AD264" i="4"/>
  <c r="AD284" i="4" s="1"/>
  <c r="AC264" i="4"/>
  <c r="AC265" i="4" s="1"/>
  <c r="AC266" i="4" s="1"/>
  <c r="AC267" i="4" s="1"/>
  <c r="AC268" i="4" s="1"/>
  <c r="AB264" i="4"/>
  <c r="AB284" i="4" s="1"/>
  <c r="Z264" i="4"/>
  <c r="Z274" i="4" s="1"/>
  <c r="Z284" i="4" s="1"/>
  <c r="Z294" i="4" s="1"/>
  <c r="Y264" i="4"/>
  <c r="Y284" i="4" s="1"/>
  <c r="AK284" i="4" s="1"/>
  <c r="S264" i="4"/>
  <c r="Z5" i="4" s="1"/>
  <c r="R264" i="4"/>
  <c r="R265" i="4" s="1"/>
  <c r="R266" i="4" s="1"/>
  <c r="R267" i="4" s="1"/>
  <c r="P267" i="4" s="1"/>
  <c r="Q264" i="4"/>
  <c r="Q265" i="4" s="1"/>
  <c r="Q266" i="4" s="1"/>
  <c r="Q267" i="4" s="1"/>
  <c r="Q268" i="4" s="1"/>
  <c r="Q269" i="4" s="1"/>
  <c r="Q270" i="4" s="1"/>
  <c r="P264" i="4"/>
  <c r="P272" i="4" s="1"/>
  <c r="O264" i="4"/>
  <c r="J264" i="4"/>
  <c r="F264" i="4"/>
  <c r="AE415" i="4" s="1"/>
  <c r="AE422" i="4" s="1"/>
  <c r="E264" i="4"/>
  <c r="AD415" i="4" s="1"/>
  <c r="AD422" i="4" s="1"/>
  <c r="D264" i="4"/>
  <c r="AC415" i="4" s="1"/>
  <c r="AC422" i="4" s="1"/>
  <c r="C264" i="4"/>
  <c r="AB415" i="4" s="1"/>
  <c r="AB422" i="4" s="1"/>
  <c r="AJ263" i="4"/>
  <c r="AI263" i="4"/>
  <c r="AI283" i="4" s="1"/>
  <c r="AH263" i="4"/>
  <c r="AH283" i="4" s="1"/>
  <c r="AG263" i="4"/>
  <c r="AG283" i="4" s="1"/>
  <c r="AF263" i="4"/>
  <c r="AF283" i="4" s="1"/>
  <c r="AE263" i="4"/>
  <c r="AE283" i="4" s="1"/>
  <c r="AD263" i="4"/>
  <c r="AD283" i="4" s="1"/>
  <c r="AB263" i="4"/>
  <c r="AB283" i="4" s="1"/>
  <c r="AA263" i="4"/>
  <c r="Z263" i="4"/>
  <c r="Y263" i="4"/>
  <c r="Y283" i="4" s="1"/>
  <c r="AK283" i="4" s="1"/>
  <c r="X263" i="4"/>
  <c r="X390" i="4" s="1"/>
  <c r="S263" i="4"/>
  <c r="Z4" i="4" s="1"/>
  <c r="R263" i="4"/>
  <c r="Q263" i="4"/>
  <c r="P263" i="4"/>
  <c r="P271" i="4" s="1"/>
  <c r="O263" i="4"/>
  <c r="L263" i="4"/>
  <c r="L264" i="4" s="1"/>
  <c r="L265" i="4" s="1"/>
  <c r="L266" i="4" s="1"/>
  <c r="L267" i="4" s="1"/>
  <c r="L268" i="4" s="1"/>
  <c r="L269" i="4" s="1"/>
  <c r="L270" i="4" s="1"/>
  <c r="K263" i="4"/>
  <c r="K264" i="4" s="1"/>
  <c r="K265" i="4" s="1"/>
  <c r="K266" i="4" s="1"/>
  <c r="K267" i="4" s="1"/>
  <c r="J263" i="4"/>
  <c r="F263" i="4"/>
  <c r="AE414" i="4" s="1"/>
  <c r="AE421" i="4" s="1"/>
  <c r="E263" i="4"/>
  <c r="AD414" i="4" s="1"/>
  <c r="AD421" i="4" s="1"/>
  <c r="D263" i="4"/>
  <c r="AC414" i="4" s="1"/>
  <c r="AC421" i="4" s="1"/>
  <c r="C263" i="4"/>
  <c r="AB414" i="4" s="1"/>
  <c r="AB421" i="4" s="1"/>
  <c r="AN262" i="4"/>
  <c r="AP262" i="4" s="1"/>
  <c r="AM262" i="4"/>
  <c r="AO262" i="4" s="1"/>
  <c r="AQ262" i="4" s="1"/>
  <c r="AL262" i="4"/>
  <c r="AI262" i="4"/>
  <c r="AH262" i="4"/>
  <c r="AG262" i="4"/>
  <c r="AF262" i="4"/>
  <c r="AB262" i="4"/>
  <c r="Y262" i="4"/>
  <c r="BR187" i="4"/>
  <c r="BR195" i="4" s="1"/>
  <c r="BR203" i="4" s="1"/>
  <c r="BR211" i="4" s="1"/>
  <c r="BR219" i="4" s="1"/>
  <c r="BR227" i="4" s="1"/>
  <c r="BR235" i="4" s="1"/>
  <c r="BR243" i="4" s="1"/>
  <c r="BR251" i="4" s="1"/>
  <c r="AW187" i="4"/>
  <c r="AW195" i="4" s="1"/>
  <c r="AW203" i="4" s="1"/>
  <c r="AW211" i="4" s="1"/>
  <c r="AW219" i="4" s="1"/>
  <c r="AW227" i="4" s="1"/>
  <c r="AW235" i="4" s="1"/>
  <c r="AW243" i="4" s="1"/>
  <c r="AW251" i="4" s="1"/>
  <c r="AB187" i="4"/>
  <c r="AB195" i="4" s="1"/>
  <c r="AB203" i="4" s="1"/>
  <c r="AB211" i="4" s="1"/>
  <c r="AB219" i="4" s="1"/>
  <c r="AB227" i="4" s="1"/>
  <c r="AB235" i="4" s="1"/>
  <c r="AB243" i="4" s="1"/>
  <c r="AB251" i="4" s="1"/>
  <c r="G187" i="4"/>
  <c r="G195" i="4" s="1"/>
  <c r="G203" i="4" s="1"/>
  <c r="G211" i="4" s="1"/>
  <c r="G219" i="4" s="1"/>
  <c r="G227" i="4" s="1"/>
  <c r="G235" i="4" s="1"/>
  <c r="G243" i="4" s="1"/>
  <c r="G251" i="4" s="1"/>
  <c r="BR180" i="4"/>
  <c r="BR188" i="4" s="1"/>
  <c r="BR196" i="4" s="1"/>
  <c r="BR204" i="4" s="1"/>
  <c r="BR212" i="4" s="1"/>
  <c r="BR220" i="4" s="1"/>
  <c r="BR228" i="4" s="1"/>
  <c r="BR236" i="4" s="1"/>
  <c r="BR244" i="4" s="1"/>
  <c r="BR252" i="4" s="1"/>
  <c r="BQ180" i="4"/>
  <c r="BQ188" i="4" s="1"/>
  <c r="BQ196" i="4" s="1"/>
  <c r="BQ204" i="4" s="1"/>
  <c r="BQ212" i="4" s="1"/>
  <c r="BQ220" i="4" s="1"/>
  <c r="BQ228" i="4" s="1"/>
  <c r="BQ236" i="4" s="1"/>
  <c r="BQ244" i="4" s="1"/>
  <c r="BQ252" i="4" s="1"/>
  <c r="BP180" i="4"/>
  <c r="BP188" i="4" s="1"/>
  <c r="BP196" i="4" s="1"/>
  <c r="BP204" i="4" s="1"/>
  <c r="BP212" i="4" s="1"/>
  <c r="BP220" i="4" s="1"/>
  <c r="BP228" i="4" s="1"/>
  <c r="BP236" i="4" s="1"/>
  <c r="BP244" i="4" s="1"/>
  <c r="BP252" i="4" s="1"/>
  <c r="BO180" i="4"/>
  <c r="BO188" i="4" s="1"/>
  <c r="BO196" i="4" s="1"/>
  <c r="BO204" i="4" s="1"/>
  <c r="BO212" i="4" s="1"/>
  <c r="BO220" i="4" s="1"/>
  <c r="BO228" i="4" s="1"/>
  <c r="BO236" i="4" s="1"/>
  <c r="BO244" i="4" s="1"/>
  <c r="BO252" i="4" s="1"/>
  <c r="AW180" i="4"/>
  <c r="AW188" i="4" s="1"/>
  <c r="AW196" i="4" s="1"/>
  <c r="AW204" i="4" s="1"/>
  <c r="AW212" i="4" s="1"/>
  <c r="AW220" i="4" s="1"/>
  <c r="AW228" i="4" s="1"/>
  <c r="AW236" i="4" s="1"/>
  <c r="AW244" i="4" s="1"/>
  <c r="AW252" i="4" s="1"/>
  <c r="AV180" i="4"/>
  <c r="AV188" i="4" s="1"/>
  <c r="AV196" i="4" s="1"/>
  <c r="AV204" i="4" s="1"/>
  <c r="AV212" i="4" s="1"/>
  <c r="AV220" i="4" s="1"/>
  <c r="AV228" i="4" s="1"/>
  <c r="AV236" i="4" s="1"/>
  <c r="AV244" i="4" s="1"/>
  <c r="AV252" i="4" s="1"/>
  <c r="AU180" i="4"/>
  <c r="AU188" i="4" s="1"/>
  <c r="AU196" i="4" s="1"/>
  <c r="AU204" i="4" s="1"/>
  <c r="AU212" i="4" s="1"/>
  <c r="AU220" i="4" s="1"/>
  <c r="AU228" i="4" s="1"/>
  <c r="AU236" i="4" s="1"/>
  <c r="AU244" i="4" s="1"/>
  <c r="AU252" i="4" s="1"/>
  <c r="AT180" i="4"/>
  <c r="AT188" i="4" s="1"/>
  <c r="AT196" i="4" s="1"/>
  <c r="AT204" i="4" s="1"/>
  <c r="AT212" i="4" s="1"/>
  <c r="AT220" i="4" s="1"/>
  <c r="AT228" i="4" s="1"/>
  <c r="AT236" i="4" s="1"/>
  <c r="AT244" i="4" s="1"/>
  <c r="AT252" i="4" s="1"/>
  <c r="AB180" i="4"/>
  <c r="AB188" i="4" s="1"/>
  <c r="AB196" i="4" s="1"/>
  <c r="AB204" i="4" s="1"/>
  <c r="AB212" i="4" s="1"/>
  <c r="AB220" i="4" s="1"/>
  <c r="AB228" i="4" s="1"/>
  <c r="AB236" i="4" s="1"/>
  <c r="AB244" i="4" s="1"/>
  <c r="AB252" i="4" s="1"/>
  <c r="AA180" i="4"/>
  <c r="AA188" i="4" s="1"/>
  <c r="AA196" i="4" s="1"/>
  <c r="AA204" i="4" s="1"/>
  <c r="AA212" i="4" s="1"/>
  <c r="AA220" i="4" s="1"/>
  <c r="AA228" i="4" s="1"/>
  <c r="AA236" i="4" s="1"/>
  <c r="AA244" i="4" s="1"/>
  <c r="AA252" i="4" s="1"/>
  <c r="Z180" i="4"/>
  <c r="Z188" i="4" s="1"/>
  <c r="Z196" i="4" s="1"/>
  <c r="Z204" i="4" s="1"/>
  <c r="Z212" i="4" s="1"/>
  <c r="Z220" i="4" s="1"/>
  <c r="Z228" i="4" s="1"/>
  <c r="Z236" i="4" s="1"/>
  <c r="Z244" i="4" s="1"/>
  <c r="Z252" i="4" s="1"/>
  <c r="Y180" i="4"/>
  <c r="Y188" i="4" s="1"/>
  <c r="Y196" i="4" s="1"/>
  <c r="Y204" i="4" s="1"/>
  <c r="Y212" i="4" s="1"/>
  <c r="Y220" i="4" s="1"/>
  <c r="Y228" i="4" s="1"/>
  <c r="Y236" i="4" s="1"/>
  <c r="Y244" i="4" s="1"/>
  <c r="Y252" i="4" s="1"/>
  <c r="ID171" i="4"/>
  <c r="ID179" i="4" s="1"/>
  <c r="ID187" i="4" s="1"/>
  <c r="ID195" i="4" s="1"/>
  <c r="ID203" i="4" s="1"/>
  <c r="ID211" i="4" s="1"/>
  <c r="ID219" i="4" s="1"/>
  <c r="HI171" i="4"/>
  <c r="HI179" i="4" s="1"/>
  <c r="HI187" i="4" s="1"/>
  <c r="HI195" i="4" s="1"/>
  <c r="HI203" i="4" s="1"/>
  <c r="HI211" i="4" s="1"/>
  <c r="HI219" i="4" s="1"/>
  <c r="EX171" i="4"/>
  <c r="EX179" i="4" s="1"/>
  <c r="EX187" i="4" s="1"/>
  <c r="EX195" i="4" s="1"/>
  <c r="EX203" i="4" s="1"/>
  <c r="EX211" i="4" s="1"/>
  <c r="EX219" i="4" s="1"/>
  <c r="CM169" i="4"/>
  <c r="CM180" i="4" s="1"/>
  <c r="CM191" i="4" s="1"/>
  <c r="CM202" i="4" s="1"/>
  <c r="CM213" i="4" s="1"/>
  <c r="CM224" i="4" s="1"/>
  <c r="CM235" i="4" s="1"/>
  <c r="H169" i="4"/>
  <c r="H250" i="4" s="1"/>
  <c r="GN163" i="4"/>
  <c r="GN171" i="4" s="1"/>
  <c r="GN179" i="4" s="1"/>
  <c r="GN187" i="4" s="1"/>
  <c r="GN195" i="4" s="1"/>
  <c r="GN203" i="4" s="1"/>
  <c r="EC163" i="4"/>
  <c r="EC171" i="4" s="1"/>
  <c r="EC179" i="4" s="1"/>
  <c r="EC187" i="4" s="1"/>
  <c r="EC195" i="4" s="1"/>
  <c r="EC203" i="4" s="1"/>
  <c r="H161" i="4"/>
  <c r="H242" i="4" s="1"/>
  <c r="H153" i="4"/>
  <c r="H234" i="4" s="1"/>
  <c r="FS147" i="4"/>
  <c r="FS155" i="4" s="1"/>
  <c r="FS163" i="4" s="1"/>
  <c r="FS171" i="4" s="1"/>
  <c r="DH147" i="4"/>
  <c r="DH155" i="4" s="1"/>
  <c r="DH163" i="4" s="1"/>
  <c r="DH171" i="4" s="1"/>
  <c r="H145" i="4"/>
  <c r="H226" i="4" s="1"/>
  <c r="H137" i="4"/>
  <c r="H218" i="4" s="1"/>
  <c r="DI129" i="4"/>
  <c r="DI170" i="4" s="1"/>
  <c r="FT170" i="4" s="1"/>
  <c r="DI121" i="4"/>
  <c r="DI162" i="4" s="1"/>
  <c r="FT162" i="4" s="1"/>
  <c r="DI113" i="4"/>
  <c r="DI154" i="4" s="1"/>
  <c r="FT154" i="4" s="1"/>
  <c r="IA112" i="4"/>
  <c r="IA120" i="4" s="1"/>
  <c r="IA128" i="4" s="1"/>
  <c r="IA136" i="4" s="1"/>
  <c r="HF112" i="4"/>
  <c r="HF120" i="4" s="1"/>
  <c r="HF128" i="4" s="1"/>
  <c r="HF136" i="4" s="1"/>
  <c r="GK112" i="4"/>
  <c r="GK120" i="4" s="1"/>
  <c r="GK128" i="4" s="1"/>
  <c r="GK136" i="4" s="1"/>
  <c r="EU112" i="4"/>
  <c r="EU120" i="4" s="1"/>
  <c r="EU128" i="4" s="1"/>
  <c r="EU136" i="4" s="1"/>
  <c r="DZ112" i="4"/>
  <c r="DZ120" i="4" s="1"/>
  <c r="DZ128" i="4" s="1"/>
  <c r="DZ136" i="4" s="1"/>
  <c r="IA111" i="4"/>
  <c r="IA119" i="4" s="1"/>
  <c r="IA127" i="4" s="1"/>
  <c r="IA135" i="4" s="1"/>
  <c r="HF111" i="4"/>
  <c r="HF119" i="4" s="1"/>
  <c r="HF127" i="4" s="1"/>
  <c r="HF135" i="4" s="1"/>
  <c r="GK111" i="4"/>
  <c r="GK119" i="4" s="1"/>
  <c r="GK127" i="4" s="1"/>
  <c r="GK135" i="4" s="1"/>
  <c r="EU111" i="4"/>
  <c r="EU119" i="4" s="1"/>
  <c r="EU127" i="4" s="1"/>
  <c r="EU135" i="4" s="1"/>
  <c r="DZ111" i="4"/>
  <c r="DZ119" i="4" s="1"/>
  <c r="DZ127" i="4" s="1"/>
  <c r="DZ135" i="4" s="1"/>
  <c r="IA110" i="4"/>
  <c r="IA118" i="4" s="1"/>
  <c r="IA126" i="4" s="1"/>
  <c r="IA134" i="4" s="1"/>
  <c r="HF110" i="4"/>
  <c r="HF118" i="4" s="1"/>
  <c r="HF126" i="4" s="1"/>
  <c r="HF134" i="4" s="1"/>
  <c r="GK110" i="4"/>
  <c r="GK118" i="4" s="1"/>
  <c r="GK126" i="4" s="1"/>
  <c r="GK134" i="4" s="1"/>
  <c r="EU110" i="4"/>
  <c r="EU118" i="4" s="1"/>
  <c r="EU126" i="4" s="1"/>
  <c r="EU134" i="4" s="1"/>
  <c r="DZ110" i="4"/>
  <c r="DZ118" i="4" s="1"/>
  <c r="DZ126" i="4" s="1"/>
  <c r="DZ134" i="4" s="1"/>
  <c r="IA109" i="4"/>
  <c r="IA117" i="4" s="1"/>
  <c r="IA125" i="4" s="1"/>
  <c r="IA133" i="4" s="1"/>
  <c r="HF109" i="4"/>
  <c r="HF117" i="4" s="1"/>
  <c r="HF125" i="4" s="1"/>
  <c r="HF133" i="4" s="1"/>
  <c r="GK109" i="4"/>
  <c r="GK117" i="4" s="1"/>
  <c r="GK125" i="4" s="1"/>
  <c r="GK133" i="4" s="1"/>
  <c r="EU109" i="4"/>
  <c r="EU117" i="4" s="1"/>
  <c r="EU125" i="4" s="1"/>
  <c r="EU133" i="4" s="1"/>
  <c r="DZ109" i="4"/>
  <c r="DZ117" i="4" s="1"/>
  <c r="DZ125" i="4" s="1"/>
  <c r="DZ133" i="4" s="1"/>
  <c r="IA108" i="4"/>
  <c r="IA116" i="4" s="1"/>
  <c r="IA124" i="4" s="1"/>
  <c r="IA132" i="4" s="1"/>
  <c r="HF108" i="4"/>
  <c r="HF116" i="4" s="1"/>
  <c r="HF124" i="4" s="1"/>
  <c r="HF132" i="4" s="1"/>
  <c r="GK108" i="4"/>
  <c r="GK116" i="4" s="1"/>
  <c r="GK124" i="4" s="1"/>
  <c r="GK132" i="4" s="1"/>
  <c r="EU108" i="4"/>
  <c r="EU116" i="4" s="1"/>
  <c r="EU124" i="4" s="1"/>
  <c r="EU132" i="4" s="1"/>
  <c r="DZ108" i="4"/>
  <c r="DZ116" i="4" s="1"/>
  <c r="DZ124" i="4" s="1"/>
  <c r="DZ132" i="4" s="1"/>
  <c r="ID107" i="4"/>
  <c r="ID115" i="4" s="1"/>
  <c r="ID123" i="4" s="1"/>
  <c r="ID131" i="4" s="1"/>
  <c r="IC107" i="4"/>
  <c r="IC115" i="4" s="1"/>
  <c r="IC123" i="4" s="1"/>
  <c r="IC131" i="4" s="1"/>
  <c r="IB107" i="4"/>
  <c r="IB115" i="4" s="1"/>
  <c r="IB123" i="4" s="1"/>
  <c r="IB131" i="4" s="1"/>
  <c r="IA107" i="4"/>
  <c r="IA115" i="4" s="1"/>
  <c r="IA123" i="4" s="1"/>
  <c r="IA131" i="4" s="1"/>
  <c r="HI107" i="4"/>
  <c r="HI115" i="4" s="1"/>
  <c r="HI123" i="4" s="1"/>
  <c r="HI131" i="4" s="1"/>
  <c r="HH107" i="4"/>
  <c r="HH115" i="4" s="1"/>
  <c r="HH123" i="4" s="1"/>
  <c r="HH131" i="4" s="1"/>
  <c r="HG107" i="4"/>
  <c r="HG115" i="4" s="1"/>
  <c r="HG123" i="4" s="1"/>
  <c r="HG131" i="4" s="1"/>
  <c r="HF107" i="4"/>
  <c r="HF115" i="4" s="1"/>
  <c r="HF123" i="4" s="1"/>
  <c r="HF131" i="4" s="1"/>
  <c r="GN107" i="4"/>
  <c r="GN115" i="4" s="1"/>
  <c r="GN123" i="4" s="1"/>
  <c r="GN131" i="4" s="1"/>
  <c r="GM107" i="4"/>
  <c r="GM115" i="4" s="1"/>
  <c r="GM123" i="4" s="1"/>
  <c r="GM131" i="4" s="1"/>
  <c r="GL107" i="4"/>
  <c r="GL115" i="4" s="1"/>
  <c r="GL123" i="4" s="1"/>
  <c r="GL131" i="4" s="1"/>
  <c r="GK107" i="4"/>
  <c r="GK115" i="4" s="1"/>
  <c r="GK123" i="4" s="1"/>
  <c r="GK131" i="4" s="1"/>
  <c r="FS107" i="4"/>
  <c r="FS115" i="4" s="1"/>
  <c r="FS123" i="4" s="1"/>
  <c r="FS131" i="4" s="1"/>
  <c r="FS140" i="4" s="1"/>
  <c r="FS148" i="4" s="1"/>
  <c r="FS156" i="4" s="1"/>
  <c r="FS164" i="4" s="1"/>
  <c r="FS172" i="4" s="1"/>
  <c r="FR107" i="4"/>
  <c r="FR115" i="4" s="1"/>
  <c r="FR123" i="4" s="1"/>
  <c r="FR131" i="4" s="1"/>
  <c r="FR140" i="4" s="1"/>
  <c r="FR148" i="4" s="1"/>
  <c r="FR156" i="4" s="1"/>
  <c r="FR164" i="4" s="1"/>
  <c r="FR172" i="4" s="1"/>
  <c r="FQ107" i="4"/>
  <c r="FQ115" i="4" s="1"/>
  <c r="FQ123" i="4" s="1"/>
  <c r="FQ131" i="4" s="1"/>
  <c r="FQ140" i="4" s="1"/>
  <c r="FQ148" i="4" s="1"/>
  <c r="FQ156" i="4" s="1"/>
  <c r="FQ164" i="4" s="1"/>
  <c r="FQ172" i="4" s="1"/>
  <c r="FP107" i="4"/>
  <c r="FP115" i="4" s="1"/>
  <c r="FP123" i="4" s="1"/>
  <c r="FP131" i="4" s="1"/>
  <c r="FP140" i="4" s="1"/>
  <c r="FP148" i="4" s="1"/>
  <c r="FP156" i="4" s="1"/>
  <c r="FP164" i="4" s="1"/>
  <c r="FP172" i="4" s="1"/>
  <c r="EX107" i="4"/>
  <c r="EX115" i="4" s="1"/>
  <c r="EX123" i="4" s="1"/>
  <c r="EX131" i="4" s="1"/>
  <c r="EW107" i="4"/>
  <c r="EW115" i="4" s="1"/>
  <c r="EW123" i="4" s="1"/>
  <c r="EW131" i="4" s="1"/>
  <c r="EV107" i="4"/>
  <c r="EV115" i="4" s="1"/>
  <c r="EV123" i="4" s="1"/>
  <c r="EV131" i="4" s="1"/>
  <c r="EU107" i="4"/>
  <c r="EU115" i="4" s="1"/>
  <c r="EU123" i="4" s="1"/>
  <c r="EU131" i="4" s="1"/>
  <c r="EC107" i="4"/>
  <c r="EC115" i="4" s="1"/>
  <c r="EC123" i="4" s="1"/>
  <c r="EC131" i="4" s="1"/>
  <c r="EB107" i="4"/>
  <c r="EB115" i="4" s="1"/>
  <c r="EB123" i="4" s="1"/>
  <c r="EB131" i="4" s="1"/>
  <c r="EA107" i="4"/>
  <c r="EA115" i="4" s="1"/>
  <c r="EA123" i="4" s="1"/>
  <c r="EA131" i="4" s="1"/>
  <c r="DZ107" i="4"/>
  <c r="DZ115" i="4" s="1"/>
  <c r="DZ123" i="4" s="1"/>
  <c r="DZ131" i="4" s="1"/>
  <c r="DH107" i="4"/>
  <c r="DH115" i="4" s="1"/>
  <c r="DH123" i="4" s="1"/>
  <c r="DH131" i="4" s="1"/>
  <c r="DH140" i="4" s="1"/>
  <c r="DH148" i="4" s="1"/>
  <c r="DH156" i="4" s="1"/>
  <c r="DH164" i="4" s="1"/>
  <c r="DH172" i="4" s="1"/>
  <c r="DG107" i="4"/>
  <c r="DG115" i="4" s="1"/>
  <c r="DG123" i="4" s="1"/>
  <c r="DG131" i="4" s="1"/>
  <c r="DG140" i="4" s="1"/>
  <c r="DG148" i="4" s="1"/>
  <c r="DG156" i="4" s="1"/>
  <c r="DG164" i="4" s="1"/>
  <c r="DG172" i="4" s="1"/>
  <c r="DF107" i="4"/>
  <c r="DF115" i="4" s="1"/>
  <c r="DF123" i="4" s="1"/>
  <c r="DF131" i="4" s="1"/>
  <c r="DF140" i="4" s="1"/>
  <c r="DF148" i="4" s="1"/>
  <c r="DF156" i="4" s="1"/>
  <c r="DF164" i="4" s="1"/>
  <c r="DF172" i="4" s="1"/>
  <c r="DE107" i="4"/>
  <c r="DE115" i="4" s="1"/>
  <c r="DE123" i="4" s="1"/>
  <c r="DE131" i="4" s="1"/>
  <c r="DE140" i="4" s="1"/>
  <c r="DE148" i="4" s="1"/>
  <c r="DE156" i="4" s="1"/>
  <c r="DE164" i="4" s="1"/>
  <c r="DE172" i="4" s="1"/>
  <c r="G107" i="4"/>
  <c r="G115" i="4" s="1"/>
  <c r="G123" i="4" s="1"/>
  <c r="G131" i="4" s="1"/>
  <c r="G139" i="4" s="1"/>
  <c r="G147" i="4" s="1"/>
  <c r="G155" i="4" s="1"/>
  <c r="G163" i="4" s="1"/>
  <c r="G171" i="4" s="1"/>
  <c r="G180" i="4" s="1"/>
  <c r="G188" i="4" s="1"/>
  <c r="G196" i="4" s="1"/>
  <c r="G204" i="4" s="1"/>
  <c r="G212" i="4" s="1"/>
  <c r="G220" i="4" s="1"/>
  <c r="G228" i="4" s="1"/>
  <c r="G236" i="4" s="1"/>
  <c r="G244" i="4" s="1"/>
  <c r="G252" i="4" s="1"/>
  <c r="F107" i="4"/>
  <c r="F115" i="4" s="1"/>
  <c r="F123" i="4" s="1"/>
  <c r="F131" i="4" s="1"/>
  <c r="F139" i="4" s="1"/>
  <c r="F147" i="4" s="1"/>
  <c r="F155" i="4" s="1"/>
  <c r="F163" i="4" s="1"/>
  <c r="F171" i="4" s="1"/>
  <c r="F180" i="4" s="1"/>
  <c r="F188" i="4" s="1"/>
  <c r="F196" i="4" s="1"/>
  <c r="F204" i="4" s="1"/>
  <c r="F212" i="4" s="1"/>
  <c r="F220" i="4" s="1"/>
  <c r="F228" i="4" s="1"/>
  <c r="F236" i="4" s="1"/>
  <c r="F244" i="4" s="1"/>
  <c r="F252" i="4" s="1"/>
  <c r="F262" i="4" s="1"/>
  <c r="E107" i="4"/>
  <c r="E115" i="4" s="1"/>
  <c r="E123" i="4" s="1"/>
  <c r="E131" i="4" s="1"/>
  <c r="E139" i="4" s="1"/>
  <c r="E147" i="4" s="1"/>
  <c r="E155" i="4" s="1"/>
  <c r="E163" i="4" s="1"/>
  <c r="E171" i="4" s="1"/>
  <c r="E180" i="4" s="1"/>
  <c r="E188" i="4" s="1"/>
  <c r="E196" i="4" s="1"/>
  <c r="E204" i="4" s="1"/>
  <c r="E212" i="4" s="1"/>
  <c r="E220" i="4" s="1"/>
  <c r="E228" i="4" s="1"/>
  <c r="E236" i="4" s="1"/>
  <c r="E244" i="4" s="1"/>
  <c r="E252" i="4" s="1"/>
  <c r="E262" i="4" s="1"/>
  <c r="D107" i="4"/>
  <c r="D115" i="4" s="1"/>
  <c r="D123" i="4" s="1"/>
  <c r="D131" i="4" s="1"/>
  <c r="D139" i="4" s="1"/>
  <c r="D147" i="4" s="1"/>
  <c r="D155" i="4" s="1"/>
  <c r="D163" i="4" s="1"/>
  <c r="D171" i="4" s="1"/>
  <c r="D180" i="4" s="1"/>
  <c r="D188" i="4" s="1"/>
  <c r="D196" i="4" s="1"/>
  <c r="D204" i="4" s="1"/>
  <c r="D212" i="4" s="1"/>
  <c r="D220" i="4" s="1"/>
  <c r="D228" i="4" s="1"/>
  <c r="D236" i="4" s="1"/>
  <c r="D244" i="4" s="1"/>
  <c r="D252" i="4" s="1"/>
  <c r="D262" i="4" s="1"/>
  <c r="DI105" i="4"/>
  <c r="DI146" i="4" s="1"/>
  <c r="FT146" i="4" s="1"/>
  <c r="IC104" i="4"/>
  <c r="IC112" i="4" s="1"/>
  <c r="IC120" i="4" s="1"/>
  <c r="IC128" i="4" s="1"/>
  <c r="IC136" i="4" s="1"/>
  <c r="IB104" i="4"/>
  <c r="IB112" i="4" s="1"/>
  <c r="IB120" i="4" s="1"/>
  <c r="IB128" i="4" s="1"/>
  <c r="IB136" i="4" s="1"/>
  <c r="HH104" i="4"/>
  <c r="HH112" i="4" s="1"/>
  <c r="HH120" i="4" s="1"/>
  <c r="HH128" i="4" s="1"/>
  <c r="HH136" i="4" s="1"/>
  <c r="HG104" i="4"/>
  <c r="HG112" i="4" s="1"/>
  <c r="HG120" i="4" s="1"/>
  <c r="HG128" i="4" s="1"/>
  <c r="HG136" i="4" s="1"/>
  <c r="GM104" i="4"/>
  <c r="GM112" i="4" s="1"/>
  <c r="GM120" i="4" s="1"/>
  <c r="GM128" i="4" s="1"/>
  <c r="GM136" i="4" s="1"/>
  <c r="GL104" i="4"/>
  <c r="GL112" i="4" s="1"/>
  <c r="GL120" i="4" s="1"/>
  <c r="GL128" i="4" s="1"/>
  <c r="GL136" i="4" s="1"/>
  <c r="FR104" i="4"/>
  <c r="FR112" i="4" s="1"/>
  <c r="FR120" i="4" s="1"/>
  <c r="FR128" i="4" s="1"/>
  <c r="FR136" i="4" s="1"/>
  <c r="FR145" i="4" s="1"/>
  <c r="FR153" i="4" s="1"/>
  <c r="FR161" i="4" s="1"/>
  <c r="FR169" i="4" s="1"/>
  <c r="FR177" i="4" s="1"/>
  <c r="FQ104" i="4"/>
  <c r="FQ112" i="4" s="1"/>
  <c r="FQ120" i="4" s="1"/>
  <c r="FQ128" i="4" s="1"/>
  <c r="FQ136" i="4" s="1"/>
  <c r="FQ145" i="4" s="1"/>
  <c r="FQ153" i="4" s="1"/>
  <c r="FQ161" i="4" s="1"/>
  <c r="FQ169" i="4" s="1"/>
  <c r="FQ177" i="4" s="1"/>
  <c r="FP104" i="4"/>
  <c r="FP112" i="4" s="1"/>
  <c r="FP120" i="4" s="1"/>
  <c r="FP128" i="4" s="1"/>
  <c r="FP136" i="4" s="1"/>
  <c r="FP145" i="4" s="1"/>
  <c r="FP153" i="4" s="1"/>
  <c r="FP161" i="4" s="1"/>
  <c r="FP169" i="4" s="1"/>
  <c r="FP177" i="4" s="1"/>
  <c r="EW104" i="4"/>
  <c r="EW112" i="4" s="1"/>
  <c r="EW120" i="4" s="1"/>
  <c r="EW128" i="4" s="1"/>
  <c r="EW136" i="4" s="1"/>
  <c r="EV104" i="4"/>
  <c r="EV112" i="4" s="1"/>
  <c r="EV120" i="4" s="1"/>
  <c r="EV128" i="4" s="1"/>
  <c r="EV136" i="4" s="1"/>
  <c r="EB104" i="4"/>
  <c r="EB112" i="4" s="1"/>
  <c r="EB120" i="4" s="1"/>
  <c r="EB128" i="4" s="1"/>
  <c r="EB136" i="4" s="1"/>
  <c r="EA104" i="4"/>
  <c r="EA112" i="4" s="1"/>
  <c r="EA120" i="4" s="1"/>
  <c r="EA128" i="4" s="1"/>
  <c r="EA136" i="4" s="1"/>
  <c r="DG104" i="4"/>
  <c r="DG112" i="4" s="1"/>
  <c r="DG120" i="4" s="1"/>
  <c r="DG128" i="4" s="1"/>
  <c r="DG136" i="4" s="1"/>
  <c r="DG145" i="4" s="1"/>
  <c r="DG153" i="4" s="1"/>
  <c r="DG161" i="4" s="1"/>
  <c r="DG169" i="4" s="1"/>
  <c r="DG177" i="4" s="1"/>
  <c r="DF104" i="4"/>
  <c r="DF112" i="4" s="1"/>
  <c r="DF120" i="4" s="1"/>
  <c r="DF128" i="4" s="1"/>
  <c r="DF136" i="4" s="1"/>
  <c r="DF145" i="4" s="1"/>
  <c r="DF153" i="4" s="1"/>
  <c r="DF161" i="4" s="1"/>
  <c r="DF169" i="4" s="1"/>
  <c r="DF177" i="4" s="1"/>
  <c r="DE104" i="4"/>
  <c r="DE112" i="4" s="1"/>
  <c r="DE120" i="4" s="1"/>
  <c r="DE128" i="4" s="1"/>
  <c r="DE136" i="4" s="1"/>
  <c r="DE145" i="4" s="1"/>
  <c r="DE153" i="4" s="1"/>
  <c r="DE161" i="4" s="1"/>
  <c r="DE169" i="4" s="1"/>
  <c r="DE177" i="4" s="1"/>
  <c r="BQ104" i="4"/>
  <c r="BQ112" i="4" s="1"/>
  <c r="BQ120" i="4" s="1"/>
  <c r="BQ128" i="4" s="1"/>
  <c r="BQ136" i="4" s="1"/>
  <c r="BQ144" i="4" s="1"/>
  <c r="BQ152" i="4" s="1"/>
  <c r="BQ160" i="4" s="1"/>
  <c r="BQ168" i="4" s="1"/>
  <c r="BQ176" i="4" s="1"/>
  <c r="BQ185" i="4" s="1"/>
  <c r="BQ193" i="4" s="1"/>
  <c r="BQ201" i="4" s="1"/>
  <c r="BQ209" i="4" s="1"/>
  <c r="BQ217" i="4" s="1"/>
  <c r="BQ225" i="4" s="1"/>
  <c r="BQ233" i="4" s="1"/>
  <c r="BQ241" i="4" s="1"/>
  <c r="BQ249" i="4" s="1"/>
  <c r="BQ257" i="4" s="1"/>
  <c r="BP104" i="4"/>
  <c r="BP112" i="4" s="1"/>
  <c r="BP120" i="4" s="1"/>
  <c r="BP128" i="4" s="1"/>
  <c r="BP136" i="4" s="1"/>
  <c r="BP144" i="4" s="1"/>
  <c r="BP152" i="4" s="1"/>
  <c r="BP160" i="4" s="1"/>
  <c r="BP168" i="4" s="1"/>
  <c r="BP176" i="4" s="1"/>
  <c r="BP185" i="4" s="1"/>
  <c r="BP193" i="4" s="1"/>
  <c r="BP201" i="4" s="1"/>
  <c r="BP209" i="4" s="1"/>
  <c r="BP217" i="4" s="1"/>
  <c r="BP225" i="4" s="1"/>
  <c r="BP233" i="4" s="1"/>
  <c r="BP241" i="4" s="1"/>
  <c r="BP249" i="4" s="1"/>
  <c r="BP257" i="4" s="1"/>
  <c r="BO104" i="4"/>
  <c r="BO112" i="4" s="1"/>
  <c r="BO120" i="4" s="1"/>
  <c r="BO128" i="4" s="1"/>
  <c r="BO136" i="4" s="1"/>
  <c r="BO144" i="4" s="1"/>
  <c r="BO152" i="4" s="1"/>
  <c r="BO160" i="4" s="1"/>
  <c r="BO168" i="4" s="1"/>
  <c r="BO176" i="4" s="1"/>
  <c r="BO185" i="4" s="1"/>
  <c r="BO193" i="4" s="1"/>
  <c r="BO201" i="4" s="1"/>
  <c r="BO209" i="4" s="1"/>
  <c r="BO217" i="4" s="1"/>
  <c r="BO225" i="4" s="1"/>
  <c r="BO233" i="4" s="1"/>
  <c r="BO241" i="4" s="1"/>
  <c r="BO249" i="4" s="1"/>
  <c r="BO257" i="4" s="1"/>
  <c r="AV104" i="4"/>
  <c r="AV112" i="4" s="1"/>
  <c r="AV120" i="4" s="1"/>
  <c r="AV128" i="4" s="1"/>
  <c r="AV136" i="4" s="1"/>
  <c r="AV144" i="4" s="1"/>
  <c r="AV152" i="4" s="1"/>
  <c r="AV160" i="4" s="1"/>
  <c r="AV168" i="4" s="1"/>
  <c r="AV176" i="4" s="1"/>
  <c r="AV185" i="4" s="1"/>
  <c r="AV193" i="4" s="1"/>
  <c r="AV201" i="4" s="1"/>
  <c r="AV209" i="4" s="1"/>
  <c r="AV217" i="4" s="1"/>
  <c r="AV225" i="4" s="1"/>
  <c r="AV233" i="4" s="1"/>
  <c r="AV241" i="4" s="1"/>
  <c r="AV249" i="4" s="1"/>
  <c r="AV257" i="4" s="1"/>
  <c r="AU104" i="4"/>
  <c r="AU112" i="4" s="1"/>
  <c r="AU120" i="4" s="1"/>
  <c r="AU128" i="4" s="1"/>
  <c r="AU136" i="4" s="1"/>
  <c r="AU144" i="4" s="1"/>
  <c r="AU152" i="4" s="1"/>
  <c r="AU160" i="4" s="1"/>
  <c r="AU168" i="4" s="1"/>
  <c r="AU176" i="4" s="1"/>
  <c r="AU185" i="4" s="1"/>
  <c r="AU193" i="4" s="1"/>
  <c r="AU201" i="4" s="1"/>
  <c r="AU209" i="4" s="1"/>
  <c r="AU217" i="4" s="1"/>
  <c r="AU225" i="4" s="1"/>
  <c r="AU233" i="4" s="1"/>
  <c r="AU241" i="4" s="1"/>
  <c r="AU249" i="4" s="1"/>
  <c r="AU257" i="4" s="1"/>
  <c r="AT104" i="4"/>
  <c r="AT112" i="4" s="1"/>
  <c r="AT120" i="4" s="1"/>
  <c r="AT128" i="4" s="1"/>
  <c r="AT136" i="4" s="1"/>
  <c r="AT144" i="4" s="1"/>
  <c r="AT152" i="4" s="1"/>
  <c r="AT160" i="4" s="1"/>
  <c r="AT168" i="4" s="1"/>
  <c r="AT176" i="4" s="1"/>
  <c r="AT185" i="4" s="1"/>
  <c r="AT193" i="4" s="1"/>
  <c r="AT201" i="4" s="1"/>
  <c r="AT209" i="4" s="1"/>
  <c r="AT217" i="4" s="1"/>
  <c r="AT225" i="4" s="1"/>
  <c r="AT233" i="4" s="1"/>
  <c r="AT241" i="4" s="1"/>
  <c r="AT249" i="4" s="1"/>
  <c r="AT257" i="4" s="1"/>
  <c r="AA104" i="4"/>
  <c r="AA112" i="4" s="1"/>
  <c r="AA120" i="4" s="1"/>
  <c r="AA128" i="4" s="1"/>
  <c r="AA136" i="4" s="1"/>
  <c r="AA144" i="4" s="1"/>
  <c r="AA152" i="4" s="1"/>
  <c r="AA160" i="4" s="1"/>
  <c r="AA168" i="4" s="1"/>
  <c r="AA176" i="4" s="1"/>
  <c r="AA185" i="4" s="1"/>
  <c r="AA193" i="4" s="1"/>
  <c r="AA201" i="4" s="1"/>
  <c r="AA209" i="4" s="1"/>
  <c r="AA217" i="4" s="1"/>
  <c r="AA225" i="4" s="1"/>
  <c r="AA233" i="4" s="1"/>
  <c r="AA241" i="4" s="1"/>
  <c r="AA249" i="4" s="1"/>
  <c r="AA257" i="4" s="1"/>
  <c r="Z104" i="4"/>
  <c r="Z112" i="4" s="1"/>
  <c r="Z120" i="4" s="1"/>
  <c r="Z128" i="4" s="1"/>
  <c r="Z136" i="4" s="1"/>
  <c r="Z144" i="4" s="1"/>
  <c r="Z152" i="4" s="1"/>
  <c r="Z160" i="4" s="1"/>
  <c r="Z168" i="4" s="1"/>
  <c r="Z176" i="4" s="1"/>
  <c r="Z185" i="4" s="1"/>
  <c r="Z193" i="4" s="1"/>
  <c r="Z201" i="4" s="1"/>
  <c r="Z209" i="4" s="1"/>
  <c r="Z217" i="4" s="1"/>
  <c r="Z225" i="4" s="1"/>
  <c r="Z233" i="4" s="1"/>
  <c r="Z241" i="4" s="1"/>
  <c r="Z249" i="4" s="1"/>
  <c r="Z257" i="4" s="1"/>
  <c r="Y104" i="4"/>
  <c r="Y112" i="4" s="1"/>
  <c r="Y120" i="4" s="1"/>
  <c r="Y128" i="4" s="1"/>
  <c r="Y136" i="4" s="1"/>
  <c r="Y144" i="4" s="1"/>
  <c r="Y152" i="4" s="1"/>
  <c r="Y160" i="4" s="1"/>
  <c r="Y168" i="4" s="1"/>
  <c r="Y176" i="4" s="1"/>
  <c r="Y185" i="4" s="1"/>
  <c r="Y193" i="4" s="1"/>
  <c r="Y201" i="4" s="1"/>
  <c r="Y209" i="4" s="1"/>
  <c r="Y217" i="4" s="1"/>
  <c r="Y225" i="4" s="1"/>
  <c r="Y233" i="4" s="1"/>
  <c r="Y241" i="4" s="1"/>
  <c r="Y249" i="4" s="1"/>
  <c r="Y257" i="4" s="1"/>
  <c r="G104" i="4"/>
  <c r="DH104" i="4" s="1"/>
  <c r="F104" i="4"/>
  <c r="F112" i="4" s="1"/>
  <c r="F120" i="4" s="1"/>
  <c r="F128" i="4" s="1"/>
  <c r="F136" i="4" s="1"/>
  <c r="F144" i="4" s="1"/>
  <c r="F152" i="4" s="1"/>
  <c r="F160" i="4" s="1"/>
  <c r="F168" i="4" s="1"/>
  <c r="F176" i="4" s="1"/>
  <c r="F185" i="4" s="1"/>
  <c r="F193" i="4" s="1"/>
  <c r="F201" i="4" s="1"/>
  <c r="F209" i="4" s="1"/>
  <c r="F217" i="4" s="1"/>
  <c r="F225" i="4" s="1"/>
  <c r="F233" i="4" s="1"/>
  <c r="F241" i="4" s="1"/>
  <c r="F249" i="4" s="1"/>
  <c r="F257" i="4" s="1"/>
  <c r="E104" i="4"/>
  <c r="E112" i="4" s="1"/>
  <c r="E120" i="4" s="1"/>
  <c r="E128" i="4" s="1"/>
  <c r="E136" i="4" s="1"/>
  <c r="E144" i="4" s="1"/>
  <c r="E152" i="4" s="1"/>
  <c r="E160" i="4" s="1"/>
  <c r="E168" i="4" s="1"/>
  <c r="E176" i="4" s="1"/>
  <c r="E185" i="4" s="1"/>
  <c r="E193" i="4" s="1"/>
  <c r="E201" i="4" s="1"/>
  <c r="E209" i="4" s="1"/>
  <c r="E217" i="4" s="1"/>
  <c r="E225" i="4" s="1"/>
  <c r="E233" i="4" s="1"/>
  <c r="E241" i="4" s="1"/>
  <c r="E249" i="4" s="1"/>
  <c r="E257" i="4" s="1"/>
  <c r="D104" i="4"/>
  <c r="D112" i="4" s="1"/>
  <c r="D120" i="4" s="1"/>
  <c r="D128" i="4" s="1"/>
  <c r="D136" i="4" s="1"/>
  <c r="D144" i="4" s="1"/>
  <c r="D152" i="4" s="1"/>
  <c r="D160" i="4" s="1"/>
  <c r="D168" i="4" s="1"/>
  <c r="D176" i="4" s="1"/>
  <c r="D185" i="4" s="1"/>
  <c r="D193" i="4" s="1"/>
  <c r="D201" i="4" s="1"/>
  <c r="D209" i="4" s="1"/>
  <c r="D217" i="4" s="1"/>
  <c r="D225" i="4" s="1"/>
  <c r="D233" i="4" s="1"/>
  <c r="D241" i="4" s="1"/>
  <c r="D249" i="4" s="1"/>
  <c r="D257" i="4" s="1"/>
  <c r="IC103" i="4"/>
  <c r="IC111" i="4" s="1"/>
  <c r="IC119" i="4" s="1"/>
  <c r="IC127" i="4" s="1"/>
  <c r="IC135" i="4" s="1"/>
  <c r="IB103" i="4"/>
  <c r="IB111" i="4" s="1"/>
  <c r="IB119" i="4" s="1"/>
  <c r="IB127" i="4" s="1"/>
  <c r="IB135" i="4" s="1"/>
  <c r="HH103" i="4"/>
  <c r="HH111" i="4" s="1"/>
  <c r="HH119" i="4" s="1"/>
  <c r="HH127" i="4" s="1"/>
  <c r="HH135" i="4" s="1"/>
  <c r="HG103" i="4"/>
  <c r="HG111" i="4" s="1"/>
  <c r="HG119" i="4" s="1"/>
  <c r="HG127" i="4" s="1"/>
  <c r="HG135" i="4" s="1"/>
  <c r="GM103" i="4"/>
  <c r="GM111" i="4" s="1"/>
  <c r="GM119" i="4" s="1"/>
  <c r="GM127" i="4" s="1"/>
  <c r="GM135" i="4" s="1"/>
  <c r="GL103" i="4"/>
  <c r="GL111" i="4" s="1"/>
  <c r="GL119" i="4" s="1"/>
  <c r="GL127" i="4" s="1"/>
  <c r="GL135" i="4" s="1"/>
  <c r="FR103" i="4"/>
  <c r="FR111" i="4" s="1"/>
  <c r="FR119" i="4" s="1"/>
  <c r="FR127" i="4" s="1"/>
  <c r="FR135" i="4" s="1"/>
  <c r="FR144" i="4" s="1"/>
  <c r="FR152" i="4" s="1"/>
  <c r="FR160" i="4" s="1"/>
  <c r="FR168" i="4" s="1"/>
  <c r="FR176" i="4" s="1"/>
  <c r="FQ103" i="4"/>
  <c r="FQ111" i="4" s="1"/>
  <c r="FQ119" i="4" s="1"/>
  <c r="FQ127" i="4" s="1"/>
  <c r="FQ135" i="4" s="1"/>
  <c r="FQ144" i="4" s="1"/>
  <c r="FQ152" i="4" s="1"/>
  <c r="FQ160" i="4" s="1"/>
  <c r="FQ168" i="4" s="1"/>
  <c r="FQ176" i="4" s="1"/>
  <c r="FP103" i="4"/>
  <c r="FP111" i="4" s="1"/>
  <c r="FP119" i="4" s="1"/>
  <c r="FP127" i="4" s="1"/>
  <c r="FP135" i="4" s="1"/>
  <c r="FP144" i="4" s="1"/>
  <c r="FP152" i="4" s="1"/>
  <c r="FP160" i="4" s="1"/>
  <c r="FP168" i="4" s="1"/>
  <c r="FP176" i="4" s="1"/>
  <c r="EW103" i="4"/>
  <c r="EW111" i="4" s="1"/>
  <c r="EW119" i="4" s="1"/>
  <c r="EW127" i="4" s="1"/>
  <c r="EW135" i="4" s="1"/>
  <c r="EV103" i="4"/>
  <c r="EV111" i="4" s="1"/>
  <c r="EV119" i="4" s="1"/>
  <c r="EV127" i="4" s="1"/>
  <c r="EV135" i="4" s="1"/>
  <c r="EB103" i="4"/>
  <c r="EB111" i="4" s="1"/>
  <c r="EB119" i="4" s="1"/>
  <c r="EB127" i="4" s="1"/>
  <c r="EB135" i="4" s="1"/>
  <c r="EA103" i="4"/>
  <c r="EA111" i="4" s="1"/>
  <c r="EA119" i="4" s="1"/>
  <c r="EA127" i="4" s="1"/>
  <c r="EA135" i="4" s="1"/>
  <c r="DG103" i="4"/>
  <c r="DG111" i="4" s="1"/>
  <c r="DG119" i="4" s="1"/>
  <c r="DG127" i="4" s="1"/>
  <c r="DG135" i="4" s="1"/>
  <c r="DG144" i="4" s="1"/>
  <c r="DG152" i="4" s="1"/>
  <c r="DG160" i="4" s="1"/>
  <c r="DG168" i="4" s="1"/>
  <c r="DG176" i="4" s="1"/>
  <c r="DF103" i="4"/>
  <c r="DF111" i="4" s="1"/>
  <c r="DF119" i="4" s="1"/>
  <c r="DF127" i="4" s="1"/>
  <c r="DF135" i="4" s="1"/>
  <c r="DF144" i="4" s="1"/>
  <c r="DF152" i="4" s="1"/>
  <c r="DF160" i="4" s="1"/>
  <c r="DF168" i="4" s="1"/>
  <c r="DF176" i="4" s="1"/>
  <c r="DE103" i="4"/>
  <c r="DE111" i="4" s="1"/>
  <c r="DE119" i="4" s="1"/>
  <c r="DE127" i="4" s="1"/>
  <c r="DE135" i="4" s="1"/>
  <c r="DE144" i="4" s="1"/>
  <c r="DE152" i="4" s="1"/>
  <c r="DE160" i="4" s="1"/>
  <c r="DE168" i="4" s="1"/>
  <c r="DE176" i="4" s="1"/>
  <c r="CM103" i="4"/>
  <c r="CM114" i="4" s="1"/>
  <c r="CM125" i="4" s="1"/>
  <c r="CM136" i="4" s="1"/>
  <c r="CM147" i="4" s="1"/>
  <c r="CM158" i="4" s="1"/>
  <c r="BQ103" i="4"/>
  <c r="BQ111" i="4" s="1"/>
  <c r="BQ119" i="4" s="1"/>
  <c r="BQ127" i="4" s="1"/>
  <c r="BQ135" i="4" s="1"/>
  <c r="BQ143" i="4" s="1"/>
  <c r="BQ151" i="4" s="1"/>
  <c r="BQ159" i="4" s="1"/>
  <c r="BQ167" i="4" s="1"/>
  <c r="BQ175" i="4" s="1"/>
  <c r="BQ184" i="4" s="1"/>
  <c r="BQ192" i="4" s="1"/>
  <c r="BQ200" i="4" s="1"/>
  <c r="BQ208" i="4" s="1"/>
  <c r="BQ216" i="4" s="1"/>
  <c r="BQ224" i="4" s="1"/>
  <c r="BQ232" i="4" s="1"/>
  <c r="BQ240" i="4" s="1"/>
  <c r="BQ248" i="4" s="1"/>
  <c r="BQ256" i="4" s="1"/>
  <c r="BP103" i="4"/>
  <c r="BP111" i="4" s="1"/>
  <c r="BP119" i="4" s="1"/>
  <c r="BP127" i="4" s="1"/>
  <c r="BP135" i="4" s="1"/>
  <c r="BP143" i="4" s="1"/>
  <c r="BP151" i="4" s="1"/>
  <c r="BP159" i="4" s="1"/>
  <c r="BP167" i="4" s="1"/>
  <c r="BP175" i="4" s="1"/>
  <c r="BP184" i="4" s="1"/>
  <c r="BP192" i="4" s="1"/>
  <c r="BP200" i="4" s="1"/>
  <c r="BP208" i="4" s="1"/>
  <c r="BP216" i="4" s="1"/>
  <c r="BP224" i="4" s="1"/>
  <c r="BP232" i="4" s="1"/>
  <c r="BP240" i="4" s="1"/>
  <c r="BP248" i="4" s="1"/>
  <c r="BP256" i="4" s="1"/>
  <c r="BO103" i="4"/>
  <c r="BO111" i="4" s="1"/>
  <c r="BO119" i="4" s="1"/>
  <c r="BO127" i="4" s="1"/>
  <c r="BO135" i="4" s="1"/>
  <c r="BO143" i="4" s="1"/>
  <c r="BO151" i="4" s="1"/>
  <c r="BO159" i="4" s="1"/>
  <c r="BO167" i="4" s="1"/>
  <c r="BO175" i="4" s="1"/>
  <c r="BO184" i="4" s="1"/>
  <c r="BO192" i="4" s="1"/>
  <c r="BO200" i="4" s="1"/>
  <c r="BO208" i="4" s="1"/>
  <c r="BO216" i="4" s="1"/>
  <c r="BO224" i="4" s="1"/>
  <c r="BO232" i="4" s="1"/>
  <c r="BO240" i="4" s="1"/>
  <c r="BO248" i="4" s="1"/>
  <c r="BO256" i="4" s="1"/>
  <c r="AV103" i="4"/>
  <c r="AV111" i="4" s="1"/>
  <c r="AV119" i="4" s="1"/>
  <c r="AV127" i="4" s="1"/>
  <c r="AV135" i="4" s="1"/>
  <c r="AV143" i="4" s="1"/>
  <c r="AV151" i="4" s="1"/>
  <c r="AV159" i="4" s="1"/>
  <c r="AV167" i="4" s="1"/>
  <c r="AV175" i="4" s="1"/>
  <c r="AV184" i="4" s="1"/>
  <c r="AV192" i="4" s="1"/>
  <c r="AV200" i="4" s="1"/>
  <c r="AV208" i="4" s="1"/>
  <c r="AV216" i="4" s="1"/>
  <c r="AV224" i="4" s="1"/>
  <c r="AV232" i="4" s="1"/>
  <c r="AV240" i="4" s="1"/>
  <c r="AV248" i="4" s="1"/>
  <c r="AV256" i="4" s="1"/>
  <c r="AU103" i="4"/>
  <c r="AU111" i="4" s="1"/>
  <c r="AU119" i="4" s="1"/>
  <c r="AU127" i="4" s="1"/>
  <c r="AU135" i="4" s="1"/>
  <c r="AU143" i="4" s="1"/>
  <c r="AU151" i="4" s="1"/>
  <c r="AU159" i="4" s="1"/>
  <c r="AU167" i="4" s="1"/>
  <c r="AU175" i="4" s="1"/>
  <c r="AU184" i="4" s="1"/>
  <c r="AU192" i="4" s="1"/>
  <c r="AU200" i="4" s="1"/>
  <c r="AU208" i="4" s="1"/>
  <c r="AU216" i="4" s="1"/>
  <c r="AU224" i="4" s="1"/>
  <c r="AU232" i="4" s="1"/>
  <c r="AU240" i="4" s="1"/>
  <c r="AU248" i="4" s="1"/>
  <c r="AU256" i="4" s="1"/>
  <c r="AT103" i="4"/>
  <c r="AT111" i="4" s="1"/>
  <c r="AT119" i="4" s="1"/>
  <c r="AT127" i="4" s="1"/>
  <c r="AT135" i="4" s="1"/>
  <c r="AT143" i="4" s="1"/>
  <c r="AT151" i="4" s="1"/>
  <c r="AT159" i="4" s="1"/>
  <c r="AT167" i="4" s="1"/>
  <c r="AT175" i="4" s="1"/>
  <c r="AT184" i="4" s="1"/>
  <c r="AT192" i="4" s="1"/>
  <c r="AT200" i="4" s="1"/>
  <c r="AT208" i="4" s="1"/>
  <c r="AT216" i="4" s="1"/>
  <c r="AT224" i="4" s="1"/>
  <c r="AT232" i="4" s="1"/>
  <c r="AT240" i="4" s="1"/>
  <c r="AT248" i="4" s="1"/>
  <c r="AT256" i="4" s="1"/>
  <c r="AA103" i="4"/>
  <c r="AA111" i="4" s="1"/>
  <c r="AA119" i="4" s="1"/>
  <c r="AA127" i="4" s="1"/>
  <c r="AA135" i="4" s="1"/>
  <c r="AA143" i="4" s="1"/>
  <c r="AA151" i="4" s="1"/>
  <c r="AA159" i="4" s="1"/>
  <c r="AA167" i="4" s="1"/>
  <c r="AA175" i="4" s="1"/>
  <c r="AA184" i="4" s="1"/>
  <c r="AA192" i="4" s="1"/>
  <c r="AA200" i="4" s="1"/>
  <c r="AA208" i="4" s="1"/>
  <c r="AA216" i="4" s="1"/>
  <c r="AA224" i="4" s="1"/>
  <c r="AA232" i="4" s="1"/>
  <c r="AA240" i="4" s="1"/>
  <c r="AA248" i="4" s="1"/>
  <c r="AA256" i="4" s="1"/>
  <c r="Z103" i="4"/>
  <c r="Z111" i="4" s="1"/>
  <c r="Z119" i="4" s="1"/>
  <c r="Z127" i="4" s="1"/>
  <c r="Z135" i="4" s="1"/>
  <c r="Z143" i="4" s="1"/>
  <c r="Z151" i="4" s="1"/>
  <c r="Z159" i="4" s="1"/>
  <c r="Z167" i="4" s="1"/>
  <c r="Z175" i="4" s="1"/>
  <c r="Z184" i="4" s="1"/>
  <c r="Z192" i="4" s="1"/>
  <c r="Z200" i="4" s="1"/>
  <c r="Z208" i="4" s="1"/>
  <c r="Z216" i="4" s="1"/>
  <c r="Z224" i="4" s="1"/>
  <c r="Z232" i="4" s="1"/>
  <c r="Z240" i="4" s="1"/>
  <c r="Z248" i="4" s="1"/>
  <c r="Z256" i="4" s="1"/>
  <c r="Y103" i="4"/>
  <c r="Y111" i="4" s="1"/>
  <c r="Y119" i="4" s="1"/>
  <c r="Y127" i="4" s="1"/>
  <c r="Y135" i="4" s="1"/>
  <c r="Y143" i="4" s="1"/>
  <c r="Y151" i="4" s="1"/>
  <c r="Y159" i="4" s="1"/>
  <c r="Y167" i="4" s="1"/>
  <c r="Y175" i="4" s="1"/>
  <c r="Y184" i="4" s="1"/>
  <c r="Y192" i="4" s="1"/>
  <c r="Y200" i="4" s="1"/>
  <c r="Y208" i="4" s="1"/>
  <c r="Y216" i="4" s="1"/>
  <c r="Y224" i="4" s="1"/>
  <c r="Y232" i="4" s="1"/>
  <c r="Y240" i="4" s="1"/>
  <c r="Y248" i="4" s="1"/>
  <c r="Y256" i="4" s="1"/>
  <c r="G103" i="4"/>
  <c r="DH103" i="4" s="1"/>
  <c r="F103" i="4"/>
  <c r="F111" i="4" s="1"/>
  <c r="F119" i="4" s="1"/>
  <c r="F127" i="4" s="1"/>
  <c r="F135" i="4" s="1"/>
  <c r="F143" i="4" s="1"/>
  <c r="F151" i="4" s="1"/>
  <c r="F159" i="4" s="1"/>
  <c r="F167" i="4" s="1"/>
  <c r="F175" i="4" s="1"/>
  <c r="F184" i="4" s="1"/>
  <c r="F192" i="4" s="1"/>
  <c r="F200" i="4" s="1"/>
  <c r="F208" i="4" s="1"/>
  <c r="F216" i="4" s="1"/>
  <c r="F224" i="4" s="1"/>
  <c r="F232" i="4" s="1"/>
  <c r="F240" i="4" s="1"/>
  <c r="F248" i="4" s="1"/>
  <c r="F256" i="4" s="1"/>
  <c r="E103" i="4"/>
  <c r="E111" i="4" s="1"/>
  <c r="E119" i="4" s="1"/>
  <c r="E127" i="4" s="1"/>
  <c r="E135" i="4" s="1"/>
  <c r="E143" i="4" s="1"/>
  <c r="E151" i="4" s="1"/>
  <c r="E159" i="4" s="1"/>
  <c r="E167" i="4" s="1"/>
  <c r="E175" i="4" s="1"/>
  <c r="E184" i="4" s="1"/>
  <c r="E192" i="4" s="1"/>
  <c r="E200" i="4" s="1"/>
  <c r="E208" i="4" s="1"/>
  <c r="E216" i="4" s="1"/>
  <c r="E224" i="4" s="1"/>
  <c r="E232" i="4" s="1"/>
  <c r="E240" i="4" s="1"/>
  <c r="E248" i="4" s="1"/>
  <c r="E256" i="4" s="1"/>
  <c r="D103" i="4"/>
  <c r="D111" i="4" s="1"/>
  <c r="D119" i="4" s="1"/>
  <c r="D127" i="4" s="1"/>
  <c r="D135" i="4" s="1"/>
  <c r="D143" i="4" s="1"/>
  <c r="D151" i="4" s="1"/>
  <c r="D159" i="4" s="1"/>
  <c r="D167" i="4" s="1"/>
  <c r="D175" i="4" s="1"/>
  <c r="D184" i="4" s="1"/>
  <c r="D192" i="4" s="1"/>
  <c r="D200" i="4" s="1"/>
  <c r="D208" i="4" s="1"/>
  <c r="D216" i="4" s="1"/>
  <c r="D224" i="4" s="1"/>
  <c r="D232" i="4" s="1"/>
  <c r="D240" i="4" s="1"/>
  <c r="D248" i="4" s="1"/>
  <c r="D256" i="4" s="1"/>
  <c r="IC102" i="4"/>
  <c r="IC110" i="4" s="1"/>
  <c r="IC118" i="4" s="1"/>
  <c r="IC126" i="4" s="1"/>
  <c r="IC134" i="4" s="1"/>
  <c r="IB102" i="4"/>
  <c r="IB110" i="4" s="1"/>
  <c r="IB118" i="4" s="1"/>
  <c r="IB126" i="4" s="1"/>
  <c r="IB134" i="4" s="1"/>
  <c r="HH102" i="4"/>
  <c r="HH110" i="4" s="1"/>
  <c r="HH118" i="4" s="1"/>
  <c r="HH126" i="4" s="1"/>
  <c r="HH134" i="4" s="1"/>
  <c r="HG102" i="4"/>
  <c r="HG110" i="4" s="1"/>
  <c r="HG118" i="4" s="1"/>
  <c r="HG126" i="4" s="1"/>
  <c r="HG134" i="4" s="1"/>
  <c r="GM102" i="4"/>
  <c r="GM110" i="4" s="1"/>
  <c r="GM118" i="4" s="1"/>
  <c r="GM126" i="4" s="1"/>
  <c r="GM134" i="4" s="1"/>
  <c r="GL102" i="4"/>
  <c r="GL110" i="4" s="1"/>
  <c r="GL118" i="4" s="1"/>
  <c r="GL126" i="4" s="1"/>
  <c r="GL134" i="4" s="1"/>
  <c r="FR102" i="4"/>
  <c r="FR110" i="4" s="1"/>
  <c r="FR118" i="4" s="1"/>
  <c r="FR126" i="4" s="1"/>
  <c r="FR134" i="4" s="1"/>
  <c r="FR143" i="4" s="1"/>
  <c r="FR151" i="4" s="1"/>
  <c r="FR159" i="4" s="1"/>
  <c r="FR167" i="4" s="1"/>
  <c r="FR175" i="4" s="1"/>
  <c r="FQ102" i="4"/>
  <c r="FQ110" i="4" s="1"/>
  <c r="FQ118" i="4" s="1"/>
  <c r="FQ126" i="4" s="1"/>
  <c r="FQ134" i="4" s="1"/>
  <c r="FQ143" i="4" s="1"/>
  <c r="FQ151" i="4" s="1"/>
  <c r="FQ159" i="4" s="1"/>
  <c r="FQ167" i="4" s="1"/>
  <c r="FQ175" i="4" s="1"/>
  <c r="FP102" i="4"/>
  <c r="FP110" i="4" s="1"/>
  <c r="FP118" i="4" s="1"/>
  <c r="FP126" i="4" s="1"/>
  <c r="FP134" i="4" s="1"/>
  <c r="FP143" i="4" s="1"/>
  <c r="FP151" i="4" s="1"/>
  <c r="FP159" i="4" s="1"/>
  <c r="FP167" i="4" s="1"/>
  <c r="FP175" i="4" s="1"/>
  <c r="EW102" i="4"/>
  <c r="EW110" i="4" s="1"/>
  <c r="EW118" i="4" s="1"/>
  <c r="EW126" i="4" s="1"/>
  <c r="EW134" i="4" s="1"/>
  <c r="EV102" i="4"/>
  <c r="EV110" i="4" s="1"/>
  <c r="EV118" i="4" s="1"/>
  <c r="EV126" i="4" s="1"/>
  <c r="EV134" i="4" s="1"/>
  <c r="EB102" i="4"/>
  <c r="EB110" i="4" s="1"/>
  <c r="EB118" i="4" s="1"/>
  <c r="EB126" i="4" s="1"/>
  <c r="EB134" i="4" s="1"/>
  <c r="EA102" i="4"/>
  <c r="EA110" i="4" s="1"/>
  <c r="EA118" i="4" s="1"/>
  <c r="EA126" i="4" s="1"/>
  <c r="EA134" i="4" s="1"/>
  <c r="DG102" i="4"/>
  <c r="DG110" i="4" s="1"/>
  <c r="DG118" i="4" s="1"/>
  <c r="DG126" i="4" s="1"/>
  <c r="DG134" i="4" s="1"/>
  <c r="DG143" i="4" s="1"/>
  <c r="DG151" i="4" s="1"/>
  <c r="DG159" i="4" s="1"/>
  <c r="DG167" i="4" s="1"/>
  <c r="DG175" i="4" s="1"/>
  <c r="DF102" i="4"/>
  <c r="DF110" i="4" s="1"/>
  <c r="DF118" i="4" s="1"/>
  <c r="DF126" i="4" s="1"/>
  <c r="DF134" i="4" s="1"/>
  <c r="DF143" i="4" s="1"/>
  <c r="DF151" i="4" s="1"/>
  <c r="DF159" i="4" s="1"/>
  <c r="DF167" i="4" s="1"/>
  <c r="DF175" i="4" s="1"/>
  <c r="DE102" i="4"/>
  <c r="DE110" i="4" s="1"/>
  <c r="DE118" i="4" s="1"/>
  <c r="DE126" i="4" s="1"/>
  <c r="DE134" i="4" s="1"/>
  <c r="DE143" i="4" s="1"/>
  <c r="DE151" i="4" s="1"/>
  <c r="DE159" i="4" s="1"/>
  <c r="DE167" i="4" s="1"/>
  <c r="DE175" i="4" s="1"/>
  <c r="BQ102" i="4"/>
  <c r="BQ110" i="4" s="1"/>
  <c r="BQ118" i="4" s="1"/>
  <c r="BQ126" i="4" s="1"/>
  <c r="BQ134" i="4" s="1"/>
  <c r="BQ142" i="4" s="1"/>
  <c r="BQ150" i="4" s="1"/>
  <c r="BQ158" i="4" s="1"/>
  <c r="BQ166" i="4" s="1"/>
  <c r="BQ174" i="4" s="1"/>
  <c r="BQ183" i="4" s="1"/>
  <c r="BQ191" i="4" s="1"/>
  <c r="BQ199" i="4" s="1"/>
  <c r="BQ207" i="4" s="1"/>
  <c r="BQ215" i="4" s="1"/>
  <c r="BQ223" i="4" s="1"/>
  <c r="BQ231" i="4" s="1"/>
  <c r="BQ239" i="4" s="1"/>
  <c r="BQ247" i="4" s="1"/>
  <c r="BQ255" i="4" s="1"/>
  <c r="BP102" i="4"/>
  <c r="BP110" i="4" s="1"/>
  <c r="BP118" i="4" s="1"/>
  <c r="BP126" i="4" s="1"/>
  <c r="BP134" i="4" s="1"/>
  <c r="BP142" i="4" s="1"/>
  <c r="BP150" i="4" s="1"/>
  <c r="BP158" i="4" s="1"/>
  <c r="BP166" i="4" s="1"/>
  <c r="BP174" i="4" s="1"/>
  <c r="BP183" i="4" s="1"/>
  <c r="BP191" i="4" s="1"/>
  <c r="BP199" i="4" s="1"/>
  <c r="BP207" i="4" s="1"/>
  <c r="BP215" i="4" s="1"/>
  <c r="BP223" i="4" s="1"/>
  <c r="BP231" i="4" s="1"/>
  <c r="BP239" i="4" s="1"/>
  <c r="BP247" i="4" s="1"/>
  <c r="BP255" i="4" s="1"/>
  <c r="BO102" i="4"/>
  <c r="BO110" i="4" s="1"/>
  <c r="BO118" i="4" s="1"/>
  <c r="BO126" i="4" s="1"/>
  <c r="BO134" i="4" s="1"/>
  <c r="BO142" i="4" s="1"/>
  <c r="BO150" i="4" s="1"/>
  <c r="BO158" i="4" s="1"/>
  <c r="BO166" i="4" s="1"/>
  <c r="BO174" i="4" s="1"/>
  <c r="BO183" i="4" s="1"/>
  <c r="BO191" i="4" s="1"/>
  <c r="BO199" i="4" s="1"/>
  <c r="BO207" i="4" s="1"/>
  <c r="BO215" i="4" s="1"/>
  <c r="BO223" i="4" s="1"/>
  <c r="BO231" i="4" s="1"/>
  <c r="BO239" i="4" s="1"/>
  <c r="BO247" i="4" s="1"/>
  <c r="BO255" i="4" s="1"/>
  <c r="AV102" i="4"/>
  <c r="AV110" i="4" s="1"/>
  <c r="AV118" i="4" s="1"/>
  <c r="AV126" i="4" s="1"/>
  <c r="AV134" i="4" s="1"/>
  <c r="AV142" i="4" s="1"/>
  <c r="AV150" i="4" s="1"/>
  <c r="AV158" i="4" s="1"/>
  <c r="AV166" i="4" s="1"/>
  <c r="AV174" i="4" s="1"/>
  <c r="AV183" i="4" s="1"/>
  <c r="AV191" i="4" s="1"/>
  <c r="AV199" i="4" s="1"/>
  <c r="AV207" i="4" s="1"/>
  <c r="AV215" i="4" s="1"/>
  <c r="AV223" i="4" s="1"/>
  <c r="AV231" i="4" s="1"/>
  <c r="AV239" i="4" s="1"/>
  <c r="AV247" i="4" s="1"/>
  <c r="AV255" i="4" s="1"/>
  <c r="AU102" i="4"/>
  <c r="AU110" i="4" s="1"/>
  <c r="AU118" i="4" s="1"/>
  <c r="AU126" i="4" s="1"/>
  <c r="AU134" i="4" s="1"/>
  <c r="AU142" i="4" s="1"/>
  <c r="AU150" i="4" s="1"/>
  <c r="AU158" i="4" s="1"/>
  <c r="AU166" i="4" s="1"/>
  <c r="AU174" i="4" s="1"/>
  <c r="AU183" i="4" s="1"/>
  <c r="AU191" i="4" s="1"/>
  <c r="AU199" i="4" s="1"/>
  <c r="AU207" i="4" s="1"/>
  <c r="AU215" i="4" s="1"/>
  <c r="AU223" i="4" s="1"/>
  <c r="AU231" i="4" s="1"/>
  <c r="AU239" i="4" s="1"/>
  <c r="AU247" i="4" s="1"/>
  <c r="AU255" i="4" s="1"/>
  <c r="AT102" i="4"/>
  <c r="AT110" i="4" s="1"/>
  <c r="AT118" i="4" s="1"/>
  <c r="AT126" i="4" s="1"/>
  <c r="AT134" i="4" s="1"/>
  <c r="AT142" i="4" s="1"/>
  <c r="AT150" i="4" s="1"/>
  <c r="AT158" i="4" s="1"/>
  <c r="AT166" i="4" s="1"/>
  <c r="AT174" i="4" s="1"/>
  <c r="AT183" i="4" s="1"/>
  <c r="AT191" i="4" s="1"/>
  <c r="AT199" i="4" s="1"/>
  <c r="AT207" i="4" s="1"/>
  <c r="AT215" i="4" s="1"/>
  <c r="AT223" i="4" s="1"/>
  <c r="AT231" i="4" s="1"/>
  <c r="AT239" i="4" s="1"/>
  <c r="AT247" i="4" s="1"/>
  <c r="AT255" i="4" s="1"/>
  <c r="AA102" i="4"/>
  <c r="AA110" i="4" s="1"/>
  <c r="AA118" i="4" s="1"/>
  <c r="AA126" i="4" s="1"/>
  <c r="AA134" i="4" s="1"/>
  <c r="AA142" i="4" s="1"/>
  <c r="AA150" i="4" s="1"/>
  <c r="AA158" i="4" s="1"/>
  <c r="AA166" i="4" s="1"/>
  <c r="AA174" i="4" s="1"/>
  <c r="AA183" i="4" s="1"/>
  <c r="AA191" i="4" s="1"/>
  <c r="AA199" i="4" s="1"/>
  <c r="AA207" i="4" s="1"/>
  <c r="AA215" i="4" s="1"/>
  <c r="AA223" i="4" s="1"/>
  <c r="AA231" i="4" s="1"/>
  <c r="AA239" i="4" s="1"/>
  <c r="AA247" i="4" s="1"/>
  <c r="AA255" i="4" s="1"/>
  <c r="Z102" i="4"/>
  <c r="Z110" i="4" s="1"/>
  <c r="Z118" i="4" s="1"/>
  <c r="Z126" i="4" s="1"/>
  <c r="Z134" i="4" s="1"/>
  <c r="Z142" i="4" s="1"/>
  <c r="Z150" i="4" s="1"/>
  <c r="Z158" i="4" s="1"/>
  <c r="Z166" i="4" s="1"/>
  <c r="Z174" i="4" s="1"/>
  <c r="Z183" i="4" s="1"/>
  <c r="Z191" i="4" s="1"/>
  <c r="Z199" i="4" s="1"/>
  <c r="Z207" i="4" s="1"/>
  <c r="Z215" i="4" s="1"/>
  <c r="Z223" i="4" s="1"/>
  <c r="Z231" i="4" s="1"/>
  <c r="Z239" i="4" s="1"/>
  <c r="Z247" i="4" s="1"/>
  <c r="Z255" i="4" s="1"/>
  <c r="Y102" i="4"/>
  <c r="Y110" i="4" s="1"/>
  <c r="Y118" i="4" s="1"/>
  <c r="Y126" i="4" s="1"/>
  <c r="Y134" i="4" s="1"/>
  <c r="Y142" i="4" s="1"/>
  <c r="Y150" i="4" s="1"/>
  <c r="Y158" i="4" s="1"/>
  <c r="Y166" i="4" s="1"/>
  <c r="Y174" i="4" s="1"/>
  <c r="Y183" i="4" s="1"/>
  <c r="Y191" i="4" s="1"/>
  <c r="Y199" i="4" s="1"/>
  <c r="Y207" i="4" s="1"/>
  <c r="Y215" i="4" s="1"/>
  <c r="Y223" i="4" s="1"/>
  <c r="Y231" i="4" s="1"/>
  <c r="Y239" i="4" s="1"/>
  <c r="Y247" i="4" s="1"/>
  <c r="Y255" i="4" s="1"/>
  <c r="G102" i="4"/>
  <c r="AB102" i="4" s="1"/>
  <c r="F102" i="4"/>
  <c r="F110" i="4" s="1"/>
  <c r="F118" i="4" s="1"/>
  <c r="F126" i="4" s="1"/>
  <c r="F134" i="4" s="1"/>
  <c r="F142" i="4" s="1"/>
  <c r="F150" i="4" s="1"/>
  <c r="F158" i="4" s="1"/>
  <c r="F166" i="4" s="1"/>
  <c r="F174" i="4" s="1"/>
  <c r="F183" i="4" s="1"/>
  <c r="F191" i="4" s="1"/>
  <c r="F199" i="4" s="1"/>
  <c r="F207" i="4" s="1"/>
  <c r="F215" i="4" s="1"/>
  <c r="F223" i="4" s="1"/>
  <c r="F231" i="4" s="1"/>
  <c r="F239" i="4" s="1"/>
  <c r="F247" i="4" s="1"/>
  <c r="F255" i="4" s="1"/>
  <c r="E102" i="4"/>
  <c r="E110" i="4" s="1"/>
  <c r="E118" i="4" s="1"/>
  <c r="E126" i="4" s="1"/>
  <c r="E134" i="4" s="1"/>
  <c r="E142" i="4" s="1"/>
  <c r="E150" i="4" s="1"/>
  <c r="E158" i="4" s="1"/>
  <c r="E166" i="4" s="1"/>
  <c r="E174" i="4" s="1"/>
  <c r="E183" i="4" s="1"/>
  <c r="E191" i="4" s="1"/>
  <c r="E199" i="4" s="1"/>
  <c r="E207" i="4" s="1"/>
  <c r="E215" i="4" s="1"/>
  <c r="E223" i="4" s="1"/>
  <c r="E231" i="4" s="1"/>
  <c r="E239" i="4" s="1"/>
  <c r="E247" i="4" s="1"/>
  <c r="E255" i="4" s="1"/>
  <c r="D102" i="4"/>
  <c r="D110" i="4" s="1"/>
  <c r="D118" i="4" s="1"/>
  <c r="D126" i="4" s="1"/>
  <c r="D134" i="4" s="1"/>
  <c r="D142" i="4" s="1"/>
  <c r="D150" i="4" s="1"/>
  <c r="D158" i="4" s="1"/>
  <c r="D166" i="4" s="1"/>
  <c r="D174" i="4" s="1"/>
  <c r="D183" i="4" s="1"/>
  <c r="D191" i="4" s="1"/>
  <c r="D199" i="4" s="1"/>
  <c r="D207" i="4" s="1"/>
  <c r="D215" i="4" s="1"/>
  <c r="D223" i="4" s="1"/>
  <c r="D231" i="4" s="1"/>
  <c r="D239" i="4" s="1"/>
  <c r="D247" i="4" s="1"/>
  <c r="D255" i="4" s="1"/>
  <c r="IC101" i="4"/>
  <c r="IC109" i="4" s="1"/>
  <c r="IC117" i="4" s="1"/>
  <c r="IC125" i="4" s="1"/>
  <c r="IC133" i="4" s="1"/>
  <c r="IB101" i="4"/>
  <c r="IB109" i="4" s="1"/>
  <c r="IB117" i="4" s="1"/>
  <c r="IB125" i="4" s="1"/>
  <c r="IB133" i="4" s="1"/>
  <c r="HH101" i="4"/>
  <c r="HH109" i="4" s="1"/>
  <c r="HH117" i="4" s="1"/>
  <c r="HH125" i="4" s="1"/>
  <c r="HH133" i="4" s="1"/>
  <c r="HG101" i="4"/>
  <c r="HG109" i="4" s="1"/>
  <c r="HG117" i="4" s="1"/>
  <c r="HG125" i="4" s="1"/>
  <c r="HG133" i="4" s="1"/>
  <c r="GM101" i="4"/>
  <c r="GM109" i="4" s="1"/>
  <c r="GM117" i="4" s="1"/>
  <c r="GM125" i="4" s="1"/>
  <c r="GM133" i="4" s="1"/>
  <c r="GL101" i="4"/>
  <c r="GL109" i="4" s="1"/>
  <c r="GL117" i="4" s="1"/>
  <c r="GL125" i="4" s="1"/>
  <c r="GL133" i="4" s="1"/>
  <c r="FR101" i="4"/>
  <c r="FR109" i="4" s="1"/>
  <c r="FR117" i="4" s="1"/>
  <c r="FR125" i="4" s="1"/>
  <c r="FR133" i="4" s="1"/>
  <c r="FR142" i="4" s="1"/>
  <c r="FR150" i="4" s="1"/>
  <c r="FR158" i="4" s="1"/>
  <c r="FR166" i="4" s="1"/>
  <c r="FR174" i="4" s="1"/>
  <c r="FQ101" i="4"/>
  <c r="FQ109" i="4" s="1"/>
  <c r="FQ117" i="4" s="1"/>
  <c r="FQ125" i="4" s="1"/>
  <c r="FQ133" i="4" s="1"/>
  <c r="FQ142" i="4" s="1"/>
  <c r="FQ150" i="4" s="1"/>
  <c r="FQ158" i="4" s="1"/>
  <c r="FQ166" i="4" s="1"/>
  <c r="FQ174" i="4" s="1"/>
  <c r="FP101" i="4"/>
  <c r="FP109" i="4" s="1"/>
  <c r="FP117" i="4" s="1"/>
  <c r="FP125" i="4" s="1"/>
  <c r="FP133" i="4" s="1"/>
  <c r="FP142" i="4" s="1"/>
  <c r="FP150" i="4" s="1"/>
  <c r="FP158" i="4" s="1"/>
  <c r="FP166" i="4" s="1"/>
  <c r="FP174" i="4" s="1"/>
  <c r="EW101" i="4"/>
  <c r="EW109" i="4" s="1"/>
  <c r="EW117" i="4" s="1"/>
  <c r="EW125" i="4" s="1"/>
  <c r="EW133" i="4" s="1"/>
  <c r="EV101" i="4"/>
  <c r="EV109" i="4" s="1"/>
  <c r="EV117" i="4" s="1"/>
  <c r="EV125" i="4" s="1"/>
  <c r="EV133" i="4" s="1"/>
  <c r="EB101" i="4"/>
  <c r="EB109" i="4" s="1"/>
  <c r="EB117" i="4" s="1"/>
  <c r="EB125" i="4" s="1"/>
  <c r="EB133" i="4" s="1"/>
  <c r="EA101" i="4"/>
  <c r="EA109" i="4" s="1"/>
  <c r="EA117" i="4" s="1"/>
  <c r="EA125" i="4" s="1"/>
  <c r="EA133" i="4" s="1"/>
  <c r="DG101" i="4"/>
  <c r="DG109" i="4" s="1"/>
  <c r="DG117" i="4" s="1"/>
  <c r="DG125" i="4" s="1"/>
  <c r="DG133" i="4" s="1"/>
  <c r="DG142" i="4" s="1"/>
  <c r="DG150" i="4" s="1"/>
  <c r="DG158" i="4" s="1"/>
  <c r="DG166" i="4" s="1"/>
  <c r="DG174" i="4" s="1"/>
  <c r="DF101" i="4"/>
  <c r="DF109" i="4" s="1"/>
  <c r="DF117" i="4" s="1"/>
  <c r="DF125" i="4" s="1"/>
  <c r="DF133" i="4" s="1"/>
  <c r="DF142" i="4" s="1"/>
  <c r="DF150" i="4" s="1"/>
  <c r="DF158" i="4" s="1"/>
  <c r="DF166" i="4" s="1"/>
  <c r="DF174" i="4" s="1"/>
  <c r="DE101" i="4"/>
  <c r="DE109" i="4" s="1"/>
  <c r="DE117" i="4" s="1"/>
  <c r="DE125" i="4" s="1"/>
  <c r="DE133" i="4" s="1"/>
  <c r="DE142" i="4" s="1"/>
  <c r="DE150" i="4" s="1"/>
  <c r="DE158" i="4" s="1"/>
  <c r="DE166" i="4" s="1"/>
  <c r="DE174" i="4" s="1"/>
  <c r="BQ101" i="4"/>
  <c r="BQ109" i="4" s="1"/>
  <c r="BQ117" i="4" s="1"/>
  <c r="BQ125" i="4" s="1"/>
  <c r="BQ133" i="4" s="1"/>
  <c r="BQ141" i="4" s="1"/>
  <c r="BQ149" i="4" s="1"/>
  <c r="BQ157" i="4" s="1"/>
  <c r="BQ165" i="4" s="1"/>
  <c r="BQ173" i="4" s="1"/>
  <c r="BQ182" i="4" s="1"/>
  <c r="BQ190" i="4" s="1"/>
  <c r="BQ198" i="4" s="1"/>
  <c r="BQ206" i="4" s="1"/>
  <c r="BQ214" i="4" s="1"/>
  <c r="BQ222" i="4" s="1"/>
  <c r="BQ230" i="4" s="1"/>
  <c r="BQ238" i="4" s="1"/>
  <c r="BQ246" i="4" s="1"/>
  <c r="BQ254" i="4" s="1"/>
  <c r="BP101" i="4"/>
  <c r="BP109" i="4" s="1"/>
  <c r="BP117" i="4" s="1"/>
  <c r="BP125" i="4" s="1"/>
  <c r="BP133" i="4" s="1"/>
  <c r="BP141" i="4" s="1"/>
  <c r="BP149" i="4" s="1"/>
  <c r="BP157" i="4" s="1"/>
  <c r="BP165" i="4" s="1"/>
  <c r="BP173" i="4" s="1"/>
  <c r="BP182" i="4" s="1"/>
  <c r="BP190" i="4" s="1"/>
  <c r="BP198" i="4" s="1"/>
  <c r="BP206" i="4" s="1"/>
  <c r="BP214" i="4" s="1"/>
  <c r="BP222" i="4" s="1"/>
  <c r="BP230" i="4" s="1"/>
  <c r="BP238" i="4" s="1"/>
  <c r="BP246" i="4" s="1"/>
  <c r="BP254" i="4" s="1"/>
  <c r="BO101" i="4"/>
  <c r="BO109" i="4" s="1"/>
  <c r="BO117" i="4" s="1"/>
  <c r="BO125" i="4" s="1"/>
  <c r="BO133" i="4" s="1"/>
  <c r="BO141" i="4" s="1"/>
  <c r="BO149" i="4" s="1"/>
  <c r="BO157" i="4" s="1"/>
  <c r="BO165" i="4" s="1"/>
  <c r="BO173" i="4" s="1"/>
  <c r="BO182" i="4" s="1"/>
  <c r="BO190" i="4" s="1"/>
  <c r="BO198" i="4" s="1"/>
  <c r="BO206" i="4" s="1"/>
  <c r="BO214" i="4" s="1"/>
  <c r="BO222" i="4" s="1"/>
  <c r="BO230" i="4" s="1"/>
  <c r="BO238" i="4" s="1"/>
  <c r="BO246" i="4" s="1"/>
  <c r="BO254" i="4" s="1"/>
  <c r="AV101" i="4"/>
  <c r="AV109" i="4" s="1"/>
  <c r="AV117" i="4" s="1"/>
  <c r="AV125" i="4" s="1"/>
  <c r="AV133" i="4" s="1"/>
  <c r="AV141" i="4" s="1"/>
  <c r="AV149" i="4" s="1"/>
  <c r="AV157" i="4" s="1"/>
  <c r="AV165" i="4" s="1"/>
  <c r="AV173" i="4" s="1"/>
  <c r="AV182" i="4" s="1"/>
  <c r="AV190" i="4" s="1"/>
  <c r="AV198" i="4" s="1"/>
  <c r="AV206" i="4" s="1"/>
  <c r="AV214" i="4" s="1"/>
  <c r="AV222" i="4" s="1"/>
  <c r="AV230" i="4" s="1"/>
  <c r="AV238" i="4" s="1"/>
  <c r="AV246" i="4" s="1"/>
  <c r="AV254" i="4" s="1"/>
  <c r="AU101" i="4"/>
  <c r="AU109" i="4" s="1"/>
  <c r="AU117" i="4" s="1"/>
  <c r="AU125" i="4" s="1"/>
  <c r="AU133" i="4" s="1"/>
  <c r="AU141" i="4" s="1"/>
  <c r="AU149" i="4" s="1"/>
  <c r="AU157" i="4" s="1"/>
  <c r="AU165" i="4" s="1"/>
  <c r="AU173" i="4" s="1"/>
  <c r="AU182" i="4" s="1"/>
  <c r="AU190" i="4" s="1"/>
  <c r="AU198" i="4" s="1"/>
  <c r="AU206" i="4" s="1"/>
  <c r="AU214" i="4" s="1"/>
  <c r="AU222" i="4" s="1"/>
  <c r="AU230" i="4" s="1"/>
  <c r="AU238" i="4" s="1"/>
  <c r="AU246" i="4" s="1"/>
  <c r="AU254" i="4" s="1"/>
  <c r="AT101" i="4"/>
  <c r="AT109" i="4" s="1"/>
  <c r="AT117" i="4" s="1"/>
  <c r="AT125" i="4" s="1"/>
  <c r="AT133" i="4" s="1"/>
  <c r="AT141" i="4" s="1"/>
  <c r="AT149" i="4" s="1"/>
  <c r="AT157" i="4" s="1"/>
  <c r="AT165" i="4" s="1"/>
  <c r="AT173" i="4" s="1"/>
  <c r="AT182" i="4" s="1"/>
  <c r="AT190" i="4" s="1"/>
  <c r="AT198" i="4" s="1"/>
  <c r="AT206" i="4" s="1"/>
  <c r="AT214" i="4" s="1"/>
  <c r="AT222" i="4" s="1"/>
  <c r="AT230" i="4" s="1"/>
  <c r="AT238" i="4" s="1"/>
  <c r="AT246" i="4" s="1"/>
  <c r="AT254" i="4" s="1"/>
  <c r="AA101" i="4"/>
  <c r="AA109" i="4" s="1"/>
  <c r="AA117" i="4" s="1"/>
  <c r="AA125" i="4" s="1"/>
  <c r="AA133" i="4" s="1"/>
  <c r="AA141" i="4" s="1"/>
  <c r="AA149" i="4" s="1"/>
  <c r="AA157" i="4" s="1"/>
  <c r="AA165" i="4" s="1"/>
  <c r="AA173" i="4" s="1"/>
  <c r="AA182" i="4" s="1"/>
  <c r="AA190" i="4" s="1"/>
  <c r="AA198" i="4" s="1"/>
  <c r="AA206" i="4" s="1"/>
  <c r="AA214" i="4" s="1"/>
  <c r="AA222" i="4" s="1"/>
  <c r="AA230" i="4" s="1"/>
  <c r="AA238" i="4" s="1"/>
  <c r="AA246" i="4" s="1"/>
  <c r="AA254" i="4" s="1"/>
  <c r="Z101" i="4"/>
  <c r="Z109" i="4" s="1"/>
  <c r="Z117" i="4" s="1"/>
  <c r="Z125" i="4" s="1"/>
  <c r="Z133" i="4" s="1"/>
  <c r="Z141" i="4" s="1"/>
  <c r="Z149" i="4" s="1"/>
  <c r="Z157" i="4" s="1"/>
  <c r="Z165" i="4" s="1"/>
  <c r="Z173" i="4" s="1"/>
  <c r="Z182" i="4" s="1"/>
  <c r="Z190" i="4" s="1"/>
  <c r="Z198" i="4" s="1"/>
  <c r="Z206" i="4" s="1"/>
  <c r="Z214" i="4" s="1"/>
  <c r="Z222" i="4" s="1"/>
  <c r="Z230" i="4" s="1"/>
  <c r="Z238" i="4" s="1"/>
  <c r="Z246" i="4" s="1"/>
  <c r="Z254" i="4" s="1"/>
  <c r="Y101" i="4"/>
  <c r="Y109" i="4" s="1"/>
  <c r="Y117" i="4" s="1"/>
  <c r="Y125" i="4" s="1"/>
  <c r="Y133" i="4" s="1"/>
  <c r="Y141" i="4" s="1"/>
  <c r="Y149" i="4" s="1"/>
  <c r="Y157" i="4" s="1"/>
  <c r="Y165" i="4" s="1"/>
  <c r="Y173" i="4" s="1"/>
  <c r="Y182" i="4" s="1"/>
  <c r="Y190" i="4" s="1"/>
  <c r="Y198" i="4" s="1"/>
  <c r="Y206" i="4" s="1"/>
  <c r="Y214" i="4" s="1"/>
  <c r="Y222" i="4" s="1"/>
  <c r="Y230" i="4" s="1"/>
  <c r="Y238" i="4" s="1"/>
  <c r="Y246" i="4" s="1"/>
  <c r="Y254" i="4" s="1"/>
  <c r="G101" i="4"/>
  <c r="AB101" i="4" s="1"/>
  <c r="F101" i="4"/>
  <c r="F109" i="4" s="1"/>
  <c r="F117" i="4" s="1"/>
  <c r="F125" i="4" s="1"/>
  <c r="F133" i="4" s="1"/>
  <c r="F141" i="4" s="1"/>
  <c r="F149" i="4" s="1"/>
  <c r="F157" i="4" s="1"/>
  <c r="F165" i="4" s="1"/>
  <c r="F173" i="4" s="1"/>
  <c r="F182" i="4" s="1"/>
  <c r="F190" i="4" s="1"/>
  <c r="F198" i="4" s="1"/>
  <c r="F206" i="4" s="1"/>
  <c r="F214" i="4" s="1"/>
  <c r="F222" i="4" s="1"/>
  <c r="F230" i="4" s="1"/>
  <c r="F238" i="4" s="1"/>
  <c r="F246" i="4" s="1"/>
  <c r="F254" i="4" s="1"/>
  <c r="E101" i="4"/>
  <c r="E109" i="4" s="1"/>
  <c r="E117" i="4" s="1"/>
  <c r="E125" i="4" s="1"/>
  <c r="E133" i="4" s="1"/>
  <c r="E141" i="4" s="1"/>
  <c r="E149" i="4" s="1"/>
  <c r="E157" i="4" s="1"/>
  <c r="E165" i="4" s="1"/>
  <c r="E173" i="4" s="1"/>
  <c r="E182" i="4" s="1"/>
  <c r="E190" i="4" s="1"/>
  <c r="E198" i="4" s="1"/>
  <c r="E206" i="4" s="1"/>
  <c r="E214" i="4" s="1"/>
  <c r="E222" i="4" s="1"/>
  <c r="E230" i="4" s="1"/>
  <c r="E238" i="4" s="1"/>
  <c r="E246" i="4" s="1"/>
  <c r="E254" i="4" s="1"/>
  <c r="D101" i="4"/>
  <c r="D109" i="4" s="1"/>
  <c r="D117" i="4" s="1"/>
  <c r="D125" i="4" s="1"/>
  <c r="D133" i="4" s="1"/>
  <c r="D141" i="4" s="1"/>
  <c r="D149" i="4" s="1"/>
  <c r="D157" i="4" s="1"/>
  <c r="D165" i="4" s="1"/>
  <c r="D173" i="4" s="1"/>
  <c r="D182" i="4" s="1"/>
  <c r="D190" i="4" s="1"/>
  <c r="D198" i="4" s="1"/>
  <c r="D206" i="4" s="1"/>
  <c r="D214" i="4" s="1"/>
  <c r="D222" i="4" s="1"/>
  <c r="D230" i="4" s="1"/>
  <c r="D238" i="4" s="1"/>
  <c r="D246" i="4" s="1"/>
  <c r="D254" i="4" s="1"/>
  <c r="IC100" i="4"/>
  <c r="IC108" i="4" s="1"/>
  <c r="IC116" i="4" s="1"/>
  <c r="IC124" i="4" s="1"/>
  <c r="IC132" i="4" s="1"/>
  <c r="IB100" i="4"/>
  <c r="IB108" i="4" s="1"/>
  <c r="IB116" i="4" s="1"/>
  <c r="IB124" i="4" s="1"/>
  <c r="IB132" i="4" s="1"/>
  <c r="HH100" i="4"/>
  <c r="HH108" i="4" s="1"/>
  <c r="HH116" i="4" s="1"/>
  <c r="HH124" i="4" s="1"/>
  <c r="HH132" i="4" s="1"/>
  <c r="HG100" i="4"/>
  <c r="HG108" i="4" s="1"/>
  <c r="HG116" i="4" s="1"/>
  <c r="HG124" i="4" s="1"/>
  <c r="HG132" i="4" s="1"/>
  <c r="GM100" i="4"/>
  <c r="GM108" i="4" s="1"/>
  <c r="GM116" i="4" s="1"/>
  <c r="GM124" i="4" s="1"/>
  <c r="GM132" i="4" s="1"/>
  <c r="GL100" i="4"/>
  <c r="GL108" i="4" s="1"/>
  <c r="GL116" i="4" s="1"/>
  <c r="GL124" i="4" s="1"/>
  <c r="GL132" i="4" s="1"/>
  <c r="FR100" i="4"/>
  <c r="FR108" i="4" s="1"/>
  <c r="FR116" i="4" s="1"/>
  <c r="FR124" i="4" s="1"/>
  <c r="FR132" i="4" s="1"/>
  <c r="FR141" i="4" s="1"/>
  <c r="FR149" i="4" s="1"/>
  <c r="FR157" i="4" s="1"/>
  <c r="FR165" i="4" s="1"/>
  <c r="FR173" i="4" s="1"/>
  <c r="FQ100" i="4"/>
  <c r="FQ108" i="4" s="1"/>
  <c r="FQ116" i="4" s="1"/>
  <c r="FQ124" i="4" s="1"/>
  <c r="FQ132" i="4" s="1"/>
  <c r="FQ141" i="4" s="1"/>
  <c r="FQ149" i="4" s="1"/>
  <c r="FQ157" i="4" s="1"/>
  <c r="FQ165" i="4" s="1"/>
  <c r="FQ173" i="4" s="1"/>
  <c r="FP100" i="4"/>
  <c r="FP108" i="4" s="1"/>
  <c r="FP116" i="4" s="1"/>
  <c r="FP124" i="4" s="1"/>
  <c r="FP132" i="4" s="1"/>
  <c r="FP141" i="4" s="1"/>
  <c r="FP149" i="4" s="1"/>
  <c r="FP157" i="4" s="1"/>
  <c r="FP165" i="4" s="1"/>
  <c r="FP173" i="4" s="1"/>
  <c r="EW100" i="4"/>
  <c r="EW108" i="4" s="1"/>
  <c r="EW116" i="4" s="1"/>
  <c r="EW124" i="4" s="1"/>
  <c r="EW132" i="4" s="1"/>
  <c r="EV100" i="4"/>
  <c r="EV108" i="4" s="1"/>
  <c r="EV116" i="4" s="1"/>
  <c r="EV124" i="4" s="1"/>
  <c r="EV132" i="4" s="1"/>
  <c r="EB100" i="4"/>
  <c r="EB108" i="4" s="1"/>
  <c r="EB116" i="4" s="1"/>
  <c r="EB124" i="4" s="1"/>
  <c r="EB132" i="4" s="1"/>
  <c r="EA100" i="4"/>
  <c r="EA108" i="4" s="1"/>
  <c r="EA116" i="4" s="1"/>
  <c r="EA124" i="4" s="1"/>
  <c r="EA132" i="4" s="1"/>
  <c r="DG100" i="4"/>
  <c r="DG108" i="4" s="1"/>
  <c r="DG116" i="4" s="1"/>
  <c r="DG124" i="4" s="1"/>
  <c r="DG132" i="4" s="1"/>
  <c r="DG141" i="4" s="1"/>
  <c r="DG149" i="4" s="1"/>
  <c r="DG157" i="4" s="1"/>
  <c r="DG165" i="4" s="1"/>
  <c r="DG173" i="4" s="1"/>
  <c r="DF100" i="4"/>
  <c r="DF108" i="4" s="1"/>
  <c r="DF116" i="4" s="1"/>
  <c r="DF124" i="4" s="1"/>
  <c r="DF132" i="4" s="1"/>
  <c r="DF141" i="4" s="1"/>
  <c r="DF149" i="4" s="1"/>
  <c r="DF157" i="4" s="1"/>
  <c r="DF165" i="4" s="1"/>
  <c r="DF173" i="4" s="1"/>
  <c r="DE100" i="4"/>
  <c r="DE108" i="4" s="1"/>
  <c r="DE116" i="4" s="1"/>
  <c r="DE124" i="4" s="1"/>
  <c r="DE132" i="4" s="1"/>
  <c r="DE141" i="4" s="1"/>
  <c r="DE149" i="4" s="1"/>
  <c r="DE157" i="4" s="1"/>
  <c r="DE165" i="4" s="1"/>
  <c r="DE173" i="4" s="1"/>
  <c r="CL100" i="4"/>
  <c r="CL178" i="4" s="1"/>
  <c r="CK100" i="4"/>
  <c r="CK178" i="4" s="1"/>
  <c r="CJ100" i="4"/>
  <c r="CJ178" i="4" s="1"/>
  <c r="BQ100" i="4"/>
  <c r="BQ108" i="4" s="1"/>
  <c r="BQ116" i="4" s="1"/>
  <c r="BQ124" i="4" s="1"/>
  <c r="BQ132" i="4" s="1"/>
  <c r="BQ140" i="4" s="1"/>
  <c r="BQ148" i="4" s="1"/>
  <c r="BQ156" i="4" s="1"/>
  <c r="BQ164" i="4" s="1"/>
  <c r="BQ172" i="4" s="1"/>
  <c r="BQ181" i="4" s="1"/>
  <c r="BQ189" i="4" s="1"/>
  <c r="BQ197" i="4" s="1"/>
  <c r="BQ205" i="4" s="1"/>
  <c r="BQ213" i="4" s="1"/>
  <c r="BQ221" i="4" s="1"/>
  <c r="BQ229" i="4" s="1"/>
  <c r="BQ237" i="4" s="1"/>
  <c r="BQ245" i="4" s="1"/>
  <c r="BQ253" i="4" s="1"/>
  <c r="BP100" i="4"/>
  <c r="BP108" i="4" s="1"/>
  <c r="BP116" i="4" s="1"/>
  <c r="BP124" i="4" s="1"/>
  <c r="BP132" i="4" s="1"/>
  <c r="BP140" i="4" s="1"/>
  <c r="BP148" i="4" s="1"/>
  <c r="BP156" i="4" s="1"/>
  <c r="BP164" i="4" s="1"/>
  <c r="BP172" i="4" s="1"/>
  <c r="BP181" i="4" s="1"/>
  <c r="BP189" i="4" s="1"/>
  <c r="BP197" i="4" s="1"/>
  <c r="BP205" i="4" s="1"/>
  <c r="BP213" i="4" s="1"/>
  <c r="BP221" i="4" s="1"/>
  <c r="BP229" i="4" s="1"/>
  <c r="BP237" i="4" s="1"/>
  <c r="BP245" i="4" s="1"/>
  <c r="BP253" i="4" s="1"/>
  <c r="BO100" i="4"/>
  <c r="BO108" i="4" s="1"/>
  <c r="BO116" i="4" s="1"/>
  <c r="BO124" i="4" s="1"/>
  <c r="BO132" i="4" s="1"/>
  <c r="BO140" i="4" s="1"/>
  <c r="BO148" i="4" s="1"/>
  <c r="BO156" i="4" s="1"/>
  <c r="BO164" i="4" s="1"/>
  <c r="BO172" i="4" s="1"/>
  <c r="BO181" i="4" s="1"/>
  <c r="BO189" i="4" s="1"/>
  <c r="BO197" i="4" s="1"/>
  <c r="BO205" i="4" s="1"/>
  <c r="BO213" i="4" s="1"/>
  <c r="BO221" i="4" s="1"/>
  <c r="BO229" i="4" s="1"/>
  <c r="BO237" i="4" s="1"/>
  <c r="BO245" i="4" s="1"/>
  <c r="BO253" i="4" s="1"/>
  <c r="AV100" i="4"/>
  <c r="AV108" i="4" s="1"/>
  <c r="AV116" i="4" s="1"/>
  <c r="AV124" i="4" s="1"/>
  <c r="AV132" i="4" s="1"/>
  <c r="AV140" i="4" s="1"/>
  <c r="AV148" i="4" s="1"/>
  <c r="AV156" i="4" s="1"/>
  <c r="AV164" i="4" s="1"/>
  <c r="AV172" i="4" s="1"/>
  <c r="AV181" i="4" s="1"/>
  <c r="AV189" i="4" s="1"/>
  <c r="AV197" i="4" s="1"/>
  <c r="AV205" i="4" s="1"/>
  <c r="AV213" i="4" s="1"/>
  <c r="AV221" i="4" s="1"/>
  <c r="AV229" i="4" s="1"/>
  <c r="AV237" i="4" s="1"/>
  <c r="AV245" i="4" s="1"/>
  <c r="AV253" i="4" s="1"/>
  <c r="AU100" i="4"/>
  <c r="AU108" i="4" s="1"/>
  <c r="AU116" i="4" s="1"/>
  <c r="AU124" i="4" s="1"/>
  <c r="AU132" i="4" s="1"/>
  <c r="AU140" i="4" s="1"/>
  <c r="AU148" i="4" s="1"/>
  <c r="AU156" i="4" s="1"/>
  <c r="AU164" i="4" s="1"/>
  <c r="AU172" i="4" s="1"/>
  <c r="AU181" i="4" s="1"/>
  <c r="AU189" i="4" s="1"/>
  <c r="AU197" i="4" s="1"/>
  <c r="AU205" i="4" s="1"/>
  <c r="AU213" i="4" s="1"/>
  <c r="AU221" i="4" s="1"/>
  <c r="AU229" i="4" s="1"/>
  <c r="AU237" i="4" s="1"/>
  <c r="AU245" i="4" s="1"/>
  <c r="AU253" i="4" s="1"/>
  <c r="AT100" i="4"/>
  <c r="AT108" i="4" s="1"/>
  <c r="AT116" i="4" s="1"/>
  <c r="AT124" i="4" s="1"/>
  <c r="AT132" i="4" s="1"/>
  <c r="AT140" i="4" s="1"/>
  <c r="AT148" i="4" s="1"/>
  <c r="AT156" i="4" s="1"/>
  <c r="AT164" i="4" s="1"/>
  <c r="AT172" i="4" s="1"/>
  <c r="AT181" i="4" s="1"/>
  <c r="AT189" i="4" s="1"/>
  <c r="AT197" i="4" s="1"/>
  <c r="AT205" i="4" s="1"/>
  <c r="AT213" i="4" s="1"/>
  <c r="AT221" i="4" s="1"/>
  <c r="AT229" i="4" s="1"/>
  <c r="AT237" i="4" s="1"/>
  <c r="AT245" i="4" s="1"/>
  <c r="AT253" i="4" s="1"/>
  <c r="AA100" i="4"/>
  <c r="AA108" i="4" s="1"/>
  <c r="AA116" i="4" s="1"/>
  <c r="AA124" i="4" s="1"/>
  <c r="AA132" i="4" s="1"/>
  <c r="AA140" i="4" s="1"/>
  <c r="AA148" i="4" s="1"/>
  <c r="AA156" i="4" s="1"/>
  <c r="AA164" i="4" s="1"/>
  <c r="AA172" i="4" s="1"/>
  <c r="AA181" i="4" s="1"/>
  <c r="AA189" i="4" s="1"/>
  <c r="AA197" i="4" s="1"/>
  <c r="AA205" i="4" s="1"/>
  <c r="AA213" i="4" s="1"/>
  <c r="AA221" i="4" s="1"/>
  <c r="AA229" i="4" s="1"/>
  <c r="AA237" i="4" s="1"/>
  <c r="AA245" i="4" s="1"/>
  <c r="AA253" i="4" s="1"/>
  <c r="Z100" i="4"/>
  <c r="Z108" i="4" s="1"/>
  <c r="Z116" i="4" s="1"/>
  <c r="Z124" i="4" s="1"/>
  <c r="Z132" i="4" s="1"/>
  <c r="Z140" i="4" s="1"/>
  <c r="Z148" i="4" s="1"/>
  <c r="Z156" i="4" s="1"/>
  <c r="Z164" i="4" s="1"/>
  <c r="Z172" i="4" s="1"/>
  <c r="Z181" i="4" s="1"/>
  <c r="Z189" i="4" s="1"/>
  <c r="Z197" i="4" s="1"/>
  <c r="Z205" i="4" s="1"/>
  <c r="Z213" i="4" s="1"/>
  <c r="Z221" i="4" s="1"/>
  <c r="Z229" i="4" s="1"/>
  <c r="Z237" i="4" s="1"/>
  <c r="Z245" i="4" s="1"/>
  <c r="Z253" i="4" s="1"/>
  <c r="Y100" i="4"/>
  <c r="Y108" i="4" s="1"/>
  <c r="Y116" i="4" s="1"/>
  <c r="Y124" i="4" s="1"/>
  <c r="Y132" i="4" s="1"/>
  <c r="Y140" i="4" s="1"/>
  <c r="Y148" i="4" s="1"/>
  <c r="Y156" i="4" s="1"/>
  <c r="Y164" i="4" s="1"/>
  <c r="Y172" i="4" s="1"/>
  <c r="Y181" i="4" s="1"/>
  <c r="Y189" i="4" s="1"/>
  <c r="Y197" i="4" s="1"/>
  <c r="Y205" i="4" s="1"/>
  <c r="Y213" i="4" s="1"/>
  <c r="Y221" i="4" s="1"/>
  <c r="Y229" i="4" s="1"/>
  <c r="Y237" i="4" s="1"/>
  <c r="Y245" i="4" s="1"/>
  <c r="Y253" i="4" s="1"/>
  <c r="G100" i="4"/>
  <c r="DH100" i="4" s="1"/>
  <c r="F100" i="4"/>
  <c r="F108" i="4" s="1"/>
  <c r="F116" i="4" s="1"/>
  <c r="F124" i="4" s="1"/>
  <c r="F132" i="4" s="1"/>
  <c r="F140" i="4" s="1"/>
  <c r="F148" i="4" s="1"/>
  <c r="F156" i="4" s="1"/>
  <c r="F164" i="4" s="1"/>
  <c r="F172" i="4" s="1"/>
  <c r="F181" i="4" s="1"/>
  <c r="F189" i="4" s="1"/>
  <c r="F197" i="4" s="1"/>
  <c r="F205" i="4" s="1"/>
  <c r="F213" i="4" s="1"/>
  <c r="F221" i="4" s="1"/>
  <c r="F229" i="4" s="1"/>
  <c r="F237" i="4" s="1"/>
  <c r="F245" i="4" s="1"/>
  <c r="F253" i="4" s="1"/>
  <c r="E100" i="4"/>
  <c r="E108" i="4" s="1"/>
  <c r="E116" i="4" s="1"/>
  <c r="E124" i="4" s="1"/>
  <c r="E132" i="4" s="1"/>
  <c r="E140" i="4" s="1"/>
  <c r="E148" i="4" s="1"/>
  <c r="E156" i="4" s="1"/>
  <c r="E164" i="4" s="1"/>
  <c r="E172" i="4" s="1"/>
  <c r="E181" i="4" s="1"/>
  <c r="E189" i="4" s="1"/>
  <c r="E197" i="4" s="1"/>
  <c r="E205" i="4" s="1"/>
  <c r="E213" i="4" s="1"/>
  <c r="E221" i="4" s="1"/>
  <c r="E229" i="4" s="1"/>
  <c r="E237" i="4" s="1"/>
  <c r="E245" i="4" s="1"/>
  <c r="E253" i="4" s="1"/>
  <c r="D100" i="4"/>
  <c r="D108" i="4" s="1"/>
  <c r="D116" i="4" s="1"/>
  <c r="D124" i="4" s="1"/>
  <c r="D132" i="4" s="1"/>
  <c r="D140" i="4" s="1"/>
  <c r="D148" i="4" s="1"/>
  <c r="D156" i="4" s="1"/>
  <c r="D164" i="4" s="1"/>
  <c r="D172" i="4" s="1"/>
  <c r="D181" i="4" s="1"/>
  <c r="D189" i="4" s="1"/>
  <c r="D197" i="4" s="1"/>
  <c r="D205" i="4" s="1"/>
  <c r="D213" i="4" s="1"/>
  <c r="D221" i="4" s="1"/>
  <c r="D229" i="4" s="1"/>
  <c r="D237" i="4" s="1"/>
  <c r="D245" i="4" s="1"/>
  <c r="D253" i="4" s="1"/>
  <c r="CL99" i="4"/>
  <c r="CL177" i="4" s="1"/>
  <c r="CK99" i="4"/>
  <c r="CK177" i="4" s="1"/>
  <c r="CJ99" i="4"/>
  <c r="CJ177" i="4" s="1"/>
  <c r="CL98" i="4"/>
  <c r="CL176" i="4" s="1"/>
  <c r="CK98" i="4"/>
  <c r="CK176" i="4" s="1"/>
  <c r="CJ98" i="4"/>
  <c r="CJ176" i="4" s="1"/>
  <c r="G98" i="4"/>
  <c r="AB98" i="4" s="1"/>
  <c r="AW98" i="4" s="1"/>
  <c r="BR98" i="4" s="1"/>
  <c r="CM91" i="4" s="1"/>
  <c r="CM102" i="4" s="1"/>
  <c r="CM113" i="4" s="1"/>
  <c r="CM124" i="4" s="1"/>
  <c r="CM135" i="4" s="1"/>
  <c r="CM146" i="4" s="1"/>
  <c r="CM157" i="4" s="1"/>
  <c r="DI97" i="4"/>
  <c r="DI138" i="4" s="1"/>
  <c r="FT138" i="4" s="1"/>
  <c r="CL97" i="4"/>
  <c r="CL175" i="4" s="1"/>
  <c r="CK97" i="4"/>
  <c r="CK175" i="4" s="1"/>
  <c r="CJ97" i="4"/>
  <c r="CJ175" i="4" s="1"/>
  <c r="CL96" i="4"/>
  <c r="CL174" i="4" s="1"/>
  <c r="CK96" i="4"/>
  <c r="CK174" i="4" s="1"/>
  <c r="CJ96" i="4"/>
  <c r="CJ174" i="4" s="1"/>
  <c r="CL95" i="4"/>
  <c r="CL173" i="4" s="1"/>
  <c r="CK95" i="4"/>
  <c r="CK173" i="4" s="1"/>
  <c r="CJ95" i="4"/>
  <c r="CJ173" i="4" s="1"/>
  <c r="CL94" i="4"/>
  <c r="CL172" i="4" s="1"/>
  <c r="CK94" i="4"/>
  <c r="CK172" i="4" s="1"/>
  <c r="CJ94" i="4"/>
  <c r="CJ172" i="4" s="1"/>
  <c r="CL93" i="4"/>
  <c r="CL171" i="4" s="1"/>
  <c r="CK93" i="4"/>
  <c r="CK171" i="4" s="1"/>
  <c r="CJ93" i="4"/>
  <c r="CJ171" i="4" s="1"/>
  <c r="AB90" i="4"/>
  <c r="ID89" i="4"/>
  <c r="HI89" i="4"/>
  <c r="GN89" i="4"/>
  <c r="FS89" i="4"/>
  <c r="EX89" i="4"/>
  <c r="EC89" i="4"/>
  <c r="DH89" i="4"/>
  <c r="BR89" i="4"/>
  <c r="AW89" i="4"/>
  <c r="AB89" i="4"/>
  <c r="G89" i="4"/>
  <c r="IC87" i="4"/>
  <c r="IC95" i="4" s="1"/>
  <c r="HH87" i="4"/>
  <c r="HH95" i="4" s="1"/>
  <c r="GM87" i="4"/>
  <c r="GM95" i="4" s="1"/>
  <c r="FR87" i="4"/>
  <c r="FR95" i="4" s="1"/>
  <c r="EW87" i="4"/>
  <c r="EW95" i="4" s="1"/>
  <c r="EB87" i="4"/>
  <c r="EB95" i="4" s="1"/>
  <c r="DG87" i="4"/>
  <c r="DG95" i="4" s="1"/>
  <c r="BQ87" i="4"/>
  <c r="BQ95" i="4" s="1"/>
  <c r="AV87" i="4"/>
  <c r="AV95" i="4" s="1"/>
  <c r="AA87" i="4"/>
  <c r="AA95" i="4" s="1"/>
  <c r="F87" i="4"/>
  <c r="F95" i="4" s="1"/>
  <c r="IC86" i="4"/>
  <c r="IC94" i="4" s="1"/>
  <c r="HH86" i="4"/>
  <c r="HH94" i="4" s="1"/>
  <c r="GM86" i="4"/>
  <c r="GM94" i="4" s="1"/>
  <c r="FR86" i="4"/>
  <c r="FR94" i="4" s="1"/>
  <c r="EW86" i="4"/>
  <c r="EW94" i="4" s="1"/>
  <c r="EB86" i="4"/>
  <c r="EB94" i="4" s="1"/>
  <c r="DG86" i="4"/>
  <c r="DG94" i="4" s="1"/>
  <c r="BQ86" i="4"/>
  <c r="BQ94" i="4" s="1"/>
  <c r="AV86" i="4"/>
  <c r="AV94" i="4" s="1"/>
  <c r="AA86" i="4"/>
  <c r="AA94" i="4" s="1"/>
  <c r="F86" i="4"/>
  <c r="F94" i="4" s="1"/>
  <c r="IC85" i="4"/>
  <c r="IC93" i="4" s="1"/>
  <c r="HH85" i="4"/>
  <c r="HH93" i="4" s="1"/>
  <c r="GM85" i="4"/>
  <c r="GM93" i="4" s="1"/>
  <c r="FR85" i="4"/>
  <c r="FR93" i="4" s="1"/>
  <c r="EW85" i="4"/>
  <c r="EW93" i="4" s="1"/>
  <c r="EB85" i="4"/>
  <c r="EB93" i="4" s="1"/>
  <c r="DG85" i="4"/>
  <c r="DG93" i="4" s="1"/>
  <c r="BQ85" i="4"/>
  <c r="BQ93" i="4" s="1"/>
  <c r="AV85" i="4"/>
  <c r="AV93" i="4" s="1"/>
  <c r="AA85" i="4"/>
  <c r="AA93" i="4" s="1"/>
  <c r="F85" i="4"/>
  <c r="F93" i="4" s="1"/>
  <c r="IC84" i="4"/>
  <c r="IC92" i="4" s="1"/>
  <c r="HH84" i="4"/>
  <c r="HH92" i="4" s="1"/>
  <c r="GM84" i="4"/>
  <c r="GM92" i="4" s="1"/>
  <c r="FR84" i="4"/>
  <c r="FR92" i="4" s="1"/>
  <c r="EW84" i="4"/>
  <c r="EW92" i="4" s="1"/>
  <c r="EB84" i="4"/>
  <c r="EB92" i="4" s="1"/>
  <c r="DG84" i="4"/>
  <c r="DG92" i="4" s="1"/>
  <c r="BQ84" i="4"/>
  <c r="BQ92" i="4" s="1"/>
  <c r="AV84" i="4"/>
  <c r="AV92" i="4" s="1"/>
  <c r="AA84" i="4"/>
  <c r="AA92" i="4" s="1"/>
  <c r="F84" i="4"/>
  <c r="F92" i="4" s="1"/>
  <c r="IC83" i="4"/>
  <c r="IC91" i="4" s="1"/>
  <c r="HH83" i="4"/>
  <c r="HH91" i="4" s="1"/>
  <c r="GM83" i="4"/>
  <c r="GM91" i="4" s="1"/>
  <c r="FR83" i="4"/>
  <c r="FR91" i="4" s="1"/>
  <c r="EW83" i="4"/>
  <c r="EW91" i="4" s="1"/>
  <c r="EB83" i="4"/>
  <c r="EB91" i="4" s="1"/>
  <c r="DG83" i="4"/>
  <c r="DG91" i="4" s="1"/>
  <c r="BQ83" i="4"/>
  <c r="BQ91" i="4" s="1"/>
  <c r="AV83" i="4"/>
  <c r="AV91" i="4" s="1"/>
  <c r="AA83" i="4"/>
  <c r="AA91" i="4" s="1"/>
  <c r="F83" i="4"/>
  <c r="F91" i="4" s="1"/>
  <c r="ID82" i="4"/>
  <c r="ID90" i="4" s="1"/>
  <c r="IC82" i="4"/>
  <c r="IC90" i="4" s="1"/>
  <c r="HI82" i="4"/>
  <c r="HI90" i="4" s="1"/>
  <c r="HH82" i="4"/>
  <c r="HH90" i="4" s="1"/>
  <c r="GN82" i="4"/>
  <c r="GN90" i="4" s="1"/>
  <c r="GM82" i="4"/>
  <c r="GM90" i="4" s="1"/>
  <c r="FS82" i="4"/>
  <c r="FS90" i="4" s="1"/>
  <c r="FR82" i="4"/>
  <c r="FR90" i="4" s="1"/>
  <c r="EX82" i="4"/>
  <c r="EX90" i="4" s="1"/>
  <c r="EW82" i="4"/>
  <c r="EW90" i="4" s="1"/>
  <c r="EC82" i="4"/>
  <c r="EC90" i="4" s="1"/>
  <c r="EB82" i="4"/>
  <c r="EB90" i="4" s="1"/>
  <c r="DH82" i="4"/>
  <c r="DH90" i="4" s="1"/>
  <c r="DG82" i="4"/>
  <c r="DG90" i="4" s="1"/>
  <c r="BR82" i="4"/>
  <c r="BR90" i="4" s="1"/>
  <c r="BQ82" i="4"/>
  <c r="BQ90" i="4" s="1"/>
  <c r="AW82" i="4"/>
  <c r="AW90" i="4" s="1"/>
  <c r="AV82" i="4"/>
  <c r="AV90" i="4" s="1"/>
  <c r="AB82" i="4"/>
  <c r="AA82" i="4"/>
  <c r="AA90" i="4" s="1"/>
  <c r="G82" i="4"/>
  <c r="G90" i="4" s="1"/>
  <c r="F82" i="4"/>
  <c r="F90" i="4" s="1"/>
  <c r="CM79" i="4"/>
  <c r="CM78" i="4"/>
  <c r="AA78" i="4"/>
  <c r="GM77" i="4"/>
  <c r="DG77" i="4"/>
  <c r="F77" i="4"/>
  <c r="FR76" i="4"/>
  <c r="CL76" i="4"/>
  <c r="CL87" i="4" s="1"/>
  <c r="F76" i="4"/>
  <c r="FR75" i="4"/>
  <c r="CL75" i="4"/>
  <c r="CL86" i="4" s="1"/>
  <c r="F75" i="4"/>
  <c r="FR74" i="4"/>
  <c r="CL74" i="4"/>
  <c r="CL85" i="4" s="1"/>
  <c r="F74" i="4"/>
  <c r="ID73" i="4"/>
  <c r="HI73" i="4"/>
  <c r="GN73" i="4"/>
  <c r="FS73" i="4"/>
  <c r="EX73" i="4"/>
  <c r="EC73" i="4"/>
  <c r="DH73" i="4"/>
  <c r="CL73" i="4"/>
  <c r="CL84" i="4" s="1"/>
  <c r="BR73" i="4"/>
  <c r="AW73" i="4"/>
  <c r="AB73" i="4"/>
  <c r="G73" i="4"/>
  <c r="CL72" i="4"/>
  <c r="CL83" i="4" s="1"/>
  <c r="IC71" i="4"/>
  <c r="IC79" i="4" s="1"/>
  <c r="HH71" i="4"/>
  <c r="HH79" i="4" s="1"/>
  <c r="GM71" i="4"/>
  <c r="GM79" i="4" s="1"/>
  <c r="FR71" i="4"/>
  <c r="FR79" i="4" s="1"/>
  <c r="EW71" i="4"/>
  <c r="EW79" i="4" s="1"/>
  <c r="EB71" i="4"/>
  <c r="EB79" i="4" s="1"/>
  <c r="DG71" i="4"/>
  <c r="DG79" i="4" s="1"/>
  <c r="CL71" i="4"/>
  <c r="CL82" i="4" s="1"/>
  <c r="BQ71" i="4"/>
  <c r="BQ79" i="4" s="1"/>
  <c r="AV71" i="4"/>
  <c r="AV79" i="4" s="1"/>
  <c r="AA71" i="4"/>
  <c r="AA79" i="4" s="1"/>
  <c r="F71" i="4"/>
  <c r="F79" i="4" s="1"/>
  <c r="IC70" i="4"/>
  <c r="IC78" i="4" s="1"/>
  <c r="HH70" i="4"/>
  <c r="HH78" i="4" s="1"/>
  <c r="GM70" i="4"/>
  <c r="GM78" i="4" s="1"/>
  <c r="FR70" i="4"/>
  <c r="FR78" i="4" s="1"/>
  <c r="EW70" i="4"/>
  <c r="EW78" i="4" s="1"/>
  <c r="EB70" i="4"/>
  <c r="EB78" i="4" s="1"/>
  <c r="DG70" i="4"/>
  <c r="DG78" i="4" s="1"/>
  <c r="CL70" i="4"/>
  <c r="CL81" i="4" s="1"/>
  <c r="BQ70" i="4"/>
  <c r="BQ78" i="4" s="1"/>
  <c r="AV70" i="4"/>
  <c r="AV78" i="4" s="1"/>
  <c r="AA70" i="4"/>
  <c r="F70" i="4"/>
  <c r="F78" i="4" s="1"/>
  <c r="IC69" i="4"/>
  <c r="IC77" i="4" s="1"/>
  <c r="HH69" i="4"/>
  <c r="HH77" i="4" s="1"/>
  <c r="GM69" i="4"/>
  <c r="FR69" i="4"/>
  <c r="FR77" i="4" s="1"/>
  <c r="EW69" i="4"/>
  <c r="EW77" i="4" s="1"/>
  <c r="EB69" i="4"/>
  <c r="EB77" i="4" s="1"/>
  <c r="DG69" i="4"/>
  <c r="CL69" i="4"/>
  <c r="CL80" i="4" s="1"/>
  <c r="BQ69" i="4"/>
  <c r="BQ77" i="4" s="1"/>
  <c r="AV69" i="4"/>
  <c r="AV77" i="4" s="1"/>
  <c r="AA69" i="4"/>
  <c r="AA77" i="4" s="1"/>
  <c r="F69" i="4"/>
  <c r="IC68" i="4"/>
  <c r="IC76" i="4" s="1"/>
  <c r="HH68" i="4"/>
  <c r="HH76" i="4" s="1"/>
  <c r="GM68" i="4"/>
  <c r="GM76" i="4" s="1"/>
  <c r="FR68" i="4"/>
  <c r="EW68" i="4"/>
  <c r="EW76" i="4" s="1"/>
  <c r="EB68" i="4"/>
  <c r="EB76" i="4" s="1"/>
  <c r="DG68" i="4"/>
  <c r="DG76" i="4" s="1"/>
  <c r="CM68" i="4"/>
  <c r="CL68" i="4"/>
  <c r="CL79" i="4" s="1"/>
  <c r="BQ68" i="4"/>
  <c r="BQ76" i="4" s="1"/>
  <c r="AV68" i="4"/>
  <c r="AV76" i="4" s="1"/>
  <c r="AA68" i="4"/>
  <c r="AA76" i="4" s="1"/>
  <c r="F68" i="4"/>
  <c r="IC67" i="4"/>
  <c r="IC75" i="4" s="1"/>
  <c r="HH67" i="4"/>
  <c r="HH75" i="4" s="1"/>
  <c r="GM67" i="4"/>
  <c r="GM75" i="4" s="1"/>
  <c r="FR67" i="4"/>
  <c r="EW67" i="4"/>
  <c r="EW75" i="4" s="1"/>
  <c r="EB67" i="4"/>
  <c r="EB75" i="4" s="1"/>
  <c r="DG67" i="4"/>
  <c r="DG75" i="4" s="1"/>
  <c r="BQ67" i="4"/>
  <c r="BQ75" i="4" s="1"/>
  <c r="AV67" i="4"/>
  <c r="AV75" i="4" s="1"/>
  <c r="AA67" i="4"/>
  <c r="AA75" i="4" s="1"/>
  <c r="F67" i="4"/>
  <c r="ID66" i="4"/>
  <c r="ID74" i="4" s="1"/>
  <c r="IC66" i="4"/>
  <c r="IC74" i="4" s="1"/>
  <c r="HI66" i="4"/>
  <c r="HI74" i="4" s="1"/>
  <c r="HH66" i="4"/>
  <c r="HH74" i="4" s="1"/>
  <c r="GN66" i="4"/>
  <c r="GN74" i="4" s="1"/>
  <c r="GM66" i="4"/>
  <c r="GM74" i="4" s="1"/>
  <c r="FS66" i="4"/>
  <c r="FS74" i="4" s="1"/>
  <c r="FR66" i="4"/>
  <c r="EX66" i="4"/>
  <c r="EX74" i="4" s="1"/>
  <c r="EW66" i="4"/>
  <c r="EW74" i="4" s="1"/>
  <c r="EC66" i="4"/>
  <c r="EC74" i="4" s="1"/>
  <c r="EB66" i="4"/>
  <c r="EB74" i="4" s="1"/>
  <c r="DH66" i="4"/>
  <c r="DH74" i="4" s="1"/>
  <c r="DG66" i="4"/>
  <c r="DG74" i="4" s="1"/>
  <c r="BR66" i="4"/>
  <c r="BR74" i="4" s="1"/>
  <c r="BQ66" i="4"/>
  <c r="BQ74" i="4" s="1"/>
  <c r="AW66" i="4"/>
  <c r="AW74" i="4" s="1"/>
  <c r="AV66" i="4"/>
  <c r="AV74" i="4" s="1"/>
  <c r="AB66" i="4"/>
  <c r="AB74" i="4" s="1"/>
  <c r="AA66" i="4"/>
  <c r="AA74" i="4" s="1"/>
  <c r="G66" i="4"/>
  <c r="G74" i="4" s="1"/>
  <c r="F66" i="4"/>
  <c r="ID57" i="4"/>
  <c r="HI57" i="4"/>
  <c r="GN57" i="4"/>
  <c r="FS57" i="4"/>
  <c r="EX57" i="4"/>
  <c r="EC57" i="4"/>
  <c r="DH57" i="4"/>
  <c r="CM57" i="4"/>
  <c r="BR57" i="4"/>
  <c r="AW57" i="4"/>
  <c r="AB57" i="4"/>
  <c r="G57" i="4"/>
  <c r="CM56" i="4"/>
  <c r="IC55" i="4"/>
  <c r="IC63" i="4" s="1"/>
  <c r="HH55" i="4"/>
  <c r="HH63" i="4" s="1"/>
  <c r="GM55" i="4"/>
  <c r="GM63" i="4" s="1"/>
  <c r="FR55" i="4"/>
  <c r="FR63" i="4" s="1"/>
  <c r="EW55" i="4"/>
  <c r="EW63" i="4" s="1"/>
  <c r="EB55" i="4"/>
  <c r="EB63" i="4" s="1"/>
  <c r="DH55" i="4"/>
  <c r="DH63" i="4" s="1"/>
  <c r="DG55" i="4"/>
  <c r="DG63" i="4" s="1"/>
  <c r="BQ55" i="4"/>
  <c r="BQ63" i="4" s="1"/>
  <c r="AV55" i="4"/>
  <c r="AV63" i="4" s="1"/>
  <c r="AA55" i="4"/>
  <c r="AA63" i="4" s="1"/>
  <c r="G55" i="4"/>
  <c r="G63" i="4" s="1"/>
  <c r="F55" i="4"/>
  <c r="F63" i="4" s="1"/>
  <c r="IC54" i="4"/>
  <c r="IC62" i="4" s="1"/>
  <c r="HH54" i="4"/>
  <c r="HH62" i="4" s="1"/>
  <c r="GM54" i="4"/>
  <c r="GM62" i="4" s="1"/>
  <c r="FR54" i="4"/>
  <c r="FR62" i="4" s="1"/>
  <c r="EW54" i="4"/>
  <c r="EW62" i="4" s="1"/>
  <c r="EB54" i="4"/>
  <c r="EB62" i="4" s="1"/>
  <c r="DH54" i="4"/>
  <c r="DH62" i="4" s="1"/>
  <c r="DG54" i="4"/>
  <c r="DG62" i="4" s="1"/>
  <c r="CL54" i="4"/>
  <c r="CL65" i="4" s="1"/>
  <c r="BQ54" i="4"/>
  <c r="BQ62" i="4" s="1"/>
  <c r="AV54" i="4"/>
  <c r="AV62" i="4" s="1"/>
  <c r="AA54" i="4"/>
  <c r="AA62" i="4" s="1"/>
  <c r="G54" i="4"/>
  <c r="G62" i="4" s="1"/>
  <c r="F54" i="4"/>
  <c r="F62" i="4" s="1"/>
  <c r="IC53" i="4"/>
  <c r="IC61" i="4" s="1"/>
  <c r="HH53" i="4"/>
  <c r="HH61" i="4" s="1"/>
  <c r="GM53" i="4"/>
  <c r="GM61" i="4" s="1"/>
  <c r="FR53" i="4"/>
  <c r="FR61" i="4" s="1"/>
  <c r="EW53" i="4"/>
  <c r="EW61" i="4" s="1"/>
  <c r="EB53" i="4"/>
  <c r="EB61" i="4" s="1"/>
  <c r="DG53" i="4"/>
  <c r="DG61" i="4" s="1"/>
  <c r="CL53" i="4"/>
  <c r="CL64" i="4" s="1"/>
  <c r="BQ53" i="4"/>
  <c r="BQ61" i="4" s="1"/>
  <c r="AV53" i="4"/>
  <c r="AV61" i="4" s="1"/>
  <c r="AB53" i="4"/>
  <c r="AB61" i="4" s="1"/>
  <c r="AA53" i="4"/>
  <c r="AA61" i="4" s="1"/>
  <c r="G53" i="4"/>
  <c r="G61" i="4" s="1"/>
  <c r="F53" i="4"/>
  <c r="F61" i="4" s="1"/>
  <c r="IC52" i="4"/>
  <c r="IC60" i="4" s="1"/>
  <c r="HH52" i="4"/>
  <c r="HH60" i="4" s="1"/>
  <c r="GM52" i="4"/>
  <c r="GM60" i="4" s="1"/>
  <c r="FR52" i="4"/>
  <c r="FR60" i="4" s="1"/>
  <c r="EW52" i="4"/>
  <c r="EW60" i="4" s="1"/>
  <c r="EB52" i="4"/>
  <c r="EB60" i="4" s="1"/>
  <c r="DG52" i="4"/>
  <c r="DG60" i="4" s="1"/>
  <c r="CL52" i="4"/>
  <c r="CL63" i="4" s="1"/>
  <c r="BQ52" i="4"/>
  <c r="BQ60" i="4" s="1"/>
  <c r="AV52" i="4"/>
  <c r="AV60" i="4" s="1"/>
  <c r="AB52" i="4"/>
  <c r="AB60" i="4" s="1"/>
  <c r="AA52" i="4"/>
  <c r="AA60" i="4" s="1"/>
  <c r="G52" i="4"/>
  <c r="G60" i="4" s="1"/>
  <c r="F52" i="4"/>
  <c r="F60" i="4" s="1"/>
  <c r="IC51" i="4"/>
  <c r="IC59" i="4" s="1"/>
  <c r="HH51" i="4"/>
  <c r="HH59" i="4" s="1"/>
  <c r="GM51" i="4"/>
  <c r="GM59" i="4" s="1"/>
  <c r="FR51" i="4"/>
  <c r="FR59" i="4" s="1"/>
  <c r="EW51" i="4"/>
  <c r="EW59" i="4" s="1"/>
  <c r="EB51" i="4"/>
  <c r="EB59" i="4" s="1"/>
  <c r="DH51" i="4"/>
  <c r="DH59" i="4" s="1"/>
  <c r="DG51" i="4"/>
  <c r="DG59" i="4" s="1"/>
  <c r="CL51" i="4"/>
  <c r="CL62" i="4" s="1"/>
  <c r="BQ51" i="4"/>
  <c r="BQ59" i="4" s="1"/>
  <c r="AV51" i="4"/>
  <c r="AV59" i="4" s="1"/>
  <c r="AA51" i="4"/>
  <c r="AA59" i="4" s="1"/>
  <c r="G51" i="4"/>
  <c r="G59" i="4" s="1"/>
  <c r="F51" i="4"/>
  <c r="F59" i="4" s="1"/>
  <c r="ID50" i="4"/>
  <c r="ID58" i="4" s="1"/>
  <c r="IC50" i="4"/>
  <c r="IC58" i="4" s="1"/>
  <c r="HI50" i="4"/>
  <c r="HI58" i="4" s="1"/>
  <c r="HH50" i="4"/>
  <c r="HH58" i="4" s="1"/>
  <c r="GN50" i="4"/>
  <c r="GN58" i="4" s="1"/>
  <c r="GM50" i="4"/>
  <c r="GM58" i="4" s="1"/>
  <c r="FS50" i="4"/>
  <c r="FS58" i="4" s="1"/>
  <c r="FR50" i="4"/>
  <c r="FR58" i="4" s="1"/>
  <c r="EX50" i="4"/>
  <c r="EX58" i="4" s="1"/>
  <c r="EW50" i="4"/>
  <c r="EW58" i="4" s="1"/>
  <c r="EC50" i="4"/>
  <c r="EC58" i="4" s="1"/>
  <c r="EB50" i="4"/>
  <c r="EB58" i="4" s="1"/>
  <c r="DH50" i="4"/>
  <c r="DH58" i="4" s="1"/>
  <c r="DG50" i="4"/>
  <c r="DG58" i="4" s="1"/>
  <c r="CL50" i="4"/>
  <c r="CL61" i="4" s="1"/>
  <c r="BR50" i="4"/>
  <c r="BR58" i="4" s="1"/>
  <c r="BQ50" i="4"/>
  <c r="BQ58" i="4" s="1"/>
  <c r="AW50" i="4"/>
  <c r="AW58" i="4" s="1"/>
  <c r="AV50" i="4"/>
  <c r="AV58" i="4" s="1"/>
  <c r="AB50" i="4"/>
  <c r="AB58" i="4" s="1"/>
  <c r="AA50" i="4"/>
  <c r="AA58" i="4" s="1"/>
  <c r="W50" i="4"/>
  <c r="W58" i="4" s="1"/>
  <c r="O50" i="4"/>
  <c r="O58" i="4" s="1"/>
  <c r="G50" i="4"/>
  <c r="G58" i="4" s="1"/>
  <c r="F50" i="4"/>
  <c r="F58" i="4" s="1"/>
  <c r="CL49" i="4"/>
  <c r="CL60" i="4" s="1"/>
  <c r="BR49" i="4"/>
  <c r="AW49" i="4"/>
  <c r="AB49" i="4"/>
  <c r="G49" i="4"/>
  <c r="CL48" i="4"/>
  <c r="CL59" i="4" s="1"/>
  <c r="CL47" i="4"/>
  <c r="CL58" i="4" s="1"/>
  <c r="CM46" i="4"/>
  <c r="CL46" i="4"/>
  <c r="CL57" i="4" s="1"/>
  <c r="F45" i="4"/>
  <c r="AA45" i="4" s="1"/>
  <c r="AV45" i="4" s="1"/>
  <c r="BQ45" i="4" s="1"/>
  <c r="CL19" i="4" s="1"/>
  <c r="DG45" i="4" s="1"/>
  <c r="FR45" i="4" s="1"/>
  <c r="G42" i="4"/>
  <c r="AB42" i="4" s="1"/>
  <c r="F42" i="4"/>
  <c r="AA42" i="4" s="1"/>
  <c r="AV42" i="4" s="1"/>
  <c r="BQ42" i="4" s="1"/>
  <c r="CL16" i="4" s="1"/>
  <c r="DG42" i="4" s="1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CM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CM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CL32" i="4"/>
  <c r="CL43" i="4" s="1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CL31" i="4"/>
  <c r="CL42" i="4" s="1"/>
  <c r="W31" i="4"/>
  <c r="O31" i="4"/>
  <c r="CL30" i="4"/>
  <c r="CL41" i="4" s="1"/>
  <c r="BD30" i="4"/>
  <c r="AV30" i="4"/>
  <c r="AU30" i="4"/>
  <c r="AN30" i="4"/>
  <c r="AF30" i="4"/>
  <c r="AD30" i="4"/>
  <c r="AP30" i="4" s="1"/>
  <c r="AA30" i="4"/>
  <c r="AC30" i="4" s="1"/>
  <c r="Z30" i="4"/>
  <c r="Y30" i="4"/>
  <c r="V30" i="4"/>
  <c r="U30" i="4"/>
  <c r="T30" i="4"/>
  <c r="S30" i="4"/>
  <c r="R30" i="4"/>
  <c r="Q30" i="4"/>
  <c r="P30" i="4"/>
  <c r="N30" i="4"/>
  <c r="M30" i="4"/>
  <c r="L30" i="4"/>
  <c r="K30" i="4"/>
  <c r="J30" i="4"/>
  <c r="I30" i="4"/>
  <c r="H30" i="4"/>
  <c r="CL29" i="4"/>
  <c r="CL40" i="4" s="1"/>
  <c r="AU29" i="4"/>
  <c r="BK29" i="4" s="1"/>
  <c r="AM29" i="4"/>
  <c r="AE29" i="4"/>
  <c r="AD29" i="4"/>
  <c r="AC29" i="4"/>
  <c r="AA29" i="4"/>
  <c r="AB29" i="4" s="1"/>
  <c r="Z29" i="4"/>
  <c r="Y29" i="4"/>
  <c r="V29" i="4"/>
  <c r="U29" i="4"/>
  <c r="T29" i="4"/>
  <c r="S29" i="4"/>
  <c r="R29" i="4"/>
  <c r="Q29" i="4"/>
  <c r="P29" i="4"/>
  <c r="N29" i="4"/>
  <c r="M29" i="4"/>
  <c r="L29" i="4"/>
  <c r="K29" i="4"/>
  <c r="J29" i="4"/>
  <c r="I29" i="4"/>
  <c r="H29" i="4"/>
  <c r="CL28" i="4"/>
  <c r="CL39" i="4" s="1"/>
  <c r="AU28" i="4"/>
  <c r="AD28" i="4"/>
  <c r="AT28" i="4" s="1"/>
  <c r="AC28" i="4"/>
  <c r="AA28" i="4"/>
  <c r="Z28" i="4"/>
  <c r="Y28" i="4"/>
  <c r="W28" i="4"/>
  <c r="V28" i="4"/>
  <c r="O28" i="4"/>
  <c r="N28" i="4"/>
  <c r="G28" i="4"/>
  <c r="X293" i="4" s="1"/>
  <c r="X402" i="4" s="1"/>
  <c r="CL27" i="4"/>
  <c r="CL38" i="4" s="1"/>
  <c r="BH27" i="4"/>
  <c r="BF27" i="4"/>
  <c r="AZ27" i="4"/>
  <c r="AX27" i="4"/>
  <c r="AU27" i="4"/>
  <c r="BK27" i="4" s="1"/>
  <c r="AR27" i="4"/>
  <c r="AP27" i="4"/>
  <c r="AJ27" i="4"/>
  <c r="AH27" i="4"/>
  <c r="AD27" i="4"/>
  <c r="AT27" i="4" s="1"/>
  <c r="AC27" i="4"/>
  <c r="AB27" i="4"/>
  <c r="AA27" i="4"/>
  <c r="Z27" i="4"/>
  <c r="Y27" i="4"/>
  <c r="U27" i="4"/>
  <c r="T27" i="4"/>
  <c r="S27" i="4"/>
  <c r="R27" i="4"/>
  <c r="Q27" i="4"/>
  <c r="P27" i="4"/>
  <c r="M27" i="4"/>
  <c r="L27" i="4"/>
  <c r="K27" i="4"/>
  <c r="J27" i="4"/>
  <c r="I27" i="4"/>
  <c r="H27" i="4"/>
  <c r="E27" i="4"/>
  <c r="D27" i="4"/>
  <c r="C27" i="4"/>
  <c r="B27" i="4"/>
  <c r="CL26" i="4"/>
  <c r="CL37" i="4" s="1"/>
  <c r="BI26" i="4"/>
  <c r="BG26" i="4"/>
  <c r="BA26" i="4"/>
  <c r="AY26" i="4"/>
  <c r="AU26" i="4"/>
  <c r="BK26" i="4" s="1"/>
  <c r="AD26" i="4"/>
  <c r="AC26" i="4"/>
  <c r="AA26" i="4"/>
  <c r="AB26" i="4" s="1"/>
  <c r="Z26" i="4"/>
  <c r="Y26" i="4"/>
  <c r="W26" i="4"/>
  <c r="O26" i="4"/>
  <c r="G26" i="4"/>
  <c r="E26" i="4"/>
  <c r="D26" i="4"/>
  <c r="C26" i="4"/>
  <c r="B26" i="4"/>
  <c r="CL25" i="4"/>
  <c r="CL36" i="4" s="1"/>
  <c r="BI25" i="4"/>
  <c r="BG25" i="4"/>
  <c r="BA25" i="4"/>
  <c r="AY25" i="4"/>
  <c r="AU25" i="4"/>
  <c r="BK25" i="4" s="1"/>
  <c r="AD25" i="4"/>
  <c r="AC25" i="4"/>
  <c r="AA25" i="4"/>
  <c r="AB25" i="4" s="1"/>
  <c r="Z25" i="4"/>
  <c r="Y25" i="4"/>
  <c r="U25" i="4"/>
  <c r="T25" i="4"/>
  <c r="S25" i="4"/>
  <c r="R25" i="4"/>
  <c r="Q25" i="4"/>
  <c r="P25" i="4"/>
  <c r="M25" i="4"/>
  <c r="L25" i="4"/>
  <c r="K25" i="4"/>
  <c r="J25" i="4"/>
  <c r="I25" i="4"/>
  <c r="H25" i="4"/>
  <c r="G25" i="4"/>
  <c r="E25" i="4"/>
  <c r="D25" i="4"/>
  <c r="C25" i="4"/>
  <c r="B25" i="4"/>
  <c r="CM24" i="4"/>
  <c r="CL24" i="4"/>
  <c r="CL35" i="4" s="1"/>
  <c r="AU24" i="4"/>
  <c r="BE24" i="4" s="1"/>
  <c r="AP24" i="4"/>
  <c r="AO24" i="4"/>
  <c r="AM24" i="4"/>
  <c r="AH24" i="4"/>
  <c r="AG24" i="4"/>
  <c r="AE24" i="4"/>
  <c r="AD24" i="4"/>
  <c r="AC24" i="4"/>
  <c r="AA24" i="4"/>
  <c r="AB24" i="4" s="1"/>
  <c r="Z24" i="4"/>
  <c r="Y24" i="4"/>
  <c r="W24" i="4"/>
  <c r="BK28" i="4" s="1"/>
  <c r="V24" i="4"/>
  <c r="BJ27" i="4" s="1"/>
  <c r="U24" i="4"/>
  <c r="BI27" i="4" s="1"/>
  <c r="T24" i="4"/>
  <c r="BH22" i="4" s="1"/>
  <c r="S24" i="4"/>
  <c r="BG27" i="4" s="1"/>
  <c r="R24" i="4"/>
  <c r="BF30" i="4" s="1"/>
  <c r="Q24" i="4"/>
  <c r="BE29" i="4" s="1"/>
  <c r="P24" i="4"/>
  <c r="BD28" i="4" s="1"/>
  <c r="O24" i="4"/>
  <c r="BC28" i="4" s="1"/>
  <c r="N24" i="4"/>
  <c r="BB27" i="4" s="1"/>
  <c r="M24" i="4"/>
  <c r="BA27" i="4" s="1"/>
  <c r="L24" i="4"/>
  <c r="AZ22" i="4" s="1"/>
  <c r="K24" i="4"/>
  <c r="AY27" i="4" s="1"/>
  <c r="J24" i="4"/>
  <c r="AX30" i="4" s="1"/>
  <c r="I24" i="4"/>
  <c r="AW29" i="4" s="1"/>
  <c r="H24" i="4"/>
  <c r="AV28" i="4" s="1"/>
  <c r="G24" i="4"/>
  <c r="E24" i="4"/>
  <c r="D24" i="4"/>
  <c r="C24" i="4"/>
  <c r="B24" i="4"/>
  <c r="BJ23" i="4"/>
  <c r="BH23" i="4"/>
  <c r="BF23" i="4"/>
  <c r="BE23" i="4"/>
  <c r="BD23" i="4"/>
  <c r="AZ23" i="4"/>
  <c r="AX23" i="4"/>
  <c r="AW23" i="4"/>
  <c r="AV23" i="4"/>
  <c r="AU23" i="4"/>
  <c r="BK23" i="4" s="1"/>
  <c r="AD23" i="4"/>
  <c r="AN23" i="4" s="1"/>
  <c r="AB23" i="4"/>
  <c r="AA23" i="4"/>
  <c r="AC23" i="4" s="1"/>
  <c r="Z23" i="4"/>
  <c r="Y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E23" i="4"/>
  <c r="D23" i="4"/>
  <c r="C23" i="4"/>
  <c r="B23" i="4"/>
  <c r="BI22" i="4"/>
  <c r="BF22" i="4"/>
  <c r="BD22" i="4"/>
  <c r="BA22" i="4"/>
  <c r="AX22" i="4"/>
  <c r="AV22" i="4"/>
  <c r="AU22" i="4"/>
  <c r="BG22" i="4" s="1"/>
  <c r="AR22" i="4"/>
  <c r="AP22" i="4"/>
  <c r="AN22" i="4"/>
  <c r="AJ22" i="4"/>
  <c r="AH22" i="4"/>
  <c r="AF22" i="4"/>
  <c r="AD22" i="4"/>
  <c r="AT22" i="4" s="1"/>
  <c r="AC22" i="4"/>
  <c r="AA22" i="4"/>
  <c r="Z22" i="4"/>
  <c r="Y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E22" i="4"/>
  <c r="D22" i="4"/>
  <c r="C22" i="4"/>
  <c r="B22" i="4"/>
  <c r="AU21" i="4"/>
  <c r="BE21" i="4" s="1"/>
  <c r="AP21" i="4"/>
  <c r="AO21" i="4"/>
  <c r="AM21" i="4"/>
  <c r="AH21" i="4"/>
  <c r="AG21" i="4"/>
  <c r="AE21" i="4"/>
  <c r="AD21" i="4"/>
  <c r="AT21" i="4" s="1"/>
  <c r="AC21" i="4"/>
  <c r="AA21" i="4"/>
  <c r="AB21" i="4" s="1"/>
  <c r="Z21" i="4"/>
  <c r="Y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E21" i="4"/>
  <c r="D21" i="4"/>
  <c r="C21" i="4"/>
  <c r="B21" i="4"/>
  <c r="BH20" i="4"/>
  <c r="BF20" i="4"/>
  <c r="AZ20" i="4"/>
  <c r="AX20" i="4"/>
  <c r="AU20" i="4"/>
  <c r="BI20" i="4" s="1"/>
  <c r="AR20" i="4"/>
  <c r="AP20" i="4"/>
  <c r="AJ20" i="4"/>
  <c r="AH20" i="4"/>
  <c r="AD20" i="4"/>
  <c r="AT20" i="4" s="1"/>
  <c r="AB20" i="4"/>
  <c r="AA20" i="4"/>
  <c r="AC20" i="4" s="1"/>
  <c r="Z20" i="4"/>
  <c r="Y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E20" i="4"/>
  <c r="G44" i="4" s="1"/>
  <c r="D20" i="4"/>
  <c r="G43" i="4" s="1"/>
  <c r="C20" i="4"/>
  <c r="BE19" i="4"/>
  <c r="AW19" i="4"/>
  <c r="AU19" i="4"/>
  <c r="BG19" i="4" s="1"/>
  <c r="AR19" i="4"/>
  <c r="AO19" i="4"/>
  <c r="AM19" i="4"/>
  <c r="AJ19" i="4"/>
  <c r="AG19" i="4"/>
  <c r="AE19" i="4"/>
  <c r="AD19" i="4"/>
  <c r="AP19" i="4" s="1"/>
  <c r="AA19" i="4"/>
  <c r="AC19" i="4" s="1"/>
  <c r="Z19" i="4"/>
  <c r="Y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BI18" i="4"/>
  <c r="BF18" i="4"/>
  <c r="BE18" i="4"/>
  <c r="BD18" i="4"/>
  <c r="BA18" i="4"/>
  <c r="AX18" i="4"/>
  <c r="AW18" i="4"/>
  <c r="AV18" i="4"/>
  <c r="AU18" i="4"/>
  <c r="BG18" i="4" s="1"/>
  <c r="AR18" i="4"/>
  <c r="AP18" i="4"/>
  <c r="AN18" i="4"/>
  <c r="AJ18" i="4"/>
  <c r="AH18" i="4"/>
  <c r="AF18" i="4"/>
  <c r="AD18" i="4"/>
  <c r="AO18" i="4" s="1"/>
  <c r="AC18" i="4"/>
  <c r="AA18" i="4"/>
  <c r="Z18" i="4"/>
  <c r="Y18" i="4"/>
  <c r="W18" i="4"/>
  <c r="W99" i="4" s="1"/>
  <c r="V18" i="4"/>
  <c r="V99" i="4" s="1"/>
  <c r="U18" i="4"/>
  <c r="U99" i="4" s="1"/>
  <c r="T18" i="4"/>
  <c r="T99" i="4" s="1"/>
  <c r="S18" i="4"/>
  <c r="S99" i="4" s="1"/>
  <c r="S50" i="4" s="1"/>
  <c r="R18" i="4"/>
  <c r="R99" i="4" s="1"/>
  <c r="R50" i="4" s="1"/>
  <c r="Q18" i="4"/>
  <c r="Q99" i="4" s="1"/>
  <c r="P18" i="4"/>
  <c r="P99" i="4" s="1"/>
  <c r="O18" i="4"/>
  <c r="O99" i="4" s="1"/>
  <c r="N18" i="4"/>
  <c r="N99" i="4" s="1"/>
  <c r="M18" i="4"/>
  <c r="M99" i="4" s="1"/>
  <c r="L18" i="4"/>
  <c r="L99" i="4" s="1"/>
  <c r="K18" i="4"/>
  <c r="K99" i="4" s="1"/>
  <c r="K50" i="4" s="1"/>
  <c r="J18" i="4"/>
  <c r="J99" i="4" s="1"/>
  <c r="J50" i="4" s="1"/>
  <c r="I18" i="4"/>
  <c r="I99" i="4" s="1"/>
  <c r="H18" i="4"/>
  <c r="H99" i="4" s="1"/>
  <c r="BI17" i="4"/>
  <c r="BF17" i="4"/>
  <c r="BE17" i="4"/>
  <c r="BD17" i="4"/>
  <c r="BA17" i="4"/>
  <c r="AX17" i="4"/>
  <c r="AW17" i="4"/>
  <c r="AV17" i="4"/>
  <c r="AU17" i="4"/>
  <c r="BG17" i="4" s="1"/>
  <c r="AR17" i="4"/>
  <c r="AP17" i="4"/>
  <c r="AN17" i="4"/>
  <c r="AJ17" i="4"/>
  <c r="AH17" i="4"/>
  <c r="AF17" i="4"/>
  <c r="AD17" i="4"/>
  <c r="AO17" i="4" s="1"/>
  <c r="AC17" i="4"/>
  <c r="AA17" i="4"/>
  <c r="Z17" i="4"/>
  <c r="Y17" i="4"/>
  <c r="P17" i="4"/>
  <c r="P98" i="4" s="1"/>
  <c r="AM14" i="4" s="1"/>
  <c r="BD14" i="4" s="1"/>
  <c r="H17" i="4"/>
  <c r="H98" i="4" s="1"/>
  <c r="BI16" i="4"/>
  <c r="BG16" i="4"/>
  <c r="BA16" i="4"/>
  <c r="AY16" i="4"/>
  <c r="AU16" i="4"/>
  <c r="BK16" i="4" s="1"/>
  <c r="AS16" i="4"/>
  <c r="AR16" i="4"/>
  <c r="AQ16" i="4"/>
  <c r="AP16" i="4"/>
  <c r="AO16" i="4"/>
  <c r="AN16" i="4"/>
  <c r="AM16" i="4"/>
  <c r="AK16" i="4"/>
  <c r="AJ16" i="4"/>
  <c r="AI16" i="4"/>
  <c r="AH16" i="4"/>
  <c r="AG16" i="4"/>
  <c r="AF16" i="4"/>
  <c r="AE16" i="4"/>
  <c r="AD16" i="4"/>
  <c r="AT16" i="4" s="1"/>
  <c r="AC16" i="4"/>
  <c r="AA16" i="4"/>
  <c r="AB22" i="4" s="1"/>
  <c r="Z16" i="4"/>
  <c r="Y16" i="4"/>
  <c r="BJ15" i="4"/>
  <c r="BH15" i="4"/>
  <c r="BF15" i="4"/>
  <c r="BB15" i="4"/>
  <c r="AZ15" i="4"/>
  <c r="AX15" i="4"/>
  <c r="AS15" i="4"/>
  <c r="AR15" i="4"/>
  <c r="BI15" i="4" s="1"/>
  <c r="AQ15" i="4"/>
  <c r="AP15" i="4"/>
  <c r="BG15" i="4" s="1"/>
  <c r="AO15" i="4"/>
  <c r="AM15" i="4"/>
  <c r="BD15" i="4" s="1"/>
  <c r="AK15" i="4"/>
  <c r="AJ15" i="4"/>
  <c r="BA15" i="4" s="1"/>
  <c r="AI15" i="4"/>
  <c r="AH15" i="4"/>
  <c r="AY15" i="4" s="1"/>
  <c r="AG15" i="4"/>
  <c r="AE15" i="4"/>
  <c r="AV15" i="4" s="1"/>
  <c r="AC15" i="4"/>
  <c r="AB15" i="4"/>
  <c r="AA15" i="4"/>
  <c r="Z15" i="4"/>
  <c r="Y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AE14" i="4"/>
  <c r="AV14" i="4" s="1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A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Y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Y10" i="4"/>
  <c r="U10" i="4"/>
  <c r="Q10" i="4"/>
  <c r="O10" i="4"/>
  <c r="N10" i="4"/>
  <c r="M10" i="4"/>
  <c r="L10" i="4"/>
  <c r="K10" i="4"/>
  <c r="J10" i="4"/>
  <c r="I10" i="4"/>
  <c r="G10" i="4"/>
  <c r="Y9" i="4"/>
  <c r="AS8" i="4"/>
  <c r="Y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Y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Y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AS5" i="4"/>
  <c r="Y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Y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AI3" i="4"/>
  <c r="AU15" i="4" s="1"/>
  <c r="AF3" i="4"/>
  <c r="CN156" i="4" s="1"/>
  <c r="AE3" i="4"/>
  <c r="CN145" i="4" s="1"/>
  <c r="AD3" i="4"/>
  <c r="CN134" i="4" s="1"/>
  <c r="AC3" i="4"/>
  <c r="CN123" i="4" s="1"/>
  <c r="AB3" i="4"/>
  <c r="CN112" i="4" s="1"/>
  <c r="AA3" i="4"/>
  <c r="CN101" i="4" s="1"/>
  <c r="Z3" i="4"/>
  <c r="CN90" i="4" s="1"/>
  <c r="Y3" i="4"/>
  <c r="AD15" i="4" s="1"/>
  <c r="U3" i="4"/>
  <c r="T3" i="4"/>
  <c r="T10" i="4" s="1"/>
  <c r="S3" i="4"/>
  <c r="S10" i="4" s="1"/>
  <c r="R3" i="4"/>
  <c r="R10" i="4" s="1"/>
  <c r="Q3" i="4"/>
  <c r="P3" i="4"/>
  <c r="P10" i="4" s="1"/>
  <c r="O3" i="4"/>
  <c r="I3" i="4"/>
  <c r="H129" i="4" s="1"/>
  <c r="H3" i="4"/>
  <c r="H121" i="4" s="1"/>
  <c r="G3" i="4"/>
  <c r="H113" i="4" s="1"/>
  <c r="F3" i="4"/>
  <c r="H105" i="4" s="1"/>
  <c r="E3" i="4"/>
  <c r="H97" i="4" s="1"/>
  <c r="K2" i="1"/>
  <c r="L2" i="1"/>
  <c r="M2" i="1"/>
  <c r="M8" i="1" s="1"/>
  <c r="N2" i="1"/>
  <c r="O2" i="1"/>
  <c r="P2" i="1"/>
  <c r="P8" i="1" s="1"/>
  <c r="Q2" i="1"/>
  <c r="B3" i="1"/>
  <c r="C3" i="1"/>
  <c r="D3" i="1"/>
  <c r="E3" i="1"/>
  <c r="N3" i="1" s="1"/>
  <c r="F3" i="1"/>
  <c r="G3" i="1"/>
  <c r="H3" i="1"/>
  <c r="Q3" i="1" s="1"/>
  <c r="L3" i="1"/>
  <c r="M3" i="1"/>
  <c r="O3" i="1"/>
  <c r="P3" i="1"/>
  <c r="K4" i="1"/>
  <c r="L4" i="1"/>
  <c r="M4" i="1"/>
  <c r="N4" i="1"/>
  <c r="O4" i="1"/>
  <c r="P4" i="1"/>
  <c r="Q4" i="1"/>
  <c r="K5" i="1"/>
  <c r="L5" i="1"/>
  <c r="M5" i="1"/>
  <c r="N5" i="1"/>
  <c r="O5" i="1"/>
  <c r="P5" i="1"/>
  <c r="Q5" i="1"/>
  <c r="K6" i="1"/>
  <c r="L6" i="1"/>
  <c r="M6" i="1"/>
  <c r="N6" i="1"/>
  <c r="O6" i="1"/>
  <c r="P6" i="1"/>
  <c r="Q6" i="1"/>
  <c r="K8" i="1"/>
  <c r="L8" i="1"/>
  <c r="N8" i="1"/>
  <c r="O8" i="1"/>
  <c r="Q8" i="1"/>
  <c r="K9" i="1"/>
  <c r="P9" i="1"/>
  <c r="K10" i="1"/>
  <c r="L10" i="1"/>
  <c r="M10" i="1"/>
  <c r="N10" i="1"/>
  <c r="O10" i="1"/>
  <c r="P10" i="1"/>
  <c r="Q10" i="1"/>
  <c r="K11" i="1"/>
  <c r="L11" i="1"/>
  <c r="M11" i="1"/>
  <c r="N11" i="1"/>
  <c r="O11" i="1"/>
  <c r="P11" i="1"/>
  <c r="Q11" i="1"/>
  <c r="K12" i="1"/>
  <c r="L12" i="1"/>
  <c r="M12" i="1"/>
  <c r="N12" i="1"/>
  <c r="O12" i="1"/>
  <c r="P12" i="1"/>
  <c r="Q12" i="1"/>
  <c r="K14" i="1"/>
  <c r="L14" i="1"/>
  <c r="M14" i="1"/>
  <c r="N14" i="1"/>
  <c r="O14" i="1"/>
  <c r="P14" i="1"/>
  <c r="Q14" i="1"/>
  <c r="B15" i="1"/>
  <c r="C15" i="1"/>
  <c r="L9" i="1" s="1"/>
  <c r="D15" i="1"/>
  <c r="M9" i="1" s="1"/>
  <c r="E15" i="1"/>
  <c r="N9" i="1" s="1"/>
  <c r="F15" i="1"/>
  <c r="O9" i="1" s="1"/>
  <c r="G15" i="1"/>
  <c r="H15" i="1"/>
  <c r="Q9" i="1" s="1"/>
  <c r="K15" i="1"/>
  <c r="L15" i="1"/>
  <c r="M15" i="1"/>
  <c r="N15" i="1"/>
  <c r="O15" i="1"/>
  <c r="P15" i="1"/>
  <c r="Q15" i="1"/>
  <c r="K16" i="1"/>
  <c r="L16" i="1"/>
  <c r="M16" i="1"/>
  <c r="N16" i="1"/>
  <c r="O16" i="1"/>
  <c r="P16" i="1"/>
  <c r="Q16" i="1"/>
  <c r="K17" i="1"/>
  <c r="L17" i="1"/>
  <c r="M17" i="1"/>
  <c r="N17" i="1"/>
  <c r="O17" i="1"/>
  <c r="P17" i="1"/>
  <c r="Q17" i="1"/>
  <c r="K19" i="1"/>
  <c r="L19" i="1"/>
  <c r="M19" i="1"/>
  <c r="N19" i="1"/>
  <c r="N24" i="1" s="1"/>
  <c r="N29" i="1" s="1"/>
  <c r="N37" i="1" s="1"/>
  <c r="N45" i="1" s="1"/>
  <c r="N53" i="1" s="1"/>
  <c r="O19" i="1"/>
  <c r="P19" i="1"/>
  <c r="Q19" i="1"/>
  <c r="Q24" i="1" s="1"/>
  <c r="Q29" i="1" s="1"/>
  <c r="Q37" i="1" s="1"/>
  <c r="Q45" i="1" s="1"/>
  <c r="Q53" i="1" s="1"/>
  <c r="K20" i="1"/>
  <c r="L20" i="1"/>
  <c r="M20" i="1"/>
  <c r="N20" i="1"/>
  <c r="O20" i="1"/>
  <c r="P20" i="1"/>
  <c r="Q20" i="1"/>
  <c r="K21" i="1"/>
  <c r="L21" i="1"/>
  <c r="M21" i="1"/>
  <c r="N21" i="1"/>
  <c r="O21" i="1"/>
  <c r="P21" i="1"/>
  <c r="Q21" i="1"/>
  <c r="K22" i="1"/>
  <c r="L22" i="1"/>
  <c r="M22" i="1"/>
  <c r="N22" i="1"/>
  <c r="O22" i="1"/>
  <c r="P22" i="1"/>
  <c r="Q22" i="1"/>
  <c r="K24" i="1"/>
  <c r="L24" i="1"/>
  <c r="M24" i="1"/>
  <c r="M29" i="1" s="1"/>
  <c r="M37" i="1" s="1"/>
  <c r="M45" i="1" s="1"/>
  <c r="M53" i="1" s="1"/>
  <c r="O24" i="1"/>
  <c r="P24" i="1"/>
  <c r="K25" i="1"/>
  <c r="L25" i="1"/>
  <c r="M25" i="1"/>
  <c r="N25" i="1"/>
  <c r="O25" i="1"/>
  <c r="P25" i="1"/>
  <c r="Q25" i="1"/>
  <c r="K26" i="1"/>
  <c r="L26" i="1"/>
  <c r="M26" i="1"/>
  <c r="N26" i="1"/>
  <c r="O26" i="1"/>
  <c r="P26" i="1"/>
  <c r="Q26" i="1"/>
  <c r="K27" i="1"/>
  <c r="L27" i="1"/>
  <c r="M27" i="1"/>
  <c r="N27" i="1"/>
  <c r="O27" i="1"/>
  <c r="P27" i="1"/>
  <c r="Q27" i="1"/>
  <c r="L29" i="1"/>
  <c r="O29" i="1"/>
  <c r="O37" i="1" s="1"/>
  <c r="O45" i="1" s="1"/>
  <c r="O53" i="1" s="1"/>
  <c r="P29" i="1"/>
  <c r="K30" i="1"/>
  <c r="K38" i="1" s="1"/>
  <c r="K46" i="1" s="1"/>
  <c r="K54" i="1" s="1"/>
  <c r="L30" i="1"/>
  <c r="M30" i="1"/>
  <c r="N30" i="1"/>
  <c r="O30" i="1"/>
  <c r="P30" i="1"/>
  <c r="Q30" i="1"/>
  <c r="K31" i="1"/>
  <c r="L31" i="1"/>
  <c r="M31" i="1"/>
  <c r="N31" i="1"/>
  <c r="O31" i="1"/>
  <c r="P31" i="1"/>
  <c r="Q31" i="1"/>
  <c r="K32" i="1"/>
  <c r="L32" i="1"/>
  <c r="M32" i="1"/>
  <c r="N32" i="1"/>
  <c r="O32" i="1"/>
  <c r="P32" i="1"/>
  <c r="Q32" i="1"/>
  <c r="K33" i="1"/>
  <c r="K41" i="1" s="1"/>
  <c r="K49" i="1" s="1"/>
  <c r="K57" i="1" s="1"/>
  <c r="L33" i="1"/>
  <c r="M33" i="1"/>
  <c r="N33" i="1"/>
  <c r="O33" i="1"/>
  <c r="P33" i="1"/>
  <c r="Q33" i="1"/>
  <c r="K34" i="1"/>
  <c r="L34" i="1"/>
  <c r="M34" i="1"/>
  <c r="N34" i="1"/>
  <c r="O34" i="1"/>
  <c r="P34" i="1"/>
  <c r="Q34" i="1"/>
  <c r="K35" i="1"/>
  <c r="L35" i="1"/>
  <c r="M35" i="1"/>
  <c r="N35" i="1"/>
  <c r="O35" i="1"/>
  <c r="P35" i="1"/>
  <c r="Q35" i="1"/>
  <c r="K37" i="1"/>
  <c r="L37" i="1"/>
  <c r="P37" i="1"/>
  <c r="L38" i="1"/>
  <c r="M38" i="1"/>
  <c r="N38" i="1"/>
  <c r="O38" i="1"/>
  <c r="P38" i="1"/>
  <c r="Q38" i="1"/>
  <c r="K39" i="1"/>
  <c r="K47" i="1" s="1"/>
  <c r="K55" i="1" s="1"/>
  <c r="L39" i="1"/>
  <c r="M39" i="1"/>
  <c r="N39" i="1"/>
  <c r="O39" i="1"/>
  <c r="P39" i="1"/>
  <c r="Q39" i="1"/>
  <c r="K40" i="1"/>
  <c r="L40" i="1"/>
  <c r="M40" i="1"/>
  <c r="N40" i="1"/>
  <c r="O40" i="1"/>
  <c r="P40" i="1"/>
  <c r="Q40" i="1"/>
  <c r="L41" i="1"/>
  <c r="M41" i="1"/>
  <c r="N41" i="1"/>
  <c r="O41" i="1"/>
  <c r="P41" i="1"/>
  <c r="Q41" i="1"/>
  <c r="K42" i="1"/>
  <c r="K50" i="1" s="1"/>
  <c r="K58" i="1" s="1"/>
  <c r="L42" i="1"/>
  <c r="M42" i="1"/>
  <c r="N42" i="1"/>
  <c r="O42" i="1"/>
  <c r="P42" i="1"/>
  <c r="Q42" i="1"/>
  <c r="K43" i="1"/>
  <c r="L43" i="1"/>
  <c r="M43" i="1"/>
  <c r="N43" i="1"/>
  <c r="O43" i="1"/>
  <c r="P43" i="1"/>
  <c r="Q43" i="1"/>
  <c r="K45" i="1"/>
  <c r="L45" i="1"/>
  <c r="P45" i="1"/>
  <c r="P53" i="1" s="1"/>
  <c r="L46" i="1"/>
  <c r="M46" i="1"/>
  <c r="N46" i="1"/>
  <c r="O46" i="1"/>
  <c r="P46" i="1"/>
  <c r="Q46" i="1"/>
  <c r="L47" i="1"/>
  <c r="M47" i="1"/>
  <c r="N47" i="1"/>
  <c r="O47" i="1"/>
  <c r="P47" i="1"/>
  <c r="Q47" i="1"/>
  <c r="K48" i="1"/>
  <c r="K56" i="1" s="1"/>
  <c r="L48" i="1"/>
  <c r="M48" i="1"/>
  <c r="N48" i="1"/>
  <c r="O48" i="1"/>
  <c r="P48" i="1"/>
  <c r="Q48" i="1"/>
  <c r="L49" i="1"/>
  <c r="M49" i="1"/>
  <c r="N49" i="1"/>
  <c r="O49" i="1"/>
  <c r="P49" i="1"/>
  <c r="Q49" i="1"/>
  <c r="L50" i="1"/>
  <c r="M50" i="1"/>
  <c r="N50" i="1"/>
  <c r="O50" i="1"/>
  <c r="P50" i="1"/>
  <c r="Q50" i="1"/>
  <c r="K51" i="1"/>
  <c r="K59" i="1" s="1"/>
  <c r="L51" i="1"/>
  <c r="M51" i="1"/>
  <c r="N51" i="1"/>
  <c r="O51" i="1"/>
  <c r="P51" i="1"/>
  <c r="Q51" i="1"/>
  <c r="K53" i="1"/>
  <c r="L53" i="1"/>
  <c r="L54" i="1"/>
  <c r="M54" i="1"/>
  <c r="N54" i="1"/>
  <c r="O54" i="1"/>
  <c r="P54" i="1"/>
  <c r="Q54" i="1"/>
  <c r="L55" i="1"/>
  <c r="M55" i="1"/>
  <c r="N55" i="1"/>
  <c r="O55" i="1"/>
  <c r="P55" i="1"/>
  <c r="Q55" i="1"/>
  <c r="L56" i="1"/>
  <c r="M56" i="1"/>
  <c r="N56" i="1"/>
  <c r="O56" i="1"/>
  <c r="P56" i="1"/>
  <c r="Q56" i="1"/>
  <c r="L57" i="1"/>
  <c r="M57" i="1"/>
  <c r="N57" i="1"/>
  <c r="O57" i="1"/>
  <c r="P57" i="1"/>
  <c r="Q57" i="1"/>
  <c r="L58" i="1"/>
  <c r="M58" i="1"/>
  <c r="N58" i="1"/>
  <c r="O58" i="1"/>
  <c r="P58" i="1"/>
  <c r="Q58" i="1"/>
  <c r="L59" i="1"/>
  <c r="M59" i="1"/>
  <c r="N59" i="1"/>
  <c r="O59" i="1"/>
  <c r="P59" i="1"/>
  <c r="Q59" i="1"/>
  <c r="C73" i="1"/>
  <c r="D73" i="1"/>
  <c r="E73" i="1"/>
  <c r="F73" i="1"/>
  <c r="F84" i="1" s="1"/>
  <c r="F96" i="1" s="1"/>
  <c r="G73" i="1"/>
  <c r="H73" i="1"/>
  <c r="A74" i="1"/>
  <c r="A75" i="1"/>
  <c r="A76" i="1"/>
  <c r="A77" i="1"/>
  <c r="A88" i="1" s="1"/>
  <c r="A100" i="1" s="1"/>
  <c r="A78" i="1"/>
  <c r="A79" i="1"/>
  <c r="A80" i="1"/>
  <c r="A81" i="1"/>
  <c r="A82" i="1"/>
  <c r="C84" i="1"/>
  <c r="D84" i="1"/>
  <c r="D96" i="1" s="1"/>
  <c r="E84" i="1"/>
  <c r="G84" i="1"/>
  <c r="G96" i="1" s="1"/>
  <c r="H84" i="1"/>
  <c r="A85" i="1"/>
  <c r="A97" i="1" s="1"/>
  <c r="A86" i="1"/>
  <c r="A98" i="1" s="1"/>
  <c r="A87" i="1"/>
  <c r="A89" i="1"/>
  <c r="A90" i="1"/>
  <c r="A91" i="1"/>
  <c r="A92" i="1"/>
  <c r="A93" i="1"/>
  <c r="A105" i="1" s="1"/>
  <c r="C96" i="1"/>
  <c r="E96" i="1"/>
  <c r="H96" i="1"/>
  <c r="A99" i="1"/>
  <c r="A101" i="1"/>
  <c r="A102" i="1"/>
  <c r="A103" i="1"/>
  <c r="A104" i="1"/>
  <c r="X6" i="5" l="1"/>
  <c r="X5" i="5"/>
  <c r="BE42" i="5" s="1"/>
  <c r="Y5" i="5"/>
  <c r="BG42" i="5" s="1"/>
  <c r="K9" i="5"/>
  <c r="J6" i="5"/>
  <c r="J7" i="5"/>
  <c r="J11" i="5"/>
  <c r="AG8" i="5"/>
  <c r="H10" i="5"/>
  <c r="H7" i="5"/>
  <c r="H9" i="5"/>
  <c r="I9" i="5"/>
  <c r="J9" i="5"/>
  <c r="H11" i="5"/>
  <c r="I7" i="5"/>
  <c r="Z9" i="5"/>
  <c r="Y10" i="5"/>
  <c r="AA8" i="5"/>
  <c r="I10" i="5"/>
  <c r="J10" i="5"/>
  <c r="K7" i="5"/>
  <c r="K10" i="5"/>
  <c r="K11" i="5"/>
  <c r="Y27" i="5"/>
  <c r="I11" i="5"/>
  <c r="AE8" i="5"/>
  <c r="AA26" i="5"/>
  <c r="AA27" i="5"/>
  <c r="AB19" i="5"/>
  <c r="AN19" i="5" s="1"/>
  <c r="AB8" i="5"/>
  <c r="AN8" i="5" s="1"/>
  <c r="AB31" i="5"/>
  <c r="AN31" i="5" s="1"/>
  <c r="AB7" i="5"/>
  <c r="AN7" i="5" s="1"/>
  <c r="X22" i="5"/>
  <c r="AA6" i="5"/>
  <c r="Y12" i="5"/>
  <c r="Y13" i="5"/>
  <c r="AA13" i="5"/>
  <c r="Z27" i="5"/>
  <c r="AF5" i="5"/>
  <c r="AL5" i="5" s="1"/>
  <c r="AR5" i="5" s="1"/>
  <c r="F194" i="5"/>
  <c r="G179" i="5"/>
  <c r="F189" i="5"/>
  <c r="F184" i="5"/>
  <c r="G194" i="5"/>
  <c r="F179" i="5"/>
  <c r="F149" i="5"/>
  <c r="F114" i="5"/>
  <c r="AC9" i="5"/>
  <c r="AO9" i="5" s="1"/>
  <c r="AG5" i="5"/>
  <c r="AM5" i="5" s="1"/>
  <c r="AS5" i="5" s="1"/>
  <c r="Z30" i="5"/>
  <c r="Z31" i="5"/>
  <c r="AG12" i="5"/>
  <c r="Y8" i="5"/>
  <c r="AB11" i="5"/>
  <c r="AN11" i="5" s="1"/>
  <c r="AG32" i="5"/>
  <c r="AB12" i="5"/>
  <c r="AN12" i="5" s="1"/>
  <c r="AC6" i="5"/>
  <c r="AO6" i="5" s="1"/>
  <c r="AG7" i="5"/>
  <c r="AB9" i="5"/>
  <c r="AN9" i="5" s="1"/>
  <c r="AB15" i="5"/>
  <c r="AN15" i="5" s="1"/>
  <c r="G164" i="5"/>
  <c r="G129" i="5"/>
  <c r="G134" i="5"/>
  <c r="AA10" i="5"/>
  <c r="AC10" i="5"/>
  <c r="AO10" i="5" s="1"/>
  <c r="Y14" i="5"/>
  <c r="AA14" i="5"/>
  <c r="G114" i="5"/>
  <c r="AB10" i="5"/>
  <c r="AN10" i="5" s="1"/>
  <c r="AB13" i="5"/>
  <c r="AN13" i="5" s="1"/>
  <c r="AB14" i="5"/>
  <c r="AN14" i="5" s="1"/>
  <c r="G159" i="5"/>
  <c r="F174" i="5"/>
  <c r="F159" i="5"/>
  <c r="F164" i="5"/>
  <c r="F169" i="5"/>
  <c r="F154" i="5"/>
  <c r="G154" i="5"/>
  <c r="F129" i="5"/>
  <c r="F124" i="5"/>
  <c r="F119" i="5"/>
  <c r="Y16" i="5"/>
  <c r="AA17" i="5"/>
  <c r="AC18" i="5"/>
  <c r="AO18" i="5" s="1"/>
  <c r="AA12" i="5"/>
  <c r="F94" i="5"/>
  <c r="Y15" i="5"/>
  <c r="AC16" i="5"/>
  <c r="AO16" i="5" s="1"/>
  <c r="AB17" i="5"/>
  <c r="AN17" i="5" s="1"/>
  <c r="G94" i="5"/>
  <c r="AB16" i="5"/>
  <c r="AN16" i="5" s="1"/>
  <c r="AB22" i="5"/>
  <c r="AN22" i="5" s="1"/>
  <c r="Y23" i="5"/>
  <c r="AC22" i="5"/>
  <c r="AO22" i="5" s="1"/>
  <c r="AC23" i="5"/>
  <c r="AO23" i="5" s="1"/>
  <c r="AB23" i="5"/>
  <c r="AN23" i="5" s="1"/>
  <c r="AB27" i="5"/>
  <c r="AN27" i="5" s="1"/>
  <c r="Z26" i="5"/>
  <c r="AC26" i="5"/>
  <c r="AO26" i="5" s="1"/>
  <c r="AB24" i="5"/>
  <c r="AN24" i="5" s="1"/>
  <c r="AC25" i="5"/>
  <c r="AO25" i="5" s="1"/>
  <c r="AC29" i="5"/>
  <c r="AO29" i="5" s="1"/>
  <c r="AB30" i="5"/>
  <c r="AN30" i="5" s="1"/>
  <c r="AB25" i="5"/>
  <c r="AN25" i="5" s="1"/>
  <c r="X27" i="5"/>
  <c r="AC28" i="5"/>
  <c r="AO28" i="5" s="1"/>
  <c r="Z29" i="5"/>
  <c r="Y29" i="5"/>
  <c r="Y31" i="5"/>
  <c r="X31" i="5"/>
  <c r="AA31" i="5"/>
  <c r="Z32" i="5"/>
  <c r="X32" i="5"/>
  <c r="AA30" i="5"/>
  <c r="AA33" i="5"/>
  <c r="Y33" i="5"/>
  <c r="AF32" i="5"/>
  <c r="AB33" i="5"/>
  <c r="AN33" i="5" s="1"/>
  <c r="Y30" i="5"/>
  <c r="AC30" i="5"/>
  <c r="AO30" i="5" s="1"/>
  <c r="AC33" i="5"/>
  <c r="AO33" i="5" s="1"/>
  <c r="G204" i="5"/>
  <c r="AG33" i="5"/>
  <c r="B376" i="5"/>
  <c r="B348" i="5"/>
  <c r="B374" i="5"/>
  <c r="B346" i="5"/>
  <c r="B378" i="5"/>
  <c r="B350" i="5"/>
  <c r="B380" i="5"/>
  <c r="B359" i="5"/>
  <c r="BG318" i="4"/>
  <c r="BG409" i="4" s="1"/>
  <c r="AY273" i="4"/>
  <c r="BF267" i="4"/>
  <c r="AX267" i="4"/>
  <c r="BF309" i="4"/>
  <c r="AY309" i="4"/>
  <c r="AX303" i="4"/>
  <c r="AX406" i="4" s="1"/>
  <c r="AY268" i="4"/>
  <c r="AY316" i="4"/>
  <c r="J58" i="4"/>
  <c r="J41" i="4"/>
  <c r="AW4" i="4" s="1"/>
  <c r="R58" i="4"/>
  <c r="R41" i="4"/>
  <c r="BE4" i="4" s="1"/>
  <c r="DH98" i="4"/>
  <c r="FR42" i="4"/>
  <c r="K58" i="4"/>
  <c r="K41" i="4"/>
  <c r="AX4" i="4" s="1"/>
  <c r="S58" i="4"/>
  <c r="S41" i="4"/>
  <c r="BF4" i="4" s="1"/>
  <c r="G46" i="4"/>
  <c r="AB43" i="4"/>
  <c r="AT6" i="4"/>
  <c r="AT9" i="4" s="1"/>
  <c r="AB45" i="4"/>
  <c r="AW42" i="4"/>
  <c r="AT7" i="4"/>
  <c r="AT10" i="4" s="1"/>
  <c r="G47" i="4"/>
  <c r="AB44" i="4"/>
  <c r="GM45" i="4"/>
  <c r="HH45" i="4" s="1"/>
  <c r="IC45" i="4" s="1"/>
  <c r="EB45" i="4"/>
  <c r="EW45" i="4" s="1"/>
  <c r="H178" i="4"/>
  <c r="AC97" i="4"/>
  <c r="BL257" i="4"/>
  <c r="BL256" i="4"/>
  <c r="BL255" i="4"/>
  <c r="BL254" i="4"/>
  <c r="BL253" i="4"/>
  <c r="BL249" i="4"/>
  <c r="BL248" i="4"/>
  <c r="BL247" i="4"/>
  <c r="BL246" i="4"/>
  <c r="BL245" i="4"/>
  <c r="BL241" i="4"/>
  <c r="BL239" i="4"/>
  <c r="BL237" i="4"/>
  <c r="BL224" i="4"/>
  <c r="BL233" i="4"/>
  <c r="BL231" i="4"/>
  <c r="BL229" i="4"/>
  <c r="BL225" i="4"/>
  <c r="BL217" i="4"/>
  <c r="BL216" i="4"/>
  <c r="BL215" i="4"/>
  <c r="BL240" i="4"/>
  <c r="BL238" i="4"/>
  <c r="BL232" i="4"/>
  <c r="BL230" i="4"/>
  <c r="BL223" i="4"/>
  <c r="BL222" i="4"/>
  <c r="BL221" i="4"/>
  <c r="BL214" i="4"/>
  <c r="BL201" i="4"/>
  <c r="BL200" i="4"/>
  <c r="BL199" i="4"/>
  <c r="BL209" i="4"/>
  <c r="BL208" i="4"/>
  <c r="BL207" i="4"/>
  <c r="BL206" i="4"/>
  <c r="BL205" i="4"/>
  <c r="BL213" i="4"/>
  <c r="BL198" i="4"/>
  <c r="BL197" i="4"/>
  <c r="BL192" i="4"/>
  <c r="BL185" i="4"/>
  <c r="BL184" i="4"/>
  <c r="BL183" i="4"/>
  <c r="BL193" i="4"/>
  <c r="BL190" i="4"/>
  <c r="BL189" i="4"/>
  <c r="BL191" i="4"/>
  <c r="BL156" i="4"/>
  <c r="BL182" i="4"/>
  <c r="BL176" i="4"/>
  <c r="BL175" i="4"/>
  <c r="BL174" i="4"/>
  <c r="BL173" i="4"/>
  <c r="BL172" i="4"/>
  <c r="BL168" i="4"/>
  <c r="BL157" i="4"/>
  <c r="BL158" i="4"/>
  <c r="BL181" i="4"/>
  <c r="BL167" i="4"/>
  <c r="BL166" i="4"/>
  <c r="BL165" i="4"/>
  <c r="BL164" i="4"/>
  <c r="BL152" i="4"/>
  <c r="BL160" i="4"/>
  <c r="BL159" i="4"/>
  <c r="BL144" i="4"/>
  <c r="BL143" i="4"/>
  <c r="BL142" i="4"/>
  <c r="BL141" i="4"/>
  <c r="BL140" i="4"/>
  <c r="BL135" i="4"/>
  <c r="BL136" i="4"/>
  <c r="BL124" i="4"/>
  <c r="BL151" i="4"/>
  <c r="BL150" i="4"/>
  <c r="BL149" i="4"/>
  <c r="BL148" i="4"/>
  <c r="BL134" i="4"/>
  <c r="BL133" i="4"/>
  <c r="BL132" i="4"/>
  <c r="BL128" i="4"/>
  <c r="BL127" i="4"/>
  <c r="BL126" i="4"/>
  <c r="BL125" i="4"/>
  <c r="BL112" i="4"/>
  <c r="BL111" i="4"/>
  <c r="BL110" i="4"/>
  <c r="BL109" i="4"/>
  <c r="BL108" i="4"/>
  <c r="BL100" i="4"/>
  <c r="BL104" i="4"/>
  <c r="BL103" i="4"/>
  <c r="BL102" i="4"/>
  <c r="BL101" i="4"/>
  <c r="BL120" i="4"/>
  <c r="BL119" i="4"/>
  <c r="BL118" i="4"/>
  <c r="BL117" i="4"/>
  <c r="BL116" i="4"/>
  <c r="BK21" i="4"/>
  <c r="H202" i="4"/>
  <c r="AC121" i="4"/>
  <c r="CN212" i="4"/>
  <c r="ED129" i="4"/>
  <c r="AN3" i="4"/>
  <c r="AP302" i="4"/>
  <c r="AP292" i="4"/>
  <c r="AN302" i="4"/>
  <c r="AN292" i="4"/>
  <c r="AL302" i="4"/>
  <c r="AL292" i="4"/>
  <c r="AL282" i="4"/>
  <c r="AN272" i="4"/>
  <c r="AL272" i="4"/>
  <c r="AP282" i="4"/>
  <c r="AN282" i="4"/>
  <c r="AP272" i="4"/>
  <c r="H263" i="4"/>
  <c r="CM93" i="4"/>
  <c r="AI4" i="4"/>
  <c r="H265" i="4"/>
  <c r="H273" i="4" s="1"/>
  <c r="H281" i="4" s="1"/>
  <c r="CM95" i="4"/>
  <c r="AI6" i="4"/>
  <c r="H267" i="4"/>
  <c r="CM97" i="4"/>
  <c r="AI8" i="4"/>
  <c r="AQ384" i="4"/>
  <c r="AM384" i="4"/>
  <c r="AO384" i="4"/>
  <c r="AQ381" i="4"/>
  <c r="AO382" i="4"/>
  <c r="AM381" i="4"/>
  <c r="AQ383" i="4"/>
  <c r="AM382" i="4"/>
  <c r="AM383" i="4"/>
  <c r="AO383" i="4"/>
  <c r="AQ382" i="4"/>
  <c r="AO381" i="4"/>
  <c r="AO360" i="4"/>
  <c r="AQ359" i="4"/>
  <c r="AM357" i="4"/>
  <c r="AM359" i="4"/>
  <c r="AO358" i="4"/>
  <c r="AQ357" i="4"/>
  <c r="AM358" i="4"/>
  <c r="AQ360" i="4"/>
  <c r="AO357" i="4"/>
  <c r="AQ358" i="4"/>
  <c r="AM360" i="4"/>
  <c r="AO359" i="4"/>
  <c r="AQ322" i="4"/>
  <c r="AQ321" i="4"/>
  <c r="AQ325" i="4"/>
  <c r="AQ324" i="4"/>
  <c r="AQ323" i="4"/>
  <c r="AO322" i="4"/>
  <c r="AO321" i="4"/>
  <c r="AO325" i="4"/>
  <c r="AO324" i="4"/>
  <c r="AO323" i="4"/>
  <c r="AM322" i="4"/>
  <c r="AM321" i="4"/>
  <c r="AM325" i="4"/>
  <c r="AM324" i="4"/>
  <c r="AM323" i="4"/>
  <c r="AM320" i="4"/>
  <c r="AQ319" i="4"/>
  <c r="AO319" i="4"/>
  <c r="AM319" i="4"/>
  <c r="AQ320" i="4"/>
  <c r="AO320" i="4"/>
  <c r="AO285" i="4"/>
  <c r="AQ294" i="4"/>
  <c r="AO293" i="4"/>
  <c r="AQ295" i="4"/>
  <c r="AQ286" i="4"/>
  <c r="AQ296" i="4"/>
  <c r="AO294" i="4"/>
  <c r="AM293" i="4"/>
  <c r="AO295" i="4"/>
  <c r="AO286" i="4"/>
  <c r="AO296" i="4"/>
  <c r="AM294" i="4"/>
  <c r="AM295" i="4"/>
  <c r="AM286" i="4"/>
  <c r="AM296" i="4"/>
  <c r="AQ293" i="4"/>
  <c r="AO276" i="4"/>
  <c r="AO284" i="4"/>
  <c r="AO283" i="4"/>
  <c r="AQ275" i="4"/>
  <c r="AQ274" i="4"/>
  <c r="AQ273" i="4"/>
  <c r="AM276" i="4"/>
  <c r="AQ285" i="4"/>
  <c r="AM284" i="4"/>
  <c r="AM283" i="4"/>
  <c r="AO275" i="4"/>
  <c r="AO274" i="4"/>
  <c r="AO273" i="4"/>
  <c r="AM275" i="4"/>
  <c r="AM274" i="4"/>
  <c r="AM273" i="4"/>
  <c r="AM285" i="4"/>
  <c r="AQ276" i="4"/>
  <c r="AQ284" i="4"/>
  <c r="AQ283" i="4"/>
  <c r="AQ266" i="4"/>
  <c r="AQ265" i="4"/>
  <c r="AO266" i="4"/>
  <c r="AO265" i="4"/>
  <c r="AQ264" i="4"/>
  <c r="AQ263" i="4"/>
  <c r="AM266" i="4"/>
  <c r="AM265" i="4"/>
  <c r="AO264" i="4"/>
  <c r="AO263" i="4"/>
  <c r="AM263" i="4"/>
  <c r="AM264" i="4"/>
  <c r="AM372" i="4"/>
  <c r="AO371" i="4"/>
  <c r="AQ372" i="4"/>
  <c r="AM369" i="4"/>
  <c r="AO370" i="4"/>
  <c r="AQ369" i="4"/>
  <c r="AO372" i="4"/>
  <c r="AQ371" i="4"/>
  <c r="AM370" i="4"/>
  <c r="AO369" i="4"/>
  <c r="AM371" i="4"/>
  <c r="AQ370" i="4"/>
  <c r="AO348" i="4"/>
  <c r="AQ347" i="4"/>
  <c r="AM345" i="4"/>
  <c r="AM347" i="4"/>
  <c r="AO346" i="4"/>
  <c r="AQ345" i="4"/>
  <c r="AO339" i="4"/>
  <c r="AQ337" i="4"/>
  <c r="AM336" i="4"/>
  <c r="AO335" i="4"/>
  <c r="AM334" i="4"/>
  <c r="AQ340" i="4"/>
  <c r="AO347" i="4"/>
  <c r="AO345" i="4"/>
  <c r="AM339" i="4"/>
  <c r="AO337" i="4"/>
  <c r="AM335" i="4"/>
  <c r="AO340" i="4"/>
  <c r="AQ338" i="4"/>
  <c r="AM337" i="4"/>
  <c r="AQ336" i="4"/>
  <c r="AQ334" i="4"/>
  <c r="AM340" i="4"/>
  <c r="AO338" i="4"/>
  <c r="AQ348" i="4"/>
  <c r="AQ346" i="4"/>
  <c r="AQ339" i="4"/>
  <c r="AO336" i="4"/>
  <c r="AQ335" i="4"/>
  <c r="AO334" i="4"/>
  <c r="AM348" i="4"/>
  <c r="AM346" i="4"/>
  <c r="AM338" i="4"/>
  <c r="AV16" i="4"/>
  <c r="BD16" i="4"/>
  <c r="AK17" i="4"/>
  <c r="AS17" i="4"/>
  <c r="AG99" i="4"/>
  <c r="L107" i="4"/>
  <c r="AO99" i="4"/>
  <c r="T107" i="4"/>
  <c r="AK18" i="4"/>
  <c r="AS18" i="4"/>
  <c r="K240" i="4"/>
  <c r="K238" i="4"/>
  <c r="K257" i="4"/>
  <c r="K256" i="4"/>
  <c r="K255" i="4"/>
  <c r="K254" i="4"/>
  <c r="K253" i="4"/>
  <c r="K249" i="4"/>
  <c r="K248" i="4"/>
  <c r="K247" i="4"/>
  <c r="K246" i="4"/>
  <c r="K245" i="4"/>
  <c r="K241" i="4"/>
  <c r="K239" i="4"/>
  <c r="K237" i="4"/>
  <c r="K232" i="4"/>
  <c r="K230" i="4"/>
  <c r="K223" i="4"/>
  <c r="K222" i="4"/>
  <c r="K221" i="4"/>
  <c r="K224" i="4"/>
  <c r="K233" i="4"/>
  <c r="K231" i="4"/>
  <c r="K225" i="4"/>
  <c r="K217" i="4"/>
  <c r="K216" i="4"/>
  <c r="K215" i="4"/>
  <c r="K209" i="4"/>
  <c r="K208" i="4"/>
  <c r="K207" i="4"/>
  <c r="K206" i="4"/>
  <c r="K205" i="4"/>
  <c r="K214" i="4"/>
  <c r="K229" i="4"/>
  <c r="K201" i="4"/>
  <c r="K200" i="4"/>
  <c r="K199" i="4"/>
  <c r="K191" i="4"/>
  <c r="K198" i="4"/>
  <c r="K197" i="4"/>
  <c r="K192" i="4"/>
  <c r="K185" i="4"/>
  <c r="K184" i="4"/>
  <c r="K213" i="4"/>
  <c r="K193" i="4"/>
  <c r="K190" i="4"/>
  <c r="K189" i="4"/>
  <c r="K181" i="4"/>
  <c r="K167" i="4"/>
  <c r="K166" i="4"/>
  <c r="K165" i="4"/>
  <c r="K164" i="4"/>
  <c r="K152" i="4"/>
  <c r="K160" i="4"/>
  <c r="K159" i="4"/>
  <c r="K156" i="4"/>
  <c r="K183" i="4"/>
  <c r="K182" i="4"/>
  <c r="K176" i="4"/>
  <c r="K175" i="4"/>
  <c r="K174" i="4"/>
  <c r="K173" i="4"/>
  <c r="K172" i="4"/>
  <c r="K168" i="4"/>
  <c r="K157" i="4"/>
  <c r="K158" i="4"/>
  <c r="K151" i="4"/>
  <c r="K150" i="4"/>
  <c r="K149" i="4"/>
  <c r="K148" i="4"/>
  <c r="K134" i="4"/>
  <c r="K133" i="4"/>
  <c r="K132" i="4"/>
  <c r="K128" i="4"/>
  <c r="K127" i="4"/>
  <c r="K126" i="4"/>
  <c r="K144" i="4"/>
  <c r="K143" i="4"/>
  <c r="K142" i="4"/>
  <c r="K141" i="4"/>
  <c r="K140" i="4"/>
  <c r="K135" i="4"/>
  <c r="K136" i="4"/>
  <c r="K124" i="4"/>
  <c r="K125" i="4"/>
  <c r="K102" i="4"/>
  <c r="K101" i="4"/>
  <c r="K120" i="4"/>
  <c r="K119" i="4"/>
  <c r="K118" i="4"/>
  <c r="K117" i="4"/>
  <c r="K116" i="4"/>
  <c r="K112" i="4"/>
  <c r="K111" i="4"/>
  <c r="K110" i="4"/>
  <c r="K109" i="4"/>
  <c r="K108" i="4"/>
  <c r="K100" i="4"/>
  <c r="K104" i="4"/>
  <c r="K103" i="4"/>
  <c r="S240" i="4"/>
  <c r="S238" i="4"/>
  <c r="S257" i="4"/>
  <c r="S256" i="4"/>
  <c r="S255" i="4"/>
  <c r="S254" i="4"/>
  <c r="S253" i="4"/>
  <c r="S249" i="4"/>
  <c r="S248" i="4"/>
  <c r="S247" i="4"/>
  <c r="S246" i="4"/>
  <c r="S245" i="4"/>
  <c r="S241" i="4"/>
  <c r="S239" i="4"/>
  <c r="S237" i="4"/>
  <c r="S232" i="4"/>
  <c r="S230" i="4"/>
  <c r="S223" i="4"/>
  <c r="S222" i="4"/>
  <c r="S221" i="4"/>
  <c r="S224" i="4"/>
  <c r="S233" i="4"/>
  <c r="S231" i="4"/>
  <c r="S229" i="4"/>
  <c r="S209" i="4"/>
  <c r="S208" i="4"/>
  <c r="S207" i="4"/>
  <c r="S206" i="4"/>
  <c r="S205" i="4"/>
  <c r="S201" i="4"/>
  <c r="S200" i="4"/>
  <c r="S199" i="4"/>
  <c r="S225" i="4"/>
  <c r="S217" i="4"/>
  <c r="S216" i="4"/>
  <c r="S215" i="4"/>
  <c r="S214" i="4"/>
  <c r="S191" i="4"/>
  <c r="S198" i="4"/>
  <c r="S197" i="4"/>
  <c r="S192" i="4"/>
  <c r="S185" i="4"/>
  <c r="S184" i="4"/>
  <c r="S213" i="4"/>
  <c r="S193" i="4"/>
  <c r="S190" i="4"/>
  <c r="S189" i="4"/>
  <c r="S181" i="4"/>
  <c r="S167" i="4"/>
  <c r="S166" i="4"/>
  <c r="S165" i="4"/>
  <c r="S164" i="4"/>
  <c r="S152" i="4"/>
  <c r="S160" i="4"/>
  <c r="S159" i="4"/>
  <c r="S156" i="4"/>
  <c r="S183" i="4"/>
  <c r="S182" i="4"/>
  <c r="S176" i="4"/>
  <c r="S175" i="4"/>
  <c r="S174" i="4"/>
  <c r="S173" i="4"/>
  <c r="S172" i="4"/>
  <c r="S168" i="4"/>
  <c r="S157" i="4"/>
  <c r="S158" i="4"/>
  <c r="S151" i="4"/>
  <c r="S150" i="4"/>
  <c r="S149" i="4"/>
  <c r="S148" i="4"/>
  <c r="S134" i="4"/>
  <c r="S133" i="4"/>
  <c r="S132" i="4"/>
  <c r="S128" i="4"/>
  <c r="S127" i="4"/>
  <c r="S126" i="4"/>
  <c r="S144" i="4"/>
  <c r="S143" i="4"/>
  <c r="S142" i="4"/>
  <c r="S141" i="4"/>
  <c r="S140" i="4"/>
  <c r="S135" i="4"/>
  <c r="S136" i="4"/>
  <c r="S124" i="4"/>
  <c r="S125" i="4"/>
  <c r="S102" i="4"/>
  <c r="S101" i="4"/>
  <c r="S120" i="4"/>
  <c r="S119" i="4"/>
  <c r="S118" i="4"/>
  <c r="S117" i="4"/>
  <c r="S116" i="4"/>
  <c r="S112" i="4"/>
  <c r="S111" i="4"/>
  <c r="S110" i="4"/>
  <c r="S109" i="4"/>
  <c r="S108" i="4"/>
  <c r="S100" i="4"/>
  <c r="S104" i="4"/>
  <c r="S103" i="4"/>
  <c r="AB19" i="4"/>
  <c r="AZ19" i="4"/>
  <c r="BH19" i="4"/>
  <c r="AI240" i="4"/>
  <c r="AI238" i="4"/>
  <c r="AI255" i="4"/>
  <c r="AI246" i="4"/>
  <c r="AI254" i="4"/>
  <c r="AI249" i="4"/>
  <c r="AI245" i="4"/>
  <c r="AI241" i="4"/>
  <c r="AI232" i="4"/>
  <c r="AI230" i="4"/>
  <c r="AI223" i="4"/>
  <c r="AI222" i="4"/>
  <c r="AI221" i="4"/>
  <c r="AI214" i="4"/>
  <c r="AI239" i="4"/>
  <c r="AI257" i="4"/>
  <c r="AI253" i="4"/>
  <c r="AI248" i="4"/>
  <c r="AI237" i="4"/>
  <c r="AI256" i="4"/>
  <c r="AI247" i="4"/>
  <c r="AI233" i="4"/>
  <c r="AI231" i="4"/>
  <c r="AI229" i="4"/>
  <c r="AI225" i="4"/>
  <c r="AI217" i="4"/>
  <c r="AI216" i="4"/>
  <c r="AI215" i="4"/>
  <c r="AI209" i="4"/>
  <c r="AI208" i="4"/>
  <c r="AI207" i="4"/>
  <c r="AI206" i="4"/>
  <c r="AI205" i="4"/>
  <c r="AI213" i="4"/>
  <c r="AI201" i="4"/>
  <c r="AI200" i="4"/>
  <c r="AI199" i="4"/>
  <c r="AI224" i="4"/>
  <c r="AI193" i="4"/>
  <c r="AI190" i="4"/>
  <c r="AI189" i="4"/>
  <c r="AI191" i="4"/>
  <c r="AI198" i="4"/>
  <c r="AI197" i="4"/>
  <c r="AI192" i="4"/>
  <c r="AI185" i="4"/>
  <c r="AI184" i="4"/>
  <c r="AI183" i="4"/>
  <c r="AI158" i="4"/>
  <c r="AI181" i="4"/>
  <c r="AI167" i="4"/>
  <c r="AI166" i="4"/>
  <c r="AI165" i="4"/>
  <c r="AI164" i="4"/>
  <c r="AI152" i="4"/>
  <c r="AI160" i="4"/>
  <c r="AI159" i="4"/>
  <c r="AI156" i="4"/>
  <c r="AI182" i="4"/>
  <c r="AI176" i="4"/>
  <c r="AI175" i="4"/>
  <c r="AI174" i="4"/>
  <c r="AI173" i="4"/>
  <c r="AI172" i="4"/>
  <c r="AI168" i="4"/>
  <c r="AI157" i="4"/>
  <c r="AI125" i="4"/>
  <c r="AI151" i="4"/>
  <c r="AI150" i="4"/>
  <c r="AI149" i="4"/>
  <c r="AI148" i="4"/>
  <c r="AI134" i="4"/>
  <c r="AI133" i="4"/>
  <c r="AI132" i="4"/>
  <c r="AI128" i="4"/>
  <c r="AI127" i="4"/>
  <c r="AI126" i="4"/>
  <c r="AI144" i="4"/>
  <c r="AI143" i="4"/>
  <c r="AI142" i="4"/>
  <c r="AI141" i="4"/>
  <c r="AI140" i="4"/>
  <c r="AI135" i="4"/>
  <c r="AI136" i="4"/>
  <c r="AI124" i="4"/>
  <c r="AI102" i="4"/>
  <c r="AI101" i="4"/>
  <c r="AI120" i="4"/>
  <c r="AI119" i="4"/>
  <c r="AI118" i="4"/>
  <c r="AI117" i="4"/>
  <c r="AI116" i="4"/>
  <c r="AI112" i="4"/>
  <c r="AI111" i="4"/>
  <c r="AI110" i="4"/>
  <c r="AI109" i="4"/>
  <c r="AI108" i="4"/>
  <c r="AI100" i="4"/>
  <c r="AI104" i="4"/>
  <c r="AI103" i="4"/>
  <c r="AQ240" i="4"/>
  <c r="AQ238" i="4"/>
  <c r="AQ254" i="4"/>
  <c r="AQ249" i="4"/>
  <c r="AQ245" i="4"/>
  <c r="AQ241" i="4"/>
  <c r="AQ239" i="4"/>
  <c r="AQ232" i="4"/>
  <c r="AQ230" i="4"/>
  <c r="AQ223" i="4"/>
  <c r="AQ222" i="4"/>
  <c r="AQ221" i="4"/>
  <c r="AQ214" i="4"/>
  <c r="AQ257" i="4"/>
  <c r="AQ253" i="4"/>
  <c r="AQ248" i="4"/>
  <c r="AQ237" i="4"/>
  <c r="AQ256" i="4"/>
  <c r="AQ247" i="4"/>
  <c r="AQ233" i="4"/>
  <c r="AQ231" i="4"/>
  <c r="AQ229" i="4"/>
  <c r="AQ225" i="4"/>
  <c r="AQ217" i="4"/>
  <c r="AQ216" i="4"/>
  <c r="AQ215" i="4"/>
  <c r="AQ255" i="4"/>
  <c r="AQ246" i="4"/>
  <c r="AQ209" i="4"/>
  <c r="AQ208" i="4"/>
  <c r="AQ207" i="4"/>
  <c r="AQ206" i="4"/>
  <c r="AQ205" i="4"/>
  <c r="AQ224" i="4"/>
  <c r="AQ213" i="4"/>
  <c r="AQ201" i="4"/>
  <c r="AQ200" i="4"/>
  <c r="AQ199" i="4"/>
  <c r="AQ193" i="4"/>
  <c r="AQ190" i="4"/>
  <c r="AQ189" i="4"/>
  <c r="AQ191" i="4"/>
  <c r="AQ198" i="4"/>
  <c r="AQ197" i="4"/>
  <c r="AQ192" i="4"/>
  <c r="AQ185" i="4"/>
  <c r="AQ184" i="4"/>
  <c r="AQ183" i="4"/>
  <c r="AQ158" i="4"/>
  <c r="AQ181" i="4"/>
  <c r="AQ167" i="4"/>
  <c r="AQ166" i="4"/>
  <c r="AQ165" i="4"/>
  <c r="AQ164" i="4"/>
  <c r="AQ152" i="4"/>
  <c r="AQ160" i="4"/>
  <c r="AQ159" i="4"/>
  <c r="AQ156" i="4"/>
  <c r="AQ182" i="4"/>
  <c r="AQ176" i="4"/>
  <c r="AQ175" i="4"/>
  <c r="AQ174" i="4"/>
  <c r="AQ173" i="4"/>
  <c r="AQ172" i="4"/>
  <c r="AQ168" i="4"/>
  <c r="AQ157" i="4"/>
  <c r="AQ125" i="4"/>
  <c r="AQ151" i="4"/>
  <c r="AQ150" i="4"/>
  <c r="AQ149" i="4"/>
  <c r="AQ148" i="4"/>
  <c r="AQ134" i="4"/>
  <c r="AQ133" i="4"/>
  <c r="AQ132" i="4"/>
  <c r="AQ128" i="4"/>
  <c r="AQ127" i="4"/>
  <c r="AQ126" i="4"/>
  <c r="AQ144" i="4"/>
  <c r="AQ143" i="4"/>
  <c r="AQ142" i="4"/>
  <c r="AQ141" i="4"/>
  <c r="AQ140" i="4"/>
  <c r="AQ135" i="4"/>
  <c r="AQ136" i="4"/>
  <c r="AQ124" i="4"/>
  <c r="AQ102" i="4"/>
  <c r="AQ101" i="4"/>
  <c r="AQ120" i="4"/>
  <c r="AQ119" i="4"/>
  <c r="AQ118" i="4"/>
  <c r="AQ117" i="4"/>
  <c r="AQ116" i="4"/>
  <c r="AQ112" i="4"/>
  <c r="AQ111" i="4"/>
  <c r="AQ110" i="4"/>
  <c r="AQ109" i="4"/>
  <c r="AQ108" i="4"/>
  <c r="AQ100" i="4"/>
  <c r="AQ104" i="4"/>
  <c r="AQ103" i="4"/>
  <c r="AE20" i="4"/>
  <c r="AM20" i="4"/>
  <c r="BC20" i="4"/>
  <c r="BK20" i="4"/>
  <c r="AY257" i="4"/>
  <c r="AY256" i="4"/>
  <c r="AY255" i="4"/>
  <c r="AY254" i="4"/>
  <c r="AY253" i="4"/>
  <c r="AY249" i="4"/>
  <c r="AY248" i="4"/>
  <c r="AY247" i="4"/>
  <c r="AY246" i="4"/>
  <c r="AY245" i="4"/>
  <c r="AY241" i="4"/>
  <c r="AY239" i="4"/>
  <c r="AY237" i="4"/>
  <c r="AY240" i="4"/>
  <c r="AY238" i="4"/>
  <c r="AY232" i="4"/>
  <c r="AY230" i="4"/>
  <c r="AY223" i="4"/>
  <c r="AY222" i="4"/>
  <c r="AY221" i="4"/>
  <c r="AY214" i="4"/>
  <c r="AY224" i="4"/>
  <c r="AY213" i="4"/>
  <c r="AY229" i="4"/>
  <c r="AY233" i="4"/>
  <c r="AY209" i="4"/>
  <c r="AY208" i="4"/>
  <c r="AY207" i="4"/>
  <c r="AY206" i="4"/>
  <c r="AY205" i="4"/>
  <c r="AY231" i="4"/>
  <c r="AY201" i="4"/>
  <c r="AY200" i="4"/>
  <c r="AY199" i="4"/>
  <c r="AY225" i="4"/>
  <c r="AY216" i="4"/>
  <c r="AY193" i="4"/>
  <c r="AY190" i="4"/>
  <c r="AY189" i="4"/>
  <c r="AY217" i="4"/>
  <c r="AY191" i="4"/>
  <c r="AY215" i="4"/>
  <c r="AY198" i="4"/>
  <c r="AY197" i="4"/>
  <c r="AY192" i="4"/>
  <c r="AY185" i="4"/>
  <c r="AY184" i="4"/>
  <c r="AY183" i="4"/>
  <c r="AY157" i="4"/>
  <c r="AY158" i="4"/>
  <c r="AY181" i="4"/>
  <c r="AY167" i="4"/>
  <c r="AY166" i="4"/>
  <c r="AY165" i="4"/>
  <c r="AY164" i="4"/>
  <c r="AY152" i="4"/>
  <c r="AY160" i="4"/>
  <c r="AY159" i="4"/>
  <c r="AY156" i="4"/>
  <c r="AY182" i="4"/>
  <c r="AY176" i="4"/>
  <c r="AY175" i="4"/>
  <c r="AY174" i="4"/>
  <c r="AY173" i="4"/>
  <c r="AY172" i="4"/>
  <c r="AY168" i="4"/>
  <c r="AY136" i="4"/>
  <c r="AY124" i="4"/>
  <c r="AY125" i="4"/>
  <c r="AY151" i="4"/>
  <c r="AY150" i="4"/>
  <c r="AY149" i="4"/>
  <c r="AY148" i="4"/>
  <c r="AY144" i="4"/>
  <c r="AY143" i="4"/>
  <c r="AY142" i="4"/>
  <c r="AY141" i="4"/>
  <c r="AY140" i="4"/>
  <c r="AY135" i="4"/>
  <c r="AY128" i="4"/>
  <c r="AY104" i="4"/>
  <c r="AY103" i="4"/>
  <c r="AY132" i="4"/>
  <c r="AY102" i="4"/>
  <c r="AY101" i="4"/>
  <c r="AY133" i="4"/>
  <c r="AY126" i="4"/>
  <c r="AY120" i="4"/>
  <c r="AY119" i="4"/>
  <c r="AY118" i="4"/>
  <c r="AY117" i="4"/>
  <c r="AY116" i="4"/>
  <c r="AY112" i="4"/>
  <c r="AY111" i="4"/>
  <c r="AY110" i="4"/>
  <c r="AY109" i="4"/>
  <c r="AY108" i="4"/>
  <c r="AY100" i="4"/>
  <c r="AY134" i="4"/>
  <c r="AY127" i="4"/>
  <c r="BG257" i="4"/>
  <c r="BG256" i="4"/>
  <c r="BG255" i="4"/>
  <c r="BG254" i="4"/>
  <c r="BG253" i="4"/>
  <c r="BG249" i="4"/>
  <c r="BG248" i="4"/>
  <c r="BG247" i="4"/>
  <c r="BG246" i="4"/>
  <c r="BG245" i="4"/>
  <c r="BG241" i="4"/>
  <c r="BG239" i="4"/>
  <c r="BG237" i="4"/>
  <c r="BG240" i="4"/>
  <c r="BG238" i="4"/>
  <c r="BG232" i="4"/>
  <c r="BG230" i="4"/>
  <c r="BG223" i="4"/>
  <c r="BG222" i="4"/>
  <c r="BG221" i="4"/>
  <c r="BG214" i="4"/>
  <c r="BG224" i="4"/>
  <c r="BG233" i="4"/>
  <c r="BG231" i="4"/>
  <c r="BG213" i="4"/>
  <c r="BG209" i="4"/>
  <c r="BG208" i="4"/>
  <c r="BG207" i="4"/>
  <c r="BG206" i="4"/>
  <c r="BG205" i="4"/>
  <c r="BG225" i="4"/>
  <c r="BG217" i="4"/>
  <c r="BG216" i="4"/>
  <c r="BG215" i="4"/>
  <c r="BG201" i="4"/>
  <c r="BG200" i="4"/>
  <c r="BG199" i="4"/>
  <c r="BG229" i="4"/>
  <c r="BG193" i="4"/>
  <c r="BG190" i="4"/>
  <c r="BG189" i="4"/>
  <c r="BG191" i="4"/>
  <c r="BG198" i="4"/>
  <c r="BG197" i="4"/>
  <c r="BG192" i="4"/>
  <c r="BG185" i="4"/>
  <c r="BG184" i="4"/>
  <c r="BG183" i="4"/>
  <c r="BG157" i="4"/>
  <c r="BG158" i="4"/>
  <c r="BG181" i="4"/>
  <c r="BG167" i="4"/>
  <c r="BG166" i="4"/>
  <c r="BG165" i="4"/>
  <c r="BG164" i="4"/>
  <c r="BG152" i="4"/>
  <c r="BG160" i="4"/>
  <c r="BG159" i="4"/>
  <c r="BG156" i="4"/>
  <c r="BG182" i="4"/>
  <c r="BG176" i="4"/>
  <c r="BG175" i="4"/>
  <c r="BG174" i="4"/>
  <c r="BG173" i="4"/>
  <c r="BG172" i="4"/>
  <c r="BG168" i="4"/>
  <c r="BG136" i="4"/>
  <c r="BG124" i="4"/>
  <c r="BG125" i="4"/>
  <c r="BG151" i="4"/>
  <c r="BG150" i="4"/>
  <c r="BG149" i="4"/>
  <c r="BG148" i="4"/>
  <c r="BG144" i="4"/>
  <c r="BG143" i="4"/>
  <c r="BG142" i="4"/>
  <c r="BG141" i="4"/>
  <c r="BG140" i="4"/>
  <c r="BG135" i="4"/>
  <c r="BG104" i="4"/>
  <c r="BG103" i="4"/>
  <c r="BG132" i="4"/>
  <c r="BG102" i="4"/>
  <c r="BG101" i="4"/>
  <c r="BG133" i="4"/>
  <c r="BG126" i="4"/>
  <c r="BG120" i="4"/>
  <c r="BG119" i="4"/>
  <c r="BG118" i="4"/>
  <c r="BG117" i="4"/>
  <c r="BG116" i="4"/>
  <c r="BG134" i="4"/>
  <c r="BG127" i="4"/>
  <c r="BG112" i="4"/>
  <c r="BG111" i="4"/>
  <c r="BG110" i="4"/>
  <c r="BG109" i="4"/>
  <c r="BG108" i="4"/>
  <c r="BG100" i="4"/>
  <c r="BG128" i="4"/>
  <c r="AX21" i="4"/>
  <c r="BF21" i="4"/>
  <c r="BW257" i="4"/>
  <c r="BW256" i="4"/>
  <c r="BW255" i="4"/>
  <c r="BW254" i="4"/>
  <c r="BW253" i="4"/>
  <c r="BW249" i="4"/>
  <c r="BW248" i="4"/>
  <c r="BW247" i="4"/>
  <c r="BW246" i="4"/>
  <c r="BW245" i="4"/>
  <c r="BW241" i="4"/>
  <c r="BW239" i="4"/>
  <c r="BW237" i="4"/>
  <c r="BW233" i="4"/>
  <c r="BW240" i="4"/>
  <c r="BW238" i="4"/>
  <c r="BW231" i="4"/>
  <c r="BW229" i="4"/>
  <c r="BW225" i="4"/>
  <c r="BW217" i="4"/>
  <c r="BW216" i="4"/>
  <c r="BW215" i="4"/>
  <c r="BW232" i="4"/>
  <c r="BW230" i="4"/>
  <c r="BW223" i="4"/>
  <c r="BW222" i="4"/>
  <c r="BW221" i="4"/>
  <c r="BW214" i="4"/>
  <c r="BW209" i="4"/>
  <c r="BW208" i="4"/>
  <c r="BW207" i="4"/>
  <c r="BW206" i="4"/>
  <c r="BW205" i="4"/>
  <c r="BW224" i="4"/>
  <c r="BW213" i="4"/>
  <c r="BW193" i="4"/>
  <c r="BW190" i="4"/>
  <c r="BW189" i="4"/>
  <c r="BW201" i="4"/>
  <c r="BW200" i="4"/>
  <c r="BW191" i="4"/>
  <c r="BW199" i="4"/>
  <c r="BW198" i="4"/>
  <c r="BW197" i="4"/>
  <c r="BW192" i="4"/>
  <c r="BW185" i="4"/>
  <c r="BW184" i="4"/>
  <c r="BW183" i="4"/>
  <c r="BW182" i="4"/>
  <c r="BW176" i="4"/>
  <c r="BW175" i="4"/>
  <c r="BW174" i="4"/>
  <c r="BW173" i="4"/>
  <c r="BW172" i="4"/>
  <c r="BW168" i="4"/>
  <c r="BW157" i="4"/>
  <c r="BW158" i="4"/>
  <c r="BW181" i="4"/>
  <c r="BW167" i="4"/>
  <c r="BW166" i="4"/>
  <c r="BW165" i="4"/>
  <c r="BW164" i="4"/>
  <c r="BW152" i="4"/>
  <c r="BW160" i="4"/>
  <c r="BW159" i="4"/>
  <c r="BW156" i="4"/>
  <c r="BW135" i="4"/>
  <c r="BW136" i="4"/>
  <c r="BW124" i="4"/>
  <c r="BW125" i="4"/>
  <c r="BW151" i="4"/>
  <c r="BW150" i="4"/>
  <c r="BW149" i="4"/>
  <c r="BW148" i="4"/>
  <c r="BW134" i="4"/>
  <c r="BW133" i="4"/>
  <c r="BW132" i="4"/>
  <c r="BW128" i="4"/>
  <c r="BW127" i="4"/>
  <c r="BW126" i="4"/>
  <c r="BW144" i="4"/>
  <c r="BW143" i="4"/>
  <c r="BW142" i="4"/>
  <c r="BW141" i="4"/>
  <c r="BW140" i="4"/>
  <c r="BW104" i="4"/>
  <c r="BW103" i="4"/>
  <c r="BW102" i="4"/>
  <c r="BW101" i="4"/>
  <c r="BW120" i="4"/>
  <c r="BW119" i="4"/>
  <c r="BW118" i="4"/>
  <c r="BW117" i="4"/>
  <c r="BW116" i="4"/>
  <c r="BW112" i="4"/>
  <c r="BW111" i="4"/>
  <c r="BW110" i="4"/>
  <c r="BW109" i="4"/>
  <c r="BW108" i="4"/>
  <c r="BW100" i="4"/>
  <c r="CE257" i="4"/>
  <c r="CE256" i="4"/>
  <c r="CE255" i="4"/>
  <c r="CE254" i="4"/>
  <c r="CE253" i="4"/>
  <c r="CE249" i="4"/>
  <c r="CE248" i="4"/>
  <c r="CE247" i="4"/>
  <c r="CE246" i="4"/>
  <c r="CE245" i="4"/>
  <c r="CE241" i="4"/>
  <c r="CE239" i="4"/>
  <c r="CE237" i="4"/>
  <c r="CE233" i="4"/>
  <c r="CE240" i="4"/>
  <c r="CE238" i="4"/>
  <c r="CE231" i="4"/>
  <c r="CE229" i="4"/>
  <c r="CE225" i="4"/>
  <c r="CE217" i="4"/>
  <c r="CE216" i="4"/>
  <c r="CE215" i="4"/>
  <c r="CE232" i="4"/>
  <c r="CE230" i="4"/>
  <c r="CE223" i="4"/>
  <c r="CE222" i="4"/>
  <c r="CE221" i="4"/>
  <c r="CE214" i="4"/>
  <c r="CE213" i="4"/>
  <c r="CE224" i="4"/>
  <c r="CE209" i="4"/>
  <c r="CE208" i="4"/>
  <c r="CE207" i="4"/>
  <c r="CE206" i="4"/>
  <c r="CE205" i="4"/>
  <c r="CE193" i="4"/>
  <c r="CE190" i="4"/>
  <c r="CE189" i="4"/>
  <c r="CE201" i="4"/>
  <c r="CE200" i="4"/>
  <c r="CE199" i="4"/>
  <c r="CE191" i="4"/>
  <c r="CE198" i="4"/>
  <c r="CE197" i="4"/>
  <c r="CE192" i="4"/>
  <c r="CE185" i="4"/>
  <c r="CE184" i="4"/>
  <c r="CE183" i="4"/>
  <c r="CE182" i="4"/>
  <c r="CE176" i="4"/>
  <c r="CE175" i="4"/>
  <c r="CE174" i="4"/>
  <c r="CE173" i="4"/>
  <c r="CE172" i="4"/>
  <c r="CE168" i="4"/>
  <c r="CE157" i="4"/>
  <c r="CE158" i="4"/>
  <c r="CE181" i="4"/>
  <c r="CE167" i="4"/>
  <c r="CE166" i="4"/>
  <c r="CE165" i="4"/>
  <c r="CE164" i="4"/>
  <c r="CE152" i="4"/>
  <c r="CE160" i="4"/>
  <c r="CE159" i="4"/>
  <c r="CE156" i="4"/>
  <c r="CE135" i="4"/>
  <c r="CE136" i="4"/>
  <c r="CE124" i="4"/>
  <c r="CE125" i="4"/>
  <c r="CE151" i="4"/>
  <c r="CE150" i="4"/>
  <c r="CE149" i="4"/>
  <c r="CE148" i="4"/>
  <c r="CE134" i="4"/>
  <c r="CE133" i="4"/>
  <c r="CE132" i="4"/>
  <c r="CE128" i="4"/>
  <c r="CE127" i="4"/>
  <c r="CE126" i="4"/>
  <c r="CE144" i="4"/>
  <c r="CE143" i="4"/>
  <c r="CE142" i="4"/>
  <c r="CE141" i="4"/>
  <c r="CE140" i="4"/>
  <c r="CE104" i="4"/>
  <c r="CE103" i="4"/>
  <c r="CE102" i="4"/>
  <c r="CE101" i="4"/>
  <c r="CE120" i="4"/>
  <c r="CE119" i="4"/>
  <c r="CE118" i="4"/>
  <c r="CE117" i="4"/>
  <c r="CE116" i="4"/>
  <c r="CE112" i="4"/>
  <c r="CE111" i="4"/>
  <c r="CE110" i="4"/>
  <c r="CE109" i="4"/>
  <c r="CE108" i="4"/>
  <c r="CE100" i="4"/>
  <c r="AK22" i="4"/>
  <c r="AS22" i="4"/>
  <c r="CN243" i="4"/>
  <c r="CN242" i="4"/>
  <c r="CN239" i="4"/>
  <c r="CN244" i="4"/>
  <c r="CN229" i="4"/>
  <c r="CN227" i="4"/>
  <c r="CN226" i="4"/>
  <c r="CN216" i="4"/>
  <c r="CN215" i="4"/>
  <c r="CN219" i="4"/>
  <c r="CN230" i="4"/>
  <c r="CN218" i="4"/>
  <c r="CN209" i="4"/>
  <c r="CN206" i="4"/>
  <c r="CN210" i="4"/>
  <c r="CN193" i="4"/>
  <c r="CN188" i="4"/>
  <c r="CN187" i="4"/>
  <c r="CN197" i="4"/>
  <c r="CN196" i="4"/>
  <c r="CN194" i="4"/>
  <c r="CN184" i="4"/>
  <c r="CN177" i="4"/>
  <c r="CN176" i="4"/>
  <c r="CN173" i="4"/>
  <c r="CN155" i="4"/>
  <c r="CN153" i="4"/>
  <c r="CN162" i="4"/>
  <c r="CN161" i="4"/>
  <c r="CN163" i="4"/>
  <c r="CN166" i="4"/>
  <c r="CN165" i="4"/>
  <c r="CN164" i="4"/>
  <c r="CN152" i="4"/>
  <c r="CN160" i="4"/>
  <c r="CN159" i="4"/>
  <c r="CN154" i="4"/>
  <c r="CN137" i="4"/>
  <c r="CN129" i="4"/>
  <c r="CN139" i="4"/>
  <c r="CN130" i="4"/>
  <c r="CN138" i="4"/>
  <c r="CN151" i="4"/>
  <c r="CN150" i="4"/>
  <c r="CN149" i="4"/>
  <c r="CN148" i="4"/>
  <c r="CN133" i="4"/>
  <c r="CN132" i="4"/>
  <c r="CN131" i="4"/>
  <c r="CN128" i="4"/>
  <c r="CN127" i="4"/>
  <c r="CN126" i="4"/>
  <c r="CN144" i="4"/>
  <c r="CN143" i="4"/>
  <c r="CN142" i="4"/>
  <c r="CN141" i="4"/>
  <c r="CN140" i="4"/>
  <c r="CN93" i="4"/>
  <c r="CN121" i="4"/>
  <c r="CN104" i="4"/>
  <c r="CN122" i="4"/>
  <c r="CN105" i="4"/>
  <c r="CN99" i="4"/>
  <c r="CN97" i="4"/>
  <c r="CN96" i="4"/>
  <c r="CN106" i="4"/>
  <c r="CN98" i="4"/>
  <c r="CN95" i="4"/>
  <c r="CN120" i="4"/>
  <c r="CN119" i="4"/>
  <c r="CN118" i="4"/>
  <c r="CN117" i="4"/>
  <c r="CN116" i="4"/>
  <c r="CN115" i="4"/>
  <c r="CN111" i="4"/>
  <c r="CN110" i="4"/>
  <c r="CN109" i="4"/>
  <c r="CN108" i="4"/>
  <c r="CN107" i="4"/>
  <c r="CN100" i="4"/>
  <c r="CN94" i="4"/>
  <c r="CV243" i="4"/>
  <c r="CV242" i="4"/>
  <c r="CV239" i="4"/>
  <c r="CV244" i="4"/>
  <c r="CV229" i="4"/>
  <c r="CV227" i="4"/>
  <c r="CV226" i="4"/>
  <c r="CV216" i="4"/>
  <c r="CV215" i="4"/>
  <c r="CV219" i="4"/>
  <c r="CV230" i="4"/>
  <c r="CV218" i="4"/>
  <c r="CV209" i="4"/>
  <c r="CV206" i="4"/>
  <c r="CV193" i="4"/>
  <c r="CV188" i="4"/>
  <c r="CV187" i="4"/>
  <c r="CV197" i="4"/>
  <c r="CV196" i="4"/>
  <c r="CV194" i="4"/>
  <c r="CV184" i="4"/>
  <c r="CV210" i="4"/>
  <c r="CV177" i="4"/>
  <c r="CV176" i="4"/>
  <c r="CV173" i="4"/>
  <c r="CV155" i="4"/>
  <c r="CV153" i="4"/>
  <c r="CV162" i="4"/>
  <c r="CV161" i="4"/>
  <c r="CV163" i="4"/>
  <c r="CV166" i="4"/>
  <c r="CV165" i="4"/>
  <c r="CV164" i="4"/>
  <c r="CV152" i="4"/>
  <c r="CV160" i="4"/>
  <c r="CV159" i="4"/>
  <c r="CV154" i="4"/>
  <c r="CV137" i="4"/>
  <c r="CV129" i="4"/>
  <c r="CV139" i="4"/>
  <c r="CV130" i="4"/>
  <c r="CV138" i="4"/>
  <c r="CV151" i="4"/>
  <c r="CV150" i="4"/>
  <c r="CV149" i="4"/>
  <c r="CV148" i="4"/>
  <c r="CV133" i="4"/>
  <c r="CV132" i="4"/>
  <c r="CV131" i="4"/>
  <c r="CV128" i="4"/>
  <c r="CV127" i="4"/>
  <c r="CV126" i="4"/>
  <c r="CV144" i="4"/>
  <c r="CV143" i="4"/>
  <c r="CV142" i="4"/>
  <c r="CV141" i="4"/>
  <c r="CV140" i="4"/>
  <c r="CV93" i="4"/>
  <c r="CV121" i="4"/>
  <c r="CV104" i="4"/>
  <c r="CV122" i="4"/>
  <c r="CV105" i="4"/>
  <c r="CV99" i="4"/>
  <c r="CV97" i="4"/>
  <c r="CV96" i="4"/>
  <c r="CV106" i="4"/>
  <c r="CV98" i="4"/>
  <c r="CV95" i="4"/>
  <c r="CV120" i="4"/>
  <c r="CV119" i="4"/>
  <c r="CV118" i="4"/>
  <c r="CV117" i="4"/>
  <c r="CV116" i="4"/>
  <c r="CV115" i="4"/>
  <c r="CV111" i="4"/>
  <c r="CV110" i="4"/>
  <c r="CV109" i="4"/>
  <c r="CV108" i="4"/>
  <c r="CV107" i="4"/>
  <c r="CV100" i="4"/>
  <c r="CV94" i="4"/>
  <c r="AG23" i="4"/>
  <c r="AO23" i="4"/>
  <c r="AX24" i="4"/>
  <c r="BF24" i="4"/>
  <c r="AU318" i="4"/>
  <c r="AU409" i="4" s="1"/>
  <c r="AU316" i="4"/>
  <c r="AU309" i="4"/>
  <c r="BE309" i="4"/>
  <c r="AF25" i="4"/>
  <c r="AN25" i="4"/>
  <c r="AV25" i="4"/>
  <c r="BD25" i="4"/>
  <c r="AF26" i="4"/>
  <c r="AN26" i="4"/>
  <c r="AV26" i="4"/>
  <c r="BD26" i="4"/>
  <c r="AE27" i="4"/>
  <c r="AM27" i="4"/>
  <c r="BC27" i="4"/>
  <c r="AG28" i="4"/>
  <c r="AO28" i="4"/>
  <c r="AW28" i="4"/>
  <c r="BE28" i="4"/>
  <c r="AH29" i="4"/>
  <c r="AP29" i="4"/>
  <c r="AX29" i="4"/>
  <c r="BF29" i="4"/>
  <c r="BA274" i="4"/>
  <c r="AI30" i="4"/>
  <c r="AQ30" i="4"/>
  <c r="AY30" i="4"/>
  <c r="BG30" i="4"/>
  <c r="DN161" i="4"/>
  <c r="DN157" i="4"/>
  <c r="DN168" i="4"/>
  <c r="DN166" i="4"/>
  <c r="DN165" i="4"/>
  <c r="DN152" i="4"/>
  <c r="DN160" i="4"/>
  <c r="DN159" i="4"/>
  <c r="DN158" i="4"/>
  <c r="DN177" i="4"/>
  <c r="DN176" i="4"/>
  <c r="DN175" i="4"/>
  <c r="DN174" i="4"/>
  <c r="DN173" i="4"/>
  <c r="DN169" i="4"/>
  <c r="DN167" i="4"/>
  <c r="DN153" i="4"/>
  <c r="DN135" i="4"/>
  <c r="DN124" i="4"/>
  <c r="DN136" i="4"/>
  <c r="DN151" i="4"/>
  <c r="DN150" i="4"/>
  <c r="DN149" i="4"/>
  <c r="DN145" i="4"/>
  <c r="DN144" i="4"/>
  <c r="DN143" i="4"/>
  <c r="DN142" i="4"/>
  <c r="DN141" i="4"/>
  <c r="DN134" i="4"/>
  <c r="DN128" i="4"/>
  <c r="DN112" i="4"/>
  <c r="DN104" i="4"/>
  <c r="DN132" i="4"/>
  <c r="DN125" i="4"/>
  <c r="DN103" i="4"/>
  <c r="DN102" i="4"/>
  <c r="DN133" i="4"/>
  <c r="DN126" i="4"/>
  <c r="DN120" i="4"/>
  <c r="DN119" i="4"/>
  <c r="DN118" i="4"/>
  <c r="DN117" i="4"/>
  <c r="DN116" i="4"/>
  <c r="DN111" i="4"/>
  <c r="DN110" i="4"/>
  <c r="DN109" i="4"/>
  <c r="DN108" i="4"/>
  <c r="DN101" i="4"/>
  <c r="DN100" i="4"/>
  <c r="DN127" i="4"/>
  <c r="DV161" i="4"/>
  <c r="DV157" i="4"/>
  <c r="DV168" i="4"/>
  <c r="DV166" i="4"/>
  <c r="DV165" i="4"/>
  <c r="DV152" i="4"/>
  <c r="DV160" i="4"/>
  <c r="DV159" i="4"/>
  <c r="DV158" i="4"/>
  <c r="DV177" i="4"/>
  <c r="DV176" i="4"/>
  <c r="DV175" i="4"/>
  <c r="DV174" i="4"/>
  <c r="DV173" i="4"/>
  <c r="DV169" i="4"/>
  <c r="DV167" i="4"/>
  <c r="DV153" i="4"/>
  <c r="DV135" i="4"/>
  <c r="DV124" i="4"/>
  <c r="DV136" i="4"/>
  <c r="DV151" i="4"/>
  <c r="DV150" i="4"/>
  <c r="DV149" i="4"/>
  <c r="DV145" i="4"/>
  <c r="DV144" i="4"/>
  <c r="DV143" i="4"/>
  <c r="DV142" i="4"/>
  <c r="DV141" i="4"/>
  <c r="DV134" i="4"/>
  <c r="DV112" i="4"/>
  <c r="DV104" i="4"/>
  <c r="DV132" i="4"/>
  <c r="DV125" i="4"/>
  <c r="DV133" i="4"/>
  <c r="DV126" i="4"/>
  <c r="DV103" i="4"/>
  <c r="DV102" i="4"/>
  <c r="DV120" i="4"/>
  <c r="DV119" i="4"/>
  <c r="DV118" i="4"/>
  <c r="DV117" i="4"/>
  <c r="DV116" i="4"/>
  <c r="DV127" i="4"/>
  <c r="DV111" i="4"/>
  <c r="DV110" i="4"/>
  <c r="DV109" i="4"/>
  <c r="DV108" i="4"/>
  <c r="DV101" i="4"/>
  <c r="DV100" i="4"/>
  <c r="DV128" i="4"/>
  <c r="EG200" i="4"/>
  <c r="EG199" i="4"/>
  <c r="EG201" i="4"/>
  <c r="EG209" i="4"/>
  <c r="EG208" i="4"/>
  <c r="EG207" i="4"/>
  <c r="EG206" i="4"/>
  <c r="EG205" i="4"/>
  <c r="EG193" i="4"/>
  <c r="EG192" i="4"/>
  <c r="EG189" i="4"/>
  <c r="EG190" i="4"/>
  <c r="EG198" i="4"/>
  <c r="EG197" i="4"/>
  <c r="EG191" i="4"/>
  <c r="EG185" i="4"/>
  <c r="EG184" i="4"/>
  <c r="EG183" i="4"/>
  <c r="EG168" i="4"/>
  <c r="EG182" i="4"/>
  <c r="EG181" i="4"/>
  <c r="EG166" i="4"/>
  <c r="EG165" i="4"/>
  <c r="EG152" i="4"/>
  <c r="EG160" i="4"/>
  <c r="EG159" i="4"/>
  <c r="EG158" i="4"/>
  <c r="EG177" i="4"/>
  <c r="EG176" i="4"/>
  <c r="EG175" i="4"/>
  <c r="EG174" i="4"/>
  <c r="EG173" i="4"/>
  <c r="EG169" i="4"/>
  <c r="EG167" i="4"/>
  <c r="EG161" i="4"/>
  <c r="EG157" i="4"/>
  <c r="EG136" i="4"/>
  <c r="EG151" i="4"/>
  <c r="EG150" i="4"/>
  <c r="EG149" i="4"/>
  <c r="EG148" i="4"/>
  <c r="EG133" i="4"/>
  <c r="EG132" i="4"/>
  <c r="EG128" i="4"/>
  <c r="EG127" i="4"/>
  <c r="EG126" i="4"/>
  <c r="EG125" i="4"/>
  <c r="EG144" i="4"/>
  <c r="EG143" i="4"/>
  <c r="EG142" i="4"/>
  <c r="EG141" i="4"/>
  <c r="EG140" i="4"/>
  <c r="EG134" i="4"/>
  <c r="EG135" i="4"/>
  <c r="EG124" i="4"/>
  <c r="EG120" i="4"/>
  <c r="EG119" i="4"/>
  <c r="EG118" i="4"/>
  <c r="EG117" i="4"/>
  <c r="EG116" i="4"/>
  <c r="EG103" i="4"/>
  <c r="EG102" i="4"/>
  <c r="EG111" i="4"/>
  <c r="EG110" i="4"/>
  <c r="EG109" i="4"/>
  <c r="EG108" i="4"/>
  <c r="EG101" i="4"/>
  <c r="EG100" i="4"/>
  <c r="EG112" i="4"/>
  <c r="EG104" i="4"/>
  <c r="EO200" i="4"/>
  <c r="EO199" i="4"/>
  <c r="EO201" i="4"/>
  <c r="EO209" i="4"/>
  <c r="EO208" i="4"/>
  <c r="EO207" i="4"/>
  <c r="EO206" i="4"/>
  <c r="EO205" i="4"/>
  <c r="EO193" i="4"/>
  <c r="EO192" i="4"/>
  <c r="EO189" i="4"/>
  <c r="EO190" i="4"/>
  <c r="EO198" i="4"/>
  <c r="EO197" i="4"/>
  <c r="EO191" i="4"/>
  <c r="EO185" i="4"/>
  <c r="EO184" i="4"/>
  <c r="EO183" i="4"/>
  <c r="EO168" i="4"/>
  <c r="EO182" i="4"/>
  <c r="EO181" i="4"/>
  <c r="EO166" i="4"/>
  <c r="EO165" i="4"/>
  <c r="EO152" i="4"/>
  <c r="EO160" i="4"/>
  <c r="EO62" i="4" s="1"/>
  <c r="EO159" i="4"/>
  <c r="EO158" i="4"/>
  <c r="EO177" i="4"/>
  <c r="EO176" i="4"/>
  <c r="EO175" i="4"/>
  <c r="EO174" i="4"/>
  <c r="EO173" i="4"/>
  <c r="EO169" i="4"/>
  <c r="EO167" i="4"/>
  <c r="EO161" i="4"/>
  <c r="EO157" i="4"/>
  <c r="EO136" i="4"/>
  <c r="EO151" i="4"/>
  <c r="EO150" i="4"/>
  <c r="EO149" i="4"/>
  <c r="EO148" i="4"/>
  <c r="EO133" i="4"/>
  <c r="EO132" i="4"/>
  <c r="EO128" i="4"/>
  <c r="EO127" i="4"/>
  <c r="EO126" i="4"/>
  <c r="EO125" i="4"/>
  <c r="EO144" i="4"/>
  <c r="EO143" i="4"/>
  <c r="EO142" i="4"/>
  <c r="EO141" i="4"/>
  <c r="EO140" i="4"/>
  <c r="EO134" i="4"/>
  <c r="EO135" i="4"/>
  <c r="EO124" i="4"/>
  <c r="EO120" i="4"/>
  <c r="EO119" i="4"/>
  <c r="EO118" i="4"/>
  <c r="EO117" i="4"/>
  <c r="EO116" i="4"/>
  <c r="EO103" i="4"/>
  <c r="EO102" i="4"/>
  <c r="EO111" i="4"/>
  <c r="EO110" i="4"/>
  <c r="EO109" i="4"/>
  <c r="EO108" i="4"/>
  <c r="EO101" i="4"/>
  <c r="EO100" i="4"/>
  <c r="EO51" i="4" s="1"/>
  <c r="EO112" i="4"/>
  <c r="EO104" i="4"/>
  <c r="FB217" i="4"/>
  <c r="FB216" i="4"/>
  <c r="FB215" i="4"/>
  <c r="FB214" i="4"/>
  <c r="FB209" i="4"/>
  <c r="FB208" i="4"/>
  <c r="FB207" i="4"/>
  <c r="FB206" i="4"/>
  <c r="FB205" i="4"/>
  <c r="FB213" i="4"/>
  <c r="FB200" i="4"/>
  <c r="FB199" i="4"/>
  <c r="FB190" i="4"/>
  <c r="FB198" i="4"/>
  <c r="FB197" i="4"/>
  <c r="FB191" i="4"/>
  <c r="FB185" i="4"/>
  <c r="FB184" i="4"/>
  <c r="FB183" i="4"/>
  <c r="FB201" i="4"/>
  <c r="FB193" i="4"/>
  <c r="FB192" i="4"/>
  <c r="FB189" i="4"/>
  <c r="FB177" i="4"/>
  <c r="FB176" i="4"/>
  <c r="FB175" i="4"/>
  <c r="FB174" i="4"/>
  <c r="FB173" i="4"/>
  <c r="FB169" i="4"/>
  <c r="FB156" i="4"/>
  <c r="FB157" i="4"/>
  <c r="FB182" i="4"/>
  <c r="FB181" i="4"/>
  <c r="FB152" i="4"/>
  <c r="FB160" i="4"/>
  <c r="FB159" i="4"/>
  <c r="FB158" i="4"/>
  <c r="FB134" i="4"/>
  <c r="FB135" i="4"/>
  <c r="FB124" i="4"/>
  <c r="FB136" i="4"/>
  <c r="FB151" i="4"/>
  <c r="FB150" i="4"/>
  <c r="FB149" i="4"/>
  <c r="FB148" i="4"/>
  <c r="FB133" i="4"/>
  <c r="FB132" i="4"/>
  <c r="FB128" i="4"/>
  <c r="FB127" i="4"/>
  <c r="FB126" i="4"/>
  <c r="FB125" i="4"/>
  <c r="FB144" i="4"/>
  <c r="FB143" i="4"/>
  <c r="FB142" i="4"/>
  <c r="FB141" i="4"/>
  <c r="FB140" i="4"/>
  <c r="FB101" i="4"/>
  <c r="FB100" i="4"/>
  <c r="FB112" i="4"/>
  <c r="FB104" i="4"/>
  <c r="FB120" i="4"/>
  <c r="FB119" i="4"/>
  <c r="FB118" i="4"/>
  <c r="FB117" i="4"/>
  <c r="FB116" i="4"/>
  <c r="FB111" i="4"/>
  <c r="FB110" i="4"/>
  <c r="FB109" i="4"/>
  <c r="FB108" i="4"/>
  <c r="FB103" i="4"/>
  <c r="FB102" i="4"/>
  <c r="FJ217" i="4"/>
  <c r="FJ216" i="4"/>
  <c r="FJ215" i="4"/>
  <c r="FJ214" i="4"/>
  <c r="FJ209" i="4"/>
  <c r="FJ208" i="4"/>
  <c r="FJ207" i="4"/>
  <c r="FJ206" i="4"/>
  <c r="FJ205" i="4"/>
  <c r="FJ200" i="4"/>
  <c r="FJ199" i="4"/>
  <c r="FJ213" i="4"/>
  <c r="FJ190" i="4"/>
  <c r="FJ198" i="4"/>
  <c r="FJ197" i="4"/>
  <c r="FJ191" i="4"/>
  <c r="FJ185" i="4"/>
  <c r="FJ184" i="4"/>
  <c r="FJ183" i="4"/>
  <c r="FJ201" i="4"/>
  <c r="FJ193" i="4"/>
  <c r="FJ192" i="4"/>
  <c r="FJ189" i="4"/>
  <c r="FJ177" i="4"/>
  <c r="FJ176" i="4"/>
  <c r="FJ175" i="4"/>
  <c r="FJ174" i="4"/>
  <c r="FJ173" i="4"/>
  <c r="FJ169" i="4"/>
  <c r="FJ156" i="4"/>
  <c r="FJ157" i="4"/>
  <c r="FJ182" i="4"/>
  <c r="FJ181" i="4"/>
  <c r="FJ152" i="4"/>
  <c r="FJ160" i="4"/>
  <c r="FJ159" i="4"/>
  <c r="FJ158" i="4"/>
  <c r="FJ134" i="4"/>
  <c r="FJ135" i="4"/>
  <c r="FJ124" i="4"/>
  <c r="FJ136" i="4"/>
  <c r="FJ151" i="4"/>
  <c r="FJ150" i="4"/>
  <c r="FJ149" i="4"/>
  <c r="FJ148" i="4"/>
  <c r="FJ133" i="4"/>
  <c r="FJ132" i="4"/>
  <c r="FJ128" i="4"/>
  <c r="FJ127" i="4"/>
  <c r="FJ126" i="4"/>
  <c r="FJ125" i="4"/>
  <c r="FJ144" i="4"/>
  <c r="FJ143" i="4"/>
  <c r="FJ142" i="4"/>
  <c r="FJ141" i="4"/>
  <c r="FJ140" i="4"/>
  <c r="FJ101" i="4"/>
  <c r="FJ100" i="4"/>
  <c r="FJ112" i="4"/>
  <c r="FJ104" i="4"/>
  <c r="FJ120" i="4"/>
  <c r="FJ119" i="4"/>
  <c r="FJ118" i="4"/>
  <c r="FJ117" i="4"/>
  <c r="FJ116" i="4"/>
  <c r="FJ111" i="4"/>
  <c r="FJ110" i="4"/>
  <c r="FJ109" i="4"/>
  <c r="FJ108" i="4"/>
  <c r="FJ103" i="4"/>
  <c r="FJ102" i="4"/>
  <c r="FT177" i="4"/>
  <c r="FT176" i="4"/>
  <c r="FT175" i="4"/>
  <c r="FT174" i="4"/>
  <c r="FT173" i="4"/>
  <c r="FT169" i="4"/>
  <c r="FT167" i="4"/>
  <c r="FT157" i="4"/>
  <c r="FT168" i="4"/>
  <c r="FT166" i="4"/>
  <c r="FT165" i="4"/>
  <c r="FT152" i="4"/>
  <c r="FT161" i="4"/>
  <c r="FT160" i="4"/>
  <c r="FT159" i="4"/>
  <c r="FT158" i="4"/>
  <c r="FT153" i="4"/>
  <c r="FT134" i="4"/>
  <c r="FT135" i="4"/>
  <c r="FT124" i="4"/>
  <c r="FT145" i="4"/>
  <c r="FT136" i="4"/>
  <c r="FT151" i="4"/>
  <c r="FT150" i="4"/>
  <c r="FT149" i="4"/>
  <c r="FT133" i="4"/>
  <c r="FT132" i="4"/>
  <c r="FT128" i="4"/>
  <c r="FT127" i="4"/>
  <c r="FT126" i="4"/>
  <c r="FT125" i="4"/>
  <c r="FT144" i="4"/>
  <c r="FT143" i="4"/>
  <c r="FT142" i="4"/>
  <c r="FT141" i="4"/>
  <c r="FT101" i="4"/>
  <c r="FT100" i="4"/>
  <c r="FT112" i="4"/>
  <c r="FT104" i="4"/>
  <c r="FT120" i="4"/>
  <c r="FT119" i="4"/>
  <c r="FT118" i="4"/>
  <c r="FT117" i="4"/>
  <c r="FT116" i="4"/>
  <c r="FT111" i="4"/>
  <c r="FT110" i="4"/>
  <c r="FT109" i="4"/>
  <c r="FT108" i="4"/>
  <c r="FT103" i="4"/>
  <c r="FT102" i="4"/>
  <c r="GB177" i="4"/>
  <c r="GB176" i="4"/>
  <c r="GB175" i="4"/>
  <c r="GB174" i="4"/>
  <c r="GB173" i="4"/>
  <c r="GB169" i="4"/>
  <c r="GB167" i="4"/>
  <c r="GB157" i="4"/>
  <c r="GB168" i="4"/>
  <c r="GB166" i="4"/>
  <c r="GB165" i="4"/>
  <c r="GB152" i="4"/>
  <c r="GB161" i="4"/>
  <c r="GB160" i="4"/>
  <c r="GB159" i="4"/>
  <c r="GB158" i="4"/>
  <c r="GB153" i="4"/>
  <c r="GB134" i="4"/>
  <c r="GB151" i="4"/>
  <c r="GB135" i="4"/>
  <c r="GB124" i="4"/>
  <c r="GB145" i="4"/>
  <c r="GB136" i="4"/>
  <c r="GB150" i="4"/>
  <c r="GB149" i="4"/>
  <c r="GB133" i="4"/>
  <c r="GB132" i="4"/>
  <c r="GB128" i="4"/>
  <c r="GB127" i="4"/>
  <c r="GB126" i="4"/>
  <c r="GB125" i="4"/>
  <c r="GB144" i="4"/>
  <c r="GB143" i="4"/>
  <c r="GB142" i="4"/>
  <c r="GB141" i="4"/>
  <c r="GB101" i="4"/>
  <c r="GB100" i="4"/>
  <c r="GB112" i="4"/>
  <c r="GB104" i="4"/>
  <c r="GB120" i="4"/>
  <c r="GB119" i="4"/>
  <c r="GB118" i="4"/>
  <c r="GB117" i="4"/>
  <c r="GB116" i="4"/>
  <c r="GB111" i="4"/>
  <c r="GB110" i="4"/>
  <c r="GB109" i="4"/>
  <c r="GB108" i="4"/>
  <c r="GB103" i="4"/>
  <c r="GB102" i="4"/>
  <c r="GU201" i="4"/>
  <c r="GU209" i="4"/>
  <c r="GU208" i="4"/>
  <c r="GU207" i="4"/>
  <c r="GU206" i="4"/>
  <c r="GU205" i="4"/>
  <c r="GU200" i="4"/>
  <c r="GU199" i="4"/>
  <c r="GU193" i="4"/>
  <c r="GU192" i="4"/>
  <c r="GU189" i="4"/>
  <c r="GU190" i="4"/>
  <c r="GU198" i="4"/>
  <c r="GU197" i="4"/>
  <c r="GU191" i="4"/>
  <c r="GU185" i="4"/>
  <c r="GU184" i="4"/>
  <c r="GU183" i="4"/>
  <c r="GU157" i="4"/>
  <c r="GU168" i="4"/>
  <c r="GU166" i="4"/>
  <c r="GU165" i="4"/>
  <c r="GU152" i="4"/>
  <c r="GU151" i="4"/>
  <c r="GU161" i="4"/>
  <c r="GU160" i="4"/>
  <c r="GU159" i="4"/>
  <c r="GU158" i="4"/>
  <c r="GU182" i="4"/>
  <c r="GU181" i="4"/>
  <c r="GU177" i="4"/>
  <c r="GU176" i="4"/>
  <c r="GU175" i="4"/>
  <c r="GU174" i="4"/>
  <c r="GU173" i="4"/>
  <c r="GU169" i="4"/>
  <c r="GU167" i="4"/>
  <c r="GU124" i="4"/>
  <c r="GU136" i="4"/>
  <c r="GU150" i="4"/>
  <c r="GU149" i="4"/>
  <c r="GU148" i="4"/>
  <c r="GU133" i="4"/>
  <c r="GU132" i="4"/>
  <c r="GU128" i="4"/>
  <c r="GU127" i="4"/>
  <c r="GU126" i="4"/>
  <c r="GU125" i="4"/>
  <c r="GU144" i="4"/>
  <c r="GU143" i="4"/>
  <c r="GU142" i="4"/>
  <c r="GU141" i="4"/>
  <c r="GU140" i="4"/>
  <c r="GU134" i="4"/>
  <c r="GU135" i="4"/>
  <c r="GU104" i="4"/>
  <c r="GU120" i="4"/>
  <c r="GU119" i="4"/>
  <c r="GU118" i="4"/>
  <c r="GU117" i="4"/>
  <c r="GU116" i="4"/>
  <c r="GU111" i="4"/>
  <c r="GU110" i="4"/>
  <c r="GU109" i="4"/>
  <c r="GU108" i="4"/>
  <c r="GU103" i="4"/>
  <c r="GU102" i="4"/>
  <c r="GU112" i="4"/>
  <c r="GU101" i="4"/>
  <c r="GU100" i="4"/>
  <c r="HC201" i="4"/>
  <c r="HC209" i="4"/>
  <c r="HC208" i="4"/>
  <c r="HC207" i="4"/>
  <c r="HC206" i="4"/>
  <c r="HC205" i="4"/>
  <c r="HC200" i="4"/>
  <c r="HC199" i="4"/>
  <c r="HC193" i="4"/>
  <c r="HC192" i="4"/>
  <c r="HC189" i="4"/>
  <c r="HC190" i="4"/>
  <c r="HC198" i="4"/>
  <c r="HC197" i="4"/>
  <c r="HC191" i="4"/>
  <c r="HC185" i="4"/>
  <c r="HC184" i="4"/>
  <c r="HC183" i="4"/>
  <c r="HC157" i="4"/>
  <c r="HC168" i="4"/>
  <c r="HC166" i="4"/>
  <c r="HC165" i="4"/>
  <c r="HC152" i="4"/>
  <c r="HC151" i="4"/>
  <c r="HC161" i="4"/>
  <c r="HC160" i="4"/>
  <c r="HC159" i="4"/>
  <c r="HC158" i="4"/>
  <c r="HC182" i="4"/>
  <c r="HC181" i="4"/>
  <c r="HC177" i="4"/>
  <c r="HC176" i="4"/>
  <c r="HC175" i="4"/>
  <c r="HC174" i="4"/>
  <c r="HC173" i="4"/>
  <c r="HC169" i="4"/>
  <c r="HC167" i="4"/>
  <c r="HC124" i="4"/>
  <c r="HC136" i="4"/>
  <c r="HC150" i="4"/>
  <c r="HC149" i="4"/>
  <c r="HC148" i="4"/>
  <c r="HC133" i="4"/>
  <c r="HC132" i="4"/>
  <c r="HC128" i="4"/>
  <c r="HC127" i="4"/>
  <c r="HC126" i="4"/>
  <c r="HC125" i="4"/>
  <c r="HC144" i="4"/>
  <c r="HC143" i="4"/>
  <c r="HC142" i="4"/>
  <c r="HC141" i="4"/>
  <c r="HC140" i="4"/>
  <c r="HC134" i="4"/>
  <c r="HC135" i="4"/>
  <c r="HC104" i="4"/>
  <c r="HC120" i="4"/>
  <c r="HC119" i="4"/>
  <c r="HC118" i="4"/>
  <c r="HC117" i="4"/>
  <c r="HC116" i="4"/>
  <c r="HC111" i="4"/>
  <c r="HC110" i="4"/>
  <c r="HC109" i="4"/>
  <c r="HC108" i="4"/>
  <c r="HC103" i="4"/>
  <c r="HC102" i="4"/>
  <c r="HC112" i="4"/>
  <c r="HC101" i="4"/>
  <c r="HC100" i="4"/>
  <c r="HN213" i="4"/>
  <c r="HN217" i="4"/>
  <c r="HN216" i="4"/>
  <c r="HN215" i="4"/>
  <c r="HN214" i="4"/>
  <c r="HN200" i="4"/>
  <c r="HN199" i="4"/>
  <c r="HN198" i="4"/>
  <c r="HN201" i="4"/>
  <c r="HN206" i="4"/>
  <c r="HN205" i="4"/>
  <c r="HN190" i="4"/>
  <c r="HN197" i="4"/>
  <c r="HN191" i="4"/>
  <c r="HN185" i="4"/>
  <c r="HN184" i="4"/>
  <c r="HN183" i="4"/>
  <c r="HN209" i="4"/>
  <c r="HN208" i="4"/>
  <c r="HN193" i="4"/>
  <c r="HN192" i="4"/>
  <c r="HN189" i="4"/>
  <c r="HN207" i="4"/>
  <c r="HN152" i="4"/>
  <c r="HN151" i="4"/>
  <c r="HN160" i="4"/>
  <c r="HN159" i="4"/>
  <c r="HN158" i="4"/>
  <c r="HN182" i="4"/>
  <c r="HN181" i="4"/>
  <c r="HN177" i="4"/>
  <c r="HN176" i="4"/>
  <c r="HN175" i="4"/>
  <c r="HN174" i="4"/>
  <c r="HN173" i="4"/>
  <c r="HN169" i="4"/>
  <c r="HN156" i="4"/>
  <c r="HN157" i="4"/>
  <c r="HN136" i="4"/>
  <c r="HN150" i="4"/>
  <c r="HN149" i="4"/>
  <c r="HN148" i="4"/>
  <c r="HN133" i="4"/>
  <c r="HN132" i="4"/>
  <c r="HN128" i="4"/>
  <c r="HN127" i="4"/>
  <c r="HN126" i="4"/>
  <c r="HN125" i="4"/>
  <c r="HN144" i="4"/>
  <c r="HN143" i="4"/>
  <c r="HN142" i="4"/>
  <c r="HN141" i="4"/>
  <c r="HN140" i="4"/>
  <c r="HN134" i="4"/>
  <c r="HN135" i="4"/>
  <c r="HN124" i="4"/>
  <c r="HN120" i="4"/>
  <c r="HN119" i="4"/>
  <c r="HN118" i="4"/>
  <c r="HN117" i="4"/>
  <c r="HN116" i="4"/>
  <c r="HN104" i="4"/>
  <c r="HN111" i="4"/>
  <c r="HN110" i="4"/>
  <c r="HN109" i="4"/>
  <c r="HN108" i="4"/>
  <c r="HN103" i="4"/>
  <c r="HN102" i="4"/>
  <c r="HN112" i="4"/>
  <c r="HN101" i="4"/>
  <c r="HN100" i="4"/>
  <c r="HV213" i="4"/>
  <c r="HV217" i="4"/>
  <c r="HV216" i="4"/>
  <c r="HV215" i="4"/>
  <c r="HV214" i="4"/>
  <c r="HV200" i="4"/>
  <c r="HV199" i="4"/>
  <c r="HV198" i="4"/>
  <c r="HV201" i="4"/>
  <c r="HV205" i="4"/>
  <c r="HV190" i="4"/>
  <c r="HV197" i="4"/>
  <c r="HV191" i="4"/>
  <c r="HV185" i="4"/>
  <c r="HV184" i="4"/>
  <c r="HV183" i="4"/>
  <c r="HV209" i="4"/>
  <c r="HV208" i="4"/>
  <c r="HV207" i="4"/>
  <c r="HV193" i="4"/>
  <c r="HV192" i="4"/>
  <c r="HV189" i="4"/>
  <c r="HV206" i="4"/>
  <c r="HV152" i="4"/>
  <c r="HV151" i="4"/>
  <c r="HV160" i="4"/>
  <c r="HV159" i="4"/>
  <c r="HV158" i="4"/>
  <c r="HV182" i="4"/>
  <c r="HV181" i="4"/>
  <c r="HV177" i="4"/>
  <c r="HV176" i="4"/>
  <c r="HV175" i="4"/>
  <c r="HV174" i="4"/>
  <c r="HV173" i="4"/>
  <c r="HV169" i="4"/>
  <c r="HV156" i="4"/>
  <c r="HV157" i="4"/>
  <c r="HV136" i="4"/>
  <c r="HV150" i="4"/>
  <c r="HV149" i="4"/>
  <c r="HV148" i="4"/>
  <c r="HV133" i="4"/>
  <c r="HV132" i="4"/>
  <c r="HV128" i="4"/>
  <c r="HV127" i="4"/>
  <c r="HV126" i="4"/>
  <c r="HV125" i="4"/>
  <c r="HV144" i="4"/>
  <c r="HV143" i="4"/>
  <c r="HV142" i="4"/>
  <c r="HV141" i="4"/>
  <c r="HV140" i="4"/>
  <c r="HV134" i="4"/>
  <c r="HV135" i="4"/>
  <c r="HV124" i="4"/>
  <c r="HV120" i="4"/>
  <c r="HV119" i="4"/>
  <c r="HV118" i="4"/>
  <c r="HV117" i="4"/>
  <c r="HV116" i="4"/>
  <c r="HV104" i="4"/>
  <c r="HV111" i="4"/>
  <c r="HV110" i="4"/>
  <c r="HV109" i="4"/>
  <c r="HV108" i="4"/>
  <c r="HV103" i="4"/>
  <c r="HV102" i="4"/>
  <c r="HV112" i="4"/>
  <c r="HV101" i="4"/>
  <c r="HV100" i="4"/>
  <c r="IG217" i="4"/>
  <c r="IG216" i="4"/>
  <c r="IG215" i="4"/>
  <c r="IG214" i="4"/>
  <c r="IG213" i="4"/>
  <c r="IG200" i="4"/>
  <c r="IG199" i="4"/>
  <c r="IG198" i="4"/>
  <c r="IG201" i="4"/>
  <c r="IG209" i="4"/>
  <c r="IG208" i="4"/>
  <c r="IG207" i="4"/>
  <c r="IG206" i="4"/>
  <c r="IG205" i="4"/>
  <c r="IG197" i="4"/>
  <c r="IG191" i="4"/>
  <c r="IG185" i="4"/>
  <c r="IG184" i="4"/>
  <c r="IG183" i="4"/>
  <c r="IG193" i="4"/>
  <c r="IG192" i="4"/>
  <c r="IG189" i="4"/>
  <c r="IG190" i="4"/>
  <c r="IG182" i="4"/>
  <c r="IG181" i="4"/>
  <c r="IG177" i="4"/>
  <c r="IG176" i="4"/>
  <c r="IG175" i="4"/>
  <c r="IG174" i="4"/>
  <c r="IG173" i="4"/>
  <c r="IG169" i="4"/>
  <c r="IG156" i="4"/>
  <c r="IG157" i="4"/>
  <c r="IG152" i="4"/>
  <c r="IG151" i="4"/>
  <c r="IG160" i="4"/>
  <c r="IG159" i="4"/>
  <c r="IG158" i="4"/>
  <c r="IG144" i="4"/>
  <c r="IG143" i="4"/>
  <c r="IG142" i="4"/>
  <c r="IG141" i="4"/>
  <c r="IG140" i="4"/>
  <c r="IG134" i="4"/>
  <c r="IG135" i="4"/>
  <c r="IG136" i="4"/>
  <c r="IG150" i="4"/>
  <c r="IG149" i="4"/>
  <c r="IG148" i="4"/>
  <c r="IG133" i="4"/>
  <c r="IG132" i="4"/>
  <c r="IG128" i="4"/>
  <c r="IG127" i="4"/>
  <c r="IG126" i="4"/>
  <c r="IG125" i="4"/>
  <c r="IG111" i="4"/>
  <c r="IG110" i="4"/>
  <c r="IG109" i="4"/>
  <c r="IG108" i="4"/>
  <c r="IG104" i="4"/>
  <c r="IG124" i="4"/>
  <c r="IG112" i="4"/>
  <c r="IG103" i="4"/>
  <c r="IG102" i="4"/>
  <c r="IG101" i="4"/>
  <c r="IG100" i="4"/>
  <c r="IG120" i="4"/>
  <c r="IG119" i="4"/>
  <c r="IG118" i="4"/>
  <c r="IG117" i="4"/>
  <c r="IG116" i="4"/>
  <c r="IO217" i="4"/>
  <c r="IO216" i="4"/>
  <c r="IO215" i="4"/>
  <c r="IO214" i="4"/>
  <c r="IO213" i="4"/>
  <c r="IO200" i="4"/>
  <c r="IO199" i="4"/>
  <c r="IO198" i="4"/>
  <c r="IO201" i="4"/>
  <c r="IO209" i="4"/>
  <c r="IO208" i="4"/>
  <c r="IO207" i="4"/>
  <c r="IO206" i="4"/>
  <c r="IO205" i="4"/>
  <c r="IO197" i="4"/>
  <c r="IO191" i="4"/>
  <c r="IO185" i="4"/>
  <c r="IO184" i="4"/>
  <c r="IO183" i="4"/>
  <c r="IO193" i="4"/>
  <c r="IO192" i="4"/>
  <c r="IO189" i="4"/>
  <c r="IO190" i="4"/>
  <c r="IO182" i="4"/>
  <c r="IO181" i="4"/>
  <c r="IO177" i="4"/>
  <c r="IO176" i="4"/>
  <c r="IO175" i="4"/>
  <c r="IO174" i="4"/>
  <c r="IO173" i="4"/>
  <c r="IO169" i="4"/>
  <c r="IO156" i="4"/>
  <c r="IO157" i="4"/>
  <c r="IO152" i="4"/>
  <c r="IO151" i="4"/>
  <c r="IO160" i="4"/>
  <c r="IO159" i="4"/>
  <c r="IO158" i="4"/>
  <c r="IO144" i="4"/>
  <c r="IO143" i="4"/>
  <c r="IO142" i="4"/>
  <c r="IO141" i="4"/>
  <c r="IO140" i="4"/>
  <c r="IO134" i="4"/>
  <c r="IO135" i="4"/>
  <c r="IO136" i="4"/>
  <c r="IO150" i="4"/>
  <c r="IO149" i="4"/>
  <c r="IO148" i="4"/>
  <c r="IO133" i="4"/>
  <c r="IO132" i="4"/>
  <c r="IO128" i="4"/>
  <c r="IO127" i="4"/>
  <c r="IO126" i="4"/>
  <c r="IO125" i="4"/>
  <c r="IO124" i="4"/>
  <c r="IO111" i="4"/>
  <c r="IO110" i="4"/>
  <c r="IO109" i="4"/>
  <c r="IO108" i="4"/>
  <c r="IO104" i="4"/>
  <c r="IO112" i="4"/>
  <c r="IO103" i="4"/>
  <c r="IO102" i="4"/>
  <c r="IO101" i="4"/>
  <c r="IO100" i="4"/>
  <c r="IO120" i="4"/>
  <c r="IO119" i="4"/>
  <c r="IO118" i="4"/>
  <c r="IO117" i="4"/>
  <c r="IO116" i="4"/>
  <c r="EG59" i="4"/>
  <c r="HC93" i="4"/>
  <c r="GU93" i="4"/>
  <c r="EO93" i="4"/>
  <c r="EG93" i="4"/>
  <c r="HC92" i="4"/>
  <c r="GU92" i="4"/>
  <c r="EO92" i="4"/>
  <c r="EG92" i="4"/>
  <c r="HC95" i="4"/>
  <c r="GU95" i="4"/>
  <c r="EO95" i="4"/>
  <c r="EG95" i="4"/>
  <c r="HC94" i="4"/>
  <c r="GU94" i="4"/>
  <c r="EO94" i="4"/>
  <c r="EG94" i="4"/>
  <c r="HC91" i="4"/>
  <c r="HC47" i="4" s="1"/>
  <c r="GU91" i="4"/>
  <c r="GU47" i="4" s="1"/>
  <c r="EO91" i="4"/>
  <c r="EO47" i="4" s="1"/>
  <c r="EG91" i="4"/>
  <c r="HC87" i="4"/>
  <c r="GU87" i="4"/>
  <c r="HC86" i="4"/>
  <c r="GU86" i="4"/>
  <c r="HC85" i="4"/>
  <c r="GU85" i="4"/>
  <c r="HC84" i="4"/>
  <c r="GU84" i="4"/>
  <c r="HC83" i="4"/>
  <c r="GU83" i="4"/>
  <c r="EO87" i="4"/>
  <c r="EG87" i="4"/>
  <c r="EO86" i="4"/>
  <c r="EG86" i="4"/>
  <c r="EO85" i="4"/>
  <c r="EG85" i="4"/>
  <c r="EO84" i="4"/>
  <c r="EG84" i="4"/>
  <c r="EO83" i="4"/>
  <c r="EO44" i="4" s="1"/>
  <c r="EG83" i="4"/>
  <c r="EG44" i="4" s="1"/>
  <c r="BT240" i="4"/>
  <c r="BT238" i="4"/>
  <c r="BT257" i="4"/>
  <c r="BT256" i="4"/>
  <c r="BT255" i="4"/>
  <c r="BT254" i="4"/>
  <c r="BT253" i="4"/>
  <c r="BT249" i="4"/>
  <c r="BT248" i="4"/>
  <c r="BT247" i="4"/>
  <c r="BT246" i="4"/>
  <c r="BT245" i="4"/>
  <c r="BT241" i="4"/>
  <c r="BT239" i="4"/>
  <c r="BT237" i="4"/>
  <c r="BT233" i="4"/>
  <c r="BT224" i="4"/>
  <c r="BT231" i="4"/>
  <c r="BT229" i="4"/>
  <c r="BT225" i="4"/>
  <c r="BT217" i="4"/>
  <c r="BT216" i="4"/>
  <c r="BT215" i="4"/>
  <c r="BT223" i="4"/>
  <c r="BT222" i="4"/>
  <c r="BT221" i="4"/>
  <c r="BT214" i="4"/>
  <c r="BT213" i="4"/>
  <c r="BT201" i="4"/>
  <c r="BT200" i="4"/>
  <c r="BT199" i="4"/>
  <c r="BT232" i="4"/>
  <c r="BT230" i="4"/>
  <c r="BT209" i="4"/>
  <c r="BT208" i="4"/>
  <c r="BT207" i="4"/>
  <c r="BT206" i="4"/>
  <c r="BT205" i="4"/>
  <c r="BT191" i="4"/>
  <c r="BT198" i="4"/>
  <c r="BT197" i="4"/>
  <c r="BT192" i="4"/>
  <c r="BT185" i="4"/>
  <c r="BT184" i="4"/>
  <c r="BT183" i="4"/>
  <c r="BT193" i="4"/>
  <c r="BT190" i="4"/>
  <c r="BT189" i="4"/>
  <c r="BT160" i="4"/>
  <c r="BT159" i="4"/>
  <c r="BT156" i="4"/>
  <c r="BT182" i="4"/>
  <c r="BT176" i="4"/>
  <c r="BT175" i="4"/>
  <c r="BT174" i="4"/>
  <c r="BT173" i="4"/>
  <c r="BT172" i="4"/>
  <c r="BT168" i="4"/>
  <c r="BT157" i="4"/>
  <c r="BT158" i="4"/>
  <c r="BT181" i="4"/>
  <c r="BT167" i="4"/>
  <c r="BT166" i="4"/>
  <c r="BT165" i="4"/>
  <c r="BT164" i="4"/>
  <c r="BT152" i="4"/>
  <c r="BT151" i="4"/>
  <c r="BT150" i="4"/>
  <c r="BT149" i="4"/>
  <c r="BT148" i="4"/>
  <c r="BT134" i="4"/>
  <c r="BT133" i="4"/>
  <c r="BT132" i="4"/>
  <c r="BT128" i="4"/>
  <c r="BT127" i="4"/>
  <c r="BT126" i="4"/>
  <c r="BT144" i="4"/>
  <c r="BT143" i="4"/>
  <c r="BT142" i="4"/>
  <c r="BT141" i="4"/>
  <c r="BT140" i="4"/>
  <c r="BT135" i="4"/>
  <c r="BT136" i="4"/>
  <c r="BT125" i="4"/>
  <c r="BT120" i="4"/>
  <c r="BT119" i="4"/>
  <c r="BT118" i="4"/>
  <c r="BT117" i="4"/>
  <c r="BT116" i="4"/>
  <c r="BT112" i="4"/>
  <c r="BT111" i="4"/>
  <c r="BT110" i="4"/>
  <c r="BT109" i="4"/>
  <c r="BT108" i="4"/>
  <c r="BT100" i="4"/>
  <c r="BT124" i="4"/>
  <c r="BT104" i="4"/>
  <c r="BT103" i="4"/>
  <c r="BT102" i="4"/>
  <c r="BT101" i="4"/>
  <c r="H210" i="4"/>
  <c r="AC129" i="4"/>
  <c r="CN223" i="4"/>
  <c r="ED137" i="4"/>
  <c r="AO3" i="4"/>
  <c r="AN303" i="4"/>
  <c r="AP303" i="4"/>
  <c r="AL303" i="4"/>
  <c r="AO368" i="4"/>
  <c r="AQ367" i="4"/>
  <c r="AM367" i="4"/>
  <c r="AO366" i="4"/>
  <c r="AM366" i="4"/>
  <c r="AQ368" i="4"/>
  <c r="AM368" i="4"/>
  <c r="AO367" i="4"/>
  <c r="AQ366" i="4"/>
  <c r="AO365" i="4"/>
  <c r="AQ365" i="4"/>
  <c r="AM365" i="4"/>
  <c r="AM343" i="4"/>
  <c r="AQ344" i="4"/>
  <c r="AO344" i="4"/>
  <c r="AQ343" i="4"/>
  <c r="AM344" i="4"/>
  <c r="AO343" i="4"/>
  <c r="AM342" i="4"/>
  <c r="AQ341" i="4"/>
  <c r="AO341" i="4"/>
  <c r="AQ342" i="4"/>
  <c r="AM341" i="4"/>
  <c r="AO342" i="4"/>
  <c r="AO310" i="4"/>
  <c r="AO309" i="4"/>
  <c r="AO308" i="4"/>
  <c r="AO307" i="4"/>
  <c r="AM305" i="4"/>
  <c r="AQ306" i="4"/>
  <c r="AQ304" i="4"/>
  <c r="AM310" i="4"/>
  <c r="AM309" i="4"/>
  <c r="AM308" i="4"/>
  <c r="AM307" i="4"/>
  <c r="AO306" i="4"/>
  <c r="AO304" i="4"/>
  <c r="AQ305" i="4"/>
  <c r="AM306" i="4"/>
  <c r="AM304" i="4"/>
  <c r="AQ310" i="4"/>
  <c r="AQ309" i="4"/>
  <c r="AQ308" i="4"/>
  <c r="AQ307" i="4"/>
  <c r="AO305" i="4"/>
  <c r="AO298" i="4"/>
  <c r="AQ288" i="4"/>
  <c r="AM297" i="4"/>
  <c r="AQ289" i="4"/>
  <c r="AM287" i="4"/>
  <c r="AM298" i="4"/>
  <c r="AO288" i="4"/>
  <c r="AQ300" i="4"/>
  <c r="AQ299" i="4"/>
  <c r="AQ290" i="4"/>
  <c r="AO289" i="4"/>
  <c r="AM288" i="4"/>
  <c r="AO300" i="4"/>
  <c r="AO299" i="4"/>
  <c r="AQ297" i="4"/>
  <c r="AO290" i="4"/>
  <c r="AM289" i="4"/>
  <c r="AQ287" i="4"/>
  <c r="AQ298" i="4"/>
  <c r="AM300" i="4"/>
  <c r="AM299" i="4"/>
  <c r="AO297" i="4"/>
  <c r="AM290" i="4"/>
  <c r="AO287" i="4"/>
  <c r="AQ280" i="4"/>
  <c r="AO279" i="4"/>
  <c r="AM270" i="4"/>
  <c r="AQ269" i="4"/>
  <c r="AO280" i="4"/>
  <c r="AQ278" i="4"/>
  <c r="AQ277" i="4"/>
  <c r="AM279" i="4"/>
  <c r="AO269" i="4"/>
  <c r="AM280" i="4"/>
  <c r="AO278" i="4"/>
  <c r="AO277" i="4"/>
  <c r="AQ270" i="4"/>
  <c r="AM269" i="4"/>
  <c r="AM278" i="4"/>
  <c r="AM277" i="4"/>
  <c r="AO268" i="4"/>
  <c r="AQ279" i="4"/>
  <c r="AO270" i="4"/>
  <c r="AQ268" i="4"/>
  <c r="AO267" i="4"/>
  <c r="AM268" i="4"/>
  <c r="AM267" i="4"/>
  <c r="AQ267" i="4"/>
  <c r="AF15" i="4"/>
  <c r="AW15" i="4" s="1"/>
  <c r="AN15" i="4"/>
  <c r="BE15" i="4" s="1"/>
  <c r="AW16" i="4"/>
  <c r="BE16" i="4"/>
  <c r="AL17" i="4"/>
  <c r="AT17" i="4"/>
  <c r="BB17" i="4"/>
  <c r="BJ17" i="4"/>
  <c r="AH99" i="4"/>
  <c r="M107" i="4"/>
  <c r="AP99" i="4"/>
  <c r="U107" i="4"/>
  <c r="AL18" i="4"/>
  <c r="AT18" i="4"/>
  <c r="BB18" i="4"/>
  <c r="BJ18" i="4"/>
  <c r="L240" i="4"/>
  <c r="L238" i="4"/>
  <c r="L257" i="4"/>
  <c r="L256" i="4"/>
  <c r="L255" i="4"/>
  <c r="L254" i="4"/>
  <c r="L253" i="4"/>
  <c r="L249" i="4"/>
  <c r="L248" i="4"/>
  <c r="L247" i="4"/>
  <c r="L246" i="4"/>
  <c r="L245" i="4"/>
  <c r="L241" i="4"/>
  <c r="L239" i="4"/>
  <c r="L237" i="4"/>
  <c r="L232" i="4"/>
  <c r="L230" i="4"/>
  <c r="L223" i="4"/>
  <c r="L222" i="4"/>
  <c r="L221" i="4"/>
  <c r="L214" i="4"/>
  <c r="L224" i="4"/>
  <c r="L233" i="4"/>
  <c r="L231" i="4"/>
  <c r="L229" i="4"/>
  <c r="L225" i="4"/>
  <c r="L217" i="4"/>
  <c r="L216" i="4"/>
  <c r="L215" i="4"/>
  <c r="L201" i="4"/>
  <c r="L200" i="4"/>
  <c r="L199" i="4"/>
  <c r="L213" i="4"/>
  <c r="L209" i="4"/>
  <c r="L191" i="4"/>
  <c r="L208" i="4"/>
  <c r="L198" i="4"/>
  <c r="L197" i="4"/>
  <c r="L192" i="4"/>
  <c r="L185" i="4"/>
  <c r="L184" i="4"/>
  <c r="L207" i="4"/>
  <c r="L206" i="4"/>
  <c r="L205" i="4"/>
  <c r="L193" i="4"/>
  <c r="L190" i="4"/>
  <c r="L189" i="4"/>
  <c r="L181" i="4"/>
  <c r="L167" i="4"/>
  <c r="L166" i="4"/>
  <c r="L165" i="4"/>
  <c r="L164" i="4"/>
  <c r="L152" i="4"/>
  <c r="L160" i="4"/>
  <c r="L159" i="4"/>
  <c r="L156" i="4"/>
  <c r="L183" i="4"/>
  <c r="L182" i="4"/>
  <c r="L176" i="4"/>
  <c r="L175" i="4"/>
  <c r="L174" i="4"/>
  <c r="L173" i="4"/>
  <c r="L172" i="4"/>
  <c r="L168" i="4"/>
  <c r="L157" i="4"/>
  <c r="L158" i="4"/>
  <c r="L151" i="4"/>
  <c r="L150" i="4"/>
  <c r="L149" i="4"/>
  <c r="L148" i="4"/>
  <c r="L134" i="4"/>
  <c r="L133" i="4"/>
  <c r="L132" i="4"/>
  <c r="L128" i="4"/>
  <c r="L127" i="4"/>
  <c r="L126" i="4"/>
  <c r="L144" i="4"/>
  <c r="L143" i="4"/>
  <c r="L142" i="4"/>
  <c r="L141" i="4"/>
  <c r="L140" i="4"/>
  <c r="L135" i="4"/>
  <c r="L136" i="4"/>
  <c r="L124" i="4"/>
  <c r="L125" i="4"/>
  <c r="L120" i="4"/>
  <c r="L119" i="4"/>
  <c r="L118" i="4"/>
  <c r="L117" i="4"/>
  <c r="L116" i="4"/>
  <c r="L112" i="4"/>
  <c r="L111" i="4"/>
  <c r="L110" i="4"/>
  <c r="L109" i="4"/>
  <c r="L108" i="4"/>
  <c r="L100" i="4"/>
  <c r="L104" i="4"/>
  <c r="L103" i="4"/>
  <c r="L102" i="4"/>
  <c r="L101" i="4"/>
  <c r="T240" i="4"/>
  <c r="T238" i="4"/>
  <c r="T257" i="4"/>
  <c r="T256" i="4"/>
  <c r="T255" i="4"/>
  <c r="T254" i="4"/>
  <c r="T253" i="4"/>
  <c r="T249" i="4"/>
  <c r="T248" i="4"/>
  <c r="T247" i="4"/>
  <c r="T246" i="4"/>
  <c r="T245" i="4"/>
  <c r="T241" i="4"/>
  <c r="T239" i="4"/>
  <c r="T237" i="4"/>
  <c r="T232" i="4"/>
  <c r="T230" i="4"/>
  <c r="T223" i="4"/>
  <c r="T222" i="4"/>
  <c r="T221" i="4"/>
  <c r="T214" i="4"/>
  <c r="T224" i="4"/>
  <c r="T233" i="4"/>
  <c r="T231" i="4"/>
  <c r="T229" i="4"/>
  <c r="T225" i="4"/>
  <c r="T217" i="4"/>
  <c r="T216" i="4"/>
  <c r="T215" i="4"/>
  <c r="T201" i="4"/>
  <c r="T200" i="4"/>
  <c r="T199" i="4"/>
  <c r="T213" i="4"/>
  <c r="T209" i="4"/>
  <c r="T208" i="4"/>
  <c r="T191" i="4"/>
  <c r="T207" i="4"/>
  <c r="T198" i="4"/>
  <c r="T197" i="4"/>
  <c r="T192" i="4"/>
  <c r="T185" i="4"/>
  <c r="T184" i="4"/>
  <c r="T206" i="4"/>
  <c r="T205" i="4"/>
  <c r="T193" i="4"/>
  <c r="T190" i="4"/>
  <c r="T189" i="4"/>
  <c r="T181" i="4"/>
  <c r="T167" i="4"/>
  <c r="T166" i="4"/>
  <c r="T165" i="4"/>
  <c r="T164" i="4"/>
  <c r="T152" i="4"/>
  <c r="T160" i="4"/>
  <c r="T159" i="4"/>
  <c r="T156" i="4"/>
  <c r="T183" i="4"/>
  <c r="T182" i="4"/>
  <c r="T176" i="4"/>
  <c r="T175" i="4"/>
  <c r="T174" i="4"/>
  <c r="T173" i="4"/>
  <c r="T172" i="4"/>
  <c r="T168" i="4"/>
  <c r="T157" i="4"/>
  <c r="T158" i="4"/>
  <c r="T151" i="4"/>
  <c r="T150" i="4"/>
  <c r="T149" i="4"/>
  <c r="T148" i="4"/>
  <c r="T134" i="4"/>
  <c r="T133" i="4"/>
  <c r="T132" i="4"/>
  <c r="T128" i="4"/>
  <c r="T127" i="4"/>
  <c r="T126" i="4"/>
  <c r="T144" i="4"/>
  <c r="T143" i="4"/>
  <c r="T142" i="4"/>
  <c r="T141" i="4"/>
  <c r="T140" i="4"/>
  <c r="T135" i="4"/>
  <c r="T136" i="4"/>
  <c r="T124" i="4"/>
  <c r="T125" i="4"/>
  <c r="T120" i="4"/>
  <c r="T119" i="4"/>
  <c r="T118" i="4"/>
  <c r="T117" i="4"/>
  <c r="T116" i="4"/>
  <c r="T112" i="4"/>
  <c r="T111" i="4"/>
  <c r="T110" i="4"/>
  <c r="T109" i="4"/>
  <c r="T108" i="4"/>
  <c r="T100" i="4"/>
  <c r="T104" i="4"/>
  <c r="T103" i="4"/>
  <c r="T102" i="4"/>
  <c r="T101" i="4"/>
  <c r="AK19" i="4"/>
  <c r="AS19" i="4"/>
  <c r="BA19" i="4"/>
  <c r="BI19" i="4"/>
  <c r="AJ240" i="4"/>
  <c r="AJ238" i="4"/>
  <c r="AJ257" i="4"/>
  <c r="AJ256" i="4"/>
  <c r="AJ255" i="4"/>
  <c r="AJ254" i="4"/>
  <c r="AJ253" i="4"/>
  <c r="AJ249" i="4"/>
  <c r="AJ248" i="4"/>
  <c r="AJ247" i="4"/>
  <c r="AJ246" i="4"/>
  <c r="AJ245" i="4"/>
  <c r="AJ241" i="4"/>
  <c r="AJ239" i="4"/>
  <c r="AJ237" i="4"/>
  <c r="AJ213" i="4"/>
  <c r="AJ232" i="4"/>
  <c r="AJ230" i="4"/>
  <c r="AJ223" i="4"/>
  <c r="AJ222" i="4"/>
  <c r="AJ221" i="4"/>
  <c r="AJ214" i="4"/>
  <c r="AJ224" i="4"/>
  <c r="AJ233" i="4"/>
  <c r="AJ231" i="4"/>
  <c r="AJ209" i="4"/>
  <c r="AJ208" i="4"/>
  <c r="AJ207" i="4"/>
  <c r="AJ206" i="4"/>
  <c r="AJ205" i="4"/>
  <c r="AJ225" i="4"/>
  <c r="AJ217" i="4"/>
  <c r="AJ216" i="4"/>
  <c r="AJ215" i="4"/>
  <c r="AJ229" i="4"/>
  <c r="AJ201" i="4"/>
  <c r="AJ200" i="4"/>
  <c r="AJ199" i="4"/>
  <c r="AJ191" i="4"/>
  <c r="AJ198" i="4"/>
  <c r="AJ197" i="4"/>
  <c r="AJ192" i="4"/>
  <c r="AJ185" i="4"/>
  <c r="AJ184" i="4"/>
  <c r="AJ183" i="4"/>
  <c r="AJ193" i="4"/>
  <c r="AJ190" i="4"/>
  <c r="AJ189" i="4"/>
  <c r="AJ181" i="4"/>
  <c r="AJ167" i="4"/>
  <c r="AJ166" i="4"/>
  <c r="AJ165" i="4"/>
  <c r="AJ164" i="4"/>
  <c r="AJ152" i="4"/>
  <c r="AJ160" i="4"/>
  <c r="AJ159" i="4"/>
  <c r="AJ156" i="4"/>
  <c r="AJ182" i="4"/>
  <c r="AJ176" i="4"/>
  <c r="AJ175" i="4"/>
  <c r="AJ174" i="4"/>
  <c r="AJ173" i="4"/>
  <c r="AJ172" i="4"/>
  <c r="AJ168" i="4"/>
  <c r="AJ157" i="4"/>
  <c r="AJ158" i="4"/>
  <c r="AJ151" i="4"/>
  <c r="AJ150" i="4"/>
  <c r="AJ149" i="4"/>
  <c r="AJ148" i="4"/>
  <c r="AJ134" i="4"/>
  <c r="AJ133" i="4"/>
  <c r="AJ132" i="4"/>
  <c r="AJ128" i="4"/>
  <c r="AJ127" i="4"/>
  <c r="AJ126" i="4"/>
  <c r="AJ144" i="4"/>
  <c r="AJ143" i="4"/>
  <c r="AJ142" i="4"/>
  <c r="AJ141" i="4"/>
  <c r="AJ140" i="4"/>
  <c r="AJ135" i="4"/>
  <c r="AJ136" i="4"/>
  <c r="AJ124" i="4"/>
  <c r="AJ125" i="4"/>
  <c r="AJ102" i="4"/>
  <c r="AJ101" i="4"/>
  <c r="AJ120" i="4"/>
  <c r="AJ119" i="4"/>
  <c r="AJ118" i="4"/>
  <c r="AJ117" i="4"/>
  <c r="AJ116" i="4"/>
  <c r="AJ112" i="4"/>
  <c r="AJ111" i="4"/>
  <c r="AJ110" i="4"/>
  <c r="AJ109" i="4"/>
  <c r="AJ108" i="4"/>
  <c r="AJ100" i="4"/>
  <c r="AJ104" i="4"/>
  <c r="AJ103" i="4"/>
  <c r="AR240" i="4"/>
  <c r="AR238" i="4"/>
  <c r="AR257" i="4"/>
  <c r="AR256" i="4"/>
  <c r="AR255" i="4"/>
  <c r="AR254" i="4"/>
  <c r="AR253" i="4"/>
  <c r="AR249" i="4"/>
  <c r="AR248" i="4"/>
  <c r="AR247" i="4"/>
  <c r="AR246" i="4"/>
  <c r="AR245" i="4"/>
  <c r="AR241" i="4"/>
  <c r="AR239" i="4"/>
  <c r="AR237" i="4"/>
  <c r="AR213" i="4"/>
  <c r="AR232" i="4"/>
  <c r="AR230" i="4"/>
  <c r="AR223" i="4"/>
  <c r="AR222" i="4"/>
  <c r="AR221" i="4"/>
  <c r="AR214" i="4"/>
  <c r="AR224" i="4"/>
  <c r="AR233" i="4"/>
  <c r="AR231" i="4"/>
  <c r="AR225" i="4"/>
  <c r="AR217" i="4"/>
  <c r="AR216" i="4"/>
  <c r="AR215" i="4"/>
  <c r="AR209" i="4"/>
  <c r="AR208" i="4"/>
  <c r="AR207" i="4"/>
  <c r="AR206" i="4"/>
  <c r="AR205" i="4"/>
  <c r="AR229" i="4"/>
  <c r="AR201" i="4"/>
  <c r="AR200" i="4"/>
  <c r="AR199" i="4"/>
  <c r="AR191" i="4"/>
  <c r="AR198" i="4"/>
  <c r="AR197" i="4"/>
  <c r="AR192" i="4"/>
  <c r="AR185" i="4"/>
  <c r="AR184" i="4"/>
  <c r="AR183" i="4"/>
  <c r="AR193" i="4"/>
  <c r="AR190" i="4"/>
  <c r="AR189" i="4"/>
  <c r="AR181" i="4"/>
  <c r="AR167" i="4"/>
  <c r="AR166" i="4"/>
  <c r="AR165" i="4"/>
  <c r="AR164" i="4"/>
  <c r="AR152" i="4"/>
  <c r="AR160" i="4"/>
  <c r="AR159" i="4"/>
  <c r="AR156" i="4"/>
  <c r="AR182" i="4"/>
  <c r="AR176" i="4"/>
  <c r="AR175" i="4"/>
  <c r="AR174" i="4"/>
  <c r="AR173" i="4"/>
  <c r="AR172" i="4"/>
  <c r="AR168" i="4"/>
  <c r="AR157" i="4"/>
  <c r="AR158" i="4"/>
  <c r="AR151" i="4"/>
  <c r="AR150" i="4"/>
  <c r="AR149" i="4"/>
  <c r="AR148" i="4"/>
  <c r="AR134" i="4"/>
  <c r="AR133" i="4"/>
  <c r="AR132" i="4"/>
  <c r="AR128" i="4"/>
  <c r="AR127" i="4"/>
  <c r="AR126" i="4"/>
  <c r="AR144" i="4"/>
  <c r="AR143" i="4"/>
  <c r="AR142" i="4"/>
  <c r="AR141" i="4"/>
  <c r="AR140" i="4"/>
  <c r="AR135" i="4"/>
  <c r="AR136" i="4"/>
  <c r="AR124" i="4"/>
  <c r="AR125" i="4"/>
  <c r="AR102" i="4"/>
  <c r="AR101" i="4"/>
  <c r="AR120" i="4"/>
  <c r="AR119" i="4"/>
  <c r="AR118" i="4"/>
  <c r="AR117" i="4"/>
  <c r="AR116" i="4"/>
  <c r="AR112" i="4"/>
  <c r="AR111" i="4"/>
  <c r="AR110" i="4"/>
  <c r="AR109" i="4"/>
  <c r="AR108" i="4"/>
  <c r="AR100" i="4"/>
  <c r="AR104" i="4"/>
  <c r="AR103" i="4"/>
  <c r="AF20" i="4"/>
  <c r="AN20" i="4"/>
  <c r="AV20" i="4"/>
  <c r="BD20" i="4"/>
  <c r="AZ240" i="4"/>
  <c r="AZ238" i="4"/>
  <c r="AZ254" i="4"/>
  <c r="AZ249" i="4"/>
  <c r="AZ245" i="4"/>
  <c r="AZ241" i="4"/>
  <c r="AZ239" i="4"/>
  <c r="AZ257" i="4"/>
  <c r="AZ253" i="4"/>
  <c r="AZ248" i="4"/>
  <c r="AZ237" i="4"/>
  <c r="AZ232" i="4"/>
  <c r="AZ230" i="4"/>
  <c r="AZ223" i="4"/>
  <c r="AZ222" i="4"/>
  <c r="AZ221" i="4"/>
  <c r="AZ214" i="4"/>
  <c r="AZ256" i="4"/>
  <c r="AZ247" i="4"/>
  <c r="AZ255" i="4"/>
  <c r="AZ246" i="4"/>
  <c r="AZ233" i="4"/>
  <c r="AZ231" i="4"/>
  <c r="AZ229" i="4"/>
  <c r="AZ225" i="4"/>
  <c r="AZ217" i="4"/>
  <c r="AZ216" i="4"/>
  <c r="AZ215" i="4"/>
  <c r="AZ209" i="4"/>
  <c r="AZ208" i="4"/>
  <c r="AZ207" i="4"/>
  <c r="AZ206" i="4"/>
  <c r="AZ205" i="4"/>
  <c r="AZ224" i="4"/>
  <c r="AZ201" i="4"/>
  <c r="AZ200" i="4"/>
  <c r="AZ199" i="4"/>
  <c r="AZ193" i="4"/>
  <c r="AZ190" i="4"/>
  <c r="AZ189" i="4"/>
  <c r="AZ213" i="4"/>
  <c r="AZ191" i="4"/>
  <c r="AZ198" i="4"/>
  <c r="AZ197" i="4"/>
  <c r="AZ192" i="4"/>
  <c r="AZ185" i="4"/>
  <c r="AZ184" i="4"/>
  <c r="AZ183" i="4"/>
  <c r="AZ158" i="4"/>
  <c r="AZ181" i="4"/>
  <c r="AZ167" i="4"/>
  <c r="AZ166" i="4"/>
  <c r="AZ165" i="4"/>
  <c r="AZ164" i="4"/>
  <c r="AZ152" i="4"/>
  <c r="AZ160" i="4"/>
  <c r="AZ159" i="4"/>
  <c r="AZ156" i="4"/>
  <c r="AZ182" i="4"/>
  <c r="AZ176" i="4"/>
  <c r="AZ175" i="4"/>
  <c r="AZ174" i="4"/>
  <c r="AZ173" i="4"/>
  <c r="AZ172" i="4"/>
  <c r="AZ168" i="4"/>
  <c r="AZ157" i="4"/>
  <c r="AZ125" i="4"/>
  <c r="AZ151" i="4"/>
  <c r="AZ150" i="4"/>
  <c r="AZ149" i="4"/>
  <c r="AZ148" i="4"/>
  <c r="AZ134" i="4"/>
  <c r="AZ133" i="4"/>
  <c r="AZ132" i="4"/>
  <c r="AZ128" i="4"/>
  <c r="AZ127" i="4"/>
  <c r="AZ126" i="4"/>
  <c r="AZ144" i="4"/>
  <c r="AZ143" i="4"/>
  <c r="AZ142" i="4"/>
  <c r="AZ141" i="4"/>
  <c r="AZ140" i="4"/>
  <c r="AZ135" i="4"/>
  <c r="AZ136" i="4"/>
  <c r="AZ124" i="4"/>
  <c r="AZ102" i="4"/>
  <c r="AZ101" i="4"/>
  <c r="AZ120" i="4"/>
  <c r="AZ119" i="4"/>
  <c r="AZ118" i="4"/>
  <c r="AZ117" i="4"/>
  <c r="AZ116" i="4"/>
  <c r="AZ112" i="4"/>
  <c r="AZ111" i="4"/>
  <c r="AZ110" i="4"/>
  <c r="AZ109" i="4"/>
  <c r="AZ108" i="4"/>
  <c r="AZ100" i="4"/>
  <c r="AZ104" i="4"/>
  <c r="AZ103" i="4"/>
  <c r="BH240" i="4"/>
  <c r="BH238" i="4"/>
  <c r="BH239" i="4"/>
  <c r="BH257" i="4"/>
  <c r="BH253" i="4"/>
  <c r="BH248" i="4"/>
  <c r="BH237" i="4"/>
  <c r="BH232" i="4"/>
  <c r="BH230" i="4"/>
  <c r="BH223" i="4"/>
  <c r="BH222" i="4"/>
  <c r="BH221" i="4"/>
  <c r="BH214" i="4"/>
  <c r="BH256" i="4"/>
  <c r="BH247" i="4"/>
  <c r="BH255" i="4"/>
  <c r="BH246" i="4"/>
  <c r="BH233" i="4"/>
  <c r="BH231" i="4"/>
  <c r="BH229" i="4"/>
  <c r="BH225" i="4"/>
  <c r="BH217" i="4"/>
  <c r="BH216" i="4"/>
  <c r="BH215" i="4"/>
  <c r="BH224" i="4"/>
  <c r="BH254" i="4"/>
  <c r="BH213" i="4"/>
  <c r="BH209" i="4"/>
  <c r="BH208" i="4"/>
  <c r="BH207" i="4"/>
  <c r="BH206" i="4"/>
  <c r="BH205" i="4"/>
  <c r="BH245" i="4"/>
  <c r="BH249" i="4"/>
  <c r="BH201" i="4"/>
  <c r="BH200" i="4"/>
  <c r="BH199" i="4"/>
  <c r="BH241" i="4"/>
  <c r="BH193" i="4"/>
  <c r="BH190" i="4"/>
  <c r="BH189" i="4"/>
  <c r="BH191" i="4"/>
  <c r="BH198" i="4"/>
  <c r="BH197" i="4"/>
  <c r="BH192" i="4"/>
  <c r="BH185" i="4"/>
  <c r="BH184" i="4"/>
  <c r="BH183" i="4"/>
  <c r="BH158" i="4"/>
  <c r="BH181" i="4"/>
  <c r="BH167" i="4"/>
  <c r="BH166" i="4"/>
  <c r="BH165" i="4"/>
  <c r="BH164" i="4"/>
  <c r="BH152" i="4"/>
  <c r="BH160" i="4"/>
  <c r="BH159" i="4"/>
  <c r="BH156" i="4"/>
  <c r="BH182" i="4"/>
  <c r="BH176" i="4"/>
  <c r="BH175" i="4"/>
  <c r="BH174" i="4"/>
  <c r="BH173" i="4"/>
  <c r="BH172" i="4"/>
  <c r="BH168" i="4"/>
  <c r="BH157" i="4"/>
  <c r="BH125" i="4"/>
  <c r="BH151" i="4"/>
  <c r="BH150" i="4"/>
  <c r="BH149" i="4"/>
  <c r="BH148" i="4"/>
  <c r="BH134" i="4"/>
  <c r="BH133" i="4"/>
  <c r="BH132" i="4"/>
  <c r="BH128" i="4"/>
  <c r="BH127" i="4"/>
  <c r="BH126" i="4"/>
  <c r="BH144" i="4"/>
  <c r="BH143" i="4"/>
  <c r="BH142" i="4"/>
  <c r="BH141" i="4"/>
  <c r="BH140" i="4"/>
  <c r="BH135" i="4"/>
  <c r="BH136" i="4"/>
  <c r="BH124" i="4"/>
  <c r="BH102" i="4"/>
  <c r="BH101" i="4"/>
  <c r="BH120" i="4"/>
  <c r="BH119" i="4"/>
  <c r="BH118" i="4"/>
  <c r="BH117" i="4"/>
  <c r="BH116" i="4"/>
  <c r="BH112" i="4"/>
  <c r="BH111" i="4"/>
  <c r="BH110" i="4"/>
  <c r="BH109" i="4"/>
  <c r="BH108" i="4"/>
  <c r="BH100" i="4"/>
  <c r="BH104" i="4"/>
  <c r="BH103" i="4"/>
  <c r="AI21" i="4"/>
  <c r="AQ21" i="4"/>
  <c r="AY21" i="4"/>
  <c r="BG21" i="4"/>
  <c r="BX257" i="4"/>
  <c r="BX256" i="4"/>
  <c r="BX255" i="4"/>
  <c r="BX254" i="4"/>
  <c r="BX253" i="4"/>
  <c r="BX249" i="4"/>
  <c r="BX248" i="4"/>
  <c r="BX247" i="4"/>
  <c r="BX246" i="4"/>
  <c r="BX245" i="4"/>
  <c r="BX241" i="4"/>
  <c r="BX239" i="4"/>
  <c r="BX237" i="4"/>
  <c r="BX240" i="4"/>
  <c r="BX238" i="4"/>
  <c r="BX232" i="4"/>
  <c r="BX230" i="4"/>
  <c r="BX223" i="4"/>
  <c r="BX222" i="4"/>
  <c r="BX221" i="4"/>
  <c r="BX214" i="4"/>
  <c r="BX233" i="4"/>
  <c r="BX224" i="4"/>
  <c r="BX231" i="4"/>
  <c r="BX225" i="4"/>
  <c r="BX217" i="4"/>
  <c r="BX216" i="4"/>
  <c r="BX215" i="4"/>
  <c r="BX209" i="4"/>
  <c r="BX208" i="4"/>
  <c r="BX207" i="4"/>
  <c r="BX206" i="4"/>
  <c r="BX205" i="4"/>
  <c r="BX229" i="4"/>
  <c r="BX213" i="4"/>
  <c r="BX201" i="4"/>
  <c r="BX200" i="4"/>
  <c r="BX199" i="4"/>
  <c r="BX193" i="4"/>
  <c r="BX190" i="4"/>
  <c r="BX189" i="4"/>
  <c r="BX191" i="4"/>
  <c r="BX198" i="4"/>
  <c r="BX197" i="4"/>
  <c r="BX192" i="4"/>
  <c r="BX185" i="4"/>
  <c r="BX184" i="4"/>
  <c r="BX183" i="4"/>
  <c r="BX157" i="4"/>
  <c r="BX158" i="4"/>
  <c r="BX181" i="4"/>
  <c r="BX167" i="4"/>
  <c r="BX166" i="4"/>
  <c r="BX165" i="4"/>
  <c r="BX164" i="4"/>
  <c r="BX152" i="4"/>
  <c r="BX160" i="4"/>
  <c r="BX159" i="4"/>
  <c r="BX156" i="4"/>
  <c r="BX182" i="4"/>
  <c r="BX176" i="4"/>
  <c r="BX175" i="4"/>
  <c r="BX174" i="4"/>
  <c r="BX173" i="4"/>
  <c r="BX172" i="4"/>
  <c r="BX168" i="4"/>
  <c r="BX136" i="4"/>
  <c r="BX124" i="4"/>
  <c r="BX125" i="4"/>
  <c r="BX151" i="4"/>
  <c r="BX150" i="4"/>
  <c r="BX149" i="4"/>
  <c r="BX148" i="4"/>
  <c r="BX134" i="4"/>
  <c r="BX144" i="4"/>
  <c r="BX143" i="4"/>
  <c r="BX142" i="4"/>
  <c r="BX141" i="4"/>
  <c r="BX140" i="4"/>
  <c r="BX135" i="4"/>
  <c r="BX104" i="4"/>
  <c r="BX103" i="4"/>
  <c r="BX133" i="4"/>
  <c r="BX126" i="4"/>
  <c r="BX102" i="4"/>
  <c r="BX101" i="4"/>
  <c r="BX127" i="4"/>
  <c r="BX120" i="4"/>
  <c r="BX119" i="4"/>
  <c r="BX118" i="4"/>
  <c r="BX117" i="4"/>
  <c r="BX116" i="4"/>
  <c r="BX128" i="4"/>
  <c r="BX112" i="4"/>
  <c r="BX111" i="4"/>
  <c r="BX110" i="4"/>
  <c r="BX109" i="4"/>
  <c r="BX108" i="4"/>
  <c r="BX100" i="4"/>
  <c r="BX132" i="4"/>
  <c r="CF257" i="4"/>
  <c r="CF256" i="4"/>
  <c r="CF255" i="4"/>
  <c r="CF254" i="4"/>
  <c r="CF253" i="4"/>
  <c r="CF249" i="4"/>
  <c r="CF248" i="4"/>
  <c r="CF247" i="4"/>
  <c r="CF246" i="4"/>
  <c r="CF245" i="4"/>
  <c r="CF241" i="4"/>
  <c r="CF239" i="4"/>
  <c r="CF237" i="4"/>
  <c r="CF240" i="4"/>
  <c r="CF238" i="4"/>
  <c r="CF233" i="4"/>
  <c r="CF232" i="4"/>
  <c r="CF230" i="4"/>
  <c r="CF223" i="4"/>
  <c r="CF222" i="4"/>
  <c r="CF221" i="4"/>
  <c r="CF214" i="4"/>
  <c r="CF224" i="4"/>
  <c r="CF213" i="4"/>
  <c r="CF229" i="4"/>
  <c r="CF209" i="4"/>
  <c r="CF208" i="4"/>
  <c r="CF207" i="4"/>
  <c r="CF206" i="4"/>
  <c r="CF205" i="4"/>
  <c r="CF201" i="4"/>
  <c r="CF200" i="4"/>
  <c r="CF199" i="4"/>
  <c r="CF231" i="4"/>
  <c r="CF225" i="4"/>
  <c r="CF193" i="4"/>
  <c r="CF190" i="4"/>
  <c r="CF189" i="4"/>
  <c r="CF217" i="4"/>
  <c r="CF215" i="4"/>
  <c r="CF191" i="4"/>
  <c r="CF198" i="4"/>
  <c r="CF197" i="4"/>
  <c r="CF192" i="4"/>
  <c r="CF185" i="4"/>
  <c r="CF184" i="4"/>
  <c r="CF183" i="4"/>
  <c r="CF216" i="4"/>
  <c r="CF157" i="4"/>
  <c r="CF158" i="4"/>
  <c r="CF181" i="4"/>
  <c r="CF167" i="4"/>
  <c r="CF166" i="4"/>
  <c r="CF165" i="4"/>
  <c r="CF164" i="4"/>
  <c r="CF152" i="4"/>
  <c r="CF160" i="4"/>
  <c r="CF159" i="4"/>
  <c r="CF156" i="4"/>
  <c r="CF182" i="4"/>
  <c r="CF176" i="4"/>
  <c r="CF175" i="4"/>
  <c r="CF174" i="4"/>
  <c r="CF173" i="4"/>
  <c r="CF172" i="4"/>
  <c r="CF168" i="4"/>
  <c r="CF136" i="4"/>
  <c r="CF124" i="4"/>
  <c r="CF125" i="4"/>
  <c r="CF151" i="4"/>
  <c r="CF150" i="4"/>
  <c r="CF149" i="4"/>
  <c r="CF148" i="4"/>
  <c r="CF134" i="4"/>
  <c r="CF144" i="4"/>
  <c r="CF143" i="4"/>
  <c r="CF142" i="4"/>
  <c r="CF141" i="4"/>
  <c r="CF140" i="4"/>
  <c r="CF135" i="4"/>
  <c r="CF133" i="4"/>
  <c r="CF126" i="4"/>
  <c r="CF104" i="4"/>
  <c r="CF103" i="4"/>
  <c r="CF127" i="4"/>
  <c r="CF102" i="4"/>
  <c r="CF101" i="4"/>
  <c r="CF128" i="4"/>
  <c r="CF120" i="4"/>
  <c r="CF119" i="4"/>
  <c r="CF118" i="4"/>
  <c r="CF117" i="4"/>
  <c r="CF116" i="4"/>
  <c r="CF112" i="4"/>
  <c r="CF111" i="4"/>
  <c r="CF110" i="4"/>
  <c r="CF109" i="4"/>
  <c r="CF108" i="4"/>
  <c r="CF100" i="4"/>
  <c r="CF132" i="4"/>
  <c r="AL22" i="4"/>
  <c r="BB22" i="4"/>
  <c r="BJ22" i="4"/>
  <c r="CO243" i="4"/>
  <c r="CO242" i="4"/>
  <c r="CO239" i="4"/>
  <c r="CO244" i="4"/>
  <c r="CO219" i="4"/>
  <c r="CO230" i="4"/>
  <c r="CO218" i="4"/>
  <c r="CO227" i="4"/>
  <c r="CO226" i="4"/>
  <c r="CO209" i="4"/>
  <c r="CO206" i="4"/>
  <c r="CO216" i="4"/>
  <c r="CO215" i="4"/>
  <c r="CO210" i="4"/>
  <c r="CO229" i="4"/>
  <c r="CO193" i="4"/>
  <c r="CO188" i="4"/>
  <c r="CO187" i="4"/>
  <c r="CO197" i="4"/>
  <c r="CO196" i="4"/>
  <c r="CO194" i="4"/>
  <c r="CO184" i="4"/>
  <c r="CO162" i="4"/>
  <c r="CO161" i="4"/>
  <c r="CO163" i="4"/>
  <c r="CO166" i="4"/>
  <c r="CO165" i="4"/>
  <c r="CO164" i="4"/>
  <c r="CO152" i="4"/>
  <c r="CO160" i="4"/>
  <c r="CO159" i="4"/>
  <c r="CO154" i="4"/>
  <c r="CO177" i="4"/>
  <c r="CO176" i="4"/>
  <c r="CO173" i="4"/>
  <c r="CO155" i="4"/>
  <c r="CO153" i="4"/>
  <c r="CO129" i="4"/>
  <c r="CO139" i="4"/>
  <c r="CO130" i="4"/>
  <c r="CO138" i="4"/>
  <c r="CO151" i="4"/>
  <c r="CO150" i="4"/>
  <c r="CO149" i="4"/>
  <c r="CO148" i="4"/>
  <c r="CO144" i="4"/>
  <c r="CO143" i="4"/>
  <c r="CO142" i="4"/>
  <c r="CO141" i="4"/>
  <c r="CO140" i="4"/>
  <c r="CO137" i="4"/>
  <c r="CO121" i="4"/>
  <c r="CO104" i="4"/>
  <c r="CO127" i="4"/>
  <c r="CO122" i="4"/>
  <c r="CO105" i="4"/>
  <c r="CO99" i="4"/>
  <c r="CO97" i="4"/>
  <c r="CO96" i="4"/>
  <c r="CO106" i="4"/>
  <c r="CO98" i="4"/>
  <c r="CO131" i="4"/>
  <c r="CO128" i="4"/>
  <c r="CO95" i="4"/>
  <c r="CO120" i="4"/>
  <c r="CO119" i="4"/>
  <c r="CO118" i="4"/>
  <c r="CO117" i="4"/>
  <c r="CO116" i="4"/>
  <c r="CO115" i="4"/>
  <c r="CO132" i="4"/>
  <c r="CO111" i="4"/>
  <c r="CO110" i="4"/>
  <c r="CO109" i="4"/>
  <c r="CO108" i="4"/>
  <c r="CO107" i="4"/>
  <c r="CO100" i="4"/>
  <c r="CO94" i="4"/>
  <c r="CO133" i="4"/>
  <c r="CO126" i="4"/>
  <c r="CO93" i="4"/>
  <c r="CW243" i="4"/>
  <c r="CW242" i="4"/>
  <c r="CW239" i="4"/>
  <c r="CW244" i="4"/>
  <c r="CW219" i="4"/>
  <c r="CW230" i="4"/>
  <c r="CW218" i="4"/>
  <c r="CW209" i="4"/>
  <c r="CW206" i="4"/>
  <c r="CW216" i="4"/>
  <c r="CW215" i="4"/>
  <c r="CW229" i="4"/>
  <c r="CW210" i="4"/>
  <c r="CW227" i="4"/>
  <c r="CW226" i="4"/>
  <c r="CW193" i="4"/>
  <c r="CW188" i="4"/>
  <c r="CW187" i="4"/>
  <c r="CW197" i="4"/>
  <c r="CW196" i="4"/>
  <c r="CW194" i="4"/>
  <c r="CW184" i="4"/>
  <c r="CW162" i="4"/>
  <c r="CW161" i="4"/>
  <c r="CW163" i="4"/>
  <c r="CW166" i="4"/>
  <c r="CW165" i="4"/>
  <c r="CW164" i="4"/>
  <c r="CW152" i="4"/>
  <c r="CW160" i="4"/>
  <c r="CW159" i="4"/>
  <c r="CW154" i="4"/>
  <c r="CW177" i="4"/>
  <c r="CW176" i="4"/>
  <c r="CW173" i="4"/>
  <c r="CW155" i="4"/>
  <c r="CW153" i="4"/>
  <c r="CW129" i="4"/>
  <c r="CW139" i="4"/>
  <c r="CW130" i="4"/>
  <c r="CW138" i="4"/>
  <c r="CW151" i="4"/>
  <c r="CW150" i="4"/>
  <c r="CW149" i="4"/>
  <c r="CW148" i="4"/>
  <c r="CW144" i="4"/>
  <c r="CW143" i="4"/>
  <c r="CW142" i="4"/>
  <c r="CW141" i="4"/>
  <c r="CW140" i="4"/>
  <c r="CW137" i="4"/>
  <c r="CW127" i="4"/>
  <c r="CW121" i="4"/>
  <c r="CW104" i="4"/>
  <c r="CW122" i="4"/>
  <c r="CW105" i="4"/>
  <c r="CW99" i="4"/>
  <c r="CW97" i="4"/>
  <c r="CW96" i="4"/>
  <c r="CW131" i="4"/>
  <c r="CW128" i="4"/>
  <c r="CW106" i="4"/>
  <c r="CW98" i="4"/>
  <c r="CW95" i="4"/>
  <c r="CW132" i="4"/>
  <c r="CW120" i="4"/>
  <c r="CW119" i="4"/>
  <c r="CW118" i="4"/>
  <c r="CW117" i="4"/>
  <c r="CW116" i="4"/>
  <c r="CW115" i="4"/>
  <c r="CW111" i="4"/>
  <c r="CW110" i="4"/>
  <c r="CW109" i="4"/>
  <c r="CW108" i="4"/>
  <c r="CW107" i="4"/>
  <c r="CW100" i="4"/>
  <c r="CW94" i="4"/>
  <c r="CW133" i="4"/>
  <c r="CW126" i="4"/>
  <c r="CW93" i="4"/>
  <c r="AH23" i="4"/>
  <c r="AP23" i="4"/>
  <c r="AI24" i="4"/>
  <c r="AQ24" i="4"/>
  <c r="AY24" i="4"/>
  <c r="BG24" i="4"/>
  <c r="AG25" i="4"/>
  <c r="AO25" i="4"/>
  <c r="AW25" i="4"/>
  <c r="BE25" i="4"/>
  <c r="AG26" i="4"/>
  <c r="AO26" i="4"/>
  <c r="AW26" i="4"/>
  <c r="BE26" i="4"/>
  <c r="AF27" i="4"/>
  <c r="AN27" i="4"/>
  <c r="AV27" i="4"/>
  <c r="BD27" i="4"/>
  <c r="AH28" i="4"/>
  <c r="AP28" i="4"/>
  <c r="AX28" i="4"/>
  <c r="BF28" i="4"/>
  <c r="AI29" i="4"/>
  <c r="AQ29" i="4"/>
  <c r="AY29" i="4"/>
  <c r="BG29" i="4"/>
  <c r="AS274" i="4"/>
  <c r="BB274" i="4"/>
  <c r="BB273" i="4"/>
  <c r="AB30" i="4"/>
  <c r="AJ30" i="4"/>
  <c r="AR30" i="4"/>
  <c r="AZ30" i="4"/>
  <c r="BH30" i="4"/>
  <c r="DO157" i="4"/>
  <c r="DO168" i="4"/>
  <c r="DO166" i="4"/>
  <c r="DO165" i="4"/>
  <c r="DO152" i="4"/>
  <c r="DO160" i="4"/>
  <c r="DO159" i="4"/>
  <c r="DO158" i="4"/>
  <c r="DO177" i="4"/>
  <c r="DO176" i="4"/>
  <c r="DO175" i="4"/>
  <c r="DO174" i="4"/>
  <c r="DO173" i="4"/>
  <c r="DO169" i="4"/>
  <c r="DO167" i="4"/>
  <c r="DO153" i="4"/>
  <c r="DO161" i="4"/>
  <c r="DO124" i="4"/>
  <c r="DO136" i="4"/>
  <c r="DO151" i="4"/>
  <c r="DO150" i="4"/>
  <c r="DO149" i="4"/>
  <c r="DO145" i="4"/>
  <c r="DO133" i="4"/>
  <c r="DO132" i="4"/>
  <c r="DO128" i="4"/>
  <c r="DO127" i="4"/>
  <c r="DO126" i="4"/>
  <c r="DO125" i="4"/>
  <c r="DO144" i="4"/>
  <c r="DO143" i="4"/>
  <c r="DO142" i="4"/>
  <c r="DO141" i="4"/>
  <c r="DO134" i="4"/>
  <c r="DO135" i="4"/>
  <c r="DO103" i="4"/>
  <c r="DO102" i="4"/>
  <c r="DO120" i="4"/>
  <c r="DO119" i="4"/>
  <c r="DO118" i="4"/>
  <c r="DO117" i="4"/>
  <c r="DO116" i="4"/>
  <c r="DO111" i="4"/>
  <c r="DO110" i="4"/>
  <c r="DO109" i="4"/>
  <c r="DO108" i="4"/>
  <c r="DO101" i="4"/>
  <c r="DO100" i="4"/>
  <c r="DO112" i="4"/>
  <c r="DO104" i="4"/>
  <c r="DW157" i="4"/>
  <c r="DW168" i="4"/>
  <c r="DW166" i="4"/>
  <c r="DW165" i="4"/>
  <c r="DW152" i="4"/>
  <c r="DW160" i="4"/>
  <c r="DW159" i="4"/>
  <c r="DW158" i="4"/>
  <c r="DW177" i="4"/>
  <c r="DW176" i="4"/>
  <c r="DW175" i="4"/>
  <c r="DW174" i="4"/>
  <c r="DW173" i="4"/>
  <c r="DW169" i="4"/>
  <c r="DW167" i="4"/>
  <c r="DW153" i="4"/>
  <c r="DW161" i="4"/>
  <c r="DW124" i="4"/>
  <c r="DW136" i="4"/>
  <c r="DW151" i="4"/>
  <c r="DW150" i="4"/>
  <c r="DW149" i="4"/>
  <c r="DW145" i="4"/>
  <c r="DW133" i="4"/>
  <c r="DW132" i="4"/>
  <c r="DW128" i="4"/>
  <c r="DW127" i="4"/>
  <c r="DW126" i="4"/>
  <c r="DW125" i="4"/>
  <c r="DW144" i="4"/>
  <c r="DW143" i="4"/>
  <c r="DW142" i="4"/>
  <c r="DW141" i="4"/>
  <c r="DW134" i="4"/>
  <c r="DW135" i="4"/>
  <c r="DW103" i="4"/>
  <c r="DW102" i="4"/>
  <c r="DW120" i="4"/>
  <c r="DW119" i="4"/>
  <c r="DW118" i="4"/>
  <c r="DW117" i="4"/>
  <c r="DW116" i="4"/>
  <c r="DW111" i="4"/>
  <c r="DW110" i="4"/>
  <c r="DW109" i="4"/>
  <c r="DW108" i="4"/>
  <c r="DW101" i="4"/>
  <c r="DW100" i="4"/>
  <c r="DW112" i="4"/>
  <c r="DW104" i="4"/>
  <c r="EH201" i="4"/>
  <c r="EH209" i="4"/>
  <c r="EH208" i="4"/>
  <c r="EH207" i="4"/>
  <c r="EH206" i="4"/>
  <c r="EH205" i="4"/>
  <c r="EH200" i="4"/>
  <c r="EH199" i="4"/>
  <c r="EH193" i="4"/>
  <c r="EH192" i="4"/>
  <c r="EH189" i="4"/>
  <c r="EH190" i="4"/>
  <c r="EH198" i="4"/>
  <c r="EH197" i="4"/>
  <c r="EH191" i="4"/>
  <c r="EH185" i="4"/>
  <c r="EH184" i="4"/>
  <c r="EH183" i="4"/>
  <c r="EH182" i="4"/>
  <c r="EH181" i="4"/>
  <c r="EH166" i="4"/>
  <c r="EH165" i="4"/>
  <c r="EH152" i="4"/>
  <c r="EH160" i="4"/>
  <c r="EH94" i="4" s="1"/>
  <c r="EH159" i="4"/>
  <c r="EH93" i="4" s="1"/>
  <c r="EH158" i="4"/>
  <c r="EH92" i="4" s="1"/>
  <c r="EH177" i="4"/>
  <c r="EH176" i="4"/>
  <c r="EH175" i="4"/>
  <c r="EH174" i="4"/>
  <c r="EH173" i="4"/>
  <c r="EH169" i="4"/>
  <c r="EH167" i="4"/>
  <c r="EH161" i="4"/>
  <c r="EH95" i="4" s="1"/>
  <c r="EH157" i="4"/>
  <c r="EH91" i="4" s="1"/>
  <c r="EH47" i="4" s="1"/>
  <c r="EH168" i="4"/>
  <c r="EH136" i="4"/>
  <c r="EH151" i="4"/>
  <c r="EH150" i="4"/>
  <c r="EH149" i="4"/>
  <c r="EH148" i="4"/>
  <c r="EH133" i="4"/>
  <c r="EH132" i="4"/>
  <c r="EH128" i="4"/>
  <c r="EH127" i="4"/>
  <c r="EH126" i="4"/>
  <c r="EH125" i="4"/>
  <c r="EH144" i="4"/>
  <c r="EH143" i="4"/>
  <c r="EH142" i="4"/>
  <c r="EH141" i="4"/>
  <c r="EH140" i="4"/>
  <c r="EH134" i="4"/>
  <c r="EH135" i="4"/>
  <c r="EH124" i="4"/>
  <c r="EH120" i="4"/>
  <c r="EH119" i="4"/>
  <c r="EH118" i="4"/>
  <c r="EH117" i="4"/>
  <c r="EH116" i="4"/>
  <c r="EH103" i="4"/>
  <c r="EH86" i="4" s="1"/>
  <c r="EH102" i="4"/>
  <c r="EH85" i="4" s="1"/>
  <c r="EH111" i="4"/>
  <c r="EH110" i="4"/>
  <c r="EH109" i="4"/>
  <c r="EH108" i="4"/>
  <c r="EH101" i="4"/>
  <c r="EH84" i="4" s="1"/>
  <c r="EH100" i="4"/>
  <c r="EH83" i="4" s="1"/>
  <c r="EH112" i="4"/>
  <c r="EH104" i="4"/>
  <c r="EH87" i="4" s="1"/>
  <c r="EP201" i="4"/>
  <c r="EP209" i="4"/>
  <c r="EP208" i="4"/>
  <c r="EP207" i="4"/>
  <c r="EP206" i="4"/>
  <c r="EP205" i="4"/>
  <c r="EP199" i="4"/>
  <c r="EP193" i="4"/>
  <c r="EP192" i="4"/>
  <c r="EP189" i="4"/>
  <c r="EP190" i="4"/>
  <c r="EP198" i="4"/>
  <c r="EP197" i="4"/>
  <c r="EP191" i="4"/>
  <c r="EP185" i="4"/>
  <c r="EP184" i="4"/>
  <c r="EP183" i="4"/>
  <c r="EP200" i="4"/>
  <c r="EP182" i="4"/>
  <c r="EP181" i="4"/>
  <c r="EP166" i="4"/>
  <c r="EP165" i="4"/>
  <c r="EP152" i="4"/>
  <c r="EP160" i="4"/>
  <c r="EP94" i="4" s="1"/>
  <c r="EP159" i="4"/>
  <c r="EP93" i="4" s="1"/>
  <c r="EP158" i="4"/>
  <c r="EP92" i="4" s="1"/>
  <c r="EP177" i="4"/>
  <c r="EP176" i="4"/>
  <c r="EP175" i="4"/>
  <c r="EP174" i="4"/>
  <c r="EP173" i="4"/>
  <c r="EP169" i="4"/>
  <c r="EP167" i="4"/>
  <c r="EP161" i="4"/>
  <c r="EP95" i="4" s="1"/>
  <c r="EP157" i="4"/>
  <c r="EP91" i="4" s="1"/>
  <c r="EP47" i="4" s="1"/>
  <c r="EP168" i="4"/>
  <c r="EP136" i="4"/>
  <c r="EP151" i="4"/>
  <c r="EP150" i="4"/>
  <c r="EP149" i="4"/>
  <c r="EP148" i="4"/>
  <c r="EP133" i="4"/>
  <c r="EP132" i="4"/>
  <c r="EP128" i="4"/>
  <c r="EP127" i="4"/>
  <c r="EP126" i="4"/>
  <c r="EP125" i="4"/>
  <c r="EP144" i="4"/>
  <c r="EP143" i="4"/>
  <c r="EP142" i="4"/>
  <c r="EP141" i="4"/>
  <c r="EP140" i="4"/>
  <c r="EP134" i="4"/>
  <c r="EP135" i="4"/>
  <c r="EP124" i="4"/>
  <c r="EP120" i="4"/>
  <c r="EP119" i="4"/>
  <c r="EP118" i="4"/>
  <c r="EP117" i="4"/>
  <c r="EP116" i="4"/>
  <c r="EP103" i="4"/>
  <c r="EP86" i="4" s="1"/>
  <c r="EP102" i="4"/>
  <c r="EP85" i="4" s="1"/>
  <c r="EP111" i="4"/>
  <c r="EP110" i="4"/>
  <c r="EP109" i="4"/>
  <c r="EP108" i="4"/>
  <c r="EP101" i="4"/>
  <c r="EP84" i="4" s="1"/>
  <c r="EP100" i="4"/>
  <c r="EP83" i="4" s="1"/>
  <c r="EP112" i="4"/>
  <c r="EP104" i="4"/>
  <c r="EP87" i="4" s="1"/>
  <c r="FC217" i="4"/>
  <c r="FC216" i="4"/>
  <c r="FC215" i="4"/>
  <c r="FC214" i="4"/>
  <c r="FC213" i="4"/>
  <c r="FC200" i="4"/>
  <c r="FC199" i="4"/>
  <c r="FC201" i="4"/>
  <c r="FC190" i="4"/>
  <c r="FC209" i="4"/>
  <c r="FC198" i="4"/>
  <c r="FC197" i="4"/>
  <c r="FC191" i="4"/>
  <c r="FC185" i="4"/>
  <c r="FC184" i="4"/>
  <c r="FC183" i="4"/>
  <c r="FC208" i="4"/>
  <c r="FC207" i="4"/>
  <c r="FC206" i="4"/>
  <c r="FC205" i="4"/>
  <c r="FC193" i="4"/>
  <c r="FC192" i="4"/>
  <c r="FC189" i="4"/>
  <c r="FC177" i="4"/>
  <c r="FC176" i="4"/>
  <c r="FC175" i="4"/>
  <c r="FC174" i="4"/>
  <c r="FC173" i="4"/>
  <c r="FC169" i="4"/>
  <c r="FC156" i="4"/>
  <c r="FC157" i="4"/>
  <c r="FC182" i="4"/>
  <c r="FC181" i="4"/>
  <c r="FC152" i="4"/>
  <c r="FC160" i="4"/>
  <c r="FC159" i="4"/>
  <c r="FC158" i="4"/>
  <c r="FC134" i="4"/>
  <c r="FC135" i="4"/>
  <c r="FC124" i="4"/>
  <c r="FC136" i="4"/>
  <c r="FC151" i="4"/>
  <c r="FC150" i="4"/>
  <c r="FC149" i="4"/>
  <c r="FC148" i="4"/>
  <c r="FC133" i="4"/>
  <c r="FC132" i="4"/>
  <c r="FC128" i="4"/>
  <c r="FC127" i="4"/>
  <c r="FC126" i="4"/>
  <c r="FC125" i="4"/>
  <c r="FC144" i="4"/>
  <c r="FC143" i="4"/>
  <c r="FC142" i="4"/>
  <c r="FC141" i="4"/>
  <c r="FC140" i="4"/>
  <c r="FC101" i="4"/>
  <c r="FC100" i="4"/>
  <c r="FC112" i="4"/>
  <c r="FC104" i="4"/>
  <c r="FC120" i="4"/>
  <c r="FC119" i="4"/>
  <c r="FC118" i="4"/>
  <c r="FC117" i="4"/>
  <c r="FC116" i="4"/>
  <c r="FC111" i="4"/>
  <c r="FC110" i="4"/>
  <c r="FC109" i="4"/>
  <c r="FC108" i="4"/>
  <c r="FC103" i="4"/>
  <c r="FC102" i="4"/>
  <c r="FK217" i="4"/>
  <c r="FK216" i="4"/>
  <c r="FK215" i="4"/>
  <c r="FK214" i="4"/>
  <c r="FK213" i="4"/>
  <c r="FK200" i="4"/>
  <c r="FK199" i="4"/>
  <c r="FK201" i="4"/>
  <c r="FK209" i="4"/>
  <c r="FK190" i="4"/>
  <c r="FK208" i="4"/>
  <c r="FK198" i="4"/>
  <c r="FK197" i="4"/>
  <c r="FK191" i="4"/>
  <c r="FK185" i="4"/>
  <c r="FK184" i="4"/>
  <c r="FK183" i="4"/>
  <c r="FK207" i="4"/>
  <c r="FK206" i="4"/>
  <c r="FK205" i="4"/>
  <c r="FK193" i="4"/>
  <c r="FK192" i="4"/>
  <c r="FK189" i="4"/>
  <c r="FK177" i="4"/>
  <c r="FK176" i="4"/>
  <c r="FK175" i="4"/>
  <c r="FK174" i="4"/>
  <c r="FK173" i="4"/>
  <c r="FK169" i="4"/>
  <c r="FK156" i="4"/>
  <c r="FK157" i="4"/>
  <c r="FK182" i="4"/>
  <c r="FK181" i="4"/>
  <c r="FK152" i="4"/>
  <c r="FK160" i="4"/>
  <c r="FK159" i="4"/>
  <c r="FK158" i="4"/>
  <c r="FK134" i="4"/>
  <c r="FK135" i="4"/>
  <c r="FK124" i="4"/>
  <c r="FK136" i="4"/>
  <c r="FK151" i="4"/>
  <c r="FK150" i="4"/>
  <c r="FK149" i="4"/>
  <c r="FK148" i="4"/>
  <c r="FK133" i="4"/>
  <c r="FK132" i="4"/>
  <c r="FK128" i="4"/>
  <c r="FK127" i="4"/>
  <c r="FK126" i="4"/>
  <c r="FK125" i="4"/>
  <c r="FK144" i="4"/>
  <c r="FK143" i="4"/>
  <c r="FK142" i="4"/>
  <c r="FK141" i="4"/>
  <c r="FK140" i="4"/>
  <c r="FK101" i="4"/>
  <c r="FK100" i="4"/>
  <c r="FK112" i="4"/>
  <c r="FK104" i="4"/>
  <c r="FK120" i="4"/>
  <c r="FK119" i="4"/>
  <c r="FK118" i="4"/>
  <c r="FK117" i="4"/>
  <c r="FK116" i="4"/>
  <c r="FK111" i="4"/>
  <c r="FK110" i="4"/>
  <c r="FK109" i="4"/>
  <c r="FK108" i="4"/>
  <c r="FK103" i="4"/>
  <c r="FK102" i="4"/>
  <c r="FU157" i="4"/>
  <c r="FU168" i="4"/>
  <c r="FU166" i="4"/>
  <c r="FU165" i="4"/>
  <c r="FU152" i="4"/>
  <c r="FU161" i="4"/>
  <c r="FU160" i="4"/>
  <c r="FU159" i="4"/>
  <c r="FU158" i="4"/>
  <c r="FU153" i="4"/>
  <c r="FU177" i="4"/>
  <c r="FU176" i="4"/>
  <c r="FU175" i="4"/>
  <c r="FU174" i="4"/>
  <c r="FU173" i="4"/>
  <c r="FU169" i="4"/>
  <c r="FU167" i="4"/>
  <c r="FU135" i="4"/>
  <c r="FU124" i="4"/>
  <c r="FU145" i="4"/>
  <c r="FU136" i="4"/>
  <c r="FU151" i="4"/>
  <c r="FU150" i="4"/>
  <c r="FU149" i="4"/>
  <c r="FU144" i="4"/>
  <c r="FU143" i="4"/>
  <c r="FU142" i="4"/>
  <c r="FU141" i="4"/>
  <c r="FU134" i="4"/>
  <c r="FU112" i="4"/>
  <c r="FU128" i="4"/>
  <c r="FU104" i="4"/>
  <c r="FU132" i="4"/>
  <c r="FU125" i="4"/>
  <c r="FU120" i="4"/>
  <c r="FU119" i="4"/>
  <c r="FU118" i="4"/>
  <c r="FU117" i="4"/>
  <c r="FU116" i="4"/>
  <c r="FU133" i="4"/>
  <c r="FU126" i="4"/>
  <c r="FU111" i="4"/>
  <c r="FU110" i="4"/>
  <c r="FU109" i="4"/>
  <c r="FU108" i="4"/>
  <c r="FU103" i="4"/>
  <c r="FU102" i="4"/>
  <c r="FU127" i="4"/>
  <c r="FU101" i="4"/>
  <c r="FU100" i="4"/>
  <c r="GC157" i="4"/>
  <c r="GC168" i="4"/>
  <c r="GC166" i="4"/>
  <c r="GC165" i="4"/>
  <c r="GC152" i="4"/>
  <c r="GC151" i="4"/>
  <c r="GC161" i="4"/>
  <c r="GC160" i="4"/>
  <c r="GC159" i="4"/>
  <c r="GC158" i="4"/>
  <c r="GC153" i="4"/>
  <c r="GC177" i="4"/>
  <c r="GC176" i="4"/>
  <c r="GC175" i="4"/>
  <c r="GC174" i="4"/>
  <c r="GC173" i="4"/>
  <c r="GC169" i="4"/>
  <c r="GC167" i="4"/>
  <c r="GC135" i="4"/>
  <c r="GC124" i="4"/>
  <c r="GC145" i="4"/>
  <c r="GC136" i="4"/>
  <c r="GC150" i="4"/>
  <c r="GC149" i="4"/>
  <c r="GC144" i="4"/>
  <c r="GC143" i="4"/>
  <c r="GC142" i="4"/>
  <c r="GC141" i="4"/>
  <c r="GC134" i="4"/>
  <c r="GC128" i="4"/>
  <c r="GC112" i="4"/>
  <c r="GC132" i="4"/>
  <c r="GC125" i="4"/>
  <c r="GC104" i="4"/>
  <c r="GC133" i="4"/>
  <c r="GC126" i="4"/>
  <c r="GC120" i="4"/>
  <c r="GC119" i="4"/>
  <c r="GC118" i="4"/>
  <c r="GC117" i="4"/>
  <c r="GC116" i="4"/>
  <c r="GC111" i="4"/>
  <c r="GC110" i="4"/>
  <c r="GC109" i="4"/>
  <c r="GC108" i="4"/>
  <c r="GC103" i="4"/>
  <c r="GC102" i="4"/>
  <c r="GC127" i="4"/>
  <c r="GC101" i="4"/>
  <c r="GC100" i="4"/>
  <c r="GV209" i="4"/>
  <c r="GV208" i="4"/>
  <c r="GV207" i="4"/>
  <c r="GV206" i="4"/>
  <c r="GV205" i="4"/>
  <c r="GV200" i="4"/>
  <c r="GV199" i="4"/>
  <c r="GV190" i="4"/>
  <c r="GV198" i="4"/>
  <c r="GV197" i="4"/>
  <c r="GV191" i="4"/>
  <c r="GV185" i="4"/>
  <c r="GV184" i="4"/>
  <c r="GV183" i="4"/>
  <c r="GV201" i="4"/>
  <c r="GV193" i="4"/>
  <c r="GV192" i="4"/>
  <c r="GV189" i="4"/>
  <c r="GV168" i="4"/>
  <c r="GV166" i="4"/>
  <c r="GV165" i="4"/>
  <c r="GV152" i="4"/>
  <c r="GV151" i="4"/>
  <c r="GV161" i="4"/>
  <c r="GV95" i="4" s="1"/>
  <c r="GV160" i="4"/>
  <c r="GV94" i="4" s="1"/>
  <c r="GV159" i="4"/>
  <c r="GV93" i="4" s="1"/>
  <c r="GV158" i="4"/>
  <c r="GV92" i="4" s="1"/>
  <c r="GV182" i="4"/>
  <c r="GV181" i="4"/>
  <c r="GV177" i="4"/>
  <c r="GV176" i="4"/>
  <c r="GV175" i="4"/>
  <c r="GV174" i="4"/>
  <c r="GV173" i="4"/>
  <c r="GV169" i="4"/>
  <c r="GV167" i="4"/>
  <c r="GV157" i="4"/>
  <c r="GV91" i="4" s="1"/>
  <c r="GV47" i="4" s="1"/>
  <c r="GV136" i="4"/>
  <c r="GV150" i="4"/>
  <c r="GV149" i="4"/>
  <c r="GV148" i="4"/>
  <c r="GV133" i="4"/>
  <c r="GV132" i="4"/>
  <c r="GV128" i="4"/>
  <c r="GV127" i="4"/>
  <c r="GV126" i="4"/>
  <c r="GV125" i="4"/>
  <c r="GV144" i="4"/>
  <c r="GV143" i="4"/>
  <c r="GV142" i="4"/>
  <c r="GV141" i="4"/>
  <c r="GV140" i="4"/>
  <c r="GV134" i="4"/>
  <c r="GV135" i="4"/>
  <c r="GV124" i="4"/>
  <c r="GV104" i="4"/>
  <c r="GV87" i="4" s="1"/>
  <c r="GV120" i="4"/>
  <c r="GV119" i="4"/>
  <c r="GV118" i="4"/>
  <c r="GV117" i="4"/>
  <c r="GV116" i="4"/>
  <c r="GV111" i="4"/>
  <c r="GV110" i="4"/>
  <c r="GV109" i="4"/>
  <c r="GV108" i="4"/>
  <c r="GV103" i="4"/>
  <c r="GV86" i="4" s="1"/>
  <c r="GV102" i="4"/>
  <c r="GV85" i="4" s="1"/>
  <c r="GV112" i="4"/>
  <c r="GV101" i="4"/>
  <c r="GV84" i="4" s="1"/>
  <c r="GV100" i="4"/>
  <c r="GV83" i="4" s="1"/>
  <c r="HD209" i="4"/>
  <c r="HD208" i="4"/>
  <c r="HD207" i="4"/>
  <c r="HD206" i="4"/>
  <c r="HD205" i="4"/>
  <c r="HD200" i="4"/>
  <c r="HD199" i="4"/>
  <c r="HD190" i="4"/>
  <c r="HD201" i="4"/>
  <c r="HD198" i="4"/>
  <c r="HD197" i="4"/>
  <c r="HD191" i="4"/>
  <c r="HD185" i="4"/>
  <c r="HD184" i="4"/>
  <c r="HD183" i="4"/>
  <c r="HD193" i="4"/>
  <c r="HD192" i="4"/>
  <c r="HD189" i="4"/>
  <c r="HD168" i="4"/>
  <c r="HD166" i="4"/>
  <c r="HD165" i="4"/>
  <c r="HD152" i="4"/>
  <c r="HD151" i="4"/>
  <c r="HD161" i="4"/>
  <c r="HD95" i="4" s="1"/>
  <c r="HD160" i="4"/>
  <c r="HD94" i="4" s="1"/>
  <c r="HD159" i="4"/>
  <c r="HD93" i="4" s="1"/>
  <c r="HD158" i="4"/>
  <c r="HD92" i="4" s="1"/>
  <c r="HD182" i="4"/>
  <c r="HD181" i="4"/>
  <c r="HD177" i="4"/>
  <c r="HD176" i="4"/>
  <c r="HD175" i="4"/>
  <c r="HD174" i="4"/>
  <c r="HD173" i="4"/>
  <c r="HD169" i="4"/>
  <c r="HD167" i="4"/>
  <c r="HD157" i="4"/>
  <c r="HD91" i="4" s="1"/>
  <c r="HD136" i="4"/>
  <c r="HD150" i="4"/>
  <c r="HD149" i="4"/>
  <c r="HD148" i="4"/>
  <c r="HD133" i="4"/>
  <c r="HD132" i="4"/>
  <c r="HD128" i="4"/>
  <c r="HD127" i="4"/>
  <c r="HD126" i="4"/>
  <c r="HD125" i="4"/>
  <c r="HD144" i="4"/>
  <c r="HD143" i="4"/>
  <c r="HD142" i="4"/>
  <c r="HD141" i="4"/>
  <c r="HD140" i="4"/>
  <c r="HD134" i="4"/>
  <c r="HD135" i="4"/>
  <c r="HD124" i="4"/>
  <c r="HD104" i="4"/>
  <c r="HD87" i="4" s="1"/>
  <c r="HD120" i="4"/>
  <c r="HD119" i="4"/>
  <c r="HD118" i="4"/>
  <c r="HD117" i="4"/>
  <c r="HD116" i="4"/>
  <c r="HD111" i="4"/>
  <c r="HD110" i="4"/>
  <c r="HD109" i="4"/>
  <c r="HD108" i="4"/>
  <c r="HD103" i="4"/>
  <c r="HD86" i="4" s="1"/>
  <c r="HD102" i="4"/>
  <c r="HD85" i="4" s="1"/>
  <c r="HD112" i="4"/>
  <c r="HD101" i="4"/>
  <c r="HD84" i="4" s="1"/>
  <c r="HD100" i="4"/>
  <c r="HD83" i="4" s="1"/>
  <c r="HO217" i="4"/>
  <c r="HO216" i="4"/>
  <c r="HO215" i="4"/>
  <c r="HO214" i="4"/>
  <c r="HO200" i="4"/>
  <c r="HO199" i="4"/>
  <c r="HO198" i="4"/>
  <c r="HO201" i="4"/>
  <c r="HO209" i="4"/>
  <c r="HO208" i="4"/>
  <c r="HO207" i="4"/>
  <c r="HO206" i="4"/>
  <c r="HO205" i="4"/>
  <c r="HO190" i="4"/>
  <c r="HO197" i="4"/>
  <c r="HO191" i="4"/>
  <c r="HO185" i="4"/>
  <c r="HO184" i="4"/>
  <c r="HO183" i="4"/>
  <c r="HO213" i="4"/>
  <c r="HO193" i="4"/>
  <c r="HO192" i="4"/>
  <c r="HO189" i="4"/>
  <c r="HO160" i="4"/>
  <c r="HO159" i="4"/>
  <c r="HO158" i="4"/>
  <c r="HO182" i="4"/>
  <c r="HO181" i="4"/>
  <c r="HO177" i="4"/>
  <c r="HO176" i="4"/>
  <c r="HO175" i="4"/>
  <c r="HO174" i="4"/>
  <c r="HO173" i="4"/>
  <c r="HO169" i="4"/>
  <c r="HO156" i="4"/>
  <c r="HO157" i="4"/>
  <c r="HO152" i="4"/>
  <c r="HO151" i="4"/>
  <c r="HO150" i="4"/>
  <c r="HO149" i="4"/>
  <c r="HO148" i="4"/>
  <c r="HO133" i="4"/>
  <c r="HO132" i="4"/>
  <c r="HO128" i="4"/>
  <c r="HO127" i="4"/>
  <c r="HO126" i="4"/>
  <c r="HO125" i="4"/>
  <c r="HO144" i="4"/>
  <c r="HO143" i="4"/>
  <c r="HO142" i="4"/>
  <c r="HO141" i="4"/>
  <c r="HO140" i="4"/>
  <c r="HO134" i="4"/>
  <c r="HO135" i="4"/>
  <c r="HO124" i="4"/>
  <c r="HO136" i="4"/>
  <c r="HO120" i="4"/>
  <c r="HO119" i="4"/>
  <c r="HO118" i="4"/>
  <c r="HO117" i="4"/>
  <c r="HO116" i="4"/>
  <c r="HO104" i="4"/>
  <c r="HO111" i="4"/>
  <c r="HO110" i="4"/>
  <c r="HO109" i="4"/>
  <c r="HO108" i="4"/>
  <c r="HO103" i="4"/>
  <c r="HO102" i="4"/>
  <c r="HO112" i="4"/>
  <c r="HO101" i="4"/>
  <c r="HO100" i="4"/>
  <c r="HW217" i="4"/>
  <c r="HW216" i="4"/>
  <c r="HW215" i="4"/>
  <c r="HW214" i="4"/>
  <c r="HW200" i="4"/>
  <c r="HW199" i="4"/>
  <c r="HW198" i="4"/>
  <c r="HW213" i="4"/>
  <c r="HW201" i="4"/>
  <c r="HW209" i="4"/>
  <c r="HW208" i="4"/>
  <c r="HW207" i="4"/>
  <c r="HW206" i="4"/>
  <c r="HW205" i="4"/>
  <c r="HW190" i="4"/>
  <c r="HW197" i="4"/>
  <c r="HW191" i="4"/>
  <c r="HW185" i="4"/>
  <c r="HW184" i="4"/>
  <c r="HW183" i="4"/>
  <c r="HW193" i="4"/>
  <c r="HW192" i="4"/>
  <c r="HW189" i="4"/>
  <c r="HW160" i="4"/>
  <c r="HW159" i="4"/>
  <c r="HW158" i="4"/>
  <c r="HW182" i="4"/>
  <c r="HW181" i="4"/>
  <c r="HW177" i="4"/>
  <c r="HW176" i="4"/>
  <c r="HW175" i="4"/>
  <c r="HW174" i="4"/>
  <c r="HW173" i="4"/>
  <c r="HW169" i="4"/>
  <c r="HW156" i="4"/>
  <c r="HW157" i="4"/>
  <c r="HW152" i="4"/>
  <c r="HW151" i="4"/>
  <c r="HW150" i="4"/>
  <c r="HW149" i="4"/>
  <c r="HW148" i="4"/>
  <c r="HW133" i="4"/>
  <c r="HW132" i="4"/>
  <c r="HW128" i="4"/>
  <c r="HW127" i="4"/>
  <c r="HW126" i="4"/>
  <c r="HW125" i="4"/>
  <c r="HW144" i="4"/>
  <c r="HW143" i="4"/>
  <c r="HW142" i="4"/>
  <c r="HW141" i="4"/>
  <c r="HW140" i="4"/>
  <c r="HW134" i="4"/>
  <c r="HW135" i="4"/>
  <c r="HW124" i="4"/>
  <c r="HW136" i="4"/>
  <c r="HW120" i="4"/>
  <c r="HW119" i="4"/>
  <c r="HW118" i="4"/>
  <c r="HW117" i="4"/>
  <c r="HW116" i="4"/>
  <c r="HW104" i="4"/>
  <c r="HW111" i="4"/>
  <c r="HW110" i="4"/>
  <c r="HW109" i="4"/>
  <c r="HW108" i="4"/>
  <c r="HW103" i="4"/>
  <c r="HW102" i="4"/>
  <c r="HW112" i="4"/>
  <c r="HW101" i="4"/>
  <c r="HW100" i="4"/>
  <c r="IH217" i="4"/>
  <c r="IH216" i="4"/>
  <c r="IH215" i="4"/>
  <c r="IH214" i="4"/>
  <c r="IH213" i="4"/>
  <c r="IH200" i="4"/>
  <c r="IH199" i="4"/>
  <c r="IH198" i="4"/>
  <c r="IH201" i="4"/>
  <c r="IH209" i="4"/>
  <c r="IH208" i="4"/>
  <c r="IH207" i="4"/>
  <c r="IH206" i="4"/>
  <c r="IH205" i="4"/>
  <c r="IH193" i="4"/>
  <c r="IH192" i="4"/>
  <c r="IH189" i="4"/>
  <c r="IH190" i="4"/>
  <c r="IH197" i="4"/>
  <c r="IH191" i="4"/>
  <c r="IH185" i="4"/>
  <c r="IH184" i="4"/>
  <c r="IH183" i="4"/>
  <c r="IH182" i="4"/>
  <c r="IH181" i="4"/>
  <c r="IH177" i="4"/>
  <c r="IH176" i="4"/>
  <c r="IH175" i="4"/>
  <c r="IH174" i="4"/>
  <c r="IH173" i="4"/>
  <c r="IH169" i="4"/>
  <c r="IH156" i="4"/>
  <c r="IH157" i="4"/>
  <c r="IH152" i="4"/>
  <c r="IH151" i="4"/>
  <c r="IH160" i="4"/>
  <c r="IH159" i="4"/>
  <c r="IH158" i="4"/>
  <c r="IH134" i="4"/>
  <c r="IH135" i="4"/>
  <c r="IH124" i="4"/>
  <c r="IH136" i="4"/>
  <c r="IH150" i="4"/>
  <c r="IH149" i="4"/>
  <c r="IH148" i="4"/>
  <c r="IH133" i="4"/>
  <c r="IH132" i="4"/>
  <c r="IH128" i="4"/>
  <c r="IH127" i="4"/>
  <c r="IH126" i="4"/>
  <c r="IH125" i="4"/>
  <c r="IH144" i="4"/>
  <c r="IH143" i="4"/>
  <c r="IH142" i="4"/>
  <c r="IH141" i="4"/>
  <c r="IH140" i="4"/>
  <c r="IH112" i="4"/>
  <c r="IH103" i="4"/>
  <c r="IH102" i="4"/>
  <c r="IH101" i="4"/>
  <c r="IH100" i="4"/>
  <c r="IH120" i="4"/>
  <c r="IH119" i="4"/>
  <c r="IH118" i="4"/>
  <c r="IH117" i="4"/>
  <c r="IH116" i="4"/>
  <c r="IH111" i="4"/>
  <c r="IH110" i="4"/>
  <c r="IH109" i="4"/>
  <c r="IH108" i="4"/>
  <c r="IH104" i="4"/>
  <c r="IP217" i="4"/>
  <c r="IP216" i="4"/>
  <c r="IP215" i="4"/>
  <c r="IP214" i="4"/>
  <c r="IP200" i="4"/>
  <c r="IP199" i="4"/>
  <c r="IP198" i="4"/>
  <c r="IP201" i="4"/>
  <c r="IP209" i="4"/>
  <c r="IP208" i="4"/>
  <c r="IP207" i="4"/>
  <c r="IP206" i="4"/>
  <c r="IP205" i="4"/>
  <c r="IP213" i="4"/>
  <c r="IP193" i="4"/>
  <c r="IP192" i="4"/>
  <c r="IP189" i="4"/>
  <c r="IP190" i="4"/>
  <c r="IP197" i="4"/>
  <c r="IP191" i="4"/>
  <c r="IP185" i="4"/>
  <c r="IP184" i="4"/>
  <c r="IP183" i="4"/>
  <c r="IP182" i="4"/>
  <c r="IP181" i="4"/>
  <c r="IP177" i="4"/>
  <c r="IP176" i="4"/>
  <c r="IP175" i="4"/>
  <c r="IP174" i="4"/>
  <c r="IP173" i="4"/>
  <c r="IP169" i="4"/>
  <c r="IP156" i="4"/>
  <c r="IP157" i="4"/>
  <c r="IP152" i="4"/>
  <c r="IP151" i="4"/>
  <c r="IP160" i="4"/>
  <c r="IP159" i="4"/>
  <c r="IP158" i="4"/>
  <c r="IP134" i="4"/>
  <c r="IP135" i="4"/>
  <c r="IP124" i="4"/>
  <c r="IP136" i="4"/>
  <c r="IP150" i="4"/>
  <c r="IP149" i="4"/>
  <c r="IP148" i="4"/>
  <c r="IP133" i="4"/>
  <c r="IP132" i="4"/>
  <c r="IP128" i="4"/>
  <c r="IP127" i="4"/>
  <c r="IP126" i="4"/>
  <c r="IP125" i="4"/>
  <c r="IP144" i="4"/>
  <c r="IP143" i="4"/>
  <c r="IP142" i="4"/>
  <c r="IP141" i="4"/>
  <c r="IP140" i="4"/>
  <c r="IP112" i="4"/>
  <c r="IP103" i="4"/>
  <c r="IP102" i="4"/>
  <c r="IP101" i="4"/>
  <c r="IP100" i="4"/>
  <c r="IP120" i="4"/>
  <c r="IP119" i="4"/>
  <c r="IP118" i="4"/>
  <c r="IP117" i="4"/>
  <c r="IP116" i="4"/>
  <c r="IP111" i="4"/>
  <c r="IP110" i="4"/>
  <c r="IP109" i="4"/>
  <c r="IP108" i="4"/>
  <c r="IP104" i="4"/>
  <c r="O41" i="4"/>
  <c r="BB4" i="4" s="1"/>
  <c r="W41" i="4"/>
  <c r="BJ4" i="4" s="1"/>
  <c r="EO59" i="4"/>
  <c r="EG62" i="4"/>
  <c r="CN234" i="4"/>
  <c r="ED145" i="4"/>
  <c r="AP3" i="4"/>
  <c r="AL376" i="4"/>
  <c r="AN375" i="4"/>
  <c r="AP376" i="4"/>
  <c r="AN376" i="4"/>
  <c r="AL375" i="4"/>
  <c r="AP374" i="4"/>
  <c r="AL374" i="4"/>
  <c r="AN373" i="4"/>
  <c r="AP375" i="4"/>
  <c r="AL373" i="4"/>
  <c r="AP373" i="4"/>
  <c r="AN374" i="4"/>
  <c r="AL352" i="4"/>
  <c r="AN351" i="4"/>
  <c r="AP352" i="4"/>
  <c r="AN352" i="4"/>
  <c r="AP351" i="4"/>
  <c r="AL350" i="4"/>
  <c r="AN349" i="4"/>
  <c r="AL349" i="4"/>
  <c r="AP350" i="4"/>
  <c r="AL351" i="4"/>
  <c r="AN350" i="4"/>
  <c r="AP349" i="4"/>
  <c r="AP318" i="4"/>
  <c r="AN318" i="4"/>
  <c r="AL318" i="4"/>
  <c r="H268" i="4"/>
  <c r="H276" i="4" s="1"/>
  <c r="H284" i="4" s="1"/>
  <c r="CM98" i="4"/>
  <c r="AI9" i="4"/>
  <c r="AO387" i="4"/>
  <c r="AM386" i="4"/>
  <c r="AO388" i="4"/>
  <c r="AM388" i="4"/>
  <c r="AQ387" i="4"/>
  <c r="AO386" i="4"/>
  <c r="AM385" i="4"/>
  <c r="AO385" i="4"/>
  <c r="AQ386" i="4"/>
  <c r="AQ388" i="4"/>
  <c r="AM387" i="4"/>
  <c r="AQ385" i="4"/>
  <c r="AO364" i="4"/>
  <c r="AQ363" i="4"/>
  <c r="AM361" i="4"/>
  <c r="AM363" i="4"/>
  <c r="AO362" i="4"/>
  <c r="AQ361" i="4"/>
  <c r="AQ362" i="4"/>
  <c r="AM362" i="4"/>
  <c r="AO363" i="4"/>
  <c r="AQ364" i="4"/>
  <c r="AO361" i="4"/>
  <c r="AM364" i="4"/>
  <c r="AO317" i="4"/>
  <c r="AQ315" i="4"/>
  <c r="AO314" i="4"/>
  <c r="AO311" i="4"/>
  <c r="AO316" i="4"/>
  <c r="AM317" i="4"/>
  <c r="AO315" i="4"/>
  <c r="AM314" i="4"/>
  <c r="AQ313" i="4"/>
  <c r="AQ312" i="4"/>
  <c r="AM311" i="4"/>
  <c r="AM316" i="4"/>
  <c r="AM315" i="4"/>
  <c r="AO313" i="4"/>
  <c r="AO312" i="4"/>
  <c r="AQ317" i="4"/>
  <c r="AQ314" i="4"/>
  <c r="AM313" i="4"/>
  <c r="AM312" i="4"/>
  <c r="AQ311" i="4"/>
  <c r="AQ316" i="4"/>
  <c r="AM291" i="4"/>
  <c r="AQ301" i="4"/>
  <c r="AO301" i="4"/>
  <c r="AQ291" i="4"/>
  <c r="AM301" i="4"/>
  <c r="AO291" i="4"/>
  <c r="AQ281" i="4"/>
  <c r="AO271" i="4"/>
  <c r="AO281" i="4"/>
  <c r="AM271" i="4"/>
  <c r="AM281" i="4"/>
  <c r="AQ271" i="4"/>
  <c r="AX16" i="4"/>
  <c r="BF16" i="4"/>
  <c r="H106" i="4"/>
  <c r="AC98" i="4"/>
  <c r="AE17" i="4"/>
  <c r="AM17" i="4"/>
  <c r="BC17" i="4"/>
  <c r="BK17" i="4"/>
  <c r="AI99" i="4"/>
  <c r="N107" i="4"/>
  <c r="AQ99" i="4"/>
  <c r="V107" i="4"/>
  <c r="AE18" i="4"/>
  <c r="AM18" i="4"/>
  <c r="BC18" i="4"/>
  <c r="BK18" i="4"/>
  <c r="M240" i="4"/>
  <c r="M238" i="4"/>
  <c r="M257" i="4"/>
  <c r="M256" i="4"/>
  <c r="M255" i="4"/>
  <c r="M254" i="4"/>
  <c r="M253" i="4"/>
  <c r="M249" i="4"/>
  <c r="M248" i="4"/>
  <c r="M247" i="4"/>
  <c r="M246" i="4"/>
  <c r="M245" i="4"/>
  <c r="M241" i="4"/>
  <c r="M239" i="4"/>
  <c r="M237" i="4"/>
  <c r="M224" i="4"/>
  <c r="M233" i="4"/>
  <c r="M231" i="4"/>
  <c r="M229" i="4"/>
  <c r="M225" i="4"/>
  <c r="M217" i="4"/>
  <c r="M216" i="4"/>
  <c r="M215" i="4"/>
  <c r="M214" i="4"/>
  <c r="M201" i="4"/>
  <c r="M200" i="4"/>
  <c r="M199" i="4"/>
  <c r="M232" i="4"/>
  <c r="M230" i="4"/>
  <c r="M213" i="4"/>
  <c r="M209" i="4"/>
  <c r="M208" i="4"/>
  <c r="M207" i="4"/>
  <c r="M206" i="4"/>
  <c r="M205" i="4"/>
  <c r="M223" i="4"/>
  <c r="M222" i="4"/>
  <c r="M221" i="4"/>
  <c r="M191" i="4"/>
  <c r="M198" i="4"/>
  <c r="M197" i="4"/>
  <c r="M192" i="4"/>
  <c r="M185" i="4"/>
  <c r="M184" i="4"/>
  <c r="M193" i="4"/>
  <c r="M190" i="4"/>
  <c r="M189" i="4"/>
  <c r="M160" i="4"/>
  <c r="M159" i="4"/>
  <c r="M156" i="4"/>
  <c r="M183" i="4"/>
  <c r="M182" i="4"/>
  <c r="M176" i="4"/>
  <c r="M175" i="4"/>
  <c r="M174" i="4"/>
  <c r="M173" i="4"/>
  <c r="M172" i="4"/>
  <c r="M168" i="4"/>
  <c r="M157" i="4"/>
  <c r="M158" i="4"/>
  <c r="M181" i="4"/>
  <c r="M167" i="4"/>
  <c r="M166" i="4"/>
  <c r="M165" i="4"/>
  <c r="M164" i="4"/>
  <c r="M152" i="4"/>
  <c r="M151" i="4"/>
  <c r="M150" i="4"/>
  <c r="M149" i="4"/>
  <c r="M148" i="4"/>
  <c r="M134" i="4"/>
  <c r="M133" i="4"/>
  <c r="M132" i="4"/>
  <c r="M128" i="4"/>
  <c r="M127" i="4"/>
  <c r="M126" i="4"/>
  <c r="M144" i="4"/>
  <c r="M143" i="4"/>
  <c r="M142" i="4"/>
  <c r="M141" i="4"/>
  <c r="M140" i="4"/>
  <c r="M135" i="4"/>
  <c r="M136" i="4"/>
  <c r="M125" i="4"/>
  <c r="M120" i="4"/>
  <c r="M119" i="4"/>
  <c r="M118" i="4"/>
  <c r="M117" i="4"/>
  <c r="M116" i="4"/>
  <c r="M112" i="4"/>
  <c r="M111" i="4"/>
  <c r="M110" i="4"/>
  <c r="M109" i="4"/>
  <c r="M108" i="4"/>
  <c r="M100" i="4"/>
  <c r="M124" i="4"/>
  <c r="M104" i="4"/>
  <c r="M103" i="4"/>
  <c r="M102" i="4"/>
  <c r="M101" i="4"/>
  <c r="U240" i="4"/>
  <c r="U238" i="4"/>
  <c r="U257" i="4"/>
  <c r="U256" i="4"/>
  <c r="U255" i="4"/>
  <c r="U254" i="4"/>
  <c r="U253" i="4"/>
  <c r="U249" i="4"/>
  <c r="U248" i="4"/>
  <c r="U247" i="4"/>
  <c r="U246" i="4"/>
  <c r="U245" i="4"/>
  <c r="U241" i="4"/>
  <c r="U239" i="4"/>
  <c r="U237" i="4"/>
  <c r="U224" i="4"/>
  <c r="U233" i="4"/>
  <c r="U231" i="4"/>
  <c r="U229" i="4"/>
  <c r="U225" i="4"/>
  <c r="U217" i="4"/>
  <c r="U216" i="4"/>
  <c r="U215" i="4"/>
  <c r="U232" i="4"/>
  <c r="U201" i="4"/>
  <c r="U200" i="4"/>
  <c r="U199" i="4"/>
  <c r="U230" i="4"/>
  <c r="U223" i="4"/>
  <c r="U222" i="4"/>
  <c r="U221" i="4"/>
  <c r="U214" i="4"/>
  <c r="U213" i="4"/>
  <c r="U209" i="4"/>
  <c r="U208" i="4"/>
  <c r="U207" i="4"/>
  <c r="U206" i="4"/>
  <c r="U205" i="4"/>
  <c r="U191" i="4"/>
  <c r="U198" i="4"/>
  <c r="U197" i="4"/>
  <c r="U192" i="4"/>
  <c r="U185" i="4"/>
  <c r="U184" i="4"/>
  <c r="U193" i="4"/>
  <c r="U190" i="4"/>
  <c r="U189" i="4"/>
  <c r="U160" i="4"/>
  <c r="U159" i="4"/>
  <c r="U156" i="4"/>
  <c r="U183" i="4"/>
  <c r="U182" i="4"/>
  <c r="U176" i="4"/>
  <c r="U175" i="4"/>
  <c r="U174" i="4"/>
  <c r="U173" i="4"/>
  <c r="U172" i="4"/>
  <c r="U168" i="4"/>
  <c r="U157" i="4"/>
  <c r="U158" i="4"/>
  <c r="U181" i="4"/>
  <c r="U167" i="4"/>
  <c r="U166" i="4"/>
  <c r="U165" i="4"/>
  <c r="U164" i="4"/>
  <c r="U152" i="4"/>
  <c r="U151" i="4"/>
  <c r="U150" i="4"/>
  <c r="U149" i="4"/>
  <c r="U148" i="4"/>
  <c r="U134" i="4"/>
  <c r="U133" i="4"/>
  <c r="U132" i="4"/>
  <c r="U128" i="4"/>
  <c r="U127" i="4"/>
  <c r="U126" i="4"/>
  <c r="U144" i="4"/>
  <c r="U143" i="4"/>
  <c r="U142" i="4"/>
  <c r="U141" i="4"/>
  <c r="U140" i="4"/>
  <c r="U135" i="4"/>
  <c r="U136" i="4"/>
  <c r="U125" i="4"/>
  <c r="U120" i="4"/>
  <c r="U119" i="4"/>
  <c r="U118" i="4"/>
  <c r="U117" i="4"/>
  <c r="U116" i="4"/>
  <c r="U124" i="4"/>
  <c r="U112" i="4"/>
  <c r="U111" i="4"/>
  <c r="U110" i="4"/>
  <c r="U109" i="4"/>
  <c r="U108" i="4"/>
  <c r="U100" i="4"/>
  <c r="U104" i="4"/>
  <c r="U103" i="4"/>
  <c r="U102" i="4"/>
  <c r="U101" i="4"/>
  <c r="AL19" i="4"/>
  <c r="AT19" i="4"/>
  <c r="BB19" i="4"/>
  <c r="BJ19" i="4"/>
  <c r="AC240" i="4"/>
  <c r="AC238" i="4"/>
  <c r="AC257" i="4"/>
  <c r="AC256" i="4"/>
  <c r="AC255" i="4"/>
  <c r="AC254" i="4"/>
  <c r="AC253" i="4"/>
  <c r="AC249" i="4"/>
  <c r="AC248" i="4"/>
  <c r="AC247" i="4"/>
  <c r="AC246" i="4"/>
  <c r="AC245" i="4"/>
  <c r="AC241" i="4"/>
  <c r="AC239" i="4"/>
  <c r="AC237" i="4"/>
  <c r="AC232" i="4"/>
  <c r="AC230" i="4"/>
  <c r="AC223" i="4"/>
  <c r="AC222" i="4"/>
  <c r="AC221" i="4"/>
  <c r="AC214" i="4"/>
  <c r="AC224" i="4"/>
  <c r="AC233" i="4"/>
  <c r="AC231" i="4"/>
  <c r="AC229" i="4"/>
  <c r="AC225" i="4"/>
  <c r="AC217" i="4"/>
  <c r="AC216" i="4"/>
  <c r="AC215" i="4"/>
  <c r="AC213" i="4"/>
  <c r="AC201" i="4"/>
  <c r="AC200" i="4"/>
  <c r="AC199" i="4"/>
  <c r="AC208" i="4"/>
  <c r="AC207" i="4"/>
  <c r="AC191" i="4"/>
  <c r="AC206" i="4"/>
  <c r="AC198" i="4"/>
  <c r="AC197" i="4"/>
  <c r="AC192" i="4"/>
  <c r="AC185" i="4"/>
  <c r="AC184" i="4"/>
  <c r="AC205" i="4"/>
  <c r="AC193" i="4"/>
  <c r="AC190" i="4"/>
  <c r="AC189" i="4"/>
  <c r="AC209" i="4"/>
  <c r="AC181" i="4"/>
  <c r="AC167" i="4"/>
  <c r="AC166" i="4"/>
  <c r="AC165" i="4"/>
  <c r="AC164" i="4"/>
  <c r="AC152" i="4"/>
  <c r="AC160" i="4"/>
  <c r="AC159" i="4"/>
  <c r="AC156" i="4"/>
  <c r="AC182" i="4"/>
  <c r="AC176" i="4"/>
  <c r="AC175" i="4"/>
  <c r="AC174" i="4"/>
  <c r="AC173" i="4"/>
  <c r="AC172" i="4"/>
  <c r="AC168" i="4"/>
  <c r="AC183" i="4"/>
  <c r="AC157" i="4"/>
  <c r="AC158" i="4"/>
  <c r="AC151" i="4"/>
  <c r="AC150" i="4"/>
  <c r="AC149" i="4"/>
  <c r="AC148" i="4"/>
  <c r="AC134" i="4"/>
  <c r="AC133" i="4"/>
  <c r="AC132" i="4"/>
  <c r="AC128" i="4"/>
  <c r="AC127" i="4"/>
  <c r="AC126" i="4"/>
  <c r="AC144" i="4"/>
  <c r="AC143" i="4"/>
  <c r="AC142" i="4"/>
  <c r="AC141" i="4"/>
  <c r="AC140" i="4"/>
  <c r="AC135" i="4"/>
  <c r="AC136" i="4"/>
  <c r="AC124" i="4"/>
  <c r="AC125" i="4"/>
  <c r="AC120" i="4"/>
  <c r="AC119" i="4"/>
  <c r="AC118" i="4"/>
  <c r="AC117" i="4"/>
  <c r="AC116" i="4"/>
  <c r="AC112" i="4"/>
  <c r="AC111" i="4"/>
  <c r="AC110" i="4"/>
  <c r="AC109" i="4"/>
  <c r="AC108" i="4"/>
  <c r="AC100" i="4"/>
  <c r="AC104" i="4"/>
  <c r="AC103" i="4"/>
  <c r="AC102" i="4"/>
  <c r="AC101" i="4"/>
  <c r="AK240" i="4"/>
  <c r="AK238" i="4"/>
  <c r="AK257" i="4"/>
  <c r="AK256" i="4"/>
  <c r="AK255" i="4"/>
  <c r="AK254" i="4"/>
  <c r="AK253" i="4"/>
  <c r="AK249" i="4"/>
  <c r="AK248" i="4"/>
  <c r="AK247" i="4"/>
  <c r="AK246" i="4"/>
  <c r="AK245" i="4"/>
  <c r="AK241" i="4"/>
  <c r="AK239" i="4"/>
  <c r="AK237" i="4"/>
  <c r="AK232" i="4"/>
  <c r="AK230" i="4"/>
  <c r="AK223" i="4"/>
  <c r="AK222" i="4"/>
  <c r="AK221" i="4"/>
  <c r="AK214" i="4"/>
  <c r="AK224" i="4"/>
  <c r="AK233" i="4"/>
  <c r="AK231" i="4"/>
  <c r="AK229" i="4"/>
  <c r="AK225" i="4"/>
  <c r="AK217" i="4"/>
  <c r="AK216" i="4"/>
  <c r="AK215" i="4"/>
  <c r="AK213" i="4"/>
  <c r="AK201" i="4"/>
  <c r="AK200" i="4"/>
  <c r="AK199" i="4"/>
  <c r="AK207" i="4"/>
  <c r="AK206" i="4"/>
  <c r="AK191" i="4"/>
  <c r="AK205" i="4"/>
  <c r="AK198" i="4"/>
  <c r="AK197" i="4"/>
  <c r="AK192" i="4"/>
  <c r="AK185" i="4"/>
  <c r="AK184" i="4"/>
  <c r="AK183" i="4"/>
  <c r="AK209" i="4"/>
  <c r="AK193" i="4"/>
  <c r="AK190" i="4"/>
  <c r="AK189" i="4"/>
  <c r="AK208" i="4"/>
  <c r="AK181" i="4"/>
  <c r="AK167" i="4"/>
  <c r="AK166" i="4"/>
  <c r="AK165" i="4"/>
  <c r="AK164" i="4"/>
  <c r="AK152" i="4"/>
  <c r="AK160" i="4"/>
  <c r="AK159" i="4"/>
  <c r="AK156" i="4"/>
  <c r="AK182" i="4"/>
  <c r="AK176" i="4"/>
  <c r="AK175" i="4"/>
  <c r="AK174" i="4"/>
  <c r="AK173" i="4"/>
  <c r="AK172" i="4"/>
  <c r="AK168" i="4"/>
  <c r="AK157" i="4"/>
  <c r="AK158" i="4"/>
  <c r="AK151" i="4"/>
  <c r="AK150" i="4"/>
  <c r="AK149" i="4"/>
  <c r="AK148" i="4"/>
  <c r="AK134" i="4"/>
  <c r="AK133" i="4"/>
  <c r="AK132" i="4"/>
  <c r="AK128" i="4"/>
  <c r="AK127" i="4"/>
  <c r="AK126" i="4"/>
  <c r="AK144" i="4"/>
  <c r="AK143" i="4"/>
  <c r="AK142" i="4"/>
  <c r="AK141" i="4"/>
  <c r="AK140" i="4"/>
  <c r="AK135" i="4"/>
  <c r="AK136" i="4"/>
  <c r="AK124" i="4"/>
  <c r="AK125" i="4"/>
  <c r="AK120" i="4"/>
  <c r="AK119" i="4"/>
  <c r="AK118" i="4"/>
  <c r="AK117" i="4"/>
  <c r="AK116" i="4"/>
  <c r="AK112" i="4"/>
  <c r="AK111" i="4"/>
  <c r="AK110" i="4"/>
  <c r="AK109" i="4"/>
  <c r="AK108" i="4"/>
  <c r="AK100" i="4"/>
  <c r="AK104" i="4"/>
  <c r="AK103" i="4"/>
  <c r="AK102" i="4"/>
  <c r="AK101" i="4"/>
  <c r="AG20" i="4"/>
  <c r="AO20" i="4"/>
  <c r="AW20" i="4"/>
  <c r="BE20" i="4"/>
  <c r="BA240" i="4"/>
  <c r="BA238" i="4"/>
  <c r="BA257" i="4"/>
  <c r="BA256" i="4"/>
  <c r="BA255" i="4"/>
  <c r="BA254" i="4"/>
  <c r="BA253" i="4"/>
  <c r="BA249" i="4"/>
  <c r="BA248" i="4"/>
  <c r="BA247" i="4"/>
  <c r="BA246" i="4"/>
  <c r="BA245" i="4"/>
  <c r="BA241" i="4"/>
  <c r="BA239" i="4"/>
  <c r="BA237" i="4"/>
  <c r="BA213" i="4"/>
  <c r="BA232" i="4"/>
  <c r="BA230" i="4"/>
  <c r="BA223" i="4"/>
  <c r="BA222" i="4"/>
  <c r="BA221" i="4"/>
  <c r="BA214" i="4"/>
  <c r="BA224" i="4"/>
  <c r="BA233" i="4"/>
  <c r="BA231" i="4"/>
  <c r="BA229" i="4"/>
  <c r="BA209" i="4"/>
  <c r="BA208" i="4"/>
  <c r="BA207" i="4"/>
  <c r="BA206" i="4"/>
  <c r="BA205" i="4"/>
  <c r="BA201" i="4"/>
  <c r="BA200" i="4"/>
  <c r="BA199" i="4"/>
  <c r="BA225" i="4"/>
  <c r="BA217" i="4"/>
  <c r="BA216" i="4"/>
  <c r="BA215" i="4"/>
  <c r="BA191" i="4"/>
  <c r="BA198" i="4"/>
  <c r="BA197" i="4"/>
  <c r="BA192" i="4"/>
  <c r="BA185" i="4"/>
  <c r="BA184" i="4"/>
  <c r="BA183" i="4"/>
  <c r="BA193" i="4"/>
  <c r="BA190" i="4"/>
  <c r="BA189" i="4"/>
  <c r="BA181" i="4"/>
  <c r="BA167" i="4"/>
  <c r="BA166" i="4"/>
  <c r="BA165" i="4"/>
  <c r="BA164" i="4"/>
  <c r="BA152" i="4"/>
  <c r="BA160" i="4"/>
  <c r="BA159" i="4"/>
  <c r="BA156" i="4"/>
  <c r="BA182" i="4"/>
  <c r="BA176" i="4"/>
  <c r="BA175" i="4"/>
  <c r="BA174" i="4"/>
  <c r="BA173" i="4"/>
  <c r="BA172" i="4"/>
  <c r="BA168" i="4"/>
  <c r="BA157" i="4"/>
  <c r="BA158" i="4"/>
  <c r="BA151" i="4"/>
  <c r="BA150" i="4"/>
  <c r="BA149" i="4"/>
  <c r="BA148" i="4"/>
  <c r="BA134" i="4"/>
  <c r="BA133" i="4"/>
  <c r="BA132" i="4"/>
  <c r="BA128" i="4"/>
  <c r="BA127" i="4"/>
  <c r="BA126" i="4"/>
  <c r="BA144" i="4"/>
  <c r="BA143" i="4"/>
  <c r="BA142" i="4"/>
  <c r="BA141" i="4"/>
  <c r="BA140" i="4"/>
  <c r="BA135" i="4"/>
  <c r="BA136" i="4"/>
  <c r="BA124" i="4"/>
  <c r="BA125" i="4"/>
  <c r="BA102" i="4"/>
  <c r="BA101" i="4"/>
  <c r="BA120" i="4"/>
  <c r="BA119" i="4"/>
  <c r="BA118" i="4"/>
  <c r="BA117" i="4"/>
  <c r="BA116" i="4"/>
  <c r="BA112" i="4"/>
  <c r="BA111" i="4"/>
  <c r="BA110" i="4"/>
  <c r="BA109" i="4"/>
  <c r="BA108" i="4"/>
  <c r="BA100" i="4"/>
  <c r="BA104" i="4"/>
  <c r="BA103" i="4"/>
  <c r="BI240" i="4"/>
  <c r="BI238" i="4"/>
  <c r="BI257" i="4"/>
  <c r="BI256" i="4"/>
  <c r="BI255" i="4"/>
  <c r="BI254" i="4"/>
  <c r="BI253" i="4"/>
  <c r="BI249" i="4"/>
  <c r="BI248" i="4"/>
  <c r="BI247" i="4"/>
  <c r="BI246" i="4"/>
  <c r="BI245" i="4"/>
  <c r="BI241" i="4"/>
  <c r="BI239" i="4"/>
  <c r="BI237" i="4"/>
  <c r="BI213" i="4"/>
  <c r="BI232" i="4"/>
  <c r="BI230" i="4"/>
  <c r="BI223" i="4"/>
  <c r="BI222" i="4"/>
  <c r="BI221" i="4"/>
  <c r="BI214" i="4"/>
  <c r="BI224" i="4"/>
  <c r="BI233" i="4"/>
  <c r="BI231" i="4"/>
  <c r="BI209" i="4"/>
  <c r="BI208" i="4"/>
  <c r="BI207" i="4"/>
  <c r="BI206" i="4"/>
  <c r="BI205" i="4"/>
  <c r="BI225" i="4"/>
  <c r="BI217" i="4"/>
  <c r="BI216" i="4"/>
  <c r="BI215" i="4"/>
  <c r="BI201" i="4"/>
  <c r="BI200" i="4"/>
  <c r="BI199" i="4"/>
  <c r="BI229" i="4"/>
  <c r="BI191" i="4"/>
  <c r="BI198" i="4"/>
  <c r="BI197" i="4"/>
  <c r="BI192" i="4"/>
  <c r="BI185" i="4"/>
  <c r="BI184" i="4"/>
  <c r="BI183" i="4"/>
  <c r="BI193" i="4"/>
  <c r="BI190" i="4"/>
  <c r="BI189" i="4"/>
  <c r="BI181" i="4"/>
  <c r="BI167" i="4"/>
  <c r="BI166" i="4"/>
  <c r="BI165" i="4"/>
  <c r="BI164" i="4"/>
  <c r="BI152" i="4"/>
  <c r="BI160" i="4"/>
  <c r="BI159" i="4"/>
  <c r="BI156" i="4"/>
  <c r="BI182" i="4"/>
  <c r="BI176" i="4"/>
  <c r="BI175" i="4"/>
  <c r="BI174" i="4"/>
  <c r="BI173" i="4"/>
  <c r="BI172" i="4"/>
  <c r="BI168" i="4"/>
  <c r="BI157" i="4"/>
  <c r="BI158" i="4"/>
  <c r="BI151" i="4"/>
  <c r="BI150" i="4"/>
  <c r="BI149" i="4"/>
  <c r="BI148" i="4"/>
  <c r="BI134" i="4"/>
  <c r="BI133" i="4"/>
  <c r="BI132" i="4"/>
  <c r="BI128" i="4"/>
  <c r="BI127" i="4"/>
  <c r="BI126" i="4"/>
  <c r="BI144" i="4"/>
  <c r="BI143" i="4"/>
  <c r="BI142" i="4"/>
  <c r="BI141" i="4"/>
  <c r="BI140" i="4"/>
  <c r="BI135" i="4"/>
  <c r="BI136" i="4"/>
  <c r="BI124" i="4"/>
  <c r="BI125" i="4"/>
  <c r="BI102" i="4"/>
  <c r="BI101" i="4"/>
  <c r="BI120" i="4"/>
  <c r="BI119" i="4"/>
  <c r="BI118" i="4"/>
  <c r="BI117" i="4"/>
  <c r="BI116" i="4"/>
  <c r="BI112" i="4"/>
  <c r="BI111" i="4"/>
  <c r="BI110" i="4"/>
  <c r="BI109" i="4"/>
  <c r="BI108" i="4"/>
  <c r="BI100" i="4"/>
  <c r="BI104" i="4"/>
  <c r="BI103" i="4"/>
  <c r="AJ21" i="4"/>
  <c r="AR21" i="4"/>
  <c r="AZ21" i="4"/>
  <c r="BH21" i="4"/>
  <c r="BY240" i="4"/>
  <c r="BY238" i="4"/>
  <c r="BY256" i="4"/>
  <c r="BY247" i="4"/>
  <c r="BY232" i="4"/>
  <c r="BY230" i="4"/>
  <c r="BY223" i="4"/>
  <c r="BY222" i="4"/>
  <c r="BY221" i="4"/>
  <c r="BY214" i="4"/>
  <c r="BY255" i="4"/>
  <c r="BY246" i="4"/>
  <c r="BY233" i="4"/>
  <c r="BY254" i="4"/>
  <c r="BY249" i="4"/>
  <c r="BY245" i="4"/>
  <c r="BY241" i="4"/>
  <c r="BY239" i="4"/>
  <c r="BY231" i="4"/>
  <c r="BY229" i="4"/>
  <c r="BY225" i="4"/>
  <c r="BY217" i="4"/>
  <c r="BY216" i="4"/>
  <c r="BY215" i="4"/>
  <c r="BY209" i="4"/>
  <c r="BY208" i="4"/>
  <c r="BY207" i="4"/>
  <c r="BY206" i="4"/>
  <c r="BY205" i="4"/>
  <c r="BY253" i="4"/>
  <c r="BY237" i="4"/>
  <c r="BY224" i="4"/>
  <c r="BY257" i="4"/>
  <c r="BY213" i="4"/>
  <c r="BY201" i="4"/>
  <c r="BY200" i="4"/>
  <c r="BY199" i="4"/>
  <c r="BY248" i="4"/>
  <c r="BY193" i="4"/>
  <c r="BY190" i="4"/>
  <c r="BY189" i="4"/>
  <c r="BY191" i="4"/>
  <c r="BY198" i="4"/>
  <c r="BY197" i="4"/>
  <c r="BY192" i="4"/>
  <c r="BY185" i="4"/>
  <c r="BY184" i="4"/>
  <c r="BY183" i="4"/>
  <c r="BY158" i="4"/>
  <c r="BY181" i="4"/>
  <c r="BY167" i="4"/>
  <c r="BY166" i="4"/>
  <c r="BY165" i="4"/>
  <c r="BY164" i="4"/>
  <c r="BY152" i="4"/>
  <c r="BY160" i="4"/>
  <c r="BY159" i="4"/>
  <c r="BY156" i="4"/>
  <c r="BY182" i="4"/>
  <c r="BY176" i="4"/>
  <c r="BY175" i="4"/>
  <c r="BY174" i="4"/>
  <c r="BY173" i="4"/>
  <c r="BY172" i="4"/>
  <c r="BY168" i="4"/>
  <c r="BY157" i="4"/>
  <c r="BY125" i="4"/>
  <c r="BY151" i="4"/>
  <c r="BY150" i="4"/>
  <c r="BY149" i="4"/>
  <c r="BY148" i="4"/>
  <c r="BY134" i="4"/>
  <c r="BY133" i="4"/>
  <c r="BY132" i="4"/>
  <c r="BY128" i="4"/>
  <c r="BY127" i="4"/>
  <c r="BY126" i="4"/>
  <c r="BY144" i="4"/>
  <c r="BY143" i="4"/>
  <c r="BY142" i="4"/>
  <c r="BY141" i="4"/>
  <c r="BY140" i="4"/>
  <c r="BY135" i="4"/>
  <c r="BY136" i="4"/>
  <c r="BY124" i="4"/>
  <c r="BY102" i="4"/>
  <c r="BY101" i="4"/>
  <c r="BY120" i="4"/>
  <c r="BY119" i="4"/>
  <c r="BY118" i="4"/>
  <c r="BY117" i="4"/>
  <c r="BY116" i="4"/>
  <c r="BY112" i="4"/>
  <c r="BY111" i="4"/>
  <c r="BY110" i="4"/>
  <c r="BY109" i="4"/>
  <c r="BY108" i="4"/>
  <c r="BY100" i="4"/>
  <c r="BY104" i="4"/>
  <c r="BY103" i="4"/>
  <c r="CG240" i="4"/>
  <c r="CG238" i="4"/>
  <c r="CG256" i="4"/>
  <c r="CG247" i="4"/>
  <c r="CG255" i="4"/>
  <c r="CG246" i="4"/>
  <c r="CG233" i="4"/>
  <c r="CG232" i="4"/>
  <c r="CG230" i="4"/>
  <c r="CG223" i="4"/>
  <c r="CG222" i="4"/>
  <c r="CG221" i="4"/>
  <c r="CG214" i="4"/>
  <c r="CG254" i="4"/>
  <c r="CG249" i="4"/>
  <c r="CG245" i="4"/>
  <c r="CG241" i="4"/>
  <c r="CG239" i="4"/>
  <c r="CG257" i="4"/>
  <c r="CG253" i="4"/>
  <c r="CG248" i="4"/>
  <c r="CG237" i="4"/>
  <c r="CG231" i="4"/>
  <c r="CG229" i="4"/>
  <c r="CG225" i="4"/>
  <c r="CG217" i="4"/>
  <c r="CG216" i="4"/>
  <c r="CG215" i="4"/>
  <c r="CG209" i="4"/>
  <c r="CG208" i="4"/>
  <c r="CG207" i="4"/>
  <c r="CG206" i="4"/>
  <c r="CG205" i="4"/>
  <c r="CG224" i="4"/>
  <c r="CG201" i="4"/>
  <c r="CG200" i="4"/>
  <c r="CG199" i="4"/>
  <c r="CG193" i="4"/>
  <c r="CG190" i="4"/>
  <c r="CG189" i="4"/>
  <c r="CG191" i="4"/>
  <c r="CG198" i="4"/>
  <c r="CG197" i="4"/>
  <c r="CG192" i="4"/>
  <c r="CG185" i="4"/>
  <c r="CG184" i="4"/>
  <c r="CG183" i="4"/>
  <c r="CG213" i="4"/>
  <c r="CG158" i="4"/>
  <c r="CG181" i="4"/>
  <c r="CG167" i="4"/>
  <c r="CG166" i="4"/>
  <c r="CG165" i="4"/>
  <c r="CG164" i="4"/>
  <c r="CG152" i="4"/>
  <c r="CG160" i="4"/>
  <c r="CG159" i="4"/>
  <c r="CG156" i="4"/>
  <c r="CG182" i="4"/>
  <c r="CG176" i="4"/>
  <c r="CG175" i="4"/>
  <c r="CG174" i="4"/>
  <c r="CG173" i="4"/>
  <c r="CG172" i="4"/>
  <c r="CG168" i="4"/>
  <c r="CG157" i="4"/>
  <c r="CG125" i="4"/>
  <c r="CG151" i="4"/>
  <c r="CG150" i="4"/>
  <c r="CG149" i="4"/>
  <c r="CG148" i="4"/>
  <c r="CG134" i="4"/>
  <c r="CG133" i="4"/>
  <c r="CG132" i="4"/>
  <c r="CG128" i="4"/>
  <c r="CG127" i="4"/>
  <c r="CG126" i="4"/>
  <c r="CG144" i="4"/>
  <c r="CG143" i="4"/>
  <c r="CG142" i="4"/>
  <c r="CG141" i="4"/>
  <c r="CG140" i="4"/>
  <c r="CG135" i="4"/>
  <c r="CG136" i="4"/>
  <c r="CG124" i="4"/>
  <c r="CG102" i="4"/>
  <c r="CG101" i="4"/>
  <c r="CG120" i="4"/>
  <c r="CG119" i="4"/>
  <c r="CG118" i="4"/>
  <c r="CG117" i="4"/>
  <c r="CG116" i="4"/>
  <c r="CG112" i="4"/>
  <c r="CG111" i="4"/>
  <c r="CG110" i="4"/>
  <c r="CG109" i="4"/>
  <c r="CG108" i="4"/>
  <c r="CG100" i="4"/>
  <c r="CG104" i="4"/>
  <c r="CG103" i="4"/>
  <c r="AE22" i="4"/>
  <c r="AM22" i="4"/>
  <c r="BC22" i="4"/>
  <c r="BK22" i="4"/>
  <c r="CP244" i="4"/>
  <c r="CP242" i="4"/>
  <c r="CP230" i="4"/>
  <c r="CP218" i="4"/>
  <c r="CP243" i="4"/>
  <c r="CP239" i="4"/>
  <c r="CP229" i="4"/>
  <c r="CP227" i="4"/>
  <c r="CP226" i="4"/>
  <c r="CP216" i="4"/>
  <c r="CP215" i="4"/>
  <c r="CP209" i="4"/>
  <c r="CP206" i="4"/>
  <c r="CP210" i="4"/>
  <c r="CP219" i="4"/>
  <c r="CP193" i="4"/>
  <c r="CP188" i="4"/>
  <c r="CP187" i="4"/>
  <c r="CP197" i="4"/>
  <c r="CP196" i="4"/>
  <c r="CP194" i="4"/>
  <c r="CP184" i="4"/>
  <c r="CP163" i="4"/>
  <c r="CP166" i="4"/>
  <c r="CP165" i="4"/>
  <c r="CP164" i="4"/>
  <c r="CP152" i="4"/>
  <c r="CP160" i="4"/>
  <c r="CP159" i="4"/>
  <c r="CP154" i="4"/>
  <c r="CP177" i="4"/>
  <c r="CP176" i="4"/>
  <c r="CP173" i="4"/>
  <c r="CP155" i="4"/>
  <c r="CP153" i="4"/>
  <c r="CP162" i="4"/>
  <c r="CP161" i="4"/>
  <c r="CP139" i="4"/>
  <c r="CP130" i="4"/>
  <c r="CP138" i="4"/>
  <c r="CP151" i="4"/>
  <c r="CP150" i="4"/>
  <c r="CP149" i="4"/>
  <c r="CP148" i="4"/>
  <c r="CP133" i="4"/>
  <c r="CP132" i="4"/>
  <c r="CP131" i="4"/>
  <c r="CP128" i="4"/>
  <c r="CP127" i="4"/>
  <c r="CP126" i="4"/>
  <c r="CP144" i="4"/>
  <c r="CP143" i="4"/>
  <c r="CP142" i="4"/>
  <c r="CP141" i="4"/>
  <c r="CP140" i="4"/>
  <c r="CP137" i="4"/>
  <c r="CP129" i="4"/>
  <c r="CP122" i="4"/>
  <c r="CP105" i="4"/>
  <c r="CP99" i="4"/>
  <c r="CP97" i="4"/>
  <c r="CP96" i="4"/>
  <c r="CP106" i="4"/>
  <c r="CP98" i="4"/>
  <c r="CP95" i="4"/>
  <c r="CP120" i="4"/>
  <c r="CP119" i="4"/>
  <c r="CP118" i="4"/>
  <c r="CP117" i="4"/>
  <c r="CP116" i="4"/>
  <c r="CP115" i="4"/>
  <c r="CP111" i="4"/>
  <c r="CP110" i="4"/>
  <c r="CP109" i="4"/>
  <c r="CP108" i="4"/>
  <c r="CP107" i="4"/>
  <c r="CP100" i="4"/>
  <c r="CP94" i="4"/>
  <c r="CP93" i="4"/>
  <c r="CP121" i="4"/>
  <c r="CP104" i="4"/>
  <c r="CX244" i="4"/>
  <c r="CX230" i="4"/>
  <c r="CX218" i="4"/>
  <c r="CX243" i="4"/>
  <c r="CX239" i="4"/>
  <c r="CX229" i="4"/>
  <c r="CX227" i="4"/>
  <c r="CX226" i="4"/>
  <c r="CX216" i="4"/>
  <c r="CX215" i="4"/>
  <c r="CX209" i="4"/>
  <c r="CX206" i="4"/>
  <c r="CX242" i="4"/>
  <c r="CX219" i="4"/>
  <c r="CX210" i="4"/>
  <c r="CX193" i="4"/>
  <c r="CX188" i="4"/>
  <c r="CX187" i="4"/>
  <c r="CX197" i="4"/>
  <c r="CX196" i="4"/>
  <c r="CX194" i="4"/>
  <c r="CX184" i="4"/>
  <c r="CX163" i="4"/>
  <c r="CX166" i="4"/>
  <c r="CX165" i="4"/>
  <c r="CX164" i="4"/>
  <c r="CX152" i="4"/>
  <c r="CX160" i="4"/>
  <c r="CX159" i="4"/>
  <c r="CX154" i="4"/>
  <c r="CX177" i="4"/>
  <c r="CX176" i="4"/>
  <c r="CX173" i="4"/>
  <c r="CX155" i="4"/>
  <c r="CX153" i="4"/>
  <c r="CX162" i="4"/>
  <c r="CX161" i="4"/>
  <c r="CX139" i="4"/>
  <c r="CX130" i="4"/>
  <c r="CX138" i="4"/>
  <c r="CX151" i="4"/>
  <c r="CX150" i="4"/>
  <c r="CX149" i="4"/>
  <c r="CX148" i="4"/>
  <c r="CX133" i="4"/>
  <c r="CX132" i="4"/>
  <c r="CX131" i="4"/>
  <c r="CX128" i="4"/>
  <c r="CX127" i="4"/>
  <c r="CX126" i="4"/>
  <c r="CX144" i="4"/>
  <c r="CX143" i="4"/>
  <c r="CX142" i="4"/>
  <c r="CX141" i="4"/>
  <c r="CX140" i="4"/>
  <c r="CX137" i="4"/>
  <c r="CX129" i="4"/>
  <c r="CX122" i="4"/>
  <c r="CX105" i="4"/>
  <c r="CX99" i="4"/>
  <c r="CX97" i="4"/>
  <c r="CX96" i="4"/>
  <c r="CX106" i="4"/>
  <c r="CX98" i="4"/>
  <c r="CX95" i="4"/>
  <c r="CX120" i="4"/>
  <c r="CX119" i="4"/>
  <c r="CX118" i="4"/>
  <c r="CX117" i="4"/>
  <c r="CX116" i="4"/>
  <c r="CX115" i="4"/>
  <c r="CX111" i="4"/>
  <c r="CX110" i="4"/>
  <c r="CX109" i="4"/>
  <c r="CX108" i="4"/>
  <c r="CX107" i="4"/>
  <c r="CX100" i="4"/>
  <c r="CX94" i="4"/>
  <c r="CX93" i="4"/>
  <c r="CX121" i="4"/>
  <c r="CX104" i="4"/>
  <c r="AI23" i="4"/>
  <c r="AQ23" i="4"/>
  <c r="AY23" i="4"/>
  <c r="BG23" i="4"/>
  <c r="AJ24" i="4"/>
  <c r="AR24" i="4"/>
  <c r="AZ24" i="4"/>
  <c r="BH24" i="4"/>
  <c r="AW318" i="4"/>
  <c r="AW409" i="4" s="1"/>
  <c r="AW309" i="4"/>
  <c r="AH25" i="4"/>
  <c r="AP25" i="4"/>
  <c r="AX25" i="4"/>
  <c r="BF25" i="4"/>
  <c r="AH26" i="4"/>
  <c r="AP26" i="4"/>
  <c r="AX26" i="4"/>
  <c r="BF26" i="4"/>
  <c r="AV341" i="4"/>
  <c r="AV414" i="4" s="1"/>
  <c r="AG27" i="4"/>
  <c r="AO27" i="4"/>
  <c r="AW27" i="4"/>
  <c r="BE27" i="4"/>
  <c r="AI28" i="4"/>
  <c r="AQ28" i="4"/>
  <c r="AY28" i="4"/>
  <c r="BG28" i="4"/>
  <c r="BB264" i="4"/>
  <c r="BB263" i="4"/>
  <c r="BB393" i="4" s="1"/>
  <c r="AJ29" i="4"/>
  <c r="AR29" i="4"/>
  <c r="AZ29" i="4"/>
  <c r="BH29" i="4"/>
  <c r="AT274" i="4"/>
  <c r="AT273" i="4"/>
  <c r="BC274" i="4"/>
  <c r="BC273" i="4"/>
  <c r="AK30" i="4"/>
  <c r="AS30" i="4"/>
  <c r="BA30" i="4"/>
  <c r="BI30" i="4"/>
  <c r="DP168" i="4"/>
  <c r="DP166" i="4"/>
  <c r="DP165" i="4"/>
  <c r="DP152" i="4"/>
  <c r="DP160" i="4"/>
  <c r="DP159" i="4"/>
  <c r="DP158" i="4"/>
  <c r="DP177" i="4"/>
  <c r="DP176" i="4"/>
  <c r="DP175" i="4"/>
  <c r="DP174" i="4"/>
  <c r="DP173" i="4"/>
  <c r="DP169" i="4"/>
  <c r="DP167" i="4"/>
  <c r="DP153" i="4"/>
  <c r="DP161" i="4"/>
  <c r="DP157" i="4"/>
  <c r="DP136" i="4"/>
  <c r="DP151" i="4"/>
  <c r="DP150" i="4"/>
  <c r="DP149" i="4"/>
  <c r="DP145" i="4"/>
  <c r="DP133" i="4"/>
  <c r="DP132" i="4"/>
  <c r="DP128" i="4"/>
  <c r="DP127" i="4"/>
  <c r="DP126" i="4"/>
  <c r="DP125" i="4"/>
  <c r="DP144" i="4"/>
  <c r="DP143" i="4"/>
  <c r="DP142" i="4"/>
  <c r="DP141" i="4"/>
  <c r="DP134" i="4"/>
  <c r="DP135" i="4"/>
  <c r="DP124" i="4"/>
  <c r="DP103" i="4"/>
  <c r="DP102" i="4"/>
  <c r="DP120" i="4"/>
  <c r="DP119" i="4"/>
  <c r="DP118" i="4"/>
  <c r="DP117" i="4"/>
  <c r="DP116" i="4"/>
  <c r="DP111" i="4"/>
  <c r="DP110" i="4"/>
  <c r="DP109" i="4"/>
  <c r="DP108" i="4"/>
  <c r="DP101" i="4"/>
  <c r="DP100" i="4"/>
  <c r="DP112" i="4"/>
  <c r="DP104" i="4"/>
  <c r="DX168" i="4"/>
  <c r="DX166" i="4"/>
  <c r="DX165" i="4"/>
  <c r="DX152" i="4"/>
  <c r="DX160" i="4"/>
  <c r="DX159" i="4"/>
  <c r="DX158" i="4"/>
  <c r="DX177" i="4"/>
  <c r="DX176" i="4"/>
  <c r="DX175" i="4"/>
  <c r="DX174" i="4"/>
  <c r="DX173" i="4"/>
  <c r="DX169" i="4"/>
  <c r="DX167" i="4"/>
  <c r="DX153" i="4"/>
  <c r="DX161" i="4"/>
  <c r="DX157" i="4"/>
  <c r="DX136" i="4"/>
  <c r="DX151" i="4"/>
  <c r="DX150" i="4"/>
  <c r="DX149" i="4"/>
  <c r="DX145" i="4"/>
  <c r="DX133" i="4"/>
  <c r="DX132" i="4"/>
  <c r="DX128" i="4"/>
  <c r="DX127" i="4"/>
  <c r="DX126" i="4"/>
  <c r="DX125" i="4"/>
  <c r="DX144" i="4"/>
  <c r="DX143" i="4"/>
  <c r="DX142" i="4"/>
  <c r="DX141" i="4"/>
  <c r="DX134" i="4"/>
  <c r="DX135" i="4"/>
  <c r="DX124" i="4"/>
  <c r="DX103" i="4"/>
  <c r="DX102" i="4"/>
  <c r="DX120" i="4"/>
  <c r="DX119" i="4"/>
  <c r="DX118" i="4"/>
  <c r="DX117" i="4"/>
  <c r="DX116" i="4"/>
  <c r="DX111" i="4"/>
  <c r="DX110" i="4"/>
  <c r="DX109" i="4"/>
  <c r="DX108" i="4"/>
  <c r="DX101" i="4"/>
  <c r="DX100" i="4"/>
  <c r="DX112" i="4"/>
  <c r="DX104" i="4"/>
  <c r="EI201" i="4"/>
  <c r="EI209" i="4"/>
  <c r="EI208" i="4"/>
  <c r="EI207" i="4"/>
  <c r="EI206" i="4"/>
  <c r="EI205" i="4"/>
  <c r="EI200" i="4"/>
  <c r="EI199" i="4"/>
  <c r="EI193" i="4"/>
  <c r="EI192" i="4"/>
  <c r="EI189" i="4"/>
  <c r="EI190" i="4"/>
  <c r="EI198" i="4"/>
  <c r="EI197" i="4"/>
  <c r="EI191" i="4"/>
  <c r="EI185" i="4"/>
  <c r="EI184" i="4"/>
  <c r="EI183" i="4"/>
  <c r="EI160" i="4"/>
  <c r="EI94" i="4" s="1"/>
  <c r="EI159" i="4"/>
  <c r="EI93" i="4" s="1"/>
  <c r="EI158" i="4"/>
  <c r="EI92" i="4" s="1"/>
  <c r="EI177" i="4"/>
  <c r="EI176" i="4"/>
  <c r="EI175" i="4"/>
  <c r="EI174" i="4"/>
  <c r="EI173" i="4"/>
  <c r="EI169" i="4"/>
  <c r="EI167" i="4"/>
  <c r="EI161" i="4"/>
  <c r="EI95" i="4" s="1"/>
  <c r="EI157" i="4"/>
  <c r="EI91" i="4" s="1"/>
  <c r="EI47" i="4" s="1"/>
  <c r="EI168" i="4"/>
  <c r="EI182" i="4"/>
  <c r="EI181" i="4"/>
  <c r="EI166" i="4"/>
  <c r="EI165" i="4"/>
  <c r="EI152" i="4"/>
  <c r="EI151" i="4"/>
  <c r="EI150" i="4"/>
  <c r="EI149" i="4"/>
  <c r="EI148" i="4"/>
  <c r="EI133" i="4"/>
  <c r="EI132" i="4"/>
  <c r="EI128" i="4"/>
  <c r="EI127" i="4"/>
  <c r="EI126" i="4"/>
  <c r="EI125" i="4"/>
  <c r="EI144" i="4"/>
  <c r="EI143" i="4"/>
  <c r="EI142" i="4"/>
  <c r="EI141" i="4"/>
  <c r="EI140" i="4"/>
  <c r="EI134" i="4"/>
  <c r="EI135" i="4"/>
  <c r="EI124" i="4"/>
  <c r="EI136" i="4"/>
  <c r="EI120" i="4"/>
  <c r="EI119" i="4"/>
  <c r="EI118" i="4"/>
  <c r="EI117" i="4"/>
  <c r="EI116" i="4"/>
  <c r="EI103" i="4"/>
  <c r="EI86" i="4" s="1"/>
  <c r="EI102" i="4"/>
  <c r="EI85" i="4" s="1"/>
  <c r="EI111" i="4"/>
  <c r="EI110" i="4"/>
  <c r="EI109" i="4"/>
  <c r="EI108" i="4"/>
  <c r="EI101" i="4"/>
  <c r="EI84" i="4" s="1"/>
  <c r="EI100" i="4"/>
  <c r="EI83" i="4" s="1"/>
  <c r="EI112" i="4"/>
  <c r="EI104" i="4"/>
  <c r="EI87" i="4" s="1"/>
  <c r="EQ201" i="4"/>
  <c r="EQ209" i="4"/>
  <c r="EQ208" i="4"/>
  <c r="EQ207" i="4"/>
  <c r="EQ206" i="4"/>
  <c r="EQ205" i="4"/>
  <c r="EQ200" i="4"/>
  <c r="EQ199" i="4"/>
  <c r="EQ193" i="4"/>
  <c r="EQ192" i="4"/>
  <c r="EQ189" i="4"/>
  <c r="EQ190" i="4"/>
  <c r="EQ198" i="4"/>
  <c r="EQ197" i="4"/>
  <c r="EQ191" i="4"/>
  <c r="EQ185" i="4"/>
  <c r="EQ184" i="4"/>
  <c r="EQ183" i="4"/>
  <c r="EQ160" i="4"/>
  <c r="EQ94" i="4" s="1"/>
  <c r="EQ159" i="4"/>
  <c r="EQ93" i="4" s="1"/>
  <c r="EQ158" i="4"/>
  <c r="EQ92" i="4" s="1"/>
  <c r="EQ177" i="4"/>
  <c r="EQ176" i="4"/>
  <c r="EQ175" i="4"/>
  <c r="EQ174" i="4"/>
  <c r="EQ173" i="4"/>
  <c r="EQ169" i="4"/>
  <c r="EQ167" i="4"/>
  <c r="EQ161" i="4"/>
  <c r="EQ95" i="4" s="1"/>
  <c r="EQ157" i="4"/>
  <c r="EQ91" i="4" s="1"/>
  <c r="EQ47" i="4" s="1"/>
  <c r="EQ168" i="4"/>
  <c r="EQ182" i="4"/>
  <c r="EQ181" i="4"/>
  <c r="EQ166" i="4"/>
  <c r="EQ165" i="4"/>
  <c r="EQ152" i="4"/>
  <c r="EQ151" i="4"/>
  <c r="EQ150" i="4"/>
  <c r="EQ149" i="4"/>
  <c r="EQ148" i="4"/>
  <c r="EQ133" i="4"/>
  <c r="EQ132" i="4"/>
  <c r="EQ128" i="4"/>
  <c r="EQ127" i="4"/>
  <c r="EQ126" i="4"/>
  <c r="EQ125" i="4"/>
  <c r="EQ144" i="4"/>
  <c r="EQ143" i="4"/>
  <c r="EQ142" i="4"/>
  <c r="EQ141" i="4"/>
  <c r="EQ140" i="4"/>
  <c r="EQ134" i="4"/>
  <c r="EQ135" i="4"/>
  <c r="EQ124" i="4"/>
  <c r="EQ136" i="4"/>
  <c r="EQ120" i="4"/>
  <c r="EQ119" i="4"/>
  <c r="EQ118" i="4"/>
  <c r="EQ117" i="4"/>
  <c r="EQ116" i="4"/>
  <c r="EQ103" i="4"/>
  <c r="EQ86" i="4" s="1"/>
  <c r="EQ102" i="4"/>
  <c r="EQ85" i="4" s="1"/>
  <c r="EQ111" i="4"/>
  <c r="EQ110" i="4"/>
  <c r="EQ109" i="4"/>
  <c r="EQ108" i="4"/>
  <c r="EQ101" i="4"/>
  <c r="EQ84" i="4" s="1"/>
  <c r="EQ100" i="4"/>
  <c r="EQ83" i="4" s="1"/>
  <c r="EQ112" i="4"/>
  <c r="EQ104" i="4"/>
  <c r="EQ87" i="4" s="1"/>
  <c r="FD213" i="4"/>
  <c r="FD200" i="4"/>
  <c r="FD199" i="4"/>
  <c r="FD201" i="4"/>
  <c r="FD209" i="4"/>
  <c r="FD208" i="4"/>
  <c r="FD207" i="4"/>
  <c r="FD206" i="4"/>
  <c r="FD205" i="4"/>
  <c r="FD214" i="4"/>
  <c r="FD190" i="4"/>
  <c r="FD217" i="4"/>
  <c r="FD198" i="4"/>
  <c r="FD197" i="4"/>
  <c r="FD191" i="4"/>
  <c r="FD185" i="4"/>
  <c r="FD184" i="4"/>
  <c r="FD183" i="4"/>
  <c r="FD215" i="4"/>
  <c r="FD193" i="4"/>
  <c r="FD192" i="4"/>
  <c r="FD189" i="4"/>
  <c r="FD216" i="4"/>
  <c r="FD156" i="4"/>
  <c r="FD157" i="4"/>
  <c r="FD182" i="4"/>
  <c r="FD181" i="4"/>
  <c r="FD152" i="4"/>
  <c r="FD160" i="4"/>
  <c r="FD159" i="4"/>
  <c r="FD158" i="4"/>
  <c r="FD177" i="4"/>
  <c r="FD176" i="4"/>
  <c r="FD175" i="4"/>
  <c r="FD174" i="4"/>
  <c r="FD173" i="4"/>
  <c r="FD169" i="4"/>
  <c r="FD135" i="4"/>
  <c r="FD124" i="4"/>
  <c r="FD136" i="4"/>
  <c r="FD151" i="4"/>
  <c r="FD150" i="4"/>
  <c r="FD149" i="4"/>
  <c r="FD148" i="4"/>
  <c r="FD144" i="4"/>
  <c r="FD143" i="4"/>
  <c r="FD142" i="4"/>
  <c r="FD141" i="4"/>
  <c r="FD140" i="4"/>
  <c r="FD134" i="4"/>
  <c r="FD112" i="4"/>
  <c r="FD127" i="4"/>
  <c r="FD104" i="4"/>
  <c r="FD128" i="4"/>
  <c r="FD120" i="4"/>
  <c r="FD119" i="4"/>
  <c r="FD118" i="4"/>
  <c r="FD117" i="4"/>
  <c r="FD116" i="4"/>
  <c r="FD132" i="4"/>
  <c r="FD125" i="4"/>
  <c r="FD111" i="4"/>
  <c r="FD110" i="4"/>
  <c r="FD109" i="4"/>
  <c r="FD108" i="4"/>
  <c r="FD103" i="4"/>
  <c r="FD102" i="4"/>
  <c r="FD133" i="4"/>
  <c r="FD126" i="4"/>
  <c r="FD101" i="4"/>
  <c r="FD100" i="4"/>
  <c r="FL213" i="4"/>
  <c r="FL200" i="4"/>
  <c r="FL199" i="4"/>
  <c r="FL217" i="4"/>
  <c r="FL216" i="4"/>
  <c r="FL215" i="4"/>
  <c r="FL214" i="4"/>
  <c r="FL201" i="4"/>
  <c r="FL209" i="4"/>
  <c r="FL208" i="4"/>
  <c r="FL207" i="4"/>
  <c r="FL206" i="4"/>
  <c r="FL205" i="4"/>
  <c r="FL190" i="4"/>
  <c r="FL198" i="4"/>
  <c r="FL197" i="4"/>
  <c r="FL191" i="4"/>
  <c r="FL185" i="4"/>
  <c r="FL184" i="4"/>
  <c r="FL183" i="4"/>
  <c r="FL193" i="4"/>
  <c r="FL192" i="4"/>
  <c r="FL189" i="4"/>
  <c r="FL156" i="4"/>
  <c r="FL157" i="4"/>
  <c r="FL182" i="4"/>
  <c r="FL181" i="4"/>
  <c r="FL152" i="4"/>
  <c r="FL160" i="4"/>
  <c r="FL159" i="4"/>
  <c r="FL158" i="4"/>
  <c r="FL177" i="4"/>
  <c r="FL176" i="4"/>
  <c r="FL175" i="4"/>
  <c r="FL174" i="4"/>
  <c r="FL173" i="4"/>
  <c r="FL169" i="4"/>
  <c r="FL135" i="4"/>
  <c r="FL124" i="4"/>
  <c r="FL136" i="4"/>
  <c r="FL151" i="4"/>
  <c r="FL150" i="4"/>
  <c r="FL149" i="4"/>
  <c r="FL148" i="4"/>
  <c r="FL144" i="4"/>
  <c r="FL143" i="4"/>
  <c r="FL142" i="4"/>
  <c r="FL141" i="4"/>
  <c r="FL140" i="4"/>
  <c r="FL134" i="4"/>
  <c r="FL127" i="4"/>
  <c r="FL112" i="4"/>
  <c r="FL128" i="4"/>
  <c r="FL104" i="4"/>
  <c r="FL132" i="4"/>
  <c r="FL125" i="4"/>
  <c r="FL120" i="4"/>
  <c r="FL119" i="4"/>
  <c r="FL118" i="4"/>
  <c r="FL117" i="4"/>
  <c r="FL116" i="4"/>
  <c r="FL111" i="4"/>
  <c r="FL110" i="4"/>
  <c r="FL109" i="4"/>
  <c r="FL108" i="4"/>
  <c r="FL103" i="4"/>
  <c r="FL102" i="4"/>
  <c r="FL133" i="4"/>
  <c r="FL126" i="4"/>
  <c r="FL101" i="4"/>
  <c r="FL100" i="4"/>
  <c r="FV157" i="4"/>
  <c r="FV168" i="4"/>
  <c r="FV166" i="4"/>
  <c r="FV165" i="4"/>
  <c r="FV152" i="4"/>
  <c r="FV161" i="4"/>
  <c r="FV160" i="4"/>
  <c r="FV159" i="4"/>
  <c r="FV158" i="4"/>
  <c r="FV153" i="4"/>
  <c r="FV177" i="4"/>
  <c r="FV176" i="4"/>
  <c r="FV175" i="4"/>
  <c r="FV174" i="4"/>
  <c r="FV173" i="4"/>
  <c r="FV169" i="4"/>
  <c r="FV167" i="4"/>
  <c r="FV124" i="4"/>
  <c r="FV145" i="4"/>
  <c r="FV136" i="4"/>
  <c r="FV151" i="4"/>
  <c r="FV150" i="4"/>
  <c r="FV149" i="4"/>
  <c r="FV133" i="4"/>
  <c r="FV132" i="4"/>
  <c r="FV128" i="4"/>
  <c r="FV127" i="4"/>
  <c r="FV126" i="4"/>
  <c r="FV125" i="4"/>
  <c r="FV144" i="4"/>
  <c r="FV143" i="4"/>
  <c r="FV142" i="4"/>
  <c r="FV141" i="4"/>
  <c r="FV134" i="4"/>
  <c r="FV135" i="4"/>
  <c r="FV104" i="4"/>
  <c r="FV120" i="4"/>
  <c r="FV119" i="4"/>
  <c r="FV118" i="4"/>
  <c r="FV117" i="4"/>
  <c r="FV116" i="4"/>
  <c r="FV111" i="4"/>
  <c r="FV110" i="4"/>
  <c r="FV109" i="4"/>
  <c r="FV108" i="4"/>
  <c r="FV103" i="4"/>
  <c r="FV102" i="4"/>
  <c r="FV101" i="4"/>
  <c r="FV100" i="4"/>
  <c r="FV112" i="4"/>
  <c r="GD157" i="4"/>
  <c r="GD168" i="4"/>
  <c r="GD166" i="4"/>
  <c r="GD165" i="4"/>
  <c r="GD152" i="4"/>
  <c r="GD151" i="4"/>
  <c r="GD161" i="4"/>
  <c r="GD160" i="4"/>
  <c r="GD159" i="4"/>
  <c r="GD158" i="4"/>
  <c r="GD153" i="4"/>
  <c r="GD177" i="4"/>
  <c r="GD176" i="4"/>
  <c r="GD175" i="4"/>
  <c r="GD174" i="4"/>
  <c r="GD173" i="4"/>
  <c r="GD169" i="4"/>
  <c r="GD167" i="4"/>
  <c r="GD124" i="4"/>
  <c r="GD145" i="4"/>
  <c r="GD136" i="4"/>
  <c r="GD150" i="4"/>
  <c r="GD149" i="4"/>
  <c r="GD133" i="4"/>
  <c r="GD132" i="4"/>
  <c r="GD128" i="4"/>
  <c r="GD127" i="4"/>
  <c r="GD126" i="4"/>
  <c r="GD125" i="4"/>
  <c r="GD144" i="4"/>
  <c r="GD143" i="4"/>
  <c r="GD142" i="4"/>
  <c r="GD141" i="4"/>
  <c r="GD134" i="4"/>
  <c r="GD135" i="4"/>
  <c r="GD104" i="4"/>
  <c r="GD120" i="4"/>
  <c r="GD119" i="4"/>
  <c r="GD118" i="4"/>
  <c r="GD117" i="4"/>
  <c r="GD116" i="4"/>
  <c r="GD111" i="4"/>
  <c r="GD110" i="4"/>
  <c r="GD109" i="4"/>
  <c r="GD108" i="4"/>
  <c r="GD103" i="4"/>
  <c r="GD102" i="4"/>
  <c r="GD101" i="4"/>
  <c r="GD100" i="4"/>
  <c r="GD112" i="4"/>
  <c r="GO200" i="4"/>
  <c r="GO199" i="4"/>
  <c r="GO201" i="4"/>
  <c r="GO209" i="4"/>
  <c r="GO208" i="4"/>
  <c r="GO190" i="4"/>
  <c r="GO207" i="4"/>
  <c r="GO198" i="4"/>
  <c r="GO197" i="4"/>
  <c r="GO191" i="4"/>
  <c r="GO185" i="4"/>
  <c r="GO184" i="4"/>
  <c r="GO183" i="4"/>
  <c r="GO206" i="4"/>
  <c r="GO205" i="4"/>
  <c r="GO193" i="4"/>
  <c r="GO192" i="4"/>
  <c r="GO189" i="4"/>
  <c r="GO166" i="4"/>
  <c r="GO165" i="4"/>
  <c r="GO152" i="4"/>
  <c r="GO151" i="4"/>
  <c r="GO161" i="4"/>
  <c r="GO95" i="4" s="1"/>
  <c r="GO160" i="4"/>
  <c r="GO94" i="4" s="1"/>
  <c r="GO159" i="4"/>
  <c r="GO93" i="4" s="1"/>
  <c r="GO158" i="4"/>
  <c r="GO92" i="4" s="1"/>
  <c r="GO182" i="4"/>
  <c r="GO181" i="4"/>
  <c r="GO177" i="4"/>
  <c r="GO176" i="4"/>
  <c r="GO175" i="4"/>
  <c r="GO174" i="4"/>
  <c r="GO173" i="4"/>
  <c r="GO169" i="4"/>
  <c r="GO167" i="4"/>
  <c r="GO157" i="4"/>
  <c r="GO91" i="4" s="1"/>
  <c r="GO47" i="4" s="1"/>
  <c r="GO168" i="4"/>
  <c r="GO136" i="4"/>
  <c r="GO150" i="4"/>
  <c r="GO149" i="4"/>
  <c r="GO148" i="4"/>
  <c r="GO133" i="4"/>
  <c r="GO132" i="4"/>
  <c r="GO128" i="4"/>
  <c r="GO127" i="4"/>
  <c r="GO126" i="4"/>
  <c r="GO125" i="4"/>
  <c r="GO144" i="4"/>
  <c r="GO143" i="4"/>
  <c r="GO142" i="4"/>
  <c r="GO141" i="4"/>
  <c r="GO140" i="4"/>
  <c r="GO134" i="4"/>
  <c r="GO135" i="4"/>
  <c r="GO124" i="4"/>
  <c r="GO104" i="4"/>
  <c r="GO87" i="4" s="1"/>
  <c r="GO120" i="4"/>
  <c r="GO119" i="4"/>
  <c r="GO118" i="4"/>
  <c r="GO117" i="4"/>
  <c r="GO116" i="4"/>
  <c r="GO111" i="4"/>
  <c r="GO110" i="4"/>
  <c r="GO109" i="4"/>
  <c r="GO108" i="4"/>
  <c r="GO103" i="4"/>
  <c r="GO86" i="4" s="1"/>
  <c r="GO102" i="4"/>
  <c r="GO85" i="4" s="1"/>
  <c r="GO112" i="4"/>
  <c r="GO101" i="4"/>
  <c r="GO84" i="4" s="1"/>
  <c r="GO100" i="4"/>
  <c r="GO83" i="4" s="1"/>
  <c r="GO44" i="4" s="1"/>
  <c r="GW200" i="4"/>
  <c r="GW199" i="4"/>
  <c r="GW201" i="4"/>
  <c r="GW208" i="4"/>
  <c r="GW207" i="4"/>
  <c r="GW190" i="4"/>
  <c r="GW206" i="4"/>
  <c r="GW198" i="4"/>
  <c r="GW197" i="4"/>
  <c r="GW191" i="4"/>
  <c r="GW185" i="4"/>
  <c r="GW184" i="4"/>
  <c r="GW183" i="4"/>
  <c r="GW205" i="4"/>
  <c r="GW193" i="4"/>
  <c r="GW192" i="4"/>
  <c r="GW189" i="4"/>
  <c r="GW209" i="4"/>
  <c r="GW166" i="4"/>
  <c r="GW165" i="4"/>
  <c r="GW152" i="4"/>
  <c r="GW151" i="4"/>
  <c r="GW161" i="4"/>
  <c r="GW95" i="4" s="1"/>
  <c r="GW160" i="4"/>
  <c r="GW94" i="4" s="1"/>
  <c r="GW159" i="4"/>
  <c r="GW93" i="4" s="1"/>
  <c r="GW158" i="4"/>
  <c r="GW92" i="4" s="1"/>
  <c r="GW182" i="4"/>
  <c r="GW181" i="4"/>
  <c r="GW177" i="4"/>
  <c r="GW176" i="4"/>
  <c r="GW175" i="4"/>
  <c r="GW174" i="4"/>
  <c r="GW173" i="4"/>
  <c r="GW169" i="4"/>
  <c r="GW167" i="4"/>
  <c r="GW157" i="4"/>
  <c r="GW91" i="4" s="1"/>
  <c r="GW168" i="4"/>
  <c r="GW136" i="4"/>
  <c r="GW150" i="4"/>
  <c r="GW149" i="4"/>
  <c r="GW148" i="4"/>
  <c r="GW133" i="4"/>
  <c r="GW132" i="4"/>
  <c r="GW128" i="4"/>
  <c r="GW127" i="4"/>
  <c r="GW126" i="4"/>
  <c r="GW125" i="4"/>
  <c r="GW144" i="4"/>
  <c r="GW143" i="4"/>
  <c r="GW142" i="4"/>
  <c r="GW141" i="4"/>
  <c r="GW140" i="4"/>
  <c r="GW134" i="4"/>
  <c r="GW135" i="4"/>
  <c r="GW124" i="4"/>
  <c r="GW104" i="4"/>
  <c r="GW87" i="4" s="1"/>
  <c r="GW120" i="4"/>
  <c r="GW119" i="4"/>
  <c r="GW118" i="4"/>
  <c r="GW117" i="4"/>
  <c r="GW116" i="4"/>
  <c r="GW111" i="4"/>
  <c r="GW110" i="4"/>
  <c r="GW109" i="4"/>
  <c r="GW108" i="4"/>
  <c r="GW103" i="4"/>
  <c r="GW86" i="4" s="1"/>
  <c r="GW102" i="4"/>
  <c r="GW53" i="4" s="1"/>
  <c r="GW112" i="4"/>
  <c r="GW101" i="4"/>
  <c r="GW84" i="4" s="1"/>
  <c r="GW100" i="4"/>
  <c r="GW51" i="4" s="1"/>
  <c r="HP217" i="4"/>
  <c r="HP216" i="4"/>
  <c r="HP215" i="4"/>
  <c r="HP214" i="4"/>
  <c r="HP213" i="4"/>
  <c r="HP200" i="4"/>
  <c r="HP199" i="4"/>
  <c r="HP198" i="4"/>
  <c r="HP201" i="4"/>
  <c r="HP209" i="4"/>
  <c r="HP208" i="4"/>
  <c r="HP207" i="4"/>
  <c r="HP206" i="4"/>
  <c r="HP205" i="4"/>
  <c r="HP197" i="4"/>
  <c r="HP191" i="4"/>
  <c r="HP185" i="4"/>
  <c r="HP184" i="4"/>
  <c r="HP183" i="4"/>
  <c r="HP193" i="4"/>
  <c r="HP192" i="4"/>
  <c r="HP189" i="4"/>
  <c r="HP190" i="4"/>
  <c r="HP182" i="4"/>
  <c r="HP181" i="4"/>
  <c r="HP177" i="4"/>
  <c r="HP176" i="4"/>
  <c r="HP175" i="4"/>
  <c r="HP174" i="4"/>
  <c r="HP173" i="4"/>
  <c r="HP169" i="4"/>
  <c r="HP156" i="4"/>
  <c r="HP157" i="4"/>
  <c r="HP152" i="4"/>
  <c r="HP151" i="4"/>
  <c r="HP160" i="4"/>
  <c r="HP159" i="4"/>
  <c r="HP158" i="4"/>
  <c r="HP144" i="4"/>
  <c r="HP143" i="4"/>
  <c r="HP142" i="4"/>
  <c r="HP141" i="4"/>
  <c r="HP140" i="4"/>
  <c r="HP134" i="4"/>
  <c r="HP135" i="4"/>
  <c r="HP136" i="4"/>
  <c r="HP150" i="4"/>
  <c r="HP149" i="4"/>
  <c r="HP148" i="4"/>
  <c r="HP133" i="4"/>
  <c r="HP132" i="4"/>
  <c r="HP128" i="4"/>
  <c r="HP127" i="4"/>
  <c r="HP126" i="4"/>
  <c r="HP125" i="4"/>
  <c r="HP111" i="4"/>
  <c r="HP110" i="4"/>
  <c r="HP109" i="4"/>
  <c r="HP108" i="4"/>
  <c r="HP103" i="4"/>
  <c r="HP102" i="4"/>
  <c r="HP124" i="4"/>
  <c r="HP112" i="4"/>
  <c r="HP101" i="4"/>
  <c r="HP100" i="4"/>
  <c r="HP120" i="4"/>
  <c r="HP119" i="4"/>
  <c r="HP118" i="4"/>
  <c r="HP117" i="4"/>
  <c r="HP116" i="4"/>
  <c r="HP104" i="4"/>
  <c r="HX217" i="4"/>
  <c r="HX216" i="4"/>
  <c r="HX215" i="4"/>
  <c r="HX214" i="4"/>
  <c r="HX213" i="4"/>
  <c r="HX200" i="4"/>
  <c r="HX199" i="4"/>
  <c r="HX198" i="4"/>
  <c r="HX201" i="4"/>
  <c r="HX209" i="4"/>
  <c r="HX208" i="4"/>
  <c r="HX207" i="4"/>
  <c r="HX206" i="4"/>
  <c r="HX205" i="4"/>
  <c r="HX197" i="4"/>
  <c r="HX191" i="4"/>
  <c r="HX185" i="4"/>
  <c r="HX184" i="4"/>
  <c r="HX183" i="4"/>
  <c r="HX193" i="4"/>
  <c r="HX192" i="4"/>
  <c r="HX189" i="4"/>
  <c r="HX190" i="4"/>
  <c r="HX182" i="4"/>
  <c r="HX181" i="4"/>
  <c r="HX177" i="4"/>
  <c r="HX176" i="4"/>
  <c r="HX175" i="4"/>
  <c r="HX174" i="4"/>
  <c r="HX173" i="4"/>
  <c r="HX169" i="4"/>
  <c r="HX156" i="4"/>
  <c r="HX157" i="4"/>
  <c r="HX152" i="4"/>
  <c r="HX151" i="4"/>
  <c r="HX160" i="4"/>
  <c r="HX159" i="4"/>
  <c r="HX158" i="4"/>
  <c r="HX144" i="4"/>
  <c r="HX143" i="4"/>
  <c r="HX142" i="4"/>
  <c r="HX141" i="4"/>
  <c r="HX140" i="4"/>
  <c r="HX134" i="4"/>
  <c r="HX135" i="4"/>
  <c r="HX136" i="4"/>
  <c r="HX150" i="4"/>
  <c r="HX149" i="4"/>
  <c r="HX148" i="4"/>
  <c r="HX133" i="4"/>
  <c r="HX132" i="4"/>
  <c r="HX128" i="4"/>
  <c r="HX127" i="4"/>
  <c r="HX126" i="4"/>
  <c r="HX125" i="4"/>
  <c r="HX111" i="4"/>
  <c r="HX110" i="4"/>
  <c r="HX109" i="4"/>
  <c r="HX108" i="4"/>
  <c r="HX124" i="4"/>
  <c r="HX103" i="4"/>
  <c r="HX102" i="4"/>
  <c r="HX112" i="4"/>
  <c r="HX101" i="4"/>
  <c r="HX100" i="4"/>
  <c r="HX120" i="4"/>
  <c r="HX119" i="4"/>
  <c r="HX118" i="4"/>
  <c r="HX117" i="4"/>
  <c r="HX116" i="4"/>
  <c r="HX104" i="4"/>
  <c r="II217" i="4"/>
  <c r="II216" i="4"/>
  <c r="II215" i="4"/>
  <c r="II214" i="4"/>
  <c r="II213" i="4"/>
  <c r="II201" i="4"/>
  <c r="II209" i="4"/>
  <c r="II208" i="4"/>
  <c r="II207" i="4"/>
  <c r="II206" i="4"/>
  <c r="II205" i="4"/>
  <c r="II198" i="4"/>
  <c r="II193" i="4"/>
  <c r="II192" i="4"/>
  <c r="II189" i="4"/>
  <c r="II190" i="4"/>
  <c r="II200" i="4"/>
  <c r="II197" i="4"/>
  <c r="II191" i="4"/>
  <c r="II185" i="4"/>
  <c r="II184" i="4"/>
  <c r="II183" i="4"/>
  <c r="II199" i="4"/>
  <c r="II182" i="4"/>
  <c r="II181" i="4"/>
  <c r="II177" i="4"/>
  <c r="II176" i="4"/>
  <c r="II175" i="4"/>
  <c r="II174" i="4"/>
  <c r="II173" i="4"/>
  <c r="II169" i="4"/>
  <c r="II156" i="4"/>
  <c r="II157" i="4"/>
  <c r="II152" i="4"/>
  <c r="II151" i="4"/>
  <c r="II160" i="4"/>
  <c r="II159" i="4"/>
  <c r="II158" i="4"/>
  <c r="II134" i="4"/>
  <c r="II135" i="4"/>
  <c r="II124" i="4"/>
  <c r="II136" i="4"/>
  <c r="II150" i="4"/>
  <c r="II149" i="4"/>
  <c r="II148" i="4"/>
  <c r="II133" i="4"/>
  <c r="II132" i="4"/>
  <c r="II128" i="4"/>
  <c r="II127" i="4"/>
  <c r="II126" i="4"/>
  <c r="II125" i="4"/>
  <c r="II144" i="4"/>
  <c r="II143" i="4"/>
  <c r="II142" i="4"/>
  <c r="II141" i="4"/>
  <c r="II140" i="4"/>
  <c r="II112" i="4"/>
  <c r="II103" i="4"/>
  <c r="II102" i="4"/>
  <c r="II101" i="4"/>
  <c r="II100" i="4"/>
  <c r="II120" i="4"/>
  <c r="II119" i="4"/>
  <c r="II118" i="4"/>
  <c r="II117" i="4"/>
  <c r="II116" i="4"/>
  <c r="II111" i="4"/>
  <c r="II110" i="4"/>
  <c r="II109" i="4"/>
  <c r="II108" i="4"/>
  <c r="II104" i="4"/>
  <c r="IQ217" i="4"/>
  <c r="IQ216" i="4"/>
  <c r="IQ215" i="4"/>
  <c r="IQ214" i="4"/>
  <c r="IQ213" i="4"/>
  <c r="IQ201" i="4"/>
  <c r="IQ209" i="4"/>
  <c r="IQ208" i="4"/>
  <c r="IQ207" i="4"/>
  <c r="IQ206" i="4"/>
  <c r="IQ205" i="4"/>
  <c r="IQ193" i="4"/>
  <c r="IQ192" i="4"/>
  <c r="IQ189" i="4"/>
  <c r="IQ200" i="4"/>
  <c r="IQ190" i="4"/>
  <c r="IQ199" i="4"/>
  <c r="IQ197" i="4"/>
  <c r="IQ191" i="4"/>
  <c r="IQ185" i="4"/>
  <c r="IQ184" i="4"/>
  <c r="IQ183" i="4"/>
  <c r="IQ198" i="4"/>
  <c r="IQ182" i="4"/>
  <c r="IQ181" i="4"/>
  <c r="IQ177" i="4"/>
  <c r="IQ176" i="4"/>
  <c r="IQ175" i="4"/>
  <c r="IQ174" i="4"/>
  <c r="IQ173" i="4"/>
  <c r="IQ169" i="4"/>
  <c r="IQ156" i="4"/>
  <c r="IQ157" i="4"/>
  <c r="IQ152" i="4"/>
  <c r="IQ151" i="4"/>
  <c r="IQ160" i="4"/>
  <c r="IQ159" i="4"/>
  <c r="IQ158" i="4"/>
  <c r="IQ134" i="4"/>
  <c r="IQ135" i="4"/>
  <c r="IQ124" i="4"/>
  <c r="IQ136" i="4"/>
  <c r="IQ150" i="4"/>
  <c r="IQ149" i="4"/>
  <c r="IQ148" i="4"/>
  <c r="IQ133" i="4"/>
  <c r="IQ132" i="4"/>
  <c r="IQ128" i="4"/>
  <c r="IQ127" i="4"/>
  <c r="IQ126" i="4"/>
  <c r="IQ125" i="4"/>
  <c r="IQ144" i="4"/>
  <c r="IQ143" i="4"/>
  <c r="IQ142" i="4"/>
  <c r="IQ141" i="4"/>
  <c r="IQ140" i="4"/>
  <c r="IQ112" i="4"/>
  <c r="IQ103" i="4"/>
  <c r="IQ102" i="4"/>
  <c r="IQ101" i="4"/>
  <c r="IQ100" i="4"/>
  <c r="IQ120" i="4"/>
  <c r="IQ119" i="4"/>
  <c r="IQ118" i="4"/>
  <c r="IQ117" i="4"/>
  <c r="IQ116" i="4"/>
  <c r="IQ111" i="4"/>
  <c r="IQ110" i="4"/>
  <c r="IQ109" i="4"/>
  <c r="IQ108" i="4"/>
  <c r="IQ104" i="4"/>
  <c r="H49" i="4"/>
  <c r="H40" i="4" s="1"/>
  <c r="AU3" i="4" s="1"/>
  <c r="L50" i="4"/>
  <c r="T50" i="4"/>
  <c r="AL383" i="4"/>
  <c r="AN382" i="4"/>
  <c r="AP381" i="4"/>
  <c r="AP383" i="4"/>
  <c r="AL381" i="4"/>
  <c r="AN384" i="4"/>
  <c r="AL384" i="4"/>
  <c r="AL382" i="4"/>
  <c r="AN381" i="4"/>
  <c r="AN383" i="4"/>
  <c r="AP384" i="4"/>
  <c r="AP382" i="4"/>
  <c r="AP360" i="4"/>
  <c r="AL358" i="4"/>
  <c r="AN357" i="4"/>
  <c r="AL360" i="4"/>
  <c r="AN359" i="4"/>
  <c r="AP358" i="4"/>
  <c r="AP359" i="4"/>
  <c r="AL359" i="4"/>
  <c r="AP357" i="4"/>
  <c r="AN360" i="4"/>
  <c r="AN358" i="4"/>
  <c r="AL357" i="4"/>
  <c r="AN320" i="4"/>
  <c r="AP322" i="4"/>
  <c r="AP321" i="4"/>
  <c r="AP325" i="4"/>
  <c r="AP324" i="4"/>
  <c r="AP323" i="4"/>
  <c r="AN322" i="4"/>
  <c r="AN321" i="4"/>
  <c r="AN325" i="4"/>
  <c r="AN324" i="4"/>
  <c r="AN323" i="4"/>
  <c r="AL322" i="4"/>
  <c r="AL321" i="4"/>
  <c r="AL325" i="4"/>
  <c r="AL324" i="4"/>
  <c r="AL323" i="4"/>
  <c r="AL320" i="4"/>
  <c r="AP319" i="4"/>
  <c r="AN319" i="4"/>
  <c r="AL319" i="4"/>
  <c r="AP320" i="4"/>
  <c r="AL296" i="4"/>
  <c r="AP293" i="4"/>
  <c r="AP294" i="4"/>
  <c r="AN293" i="4"/>
  <c r="AP295" i="4"/>
  <c r="AP286" i="4"/>
  <c r="AP296" i="4"/>
  <c r="AN294" i="4"/>
  <c r="AL293" i="4"/>
  <c r="AN295" i="4"/>
  <c r="AN296" i="4"/>
  <c r="AL294" i="4"/>
  <c r="AL295" i="4"/>
  <c r="AL286" i="4"/>
  <c r="AP284" i="4"/>
  <c r="AP283" i="4"/>
  <c r="AN276" i="4"/>
  <c r="AN284" i="4"/>
  <c r="AN283" i="4"/>
  <c r="AP275" i="4"/>
  <c r="AP274" i="4"/>
  <c r="AP273" i="4"/>
  <c r="AL276" i="4"/>
  <c r="AP285" i="4"/>
  <c r="AL284" i="4"/>
  <c r="AL283" i="4"/>
  <c r="AN275" i="4"/>
  <c r="AN274" i="4"/>
  <c r="AN286" i="4"/>
  <c r="AN285" i="4"/>
  <c r="AL275" i="4"/>
  <c r="AL274" i="4"/>
  <c r="AL273" i="4"/>
  <c r="AL285" i="4"/>
  <c r="AP276" i="4"/>
  <c r="AL264" i="4"/>
  <c r="AL263" i="4"/>
  <c r="AP266" i="4"/>
  <c r="AP265" i="4"/>
  <c r="AN273" i="4"/>
  <c r="AN266" i="4"/>
  <c r="AN265" i="4"/>
  <c r="AP264" i="4"/>
  <c r="AP263" i="4"/>
  <c r="AL266" i="4"/>
  <c r="AL265" i="4"/>
  <c r="AN264" i="4"/>
  <c r="AN263" i="4"/>
  <c r="DA244" i="4"/>
  <c r="DA243" i="4"/>
  <c r="DA242" i="4"/>
  <c r="DA239" i="4"/>
  <c r="DA229" i="4"/>
  <c r="DA227" i="4"/>
  <c r="DA226" i="4"/>
  <c r="DA216" i="4"/>
  <c r="DA215" i="4"/>
  <c r="DA219" i="4"/>
  <c r="DA230" i="4"/>
  <c r="DA210" i="4"/>
  <c r="DA218" i="4"/>
  <c r="DA209" i="4"/>
  <c r="DA206" i="4"/>
  <c r="DA187" i="4"/>
  <c r="DA197" i="4"/>
  <c r="DA196" i="4"/>
  <c r="DA194" i="4"/>
  <c r="DA184" i="4"/>
  <c r="DA193" i="4"/>
  <c r="DA188" i="4"/>
  <c r="DA160" i="4"/>
  <c r="DA159" i="4"/>
  <c r="DA154" i="4"/>
  <c r="DA177" i="4"/>
  <c r="DA176" i="4"/>
  <c r="DA173" i="4"/>
  <c r="DA155" i="4"/>
  <c r="DA153" i="4"/>
  <c r="DA162" i="4"/>
  <c r="DA161" i="4"/>
  <c r="DA163" i="4"/>
  <c r="DA166" i="4"/>
  <c r="DA165" i="4"/>
  <c r="DA164" i="4"/>
  <c r="DA152" i="4"/>
  <c r="DA151" i="4"/>
  <c r="DA150" i="4"/>
  <c r="DA149" i="4"/>
  <c r="DA148" i="4"/>
  <c r="DA133" i="4"/>
  <c r="DA132" i="4"/>
  <c r="DA131" i="4"/>
  <c r="DA128" i="4"/>
  <c r="DA127" i="4"/>
  <c r="DA126" i="4"/>
  <c r="DA144" i="4"/>
  <c r="DA143" i="4"/>
  <c r="DA142" i="4"/>
  <c r="DA141" i="4"/>
  <c r="DA140" i="4"/>
  <c r="DA137" i="4"/>
  <c r="DA139" i="4"/>
  <c r="DA130" i="4"/>
  <c r="DA138" i="4"/>
  <c r="DA120" i="4"/>
  <c r="DA119" i="4"/>
  <c r="DA118" i="4"/>
  <c r="DA117" i="4"/>
  <c r="DA116" i="4"/>
  <c r="DA115" i="4"/>
  <c r="DA111" i="4"/>
  <c r="DA110" i="4"/>
  <c r="DA109" i="4"/>
  <c r="DA108" i="4"/>
  <c r="DA107" i="4"/>
  <c r="DA100" i="4"/>
  <c r="DA94" i="4"/>
  <c r="DA93" i="4"/>
  <c r="DA121" i="4"/>
  <c r="DA104" i="4"/>
  <c r="DA129" i="4"/>
  <c r="DA122" i="4"/>
  <c r="DA105" i="4"/>
  <c r="DA99" i="4"/>
  <c r="DA97" i="4"/>
  <c r="DA96" i="4"/>
  <c r="DA106" i="4"/>
  <c r="DA98" i="4"/>
  <c r="DA95" i="4"/>
  <c r="BB23" i="4"/>
  <c r="AN380" i="4"/>
  <c r="AN378" i="4"/>
  <c r="AP379" i="4"/>
  <c r="AP380" i="4"/>
  <c r="AL379" i="4"/>
  <c r="AP377" i="4"/>
  <c r="AN377" i="4"/>
  <c r="AP378" i="4"/>
  <c r="AL377" i="4"/>
  <c r="AL380" i="4"/>
  <c r="AN379" i="4"/>
  <c r="AL378" i="4"/>
  <c r="AP356" i="4"/>
  <c r="AL354" i="4"/>
  <c r="AN353" i="4"/>
  <c r="AL356" i="4"/>
  <c r="AN355" i="4"/>
  <c r="AP354" i="4"/>
  <c r="AP355" i="4"/>
  <c r="AL355" i="4"/>
  <c r="AN354" i="4"/>
  <c r="AP353" i="4"/>
  <c r="AN356" i="4"/>
  <c r="AL353" i="4"/>
  <c r="AP328" i="4"/>
  <c r="AN328" i="4"/>
  <c r="AP332" i="4"/>
  <c r="AN331" i="4"/>
  <c r="AL330" i="4"/>
  <c r="AL328" i="4"/>
  <c r="AL332" i="4"/>
  <c r="AP330" i="4"/>
  <c r="AN329" i="4"/>
  <c r="AP331" i="4"/>
  <c r="AL331" i="4"/>
  <c r="AP327" i="4"/>
  <c r="AP326" i="4"/>
  <c r="AP329" i="4"/>
  <c r="AN332" i="4"/>
  <c r="AL329" i="4"/>
  <c r="AN327" i="4"/>
  <c r="AN326" i="4"/>
  <c r="AL327" i="4"/>
  <c r="AL326" i="4"/>
  <c r="AN330" i="4"/>
  <c r="H264" i="4"/>
  <c r="CM94" i="4"/>
  <c r="AI5" i="4"/>
  <c r="E10" i="4"/>
  <c r="AQ302" i="4"/>
  <c r="AQ292" i="4"/>
  <c r="AO302" i="4"/>
  <c r="AO292" i="4"/>
  <c r="AM302" i="4"/>
  <c r="AM292" i="4"/>
  <c r="AM282" i="4"/>
  <c r="AO272" i="4"/>
  <c r="AM272" i="4"/>
  <c r="AQ282" i="4"/>
  <c r="AO282" i="4"/>
  <c r="AQ272" i="4"/>
  <c r="H270" i="4"/>
  <c r="CM100" i="4"/>
  <c r="AI11" i="4"/>
  <c r="P106" i="4"/>
  <c r="AK98" i="4"/>
  <c r="O107" i="4"/>
  <c r="AJ99" i="4"/>
  <c r="W107" i="4"/>
  <c r="AR99" i="4"/>
  <c r="N257" i="4"/>
  <c r="N256" i="4"/>
  <c r="N255" i="4"/>
  <c r="N254" i="4"/>
  <c r="N253" i="4"/>
  <c r="N249" i="4"/>
  <c r="N248" i="4"/>
  <c r="N247" i="4"/>
  <c r="N246" i="4"/>
  <c r="N245" i="4"/>
  <c r="N241" i="4"/>
  <c r="N239" i="4"/>
  <c r="N237" i="4"/>
  <c r="N240" i="4"/>
  <c r="N224" i="4"/>
  <c r="N238" i="4"/>
  <c r="N233" i="4"/>
  <c r="N231" i="4"/>
  <c r="N229" i="4"/>
  <c r="N225" i="4"/>
  <c r="N217" i="4"/>
  <c r="N216" i="4"/>
  <c r="N215" i="4"/>
  <c r="N232" i="4"/>
  <c r="N230" i="4"/>
  <c r="N223" i="4"/>
  <c r="N222" i="4"/>
  <c r="N221" i="4"/>
  <c r="N214" i="4"/>
  <c r="N201" i="4"/>
  <c r="N200" i="4"/>
  <c r="N199" i="4"/>
  <c r="N213" i="4"/>
  <c r="N209" i="4"/>
  <c r="N208" i="4"/>
  <c r="N207" i="4"/>
  <c r="N206" i="4"/>
  <c r="N205" i="4"/>
  <c r="N198" i="4"/>
  <c r="N197" i="4"/>
  <c r="N192" i="4"/>
  <c r="N185" i="4"/>
  <c r="N184" i="4"/>
  <c r="N193" i="4"/>
  <c r="N190" i="4"/>
  <c r="N189" i="4"/>
  <c r="N191" i="4"/>
  <c r="N156" i="4"/>
  <c r="N183" i="4"/>
  <c r="N182" i="4"/>
  <c r="N176" i="4"/>
  <c r="N175" i="4"/>
  <c r="N174" i="4"/>
  <c r="N173" i="4"/>
  <c r="N172" i="4"/>
  <c r="N168" i="4"/>
  <c r="N157" i="4"/>
  <c r="N158" i="4"/>
  <c r="N181" i="4"/>
  <c r="N167" i="4"/>
  <c r="N166" i="4"/>
  <c r="N165" i="4"/>
  <c r="N164" i="4"/>
  <c r="N152" i="4"/>
  <c r="N160" i="4"/>
  <c r="N159" i="4"/>
  <c r="N144" i="4"/>
  <c r="N143" i="4"/>
  <c r="N142" i="4"/>
  <c r="N141" i="4"/>
  <c r="N140" i="4"/>
  <c r="N135" i="4"/>
  <c r="N136" i="4"/>
  <c r="N124" i="4"/>
  <c r="N151" i="4"/>
  <c r="N150" i="4"/>
  <c r="N149" i="4"/>
  <c r="N148" i="4"/>
  <c r="N134" i="4"/>
  <c r="N133" i="4"/>
  <c r="N132" i="4"/>
  <c r="N128" i="4"/>
  <c r="N127" i="4"/>
  <c r="N126" i="4"/>
  <c r="N112" i="4"/>
  <c r="N111" i="4"/>
  <c r="N110" i="4"/>
  <c r="N109" i="4"/>
  <c r="N108" i="4"/>
  <c r="N100" i="4"/>
  <c r="N104" i="4"/>
  <c r="N103" i="4"/>
  <c r="N102" i="4"/>
  <c r="N101" i="4"/>
  <c r="N125" i="4"/>
  <c r="N120" i="4"/>
  <c r="N119" i="4"/>
  <c r="N118" i="4"/>
  <c r="N117" i="4"/>
  <c r="N116" i="4"/>
  <c r="V257" i="4"/>
  <c r="V256" i="4"/>
  <c r="V255" i="4"/>
  <c r="V254" i="4"/>
  <c r="V253" i="4"/>
  <c r="V249" i="4"/>
  <c r="V248" i="4"/>
  <c r="V247" i="4"/>
  <c r="V246" i="4"/>
  <c r="V245" i="4"/>
  <c r="V241" i="4"/>
  <c r="V239" i="4"/>
  <c r="V237" i="4"/>
  <c r="V240" i="4"/>
  <c r="V238" i="4"/>
  <c r="V224" i="4"/>
  <c r="V233" i="4"/>
  <c r="V231" i="4"/>
  <c r="V229" i="4"/>
  <c r="V225" i="4"/>
  <c r="V217" i="4"/>
  <c r="V216" i="4"/>
  <c r="V215" i="4"/>
  <c r="V232" i="4"/>
  <c r="V230" i="4"/>
  <c r="V223" i="4"/>
  <c r="V222" i="4"/>
  <c r="V221" i="4"/>
  <c r="V214" i="4"/>
  <c r="V201" i="4"/>
  <c r="V200" i="4"/>
  <c r="V199" i="4"/>
  <c r="V213" i="4"/>
  <c r="V209" i="4"/>
  <c r="V208" i="4"/>
  <c r="V207" i="4"/>
  <c r="V206" i="4"/>
  <c r="V205" i="4"/>
  <c r="V198" i="4"/>
  <c r="V197" i="4"/>
  <c r="V192" i="4"/>
  <c r="V185" i="4"/>
  <c r="V184" i="4"/>
  <c r="V193" i="4"/>
  <c r="V190" i="4"/>
  <c r="V189" i="4"/>
  <c r="V191" i="4"/>
  <c r="V156" i="4"/>
  <c r="V183" i="4"/>
  <c r="V182" i="4"/>
  <c r="V176" i="4"/>
  <c r="V175" i="4"/>
  <c r="V174" i="4"/>
  <c r="V173" i="4"/>
  <c r="V172" i="4"/>
  <c r="V168" i="4"/>
  <c r="V157" i="4"/>
  <c r="V158" i="4"/>
  <c r="V181" i="4"/>
  <c r="V167" i="4"/>
  <c r="V166" i="4"/>
  <c r="V165" i="4"/>
  <c r="V164" i="4"/>
  <c r="V152" i="4"/>
  <c r="V160" i="4"/>
  <c r="V159" i="4"/>
  <c r="V144" i="4"/>
  <c r="V143" i="4"/>
  <c r="V142" i="4"/>
  <c r="V141" i="4"/>
  <c r="V140" i="4"/>
  <c r="V135" i="4"/>
  <c r="V136" i="4"/>
  <c r="V124" i="4"/>
  <c r="V151" i="4"/>
  <c r="V150" i="4"/>
  <c r="V149" i="4"/>
  <c r="V148" i="4"/>
  <c r="V134" i="4"/>
  <c r="V133" i="4"/>
  <c r="V132" i="4"/>
  <c r="V128" i="4"/>
  <c r="V127" i="4"/>
  <c r="V126" i="4"/>
  <c r="V112" i="4"/>
  <c r="V111" i="4"/>
  <c r="V110" i="4"/>
  <c r="V109" i="4"/>
  <c r="V108" i="4"/>
  <c r="V100" i="4"/>
  <c r="V104" i="4"/>
  <c r="V103" i="4"/>
  <c r="V125" i="4"/>
  <c r="V102" i="4"/>
  <c r="V101" i="4"/>
  <c r="V120" i="4"/>
  <c r="V119" i="4"/>
  <c r="V118" i="4"/>
  <c r="V117" i="4"/>
  <c r="V116" i="4"/>
  <c r="BC19" i="4"/>
  <c r="BK19" i="4"/>
  <c r="AD240" i="4"/>
  <c r="AD238" i="4"/>
  <c r="AD257" i="4"/>
  <c r="AD256" i="4"/>
  <c r="AD255" i="4"/>
  <c r="AD254" i="4"/>
  <c r="AD253" i="4"/>
  <c r="AD249" i="4"/>
  <c r="AD248" i="4"/>
  <c r="AD247" i="4"/>
  <c r="AD246" i="4"/>
  <c r="AD245" i="4"/>
  <c r="AD241" i="4"/>
  <c r="AD239" i="4"/>
  <c r="AD237" i="4"/>
  <c r="AD224" i="4"/>
  <c r="AD233" i="4"/>
  <c r="AD231" i="4"/>
  <c r="AD229" i="4"/>
  <c r="AD225" i="4"/>
  <c r="AD217" i="4"/>
  <c r="AD216" i="4"/>
  <c r="AD215" i="4"/>
  <c r="AD232" i="4"/>
  <c r="AD230" i="4"/>
  <c r="AD201" i="4"/>
  <c r="AD200" i="4"/>
  <c r="AD199" i="4"/>
  <c r="AD223" i="4"/>
  <c r="AD222" i="4"/>
  <c r="AD221" i="4"/>
  <c r="AD214" i="4"/>
  <c r="AD209" i="4"/>
  <c r="AD208" i="4"/>
  <c r="AD207" i="4"/>
  <c r="AD206" i="4"/>
  <c r="AD205" i="4"/>
  <c r="AD191" i="4"/>
  <c r="AD198" i="4"/>
  <c r="AD197" i="4"/>
  <c r="AD192" i="4"/>
  <c r="AD185" i="4"/>
  <c r="AD184" i="4"/>
  <c r="AD183" i="4"/>
  <c r="AD213" i="4"/>
  <c r="AD193" i="4"/>
  <c r="AD190" i="4"/>
  <c r="AD189" i="4"/>
  <c r="AD160" i="4"/>
  <c r="AD159" i="4"/>
  <c r="AD156" i="4"/>
  <c r="AD182" i="4"/>
  <c r="AD176" i="4"/>
  <c r="AD175" i="4"/>
  <c r="AD174" i="4"/>
  <c r="AD173" i="4"/>
  <c r="AD172" i="4"/>
  <c r="AD168" i="4"/>
  <c r="AD157" i="4"/>
  <c r="AD158" i="4"/>
  <c r="AD181" i="4"/>
  <c r="AD167" i="4"/>
  <c r="AD166" i="4"/>
  <c r="AD165" i="4"/>
  <c r="AD164" i="4"/>
  <c r="AD152" i="4"/>
  <c r="AD151" i="4"/>
  <c r="AD150" i="4"/>
  <c r="AD149" i="4"/>
  <c r="AD148" i="4"/>
  <c r="AD134" i="4"/>
  <c r="AD133" i="4"/>
  <c r="AD132" i="4"/>
  <c r="AD128" i="4"/>
  <c r="AD127" i="4"/>
  <c r="AD126" i="4"/>
  <c r="AD144" i="4"/>
  <c r="AD143" i="4"/>
  <c r="AD142" i="4"/>
  <c r="AD141" i="4"/>
  <c r="AD140" i="4"/>
  <c r="AD135" i="4"/>
  <c r="AD136" i="4"/>
  <c r="AD125" i="4"/>
  <c r="AD124" i="4"/>
  <c r="AD120" i="4"/>
  <c r="AD119" i="4"/>
  <c r="AD118" i="4"/>
  <c r="AD117" i="4"/>
  <c r="AD116" i="4"/>
  <c r="AD112" i="4"/>
  <c r="AD111" i="4"/>
  <c r="AD110" i="4"/>
  <c r="AD109" i="4"/>
  <c r="AD108" i="4"/>
  <c r="AD100" i="4"/>
  <c r="AD104" i="4"/>
  <c r="AD103" i="4"/>
  <c r="AD102" i="4"/>
  <c r="AD101" i="4"/>
  <c r="AL240" i="4"/>
  <c r="AL238" i="4"/>
  <c r="AL257" i="4"/>
  <c r="AL256" i="4"/>
  <c r="AL255" i="4"/>
  <c r="AL254" i="4"/>
  <c r="AL253" i="4"/>
  <c r="AL249" i="4"/>
  <c r="AL248" i="4"/>
  <c r="AL247" i="4"/>
  <c r="AL246" i="4"/>
  <c r="AL245" i="4"/>
  <c r="AL241" i="4"/>
  <c r="AL239" i="4"/>
  <c r="AL237" i="4"/>
  <c r="AL224" i="4"/>
  <c r="AL233" i="4"/>
  <c r="AL231" i="4"/>
  <c r="AL229" i="4"/>
  <c r="AL225" i="4"/>
  <c r="AL217" i="4"/>
  <c r="AL216" i="4"/>
  <c r="AL215" i="4"/>
  <c r="AL232" i="4"/>
  <c r="AL230" i="4"/>
  <c r="AL223" i="4"/>
  <c r="AL222" i="4"/>
  <c r="AL221" i="4"/>
  <c r="AL214" i="4"/>
  <c r="AL213" i="4"/>
  <c r="AL201" i="4"/>
  <c r="AL200" i="4"/>
  <c r="AL199" i="4"/>
  <c r="AL209" i="4"/>
  <c r="AL208" i="4"/>
  <c r="AL207" i="4"/>
  <c r="AL206" i="4"/>
  <c r="AL205" i="4"/>
  <c r="AL191" i="4"/>
  <c r="AL198" i="4"/>
  <c r="AL197" i="4"/>
  <c r="AL192" i="4"/>
  <c r="AL185" i="4"/>
  <c r="AL184" i="4"/>
  <c r="AL183" i="4"/>
  <c r="AL193" i="4"/>
  <c r="AL190" i="4"/>
  <c r="AL189" i="4"/>
  <c r="AL160" i="4"/>
  <c r="AL159" i="4"/>
  <c r="AL156" i="4"/>
  <c r="AL182" i="4"/>
  <c r="AL176" i="4"/>
  <c r="AL175" i="4"/>
  <c r="AL174" i="4"/>
  <c r="AL173" i="4"/>
  <c r="AL172" i="4"/>
  <c r="AL168" i="4"/>
  <c r="AL157" i="4"/>
  <c r="AL158" i="4"/>
  <c r="AL181" i="4"/>
  <c r="AL167" i="4"/>
  <c r="AL166" i="4"/>
  <c r="AL165" i="4"/>
  <c r="AL164" i="4"/>
  <c r="AL152" i="4"/>
  <c r="AL151" i="4"/>
  <c r="AL150" i="4"/>
  <c r="AL149" i="4"/>
  <c r="AL148" i="4"/>
  <c r="AL134" i="4"/>
  <c r="AL133" i="4"/>
  <c r="AL132" i="4"/>
  <c r="AL128" i="4"/>
  <c r="AL127" i="4"/>
  <c r="AL126" i="4"/>
  <c r="AL144" i="4"/>
  <c r="AL143" i="4"/>
  <c r="AL142" i="4"/>
  <c r="AL141" i="4"/>
  <c r="AL140" i="4"/>
  <c r="AL135" i="4"/>
  <c r="AL136" i="4"/>
  <c r="AL125" i="4"/>
  <c r="AL120" i="4"/>
  <c r="AL119" i="4"/>
  <c r="AL118" i="4"/>
  <c r="AL117" i="4"/>
  <c r="AL116" i="4"/>
  <c r="AL112" i="4"/>
  <c r="AL111" i="4"/>
  <c r="AL110" i="4"/>
  <c r="AL109" i="4"/>
  <c r="AL108" i="4"/>
  <c r="AL100" i="4"/>
  <c r="AL104" i="4"/>
  <c r="AL103" i="4"/>
  <c r="AL102" i="4"/>
  <c r="AL101" i="4"/>
  <c r="AL124" i="4"/>
  <c r="GW63" i="4"/>
  <c r="GO63" i="4"/>
  <c r="GW62" i="4"/>
  <c r="GO62" i="4"/>
  <c r="GW61" i="4"/>
  <c r="GO61" i="4"/>
  <c r="GW60" i="4"/>
  <c r="GO60" i="4"/>
  <c r="GW59" i="4"/>
  <c r="GO59" i="4"/>
  <c r="GO45" i="4" s="1"/>
  <c r="HD63" i="4"/>
  <c r="GV63" i="4"/>
  <c r="EQ63" i="4"/>
  <c r="EI63" i="4"/>
  <c r="HD62" i="4"/>
  <c r="GV62" i="4"/>
  <c r="EQ62" i="4"/>
  <c r="EI62" i="4"/>
  <c r="HD61" i="4"/>
  <c r="GV61" i="4"/>
  <c r="EQ61" i="4"/>
  <c r="EI61" i="4"/>
  <c r="HD60" i="4"/>
  <c r="GV60" i="4"/>
  <c r="EQ60" i="4"/>
  <c r="EI60" i="4"/>
  <c r="HD59" i="4"/>
  <c r="HD45" i="4" s="1"/>
  <c r="GV59" i="4"/>
  <c r="EQ59" i="4"/>
  <c r="EQ45" i="4" s="1"/>
  <c r="EI59" i="4"/>
  <c r="HC63" i="4"/>
  <c r="GU63" i="4"/>
  <c r="EP63" i="4"/>
  <c r="EH63" i="4"/>
  <c r="HC62" i="4"/>
  <c r="GU62" i="4"/>
  <c r="EP62" i="4"/>
  <c r="EH62" i="4"/>
  <c r="HC61" i="4"/>
  <c r="GU61" i="4"/>
  <c r="EP61" i="4"/>
  <c r="EH61" i="4"/>
  <c r="HC60" i="4"/>
  <c r="GU60" i="4"/>
  <c r="EP60" i="4"/>
  <c r="EH60" i="4"/>
  <c r="HC59" i="4"/>
  <c r="GU59" i="4"/>
  <c r="GU45" i="4" s="1"/>
  <c r="EP59" i="4"/>
  <c r="EH59" i="4"/>
  <c r="EH45" i="4" s="1"/>
  <c r="BB240" i="4"/>
  <c r="BB238" i="4"/>
  <c r="BB257" i="4"/>
  <c r="BB256" i="4"/>
  <c r="BB255" i="4"/>
  <c r="BB254" i="4"/>
  <c r="BB253" i="4"/>
  <c r="BB249" i="4"/>
  <c r="BB248" i="4"/>
  <c r="BB247" i="4"/>
  <c r="BB246" i="4"/>
  <c r="BB245" i="4"/>
  <c r="BB241" i="4"/>
  <c r="BB239" i="4"/>
  <c r="BB237" i="4"/>
  <c r="BB232" i="4"/>
  <c r="BB230" i="4"/>
  <c r="BB223" i="4"/>
  <c r="BB222" i="4"/>
  <c r="BB221" i="4"/>
  <c r="BB214" i="4"/>
  <c r="BB224" i="4"/>
  <c r="BB233" i="4"/>
  <c r="BB231" i="4"/>
  <c r="BB229" i="4"/>
  <c r="BB225" i="4"/>
  <c r="BB217" i="4"/>
  <c r="BB216" i="4"/>
  <c r="BB215" i="4"/>
  <c r="BB201" i="4"/>
  <c r="BB200" i="4"/>
  <c r="BB199" i="4"/>
  <c r="BB213" i="4"/>
  <c r="BB205" i="4"/>
  <c r="BB191" i="4"/>
  <c r="BB198" i="4"/>
  <c r="BB197" i="4"/>
  <c r="BB192" i="4"/>
  <c r="BB185" i="4"/>
  <c r="BB184" i="4"/>
  <c r="BB183" i="4"/>
  <c r="BB209" i="4"/>
  <c r="BB208" i="4"/>
  <c r="BB207" i="4"/>
  <c r="BB193" i="4"/>
  <c r="BB190" i="4"/>
  <c r="BB189" i="4"/>
  <c r="BB206" i="4"/>
  <c r="BB181" i="4"/>
  <c r="BB167" i="4"/>
  <c r="BB166" i="4"/>
  <c r="BB165" i="4"/>
  <c r="BB164" i="4"/>
  <c r="BB152" i="4"/>
  <c r="BB160" i="4"/>
  <c r="BB159" i="4"/>
  <c r="BB156" i="4"/>
  <c r="BB182" i="4"/>
  <c r="BB176" i="4"/>
  <c r="BB175" i="4"/>
  <c r="BB174" i="4"/>
  <c r="BB173" i="4"/>
  <c r="BB172" i="4"/>
  <c r="BB168" i="4"/>
  <c r="BB157" i="4"/>
  <c r="BB158" i="4"/>
  <c r="BB151" i="4"/>
  <c r="BB150" i="4"/>
  <c r="BB149" i="4"/>
  <c r="BB148" i="4"/>
  <c r="BB134" i="4"/>
  <c r="BB133" i="4"/>
  <c r="BB132" i="4"/>
  <c r="BB128" i="4"/>
  <c r="BB127" i="4"/>
  <c r="BB126" i="4"/>
  <c r="BB144" i="4"/>
  <c r="BB143" i="4"/>
  <c r="BB142" i="4"/>
  <c r="BB141" i="4"/>
  <c r="BB140" i="4"/>
  <c r="BB135" i="4"/>
  <c r="BB136" i="4"/>
  <c r="BB124" i="4"/>
  <c r="BB125" i="4"/>
  <c r="BB120" i="4"/>
  <c r="BB119" i="4"/>
  <c r="BB118" i="4"/>
  <c r="BB117" i="4"/>
  <c r="BB116" i="4"/>
  <c r="BB112" i="4"/>
  <c r="BB111" i="4"/>
  <c r="BB110" i="4"/>
  <c r="BB109" i="4"/>
  <c r="BB108" i="4"/>
  <c r="BB100" i="4"/>
  <c r="BB104" i="4"/>
  <c r="BB103" i="4"/>
  <c r="BB102" i="4"/>
  <c r="BB101" i="4"/>
  <c r="BJ240" i="4"/>
  <c r="BJ238" i="4"/>
  <c r="BJ257" i="4"/>
  <c r="BJ256" i="4"/>
  <c r="BJ255" i="4"/>
  <c r="BJ254" i="4"/>
  <c r="BJ253" i="4"/>
  <c r="BJ249" i="4"/>
  <c r="BJ248" i="4"/>
  <c r="BJ247" i="4"/>
  <c r="BJ246" i="4"/>
  <c r="BJ245" i="4"/>
  <c r="BJ241" i="4"/>
  <c r="BJ239" i="4"/>
  <c r="BJ237" i="4"/>
  <c r="BJ232" i="4"/>
  <c r="BJ230" i="4"/>
  <c r="BJ223" i="4"/>
  <c r="BJ222" i="4"/>
  <c r="BJ221" i="4"/>
  <c r="BJ214" i="4"/>
  <c r="BJ224" i="4"/>
  <c r="BJ233" i="4"/>
  <c r="BJ231" i="4"/>
  <c r="BJ229" i="4"/>
  <c r="BJ225" i="4"/>
  <c r="BJ217" i="4"/>
  <c r="BJ216" i="4"/>
  <c r="BJ215" i="4"/>
  <c r="BJ213" i="4"/>
  <c r="BJ201" i="4"/>
  <c r="BJ200" i="4"/>
  <c r="BJ199" i="4"/>
  <c r="BJ191" i="4"/>
  <c r="BJ198" i="4"/>
  <c r="BJ197" i="4"/>
  <c r="BJ192" i="4"/>
  <c r="BJ185" i="4"/>
  <c r="BJ184" i="4"/>
  <c r="BJ183" i="4"/>
  <c r="BJ209" i="4"/>
  <c r="BJ208" i="4"/>
  <c r="BJ207" i="4"/>
  <c r="BJ206" i="4"/>
  <c r="BJ193" i="4"/>
  <c r="BJ190" i="4"/>
  <c r="BJ189" i="4"/>
  <c r="BJ205" i="4"/>
  <c r="BJ181" i="4"/>
  <c r="BJ167" i="4"/>
  <c r="BJ166" i="4"/>
  <c r="BJ165" i="4"/>
  <c r="BJ164" i="4"/>
  <c r="BJ152" i="4"/>
  <c r="BJ160" i="4"/>
  <c r="BJ159" i="4"/>
  <c r="BJ156" i="4"/>
  <c r="BJ182" i="4"/>
  <c r="BJ176" i="4"/>
  <c r="BJ175" i="4"/>
  <c r="BJ174" i="4"/>
  <c r="BJ173" i="4"/>
  <c r="BJ172" i="4"/>
  <c r="BJ168" i="4"/>
  <c r="BJ157" i="4"/>
  <c r="BJ158" i="4"/>
  <c r="BJ151" i="4"/>
  <c r="BJ150" i="4"/>
  <c r="BJ149" i="4"/>
  <c r="BJ148" i="4"/>
  <c r="BJ134" i="4"/>
  <c r="BJ133" i="4"/>
  <c r="BJ132" i="4"/>
  <c r="BJ128" i="4"/>
  <c r="BJ127" i="4"/>
  <c r="BJ126" i="4"/>
  <c r="BJ144" i="4"/>
  <c r="BJ143" i="4"/>
  <c r="BJ142" i="4"/>
  <c r="BJ141" i="4"/>
  <c r="BJ140" i="4"/>
  <c r="BJ135" i="4"/>
  <c r="BJ136" i="4"/>
  <c r="BJ124" i="4"/>
  <c r="BJ125" i="4"/>
  <c r="BJ120" i="4"/>
  <c r="BJ119" i="4"/>
  <c r="BJ118" i="4"/>
  <c r="BJ117" i="4"/>
  <c r="BJ116" i="4"/>
  <c r="BJ112" i="4"/>
  <c r="BJ111" i="4"/>
  <c r="BJ110" i="4"/>
  <c r="BJ109" i="4"/>
  <c r="BJ108" i="4"/>
  <c r="BJ100" i="4"/>
  <c r="BJ104" i="4"/>
  <c r="BJ103" i="4"/>
  <c r="BJ102" i="4"/>
  <c r="BJ101" i="4"/>
  <c r="AK21" i="4"/>
  <c r="AS21" i="4"/>
  <c r="BA21" i="4"/>
  <c r="BI21" i="4"/>
  <c r="BZ240" i="4"/>
  <c r="BZ238" i="4"/>
  <c r="BZ257" i="4"/>
  <c r="BZ256" i="4"/>
  <c r="BZ255" i="4"/>
  <c r="BZ254" i="4"/>
  <c r="BZ253" i="4"/>
  <c r="BZ249" i="4"/>
  <c r="BZ248" i="4"/>
  <c r="BZ247" i="4"/>
  <c r="BZ246" i="4"/>
  <c r="BZ245" i="4"/>
  <c r="BZ241" i="4"/>
  <c r="BZ239" i="4"/>
  <c r="BZ237" i="4"/>
  <c r="BZ233" i="4"/>
  <c r="BZ213" i="4"/>
  <c r="BZ232" i="4"/>
  <c r="BZ230" i="4"/>
  <c r="BZ223" i="4"/>
  <c r="BZ222" i="4"/>
  <c r="BZ221" i="4"/>
  <c r="BZ214" i="4"/>
  <c r="BZ224" i="4"/>
  <c r="BZ231" i="4"/>
  <c r="BZ225" i="4"/>
  <c r="BZ217" i="4"/>
  <c r="BZ216" i="4"/>
  <c r="BZ215" i="4"/>
  <c r="BZ209" i="4"/>
  <c r="BZ208" i="4"/>
  <c r="BZ207" i="4"/>
  <c r="BZ206" i="4"/>
  <c r="BZ205" i="4"/>
  <c r="BZ229" i="4"/>
  <c r="BZ201" i="4"/>
  <c r="BZ200" i="4"/>
  <c r="BZ199" i="4"/>
  <c r="BZ191" i="4"/>
  <c r="BZ198" i="4"/>
  <c r="BZ197" i="4"/>
  <c r="BZ192" i="4"/>
  <c r="BZ185" i="4"/>
  <c r="BZ184" i="4"/>
  <c r="BZ183" i="4"/>
  <c r="BZ193" i="4"/>
  <c r="BZ190" i="4"/>
  <c r="BZ189" i="4"/>
  <c r="BZ181" i="4"/>
  <c r="BZ167" i="4"/>
  <c r="BZ166" i="4"/>
  <c r="BZ165" i="4"/>
  <c r="BZ164" i="4"/>
  <c r="BZ152" i="4"/>
  <c r="BZ160" i="4"/>
  <c r="BZ159" i="4"/>
  <c r="BZ156" i="4"/>
  <c r="BZ182" i="4"/>
  <c r="BZ176" i="4"/>
  <c r="BZ175" i="4"/>
  <c r="BZ174" i="4"/>
  <c r="BZ173" i="4"/>
  <c r="BZ172" i="4"/>
  <c r="BZ168" i="4"/>
  <c r="BZ157" i="4"/>
  <c r="BZ158" i="4"/>
  <c r="BZ151" i="4"/>
  <c r="BZ150" i="4"/>
  <c r="BZ149" i="4"/>
  <c r="BZ148" i="4"/>
  <c r="BZ134" i="4"/>
  <c r="BZ133" i="4"/>
  <c r="BZ132" i="4"/>
  <c r="BZ128" i="4"/>
  <c r="BZ127" i="4"/>
  <c r="BZ126" i="4"/>
  <c r="BZ144" i="4"/>
  <c r="BZ143" i="4"/>
  <c r="BZ142" i="4"/>
  <c r="BZ141" i="4"/>
  <c r="BZ140" i="4"/>
  <c r="BZ135" i="4"/>
  <c r="BZ136" i="4"/>
  <c r="BZ124" i="4"/>
  <c r="BZ125" i="4"/>
  <c r="BZ102" i="4"/>
  <c r="BZ101" i="4"/>
  <c r="BZ120" i="4"/>
  <c r="BZ119" i="4"/>
  <c r="BZ118" i="4"/>
  <c r="BZ117" i="4"/>
  <c r="BZ116" i="4"/>
  <c r="BZ112" i="4"/>
  <c r="BZ111" i="4"/>
  <c r="BZ110" i="4"/>
  <c r="BZ109" i="4"/>
  <c r="BZ108" i="4"/>
  <c r="BZ100" i="4"/>
  <c r="BZ104" i="4"/>
  <c r="BZ103" i="4"/>
  <c r="CH240" i="4"/>
  <c r="CH238" i="4"/>
  <c r="CH257" i="4"/>
  <c r="CH256" i="4"/>
  <c r="CH255" i="4"/>
  <c r="CH254" i="4"/>
  <c r="CH253" i="4"/>
  <c r="CH249" i="4"/>
  <c r="CH248" i="4"/>
  <c r="CH247" i="4"/>
  <c r="CH246" i="4"/>
  <c r="CH245" i="4"/>
  <c r="CH241" i="4"/>
  <c r="CH239" i="4"/>
  <c r="CH237" i="4"/>
  <c r="CH233" i="4"/>
  <c r="CH213" i="4"/>
  <c r="CH232" i="4"/>
  <c r="CH230" i="4"/>
  <c r="CH223" i="4"/>
  <c r="CH222" i="4"/>
  <c r="CH221" i="4"/>
  <c r="CH214" i="4"/>
  <c r="CH224" i="4"/>
  <c r="CH231" i="4"/>
  <c r="CH229" i="4"/>
  <c r="CH209" i="4"/>
  <c r="CH208" i="4"/>
  <c r="CH207" i="4"/>
  <c r="CH206" i="4"/>
  <c r="CH205" i="4"/>
  <c r="CH201" i="4"/>
  <c r="CH200" i="4"/>
  <c r="CH199" i="4"/>
  <c r="CH225" i="4"/>
  <c r="CH217" i="4"/>
  <c r="CH216" i="4"/>
  <c r="CH215" i="4"/>
  <c r="CH191" i="4"/>
  <c r="CH198" i="4"/>
  <c r="CH197" i="4"/>
  <c r="CH192" i="4"/>
  <c r="CH185" i="4"/>
  <c r="CH184" i="4"/>
  <c r="CH183" i="4"/>
  <c r="CH193" i="4"/>
  <c r="CH190" i="4"/>
  <c r="CH189" i="4"/>
  <c r="CH181" i="4"/>
  <c r="CH167" i="4"/>
  <c r="CH166" i="4"/>
  <c r="CH165" i="4"/>
  <c r="CH164" i="4"/>
  <c r="CH152" i="4"/>
  <c r="CH160" i="4"/>
  <c r="CH159" i="4"/>
  <c r="CH156" i="4"/>
  <c r="CH182" i="4"/>
  <c r="CH176" i="4"/>
  <c r="CH175" i="4"/>
  <c r="CH174" i="4"/>
  <c r="CH173" i="4"/>
  <c r="CH172" i="4"/>
  <c r="CH168" i="4"/>
  <c r="CH157" i="4"/>
  <c r="CH158" i="4"/>
  <c r="CH151" i="4"/>
  <c r="CH150" i="4"/>
  <c r="CH149" i="4"/>
  <c r="CH148" i="4"/>
  <c r="CH134" i="4"/>
  <c r="CH133" i="4"/>
  <c r="CH132" i="4"/>
  <c r="CH128" i="4"/>
  <c r="CH127" i="4"/>
  <c r="CH126" i="4"/>
  <c r="CH144" i="4"/>
  <c r="CH143" i="4"/>
  <c r="CH142" i="4"/>
  <c r="CH141" i="4"/>
  <c r="CH140" i="4"/>
  <c r="CH135" i="4"/>
  <c r="CH136" i="4"/>
  <c r="CH124" i="4"/>
  <c r="CH125" i="4"/>
  <c r="CH102" i="4"/>
  <c r="CH101" i="4"/>
  <c r="CH120" i="4"/>
  <c r="CH119" i="4"/>
  <c r="CH118" i="4"/>
  <c r="CH117" i="4"/>
  <c r="CH116" i="4"/>
  <c r="CH112" i="4"/>
  <c r="CH111" i="4"/>
  <c r="CH110" i="4"/>
  <c r="CH109" i="4"/>
  <c r="CH108" i="4"/>
  <c r="CH100" i="4"/>
  <c r="CH104" i="4"/>
  <c r="CH103" i="4"/>
  <c r="CQ244" i="4"/>
  <c r="CQ243" i="4"/>
  <c r="CQ242" i="4"/>
  <c r="CQ239" i="4"/>
  <c r="CQ230" i="4"/>
  <c r="CQ218" i="4"/>
  <c r="CQ229" i="4"/>
  <c r="CQ219" i="4"/>
  <c r="CQ227" i="4"/>
  <c r="CQ226" i="4"/>
  <c r="CQ209" i="4"/>
  <c r="CQ206" i="4"/>
  <c r="CQ216" i="4"/>
  <c r="CQ215" i="4"/>
  <c r="CQ210" i="4"/>
  <c r="CQ187" i="4"/>
  <c r="CQ197" i="4"/>
  <c r="CQ196" i="4"/>
  <c r="CQ194" i="4"/>
  <c r="CQ184" i="4"/>
  <c r="CQ193" i="4"/>
  <c r="CQ188" i="4"/>
  <c r="CQ166" i="4"/>
  <c r="CQ165" i="4"/>
  <c r="CQ164" i="4"/>
  <c r="CQ152" i="4"/>
  <c r="CQ160" i="4"/>
  <c r="CQ159" i="4"/>
  <c r="CQ154" i="4"/>
  <c r="CQ177" i="4"/>
  <c r="CQ176" i="4"/>
  <c r="CQ173" i="4"/>
  <c r="CQ155" i="4"/>
  <c r="CQ153" i="4"/>
  <c r="CQ162" i="4"/>
  <c r="CQ161" i="4"/>
  <c r="CQ163" i="4"/>
  <c r="CQ138" i="4"/>
  <c r="CQ151" i="4"/>
  <c r="CQ150" i="4"/>
  <c r="CQ149" i="4"/>
  <c r="CQ148" i="4"/>
  <c r="CQ133" i="4"/>
  <c r="CQ132" i="4"/>
  <c r="CQ131" i="4"/>
  <c r="CQ128" i="4"/>
  <c r="CQ127" i="4"/>
  <c r="CQ126" i="4"/>
  <c r="CQ144" i="4"/>
  <c r="CQ143" i="4"/>
  <c r="CQ142" i="4"/>
  <c r="CQ141" i="4"/>
  <c r="CQ140" i="4"/>
  <c r="CQ137" i="4"/>
  <c r="CQ129" i="4"/>
  <c r="CQ139" i="4"/>
  <c r="CQ130" i="4"/>
  <c r="CQ106" i="4"/>
  <c r="CQ98" i="4"/>
  <c r="CQ95" i="4"/>
  <c r="CQ120" i="4"/>
  <c r="CQ119" i="4"/>
  <c r="CQ118" i="4"/>
  <c r="CQ117" i="4"/>
  <c r="CQ116" i="4"/>
  <c r="CQ115" i="4"/>
  <c r="CQ111" i="4"/>
  <c r="CQ110" i="4"/>
  <c r="CQ109" i="4"/>
  <c r="CQ108" i="4"/>
  <c r="CQ107" i="4"/>
  <c r="CQ100" i="4"/>
  <c r="CQ94" i="4"/>
  <c r="CQ93" i="4"/>
  <c r="CQ121" i="4"/>
  <c r="CQ104" i="4"/>
  <c r="CQ122" i="4"/>
  <c r="CQ105" i="4"/>
  <c r="CQ99" i="4"/>
  <c r="CQ97" i="4"/>
  <c r="CQ96" i="4"/>
  <c r="CY244" i="4"/>
  <c r="CY243" i="4"/>
  <c r="CY242" i="4"/>
  <c r="CY239" i="4"/>
  <c r="CY230" i="4"/>
  <c r="CY218" i="4"/>
  <c r="CY229" i="4"/>
  <c r="CY219" i="4"/>
  <c r="CY209" i="4"/>
  <c r="CY206" i="4"/>
  <c r="CY216" i="4"/>
  <c r="CY215" i="4"/>
  <c r="CY210" i="4"/>
  <c r="CY227" i="4"/>
  <c r="CY226" i="4"/>
  <c r="CY187" i="4"/>
  <c r="CY197" i="4"/>
  <c r="CY196" i="4"/>
  <c r="CY194" i="4"/>
  <c r="CY184" i="4"/>
  <c r="CY193" i="4"/>
  <c r="CY188" i="4"/>
  <c r="CY166" i="4"/>
  <c r="CY165" i="4"/>
  <c r="CY164" i="4"/>
  <c r="CY152" i="4"/>
  <c r="CY160" i="4"/>
  <c r="CY159" i="4"/>
  <c r="CY154" i="4"/>
  <c r="CY177" i="4"/>
  <c r="CY176" i="4"/>
  <c r="CY173" i="4"/>
  <c r="CY155" i="4"/>
  <c r="CY153" i="4"/>
  <c r="CY162" i="4"/>
  <c r="CY161" i="4"/>
  <c r="CY163" i="4"/>
  <c r="CY138" i="4"/>
  <c r="CY151" i="4"/>
  <c r="CY150" i="4"/>
  <c r="CY149" i="4"/>
  <c r="CY148" i="4"/>
  <c r="CY133" i="4"/>
  <c r="CY132" i="4"/>
  <c r="CY131" i="4"/>
  <c r="CY128" i="4"/>
  <c r="CY127" i="4"/>
  <c r="CY126" i="4"/>
  <c r="CY144" i="4"/>
  <c r="CY143" i="4"/>
  <c r="CY142" i="4"/>
  <c r="CY141" i="4"/>
  <c r="CY140" i="4"/>
  <c r="CY137" i="4"/>
  <c r="CY129" i="4"/>
  <c r="CY139" i="4"/>
  <c r="CY130" i="4"/>
  <c r="CY106" i="4"/>
  <c r="CY98" i="4"/>
  <c r="CY95" i="4"/>
  <c r="CY120" i="4"/>
  <c r="CY119" i="4"/>
  <c r="CY118" i="4"/>
  <c r="CY117" i="4"/>
  <c r="CY116" i="4"/>
  <c r="CY115" i="4"/>
  <c r="CY111" i="4"/>
  <c r="CY110" i="4"/>
  <c r="CY109" i="4"/>
  <c r="CY108" i="4"/>
  <c r="CY107" i="4"/>
  <c r="CY100" i="4"/>
  <c r="CY94" i="4"/>
  <c r="CY93" i="4"/>
  <c r="CY121" i="4"/>
  <c r="CY104" i="4"/>
  <c r="CY122" i="4"/>
  <c r="CY105" i="4"/>
  <c r="CY99" i="4"/>
  <c r="CY97" i="4"/>
  <c r="CY96" i="4"/>
  <c r="AJ23" i="4"/>
  <c r="AR23" i="4"/>
  <c r="AK24" i="4"/>
  <c r="AS24" i="4"/>
  <c r="BA24" i="4"/>
  <c r="BI24" i="4"/>
  <c r="AI25" i="4"/>
  <c r="AQ25" i="4"/>
  <c r="AI26" i="4"/>
  <c r="AQ26" i="4"/>
  <c r="AB28" i="4"/>
  <c r="AJ28" i="4"/>
  <c r="AR28" i="4"/>
  <c r="AZ28" i="4"/>
  <c r="BH28" i="4"/>
  <c r="AT264" i="4"/>
  <c r="AT263" i="4"/>
  <c r="AT393" i="4" s="1"/>
  <c r="BC268" i="4"/>
  <c r="BC263" i="4"/>
  <c r="BC393" i="4" s="1"/>
  <c r="BC264" i="4"/>
  <c r="AK29" i="4"/>
  <c r="AS29" i="4"/>
  <c r="BA29" i="4"/>
  <c r="BI29" i="4"/>
  <c r="AU274" i="4"/>
  <c r="AU273" i="4"/>
  <c r="BD274" i="4"/>
  <c r="BD273" i="4"/>
  <c r="AL30" i="4"/>
  <c r="AT30" i="4"/>
  <c r="BB30" i="4"/>
  <c r="BJ30" i="4"/>
  <c r="DI166" i="4"/>
  <c r="DI165" i="4"/>
  <c r="DI152" i="4"/>
  <c r="DI160" i="4"/>
  <c r="DI159" i="4"/>
  <c r="DI158" i="4"/>
  <c r="DI177" i="4"/>
  <c r="DI176" i="4"/>
  <c r="DI175" i="4"/>
  <c r="DI174" i="4"/>
  <c r="DI173" i="4"/>
  <c r="DI169" i="4"/>
  <c r="DI167" i="4"/>
  <c r="DI153" i="4"/>
  <c r="DI161" i="4"/>
  <c r="DI157" i="4"/>
  <c r="DI168" i="4"/>
  <c r="DI136" i="4"/>
  <c r="DI151" i="4"/>
  <c r="DI150" i="4"/>
  <c r="DI149" i="4"/>
  <c r="DI145" i="4"/>
  <c r="DI133" i="4"/>
  <c r="DI132" i="4"/>
  <c r="DI128" i="4"/>
  <c r="DI127" i="4"/>
  <c r="DI126" i="4"/>
  <c r="DI125" i="4"/>
  <c r="DI144" i="4"/>
  <c r="DI143" i="4"/>
  <c r="DI142" i="4"/>
  <c r="DI141" i="4"/>
  <c r="DI134" i="4"/>
  <c r="DI135" i="4"/>
  <c r="DI124" i="4"/>
  <c r="DI103" i="4"/>
  <c r="DI102" i="4"/>
  <c r="DI120" i="4"/>
  <c r="DI119" i="4"/>
  <c r="DI118" i="4"/>
  <c r="DI117" i="4"/>
  <c r="DI116" i="4"/>
  <c r="DI111" i="4"/>
  <c r="DI110" i="4"/>
  <c r="DI109" i="4"/>
  <c r="DI108" i="4"/>
  <c r="DI101" i="4"/>
  <c r="DI100" i="4"/>
  <c r="DI112" i="4"/>
  <c r="DI104" i="4"/>
  <c r="DQ166" i="4"/>
  <c r="DQ165" i="4"/>
  <c r="DQ152" i="4"/>
  <c r="DQ160" i="4"/>
  <c r="DQ159" i="4"/>
  <c r="DQ158" i="4"/>
  <c r="DQ177" i="4"/>
  <c r="DQ176" i="4"/>
  <c r="DQ175" i="4"/>
  <c r="DQ174" i="4"/>
  <c r="DQ173" i="4"/>
  <c r="DQ169" i="4"/>
  <c r="DQ167" i="4"/>
  <c r="DQ153" i="4"/>
  <c r="DQ161" i="4"/>
  <c r="DQ157" i="4"/>
  <c r="DQ168" i="4"/>
  <c r="DQ136" i="4"/>
  <c r="DQ151" i="4"/>
  <c r="DQ150" i="4"/>
  <c r="DQ149" i="4"/>
  <c r="DQ145" i="4"/>
  <c r="DQ133" i="4"/>
  <c r="DQ132" i="4"/>
  <c r="DQ128" i="4"/>
  <c r="DQ127" i="4"/>
  <c r="DQ126" i="4"/>
  <c r="DQ125" i="4"/>
  <c r="DQ144" i="4"/>
  <c r="DQ143" i="4"/>
  <c r="DQ142" i="4"/>
  <c r="DQ141" i="4"/>
  <c r="DQ134" i="4"/>
  <c r="DQ135" i="4"/>
  <c r="DQ124" i="4"/>
  <c r="DQ103" i="4"/>
  <c r="DQ102" i="4"/>
  <c r="DQ120" i="4"/>
  <c r="DQ119" i="4"/>
  <c r="DQ118" i="4"/>
  <c r="DQ117" i="4"/>
  <c r="DQ116" i="4"/>
  <c r="DQ111" i="4"/>
  <c r="DQ110" i="4"/>
  <c r="DQ109" i="4"/>
  <c r="DQ108" i="4"/>
  <c r="DQ101" i="4"/>
  <c r="DQ100" i="4"/>
  <c r="DQ112" i="4"/>
  <c r="DQ104" i="4"/>
  <c r="EJ201" i="4"/>
  <c r="EJ209" i="4"/>
  <c r="EJ208" i="4"/>
  <c r="EJ207" i="4"/>
  <c r="EJ206" i="4"/>
  <c r="EJ205" i="4"/>
  <c r="EJ200" i="4"/>
  <c r="EJ199" i="4"/>
  <c r="EJ193" i="4"/>
  <c r="EJ192" i="4"/>
  <c r="EJ189" i="4"/>
  <c r="EJ190" i="4"/>
  <c r="EJ198" i="4"/>
  <c r="EJ197" i="4"/>
  <c r="EJ191" i="4"/>
  <c r="EJ185" i="4"/>
  <c r="EJ184" i="4"/>
  <c r="EJ183" i="4"/>
  <c r="EJ177" i="4"/>
  <c r="EJ176" i="4"/>
  <c r="EJ175" i="4"/>
  <c r="EJ174" i="4"/>
  <c r="EJ173" i="4"/>
  <c r="EJ169" i="4"/>
  <c r="EJ167" i="4"/>
  <c r="EJ161" i="4"/>
  <c r="EJ95" i="4" s="1"/>
  <c r="EJ157" i="4"/>
  <c r="EJ91" i="4" s="1"/>
  <c r="EJ168" i="4"/>
  <c r="EJ182" i="4"/>
  <c r="EJ181" i="4"/>
  <c r="EJ166" i="4"/>
  <c r="EJ165" i="4"/>
  <c r="EJ152" i="4"/>
  <c r="EJ160" i="4"/>
  <c r="EJ94" i="4" s="1"/>
  <c r="EJ159" i="4"/>
  <c r="EJ93" i="4" s="1"/>
  <c r="EJ158" i="4"/>
  <c r="EJ92" i="4" s="1"/>
  <c r="EJ144" i="4"/>
  <c r="EJ143" i="4"/>
  <c r="EJ142" i="4"/>
  <c r="EJ141" i="4"/>
  <c r="EJ140" i="4"/>
  <c r="EJ134" i="4"/>
  <c r="EJ135" i="4"/>
  <c r="EJ136" i="4"/>
  <c r="EJ151" i="4"/>
  <c r="EJ150" i="4"/>
  <c r="EJ149" i="4"/>
  <c r="EJ148" i="4"/>
  <c r="EJ133" i="4"/>
  <c r="EJ132" i="4"/>
  <c r="EJ128" i="4"/>
  <c r="EJ127" i="4"/>
  <c r="EJ126" i="4"/>
  <c r="EJ125" i="4"/>
  <c r="EJ111" i="4"/>
  <c r="EJ110" i="4"/>
  <c r="EJ109" i="4"/>
  <c r="EJ108" i="4"/>
  <c r="EJ101" i="4"/>
  <c r="EJ52" i="4" s="1"/>
  <c r="EJ100" i="4"/>
  <c r="EJ83" i="4" s="1"/>
  <c r="EJ112" i="4"/>
  <c r="EJ104" i="4"/>
  <c r="EJ87" i="4" s="1"/>
  <c r="EJ124" i="4"/>
  <c r="EJ120" i="4"/>
  <c r="EJ119" i="4"/>
  <c r="EJ118" i="4"/>
  <c r="EJ117" i="4"/>
  <c r="EJ116" i="4"/>
  <c r="EJ103" i="4"/>
  <c r="EJ54" i="4" s="1"/>
  <c r="EJ102" i="4"/>
  <c r="EJ85" i="4" s="1"/>
  <c r="ER201" i="4"/>
  <c r="ER209" i="4"/>
  <c r="ER208" i="4"/>
  <c r="ER207" i="4"/>
  <c r="ER77" i="4" s="1"/>
  <c r="ER206" i="4"/>
  <c r="ER205" i="4"/>
  <c r="ER200" i="4"/>
  <c r="ER199" i="4"/>
  <c r="ER193" i="4"/>
  <c r="ER192" i="4"/>
  <c r="ER189" i="4"/>
  <c r="ER190" i="4"/>
  <c r="ER198" i="4"/>
  <c r="ER197" i="4"/>
  <c r="ER191" i="4"/>
  <c r="ER185" i="4"/>
  <c r="ER184" i="4"/>
  <c r="ER183" i="4"/>
  <c r="ER177" i="4"/>
  <c r="ER176" i="4"/>
  <c r="ER175" i="4"/>
  <c r="ER174" i="4"/>
  <c r="ER173" i="4"/>
  <c r="ER169" i="4"/>
  <c r="ER167" i="4"/>
  <c r="ER161" i="4"/>
  <c r="ER95" i="4" s="1"/>
  <c r="ER157" i="4"/>
  <c r="ER91" i="4" s="1"/>
  <c r="ER168" i="4"/>
  <c r="ER78" i="4" s="1"/>
  <c r="ER182" i="4"/>
  <c r="ER181" i="4"/>
  <c r="ER166" i="4"/>
  <c r="ER165" i="4"/>
  <c r="ER152" i="4"/>
  <c r="ER160" i="4"/>
  <c r="ER94" i="4" s="1"/>
  <c r="ER159" i="4"/>
  <c r="ER93" i="4" s="1"/>
  <c r="ER158" i="4"/>
  <c r="ER92" i="4" s="1"/>
  <c r="ER144" i="4"/>
  <c r="ER143" i="4"/>
  <c r="ER142" i="4"/>
  <c r="ER141" i="4"/>
  <c r="ER140" i="4"/>
  <c r="ER134" i="4"/>
  <c r="ER135" i="4"/>
  <c r="ER136" i="4"/>
  <c r="ER71" i="4" s="1"/>
  <c r="ER151" i="4"/>
  <c r="ER150" i="4"/>
  <c r="ER149" i="4"/>
  <c r="ER148" i="4"/>
  <c r="ER133" i="4"/>
  <c r="ER132" i="4"/>
  <c r="ER128" i="4"/>
  <c r="ER127" i="4"/>
  <c r="ER70" i="4" s="1"/>
  <c r="ER126" i="4"/>
  <c r="ER125" i="4"/>
  <c r="ER111" i="4"/>
  <c r="ER110" i="4"/>
  <c r="ER109" i="4"/>
  <c r="ER108" i="4"/>
  <c r="ER101" i="4"/>
  <c r="ER52" i="4" s="1"/>
  <c r="ER100" i="4"/>
  <c r="ER51" i="4" s="1"/>
  <c r="ER42" i="4" s="1"/>
  <c r="ER112" i="4"/>
  <c r="ER124" i="4"/>
  <c r="ER104" i="4"/>
  <c r="ER87" i="4" s="1"/>
  <c r="ER120" i="4"/>
  <c r="ER119" i="4"/>
  <c r="ER118" i="4"/>
  <c r="ER117" i="4"/>
  <c r="ER116" i="4"/>
  <c r="ER103" i="4"/>
  <c r="ER54" i="4" s="1"/>
  <c r="ER102" i="4"/>
  <c r="ER53" i="4" s="1"/>
  <c r="FE217" i="4"/>
  <c r="FE216" i="4"/>
  <c r="FE215" i="4"/>
  <c r="FE214" i="4"/>
  <c r="FE213" i="4"/>
  <c r="FE200" i="4"/>
  <c r="FE199" i="4"/>
  <c r="FE201" i="4"/>
  <c r="FE209" i="4"/>
  <c r="FE208" i="4"/>
  <c r="FE207" i="4"/>
  <c r="FE206" i="4"/>
  <c r="FE205" i="4"/>
  <c r="FE198" i="4"/>
  <c r="FE197" i="4"/>
  <c r="FE191" i="4"/>
  <c r="FE185" i="4"/>
  <c r="FE184" i="4"/>
  <c r="FE183" i="4"/>
  <c r="FE193" i="4"/>
  <c r="FE192" i="4"/>
  <c r="FE189" i="4"/>
  <c r="FE190" i="4"/>
  <c r="FE157" i="4"/>
  <c r="FE182" i="4"/>
  <c r="FE181" i="4"/>
  <c r="FE152" i="4"/>
  <c r="FE160" i="4"/>
  <c r="FE159" i="4"/>
  <c r="FE158" i="4"/>
  <c r="FE177" i="4"/>
  <c r="FE176" i="4"/>
  <c r="FE175" i="4"/>
  <c r="FE174" i="4"/>
  <c r="FE173" i="4"/>
  <c r="FE169" i="4"/>
  <c r="FE156" i="4"/>
  <c r="FE124" i="4"/>
  <c r="FE136" i="4"/>
  <c r="FE151" i="4"/>
  <c r="FE150" i="4"/>
  <c r="FE149" i="4"/>
  <c r="FE148" i="4"/>
  <c r="FE133" i="4"/>
  <c r="FE132" i="4"/>
  <c r="FE128" i="4"/>
  <c r="FE127" i="4"/>
  <c r="FE126" i="4"/>
  <c r="FE125" i="4"/>
  <c r="FE144" i="4"/>
  <c r="FE143" i="4"/>
  <c r="FE142" i="4"/>
  <c r="FE141" i="4"/>
  <c r="FE140" i="4"/>
  <c r="FE134" i="4"/>
  <c r="FE135" i="4"/>
  <c r="FE104" i="4"/>
  <c r="FE120" i="4"/>
  <c r="FE119" i="4"/>
  <c r="FE118" i="4"/>
  <c r="FE117" i="4"/>
  <c r="FE116" i="4"/>
  <c r="FE111" i="4"/>
  <c r="FE110" i="4"/>
  <c r="FE109" i="4"/>
  <c r="FE108" i="4"/>
  <c r="FE103" i="4"/>
  <c r="FE102" i="4"/>
  <c r="FE101" i="4"/>
  <c r="FE100" i="4"/>
  <c r="FE112" i="4"/>
  <c r="FM217" i="4"/>
  <c r="FM216" i="4"/>
  <c r="FM215" i="4"/>
  <c r="FM214" i="4"/>
  <c r="FM200" i="4"/>
  <c r="FM199" i="4"/>
  <c r="FM213" i="4"/>
  <c r="FM201" i="4"/>
  <c r="FM209" i="4"/>
  <c r="FM208" i="4"/>
  <c r="FM207" i="4"/>
  <c r="FM206" i="4"/>
  <c r="FM205" i="4"/>
  <c r="FM198" i="4"/>
  <c r="FM197" i="4"/>
  <c r="FM191" i="4"/>
  <c r="FM185" i="4"/>
  <c r="FM184" i="4"/>
  <c r="FM183" i="4"/>
  <c r="FM193" i="4"/>
  <c r="FM192" i="4"/>
  <c r="FM189" i="4"/>
  <c r="FM190" i="4"/>
  <c r="FM157" i="4"/>
  <c r="FM182" i="4"/>
  <c r="FM181" i="4"/>
  <c r="FM152" i="4"/>
  <c r="FM160" i="4"/>
  <c r="FM159" i="4"/>
  <c r="FM158" i="4"/>
  <c r="FM177" i="4"/>
  <c r="FM176" i="4"/>
  <c r="FM175" i="4"/>
  <c r="FM174" i="4"/>
  <c r="FM173" i="4"/>
  <c r="FM169" i="4"/>
  <c r="FM156" i="4"/>
  <c r="FM124" i="4"/>
  <c r="FM136" i="4"/>
  <c r="FM151" i="4"/>
  <c r="FM150" i="4"/>
  <c r="FM149" i="4"/>
  <c r="FM148" i="4"/>
  <c r="FM133" i="4"/>
  <c r="FM132" i="4"/>
  <c r="FM128" i="4"/>
  <c r="FM127" i="4"/>
  <c r="FM126" i="4"/>
  <c r="FM125" i="4"/>
  <c r="FM144" i="4"/>
  <c r="FM143" i="4"/>
  <c r="FM142" i="4"/>
  <c r="FM141" i="4"/>
  <c r="FM140" i="4"/>
  <c r="FM134" i="4"/>
  <c r="FM135" i="4"/>
  <c r="FM104" i="4"/>
  <c r="FM120" i="4"/>
  <c r="FM119" i="4"/>
  <c r="FM118" i="4"/>
  <c r="FM117" i="4"/>
  <c r="FM116" i="4"/>
  <c r="FM111" i="4"/>
  <c r="FM110" i="4"/>
  <c r="FM109" i="4"/>
  <c r="FM108" i="4"/>
  <c r="FM103" i="4"/>
  <c r="FM102" i="4"/>
  <c r="FM101" i="4"/>
  <c r="FM100" i="4"/>
  <c r="FM112" i="4"/>
  <c r="FW168" i="4"/>
  <c r="FW166" i="4"/>
  <c r="FW165" i="4"/>
  <c r="FW152" i="4"/>
  <c r="FW161" i="4"/>
  <c r="FW160" i="4"/>
  <c r="FW159" i="4"/>
  <c r="FW158" i="4"/>
  <c r="FW153" i="4"/>
  <c r="FW177" i="4"/>
  <c r="FW176" i="4"/>
  <c r="FW175" i="4"/>
  <c r="FW174" i="4"/>
  <c r="FW173" i="4"/>
  <c r="FW169" i="4"/>
  <c r="FW167" i="4"/>
  <c r="FW157" i="4"/>
  <c r="FW145" i="4"/>
  <c r="FW136" i="4"/>
  <c r="FW151" i="4"/>
  <c r="FW150" i="4"/>
  <c r="FW149" i="4"/>
  <c r="FW133" i="4"/>
  <c r="FW132" i="4"/>
  <c r="FW128" i="4"/>
  <c r="FW127" i="4"/>
  <c r="FW126" i="4"/>
  <c r="FW125" i="4"/>
  <c r="FW144" i="4"/>
  <c r="FW143" i="4"/>
  <c r="FW142" i="4"/>
  <c r="FW141" i="4"/>
  <c r="FW134" i="4"/>
  <c r="FW135" i="4"/>
  <c r="FW124" i="4"/>
  <c r="FW104" i="4"/>
  <c r="FW120" i="4"/>
  <c r="FW119" i="4"/>
  <c r="FW118" i="4"/>
  <c r="FW117" i="4"/>
  <c r="FW116" i="4"/>
  <c r="FW111" i="4"/>
  <c r="FW110" i="4"/>
  <c r="FW109" i="4"/>
  <c r="FW108" i="4"/>
  <c r="FW103" i="4"/>
  <c r="FW102" i="4"/>
  <c r="FW101" i="4"/>
  <c r="FW100" i="4"/>
  <c r="FW112" i="4"/>
  <c r="GE168" i="4"/>
  <c r="GE166" i="4"/>
  <c r="GE165" i="4"/>
  <c r="GE152" i="4"/>
  <c r="GE151" i="4"/>
  <c r="GE161" i="4"/>
  <c r="GE160" i="4"/>
  <c r="GE159" i="4"/>
  <c r="GE158" i="4"/>
  <c r="GE153" i="4"/>
  <c r="GE177" i="4"/>
  <c r="GE176" i="4"/>
  <c r="GE175" i="4"/>
  <c r="GE174" i="4"/>
  <c r="GE173" i="4"/>
  <c r="GE169" i="4"/>
  <c r="GE167" i="4"/>
  <c r="GE157" i="4"/>
  <c r="GE145" i="4"/>
  <c r="GE136" i="4"/>
  <c r="GE150" i="4"/>
  <c r="GE149" i="4"/>
  <c r="GE133" i="4"/>
  <c r="GE132" i="4"/>
  <c r="GE128" i="4"/>
  <c r="GE127" i="4"/>
  <c r="GE126" i="4"/>
  <c r="GE125" i="4"/>
  <c r="GE144" i="4"/>
  <c r="GE143" i="4"/>
  <c r="GE142" i="4"/>
  <c r="GE141" i="4"/>
  <c r="GE134" i="4"/>
  <c r="GE135" i="4"/>
  <c r="GE124" i="4"/>
  <c r="GE104" i="4"/>
  <c r="GE120" i="4"/>
  <c r="GE119" i="4"/>
  <c r="GE118" i="4"/>
  <c r="GE117" i="4"/>
  <c r="GE116" i="4"/>
  <c r="GE111" i="4"/>
  <c r="GE110" i="4"/>
  <c r="GE109" i="4"/>
  <c r="GE108" i="4"/>
  <c r="GE103" i="4"/>
  <c r="GE102" i="4"/>
  <c r="GE101" i="4"/>
  <c r="GE100" i="4"/>
  <c r="GE112" i="4"/>
  <c r="GP200" i="4"/>
  <c r="GP199" i="4"/>
  <c r="GP201" i="4"/>
  <c r="GP209" i="4"/>
  <c r="GP208" i="4"/>
  <c r="GP207" i="4"/>
  <c r="GP206" i="4"/>
  <c r="GP205" i="4"/>
  <c r="GP190" i="4"/>
  <c r="GP198" i="4"/>
  <c r="GP197" i="4"/>
  <c r="GP191" i="4"/>
  <c r="GP185" i="4"/>
  <c r="GP184" i="4"/>
  <c r="GP183" i="4"/>
  <c r="GP193" i="4"/>
  <c r="GP192" i="4"/>
  <c r="GP189" i="4"/>
  <c r="GP161" i="4"/>
  <c r="GP63" i="4" s="1"/>
  <c r="GP160" i="4"/>
  <c r="GP94" i="4" s="1"/>
  <c r="GP159" i="4"/>
  <c r="GP61" i="4" s="1"/>
  <c r="GP158" i="4"/>
  <c r="GP92" i="4" s="1"/>
  <c r="GP182" i="4"/>
  <c r="GP181" i="4"/>
  <c r="GP177" i="4"/>
  <c r="GP176" i="4"/>
  <c r="GP175" i="4"/>
  <c r="GP174" i="4"/>
  <c r="GP173" i="4"/>
  <c r="GP169" i="4"/>
  <c r="GP167" i="4"/>
  <c r="GP157" i="4"/>
  <c r="GP59" i="4" s="1"/>
  <c r="GP168" i="4"/>
  <c r="GP166" i="4"/>
  <c r="GP165" i="4"/>
  <c r="GP152" i="4"/>
  <c r="GP151" i="4"/>
  <c r="GP150" i="4"/>
  <c r="GP149" i="4"/>
  <c r="GP148" i="4"/>
  <c r="GP133" i="4"/>
  <c r="GP132" i="4"/>
  <c r="GP128" i="4"/>
  <c r="GP127" i="4"/>
  <c r="GP126" i="4"/>
  <c r="GP125" i="4"/>
  <c r="GP144" i="4"/>
  <c r="GP143" i="4"/>
  <c r="GP142" i="4"/>
  <c r="GP141" i="4"/>
  <c r="GP140" i="4"/>
  <c r="GP134" i="4"/>
  <c r="GP135" i="4"/>
  <c r="GP124" i="4"/>
  <c r="GP136" i="4"/>
  <c r="GP120" i="4"/>
  <c r="GP119" i="4"/>
  <c r="GP118" i="4"/>
  <c r="GP117" i="4"/>
  <c r="GP116" i="4"/>
  <c r="GP111" i="4"/>
  <c r="GP110" i="4"/>
  <c r="GP109" i="4"/>
  <c r="GP108" i="4"/>
  <c r="GP103" i="4"/>
  <c r="GP86" i="4" s="1"/>
  <c r="GP102" i="4"/>
  <c r="GP85" i="4" s="1"/>
  <c r="GP112" i="4"/>
  <c r="GP101" i="4"/>
  <c r="GP68" i="4" s="1"/>
  <c r="GP100" i="4"/>
  <c r="GP83" i="4" s="1"/>
  <c r="GP104" i="4"/>
  <c r="GP87" i="4" s="1"/>
  <c r="GX200" i="4"/>
  <c r="GX199" i="4"/>
  <c r="GX201" i="4"/>
  <c r="GX209" i="4"/>
  <c r="GX208" i="4"/>
  <c r="GX207" i="4"/>
  <c r="GX206" i="4"/>
  <c r="GX205" i="4"/>
  <c r="GX190" i="4"/>
  <c r="GX198" i="4"/>
  <c r="GX197" i="4"/>
  <c r="GX191" i="4"/>
  <c r="GX185" i="4"/>
  <c r="GX184" i="4"/>
  <c r="GX183" i="4"/>
  <c r="GX193" i="4"/>
  <c r="GX192" i="4"/>
  <c r="GX189" i="4"/>
  <c r="GX161" i="4"/>
  <c r="GX95" i="4" s="1"/>
  <c r="GX160" i="4"/>
  <c r="GX62" i="4" s="1"/>
  <c r="GX159" i="4"/>
  <c r="GX93" i="4" s="1"/>
  <c r="GX158" i="4"/>
  <c r="GX60" i="4" s="1"/>
  <c r="GX182" i="4"/>
  <c r="GX181" i="4"/>
  <c r="GX177" i="4"/>
  <c r="GX176" i="4"/>
  <c r="GX175" i="4"/>
  <c r="GX174" i="4"/>
  <c r="GX173" i="4"/>
  <c r="GX169" i="4"/>
  <c r="GX167" i="4"/>
  <c r="GX157" i="4"/>
  <c r="GX91" i="4" s="1"/>
  <c r="GX168" i="4"/>
  <c r="GX166" i="4"/>
  <c r="GX165" i="4"/>
  <c r="GX152" i="4"/>
  <c r="GX151" i="4"/>
  <c r="GX150" i="4"/>
  <c r="GX149" i="4"/>
  <c r="GX148" i="4"/>
  <c r="GX133" i="4"/>
  <c r="GX132" i="4"/>
  <c r="GX128" i="4"/>
  <c r="GX127" i="4"/>
  <c r="GX126" i="4"/>
  <c r="GX125" i="4"/>
  <c r="GX144" i="4"/>
  <c r="GX143" i="4"/>
  <c r="GX142" i="4"/>
  <c r="GX141" i="4"/>
  <c r="GX140" i="4"/>
  <c r="GX134" i="4"/>
  <c r="GX135" i="4"/>
  <c r="GX124" i="4"/>
  <c r="GX136" i="4"/>
  <c r="GX120" i="4"/>
  <c r="GX119" i="4"/>
  <c r="GX118" i="4"/>
  <c r="GX117" i="4"/>
  <c r="GX116" i="4"/>
  <c r="GX111" i="4"/>
  <c r="GX110" i="4"/>
  <c r="GX109" i="4"/>
  <c r="GX108" i="4"/>
  <c r="GX103" i="4"/>
  <c r="GX86" i="4" s="1"/>
  <c r="GX102" i="4"/>
  <c r="GX53" i="4" s="1"/>
  <c r="GX112" i="4"/>
  <c r="GX101" i="4"/>
  <c r="GX68" i="4" s="1"/>
  <c r="GX100" i="4"/>
  <c r="GX51" i="4" s="1"/>
  <c r="GX104" i="4"/>
  <c r="GX87" i="4" s="1"/>
  <c r="HQ217" i="4"/>
  <c r="HQ216" i="4"/>
  <c r="HQ215" i="4"/>
  <c r="HQ214" i="4"/>
  <c r="HQ200" i="4"/>
  <c r="HQ199" i="4"/>
  <c r="HQ198" i="4"/>
  <c r="HQ201" i="4"/>
  <c r="HQ209" i="4"/>
  <c r="HQ208" i="4"/>
  <c r="HQ207" i="4"/>
  <c r="HQ206" i="4"/>
  <c r="HQ205" i="4"/>
  <c r="HQ213" i="4"/>
  <c r="HQ193" i="4"/>
  <c r="HQ192" i="4"/>
  <c r="HQ189" i="4"/>
  <c r="HQ190" i="4"/>
  <c r="HQ197" i="4"/>
  <c r="HQ191" i="4"/>
  <c r="HQ185" i="4"/>
  <c r="HQ184" i="4"/>
  <c r="HQ183" i="4"/>
  <c r="HQ182" i="4"/>
  <c r="HQ181" i="4"/>
  <c r="HQ177" i="4"/>
  <c r="HQ176" i="4"/>
  <c r="HQ175" i="4"/>
  <c r="HQ174" i="4"/>
  <c r="HQ173" i="4"/>
  <c r="HQ169" i="4"/>
  <c r="HQ156" i="4"/>
  <c r="HQ157" i="4"/>
  <c r="HQ152" i="4"/>
  <c r="HQ151" i="4"/>
  <c r="HQ160" i="4"/>
  <c r="HQ159" i="4"/>
  <c r="HQ158" i="4"/>
  <c r="HQ134" i="4"/>
  <c r="HQ135" i="4"/>
  <c r="HQ124" i="4"/>
  <c r="HQ136" i="4"/>
  <c r="HQ150" i="4"/>
  <c r="HQ149" i="4"/>
  <c r="HQ148" i="4"/>
  <c r="HQ133" i="4"/>
  <c r="HQ132" i="4"/>
  <c r="HQ128" i="4"/>
  <c r="HQ127" i="4"/>
  <c r="HQ126" i="4"/>
  <c r="HQ125" i="4"/>
  <c r="HQ144" i="4"/>
  <c r="HQ143" i="4"/>
  <c r="HQ142" i="4"/>
  <c r="HQ141" i="4"/>
  <c r="HQ140" i="4"/>
  <c r="HQ103" i="4"/>
  <c r="HQ102" i="4"/>
  <c r="HQ112" i="4"/>
  <c r="HQ101" i="4"/>
  <c r="HQ100" i="4"/>
  <c r="HQ120" i="4"/>
  <c r="HQ119" i="4"/>
  <c r="HQ118" i="4"/>
  <c r="HQ117" i="4"/>
  <c r="HQ116" i="4"/>
  <c r="HQ104" i="4"/>
  <c r="HQ111" i="4"/>
  <c r="HQ110" i="4"/>
  <c r="HQ109" i="4"/>
  <c r="HQ108" i="4"/>
  <c r="HY217" i="4"/>
  <c r="HY216" i="4"/>
  <c r="HY215" i="4"/>
  <c r="HY214" i="4"/>
  <c r="HY200" i="4"/>
  <c r="HY199" i="4"/>
  <c r="HY198" i="4"/>
  <c r="HY213" i="4"/>
  <c r="HY201" i="4"/>
  <c r="HY209" i="4"/>
  <c r="HY208" i="4"/>
  <c r="HY207" i="4"/>
  <c r="HY206" i="4"/>
  <c r="HY205" i="4"/>
  <c r="HY193" i="4"/>
  <c r="HY192" i="4"/>
  <c r="HY189" i="4"/>
  <c r="HY190" i="4"/>
  <c r="HY197" i="4"/>
  <c r="HY191" i="4"/>
  <c r="HY185" i="4"/>
  <c r="HY184" i="4"/>
  <c r="HY183" i="4"/>
  <c r="HY182" i="4"/>
  <c r="HY181" i="4"/>
  <c r="HY177" i="4"/>
  <c r="HY176" i="4"/>
  <c r="HY175" i="4"/>
  <c r="HY174" i="4"/>
  <c r="HY173" i="4"/>
  <c r="HY169" i="4"/>
  <c r="HY156" i="4"/>
  <c r="HY157" i="4"/>
  <c r="HY152" i="4"/>
  <c r="HY151" i="4"/>
  <c r="HY160" i="4"/>
  <c r="HY159" i="4"/>
  <c r="HY158" i="4"/>
  <c r="HY134" i="4"/>
  <c r="HY135" i="4"/>
  <c r="HY124" i="4"/>
  <c r="HY136" i="4"/>
  <c r="HY150" i="4"/>
  <c r="HY149" i="4"/>
  <c r="HY148" i="4"/>
  <c r="HY133" i="4"/>
  <c r="HY132" i="4"/>
  <c r="HY128" i="4"/>
  <c r="HY127" i="4"/>
  <c r="HY126" i="4"/>
  <c r="HY125" i="4"/>
  <c r="HY144" i="4"/>
  <c r="HY143" i="4"/>
  <c r="HY142" i="4"/>
  <c r="HY141" i="4"/>
  <c r="HY140" i="4"/>
  <c r="HY103" i="4"/>
  <c r="HY102" i="4"/>
  <c r="HY112" i="4"/>
  <c r="HY101" i="4"/>
  <c r="HY100" i="4"/>
  <c r="HY120" i="4"/>
  <c r="HY119" i="4"/>
  <c r="HY118" i="4"/>
  <c r="HY117" i="4"/>
  <c r="HY116" i="4"/>
  <c r="HY104" i="4"/>
  <c r="HY111" i="4"/>
  <c r="HY110" i="4"/>
  <c r="HY109" i="4"/>
  <c r="HY108" i="4"/>
  <c r="IJ213" i="4"/>
  <c r="IJ201" i="4"/>
  <c r="IJ209" i="4"/>
  <c r="IJ208" i="4"/>
  <c r="IJ207" i="4"/>
  <c r="IJ206" i="4"/>
  <c r="IJ205" i="4"/>
  <c r="IJ217" i="4"/>
  <c r="IJ216" i="4"/>
  <c r="IJ215" i="4"/>
  <c r="IJ214" i="4"/>
  <c r="IJ200" i="4"/>
  <c r="IJ199" i="4"/>
  <c r="IJ198" i="4"/>
  <c r="IJ193" i="4"/>
  <c r="IJ192" i="4"/>
  <c r="IJ189" i="4"/>
  <c r="IJ190" i="4"/>
  <c r="IJ197" i="4"/>
  <c r="IJ191" i="4"/>
  <c r="IJ185" i="4"/>
  <c r="IJ184" i="4"/>
  <c r="IJ183" i="4"/>
  <c r="IJ156" i="4"/>
  <c r="IJ157" i="4"/>
  <c r="IJ152" i="4"/>
  <c r="IJ151" i="4"/>
  <c r="IJ160" i="4"/>
  <c r="IJ159" i="4"/>
  <c r="IJ158" i="4"/>
  <c r="IJ182" i="4"/>
  <c r="IJ181" i="4"/>
  <c r="IJ177" i="4"/>
  <c r="IJ176" i="4"/>
  <c r="IJ175" i="4"/>
  <c r="IJ174" i="4"/>
  <c r="IJ173" i="4"/>
  <c r="IJ169" i="4"/>
  <c r="IJ135" i="4"/>
  <c r="IJ124" i="4"/>
  <c r="IJ136" i="4"/>
  <c r="IJ150" i="4"/>
  <c r="IJ149" i="4"/>
  <c r="IJ148" i="4"/>
  <c r="IJ144" i="4"/>
  <c r="IJ143" i="4"/>
  <c r="IJ142" i="4"/>
  <c r="IJ141" i="4"/>
  <c r="IJ140" i="4"/>
  <c r="IJ134" i="4"/>
  <c r="IJ112" i="4"/>
  <c r="IJ103" i="4"/>
  <c r="IJ102" i="4"/>
  <c r="IJ128" i="4"/>
  <c r="IJ101" i="4"/>
  <c r="IJ100" i="4"/>
  <c r="IJ132" i="4"/>
  <c r="IJ125" i="4"/>
  <c r="IJ120" i="4"/>
  <c r="IJ119" i="4"/>
  <c r="IJ118" i="4"/>
  <c r="IJ117" i="4"/>
  <c r="IJ116" i="4"/>
  <c r="IJ133" i="4"/>
  <c r="IJ126" i="4"/>
  <c r="IJ111" i="4"/>
  <c r="IJ110" i="4"/>
  <c r="IJ109" i="4"/>
  <c r="IJ108" i="4"/>
  <c r="IJ104" i="4"/>
  <c r="IJ127" i="4"/>
  <c r="IR213" i="4"/>
  <c r="IR201" i="4"/>
  <c r="IR209" i="4"/>
  <c r="IR208" i="4"/>
  <c r="IR207" i="4"/>
  <c r="IR206" i="4"/>
  <c r="IR205" i="4"/>
  <c r="IR217" i="4"/>
  <c r="IR216" i="4"/>
  <c r="IR215" i="4"/>
  <c r="IR214" i="4"/>
  <c r="IR200" i="4"/>
  <c r="IR199" i="4"/>
  <c r="IR198" i="4"/>
  <c r="IR193" i="4"/>
  <c r="IR192" i="4"/>
  <c r="IR189" i="4"/>
  <c r="IR190" i="4"/>
  <c r="IR197" i="4"/>
  <c r="IR191" i="4"/>
  <c r="IR185" i="4"/>
  <c r="IR184" i="4"/>
  <c r="IR183" i="4"/>
  <c r="IR156" i="4"/>
  <c r="IR157" i="4"/>
  <c r="IR152" i="4"/>
  <c r="IR151" i="4"/>
  <c r="IR160" i="4"/>
  <c r="IR159" i="4"/>
  <c r="IR158" i="4"/>
  <c r="IR182" i="4"/>
  <c r="IR181" i="4"/>
  <c r="IR177" i="4"/>
  <c r="IR176" i="4"/>
  <c r="IR175" i="4"/>
  <c r="IR174" i="4"/>
  <c r="IR173" i="4"/>
  <c r="IR169" i="4"/>
  <c r="IR135" i="4"/>
  <c r="IR124" i="4"/>
  <c r="IR136" i="4"/>
  <c r="IR150" i="4"/>
  <c r="IR149" i="4"/>
  <c r="IR148" i="4"/>
  <c r="IR144" i="4"/>
  <c r="IR143" i="4"/>
  <c r="IR142" i="4"/>
  <c r="IR141" i="4"/>
  <c r="IR140" i="4"/>
  <c r="IR134" i="4"/>
  <c r="IR128" i="4"/>
  <c r="IR112" i="4"/>
  <c r="IR103" i="4"/>
  <c r="IR102" i="4"/>
  <c r="IR132" i="4"/>
  <c r="IR125" i="4"/>
  <c r="IR101" i="4"/>
  <c r="IR100" i="4"/>
  <c r="IR133" i="4"/>
  <c r="IR126" i="4"/>
  <c r="IR120" i="4"/>
  <c r="IR119" i="4"/>
  <c r="IR118" i="4"/>
  <c r="IR117" i="4"/>
  <c r="IR116" i="4"/>
  <c r="IR111" i="4"/>
  <c r="IR110" i="4"/>
  <c r="IR109" i="4"/>
  <c r="IR108" i="4"/>
  <c r="IR104" i="4"/>
  <c r="IR127" i="4"/>
  <c r="P49" i="4"/>
  <c r="P40" i="4" s="1"/>
  <c r="BC3" i="4" s="1"/>
  <c r="M50" i="4"/>
  <c r="U50" i="4"/>
  <c r="EG55" i="4"/>
  <c r="EO55" i="4"/>
  <c r="EG60" i="4"/>
  <c r="CN179" i="4"/>
  <c r="ED105" i="4"/>
  <c r="AM376" i="4"/>
  <c r="AQ376" i="4"/>
  <c r="AO374" i="4"/>
  <c r="AQ373" i="4"/>
  <c r="AQ375" i="4"/>
  <c r="AM373" i="4"/>
  <c r="AO375" i="4"/>
  <c r="AM375" i="4"/>
  <c r="AQ374" i="4"/>
  <c r="AO376" i="4"/>
  <c r="AO373" i="4"/>
  <c r="AM374" i="4"/>
  <c r="AQ352" i="4"/>
  <c r="AM352" i="4"/>
  <c r="AM350" i="4"/>
  <c r="AO349" i="4"/>
  <c r="AO352" i="4"/>
  <c r="AM349" i="4"/>
  <c r="AQ351" i="4"/>
  <c r="AQ350" i="4"/>
  <c r="AO351" i="4"/>
  <c r="AM351" i="4"/>
  <c r="AO350" i="4"/>
  <c r="AQ349" i="4"/>
  <c r="AO318" i="4"/>
  <c r="AM318" i="4"/>
  <c r="AQ318" i="4"/>
  <c r="Q107" i="4"/>
  <c r="AL99" i="4"/>
  <c r="H257" i="4"/>
  <c r="H256" i="4"/>
  <c r="H255" i="4"/>
  <c r="H254" i="4"/>
  <c r="H253" i="4"/>
  <c r="H249" i="4"/>
  <c r="H248" i="4"/>
  <c r="H247" i="4"/>
  <c r="H246" i="4"/>
  <c r="H245" i="4"/>
  <c r="H241" i="4"/>
  <c r="H239" i="4"/>
  <c r="H237" i="4"/>
  <c r="H240" i="4"/>
  <c r="H238" i="4"/>
  <c r="H233" i="4"/>
  <c r="H231" i="4"/>
  <c r="H229" i="4"/>
  <c r="H225" i="4"/>
  <c r="H217" i="4"/>
  <c r="H216" i="4"/>
  <c r="H215" i="4"/>
  <c r="H232" i="4"/>
  <c r="H230" i="4"/>
  <c r="H223" i="4"/>
  <c r="H222" i="4"/>
  <c r="H221" i="4"/>
  <c r="H214" i="4"/>
  <c r="H213" i="4"/>
  <c r="H209" i="4"/>
  <c r="H208" i="4"/>
  <c r="H207" i="4"/>
  <c r="H206" i="4"/>
  <c r="H205" i="4"/>
  <c r="H224" i="4"/>
  <c r="H193" i="4"/>
  <c r="H190" i="4"/>
  <c r="H189" i="4"/>
  <c r="H201" i="4"/>
  <c r="H200" i="4"/>
  <c r="H191" i="4"/>
  <c r="H199" i="4"/>
  <c r="H198" i="4"/>
  <c r="H197" i="4"/>
  <c r="H192" i="4"/>
  <c r="H185" i="4"/>
  <c r="H184" i="4"/>
  <c r="H183" i="4"/>
  <c r="H182" i="4"/>
  <c r="H176" i="4"/>
  <c r="H175" i="4"/>
  <c r="H174" i="4"/>
  <c r="H173" i="4"/>
  <c r="H172" i="4"/>
  <c r="H168" i="4"/>
  <c r="H157" i="4"/>
  <c r="H158" i="4"/>
  <c r="H181" i="4"/>
  <c r="H167" i="4"/>
  <c r="H166" i="4"/>
  <c r="H165" i="4"/>
  <c r="H164" i="4"/>
  <c r="H152" i="4"/>
  <c r="H160" i="4"/>
  <c r="H159" i="4"/>
  <c r="H156" i="4"/>
  <c r="H135" i="4"/>
  <c r="H136" i="4"/>
  <c r="H124" i="4"/>
  <c r="H125" i="4"/>
  <c r="H151" i="4"/>
  <c r="H150" i="4"/>
  <c r="H149" i="4"/>
  <c r="H148" i="4"/>
  <c r="H134" i="4"/>
  <c r="H133" i="4"/>
  <c r="H132" i="4"/>
  <c r="H128" i="4"/>
  <c r="H127" i="4"/>
  <c r="H126" i="4"/>
  <c r="H144" i="4"/>
  <c r="H143" i="4"/>
  <c r="H142" i="4"/>
  <c r="H141" i="4"/>
  <c r="H140" i="4"/>
  <c r="H104" i="4"/>
  <c r="H103" i="4"/>
  <c r="H102" i="4"/>
  <c r="H101" i="4"/>
  <c r="H120" i="4"/>
  <c r="H119" i="4"/>
  <c r="H118" i="4"/>
  <c r="H117" i="4"/>
  <c r="H116" i="4"/>
  <c r="H112" i="4"/>
  <c r="H111" i="4"/>
  <c r="H110" i="4"/>
  <c r="H109" i="4"/>
  <c r="H108" i="4"/>
  <c r="H100" i="4"/>
  <c r="AF257" i="4"/>
  <c r="AF256" i="4"/>
  <c r="AF255" i="4"/>
  <c r="AF254" i="4"/>
  <c r="AF253" i="4"/>
  <c r="AF249" i="4"/>
  <c r="AF248" i="4"/>
  <c r="AF247" i="4"/>
  <c r="AF246" i="4"/>
  <c r="AF245" i="4"/>
  <c r="AF241" i="4"/>
  <c r="AF239" i="4"/>
  <c r="AF237" i="4"/>
  <c r="AF240" i="4"/>
  <c r="AF238" i="4"/>
  <c r="AF224" i="4"/>
  <c r="AF233" i="4"/>
  <c r="AF231" i="4"/>
  <c r="AF229" i="4"/>
  <c r="AF225" i="4"/>
  <c r="AF217" i="4"/>
  <c r="AF216" i="4"/>
  <c r="AF215" i="4"/>
  <c r="AF213" i="4"/>
  <c r="AF232" i="4"/>
  <c r="AF230" i="4"/>
  <c r="AF201" i="4"/>
  <c r="AF200" i="4"/>
  <c r="AF199" i="4"/>
  <c r="AF223" i="4"/>
  <c r="AF222" i="4"/>
  <c r="AF221" i="4"/>
  <c r="AF214" i="4"/>
  <c r="AF209" i="4"/>
  <c r="AF208" i="4"/>
  <c r="AF207" i="4"/>
  <c r="AF206" i="4"/>
  <c r="AF205" i="4"/>
  <c r="AF193" i="4"/>
  <c r="AF190" i="4"/>
  <c r="AF189" i="4"/>
  <c r="AF191" i="4"/>
  <c r="AF198" i="4"/>
  <c r="AF197" i="4"/>
  <c r="AF192" i="4"/>
  <c r="AF185" i="4"/>
  <c r="AF184" i="4"/>
  <c r="AF182" i="4"/>
  <c r="AF176" i="4"/>
  <c r="AF175" i="4"/>
  <c r="AF174" i="4"/>
  <c r="AF173" i="4"/>
  <c r="AF172" i="4"/>
  <c r="AF168" i="4"/>
  <c r="AF157" i="4"/>
  <c r="AF158" i="4"/>
  <c r="AF183" i="4"/>
  <c r="AF181" i="4"/>
  <c r="AF167" i="4"/>
  <c r="AF166" i="4"/>
  <c r="AF165" i="4"/>
  <c r="AF164" i="4"/>
  <c r="AF152" i="4"/>
  <c r="AF160" i="4"/>
  <c r="AF159" i="4"/>
  <c r="AF156" i="4"/>
  <c r="AF135" i="4"/>
  <c r="AF136" i="4"/>
  <c r="AF124" i="4"/>
  <c r="AF125" i="4"/>
  <c r="AF151" i="4"/>
  <c r="AF150" i="4"/>
  <c r="AF149" i="4"/>
  <c r="AF148" i="4"/>
  <c r="AF134" i="4"/>
  <c r="AF133" i="4"/>
  <c r="AF132" i="4"/>
  <c r="AF128" i="4"/>
  <c r="AF127" i="4"/>
  <c r="AF126" i="4"/>
  <c r="AF144" i="4"/>
  <c r="AF143" i="4"/>
  <c r="AF142" i="4"/>
  <c r="AF141" i="4"/>
  <c r="AF140" i="4"/>
  <c r="AF104" i="4"/>
  <c r="AF103" i="4"/>
  <c r="AF102" i="4"/>
  <c r="AF101" i="4"/>
  <c r="AF120" i="4"/>
  <c r="AF119" i="4"/>
  <c r="AF118" i="4"/>
  <c r="AF117" i="4"/>
  <c r="AF116" i="4"/>
  <c r="AF112" i="4"/>
  <c r="AF111" i="4"/>
  <c r="AF110" i="4"/>
  <c r="AF109" i="4"/>
  <c r="AF108" i="4"/>
  <c r="AF100" i="4"/>
  <c r="CN168" i="4"/>
  <c r="ED97" i="4"/>
  <c r="AJ3" i="4"/>
  <c r="AL333" i="4"/>
  <c r="AP333" i="4"/>
  <c r="AN333" i="4"/>
  <c r="AT5" i="4"/>
  <c r="AT8" i="4" s="1"/>
  <c r="H266" i="4"/>
  <c r="CM96" i="4"/>
  <c r="AI7" i="4"/>
  <c r="F10" i="4"/>
  <c r="AQ303" i="4"/>
  <c r="AO303" i="4"/>
  <c r="AM303" i="4"/>
  <c r="AB16" i="4"/>
  <c r="AZ16" i="4"/>
  <c r="BH16" i="4"/>
  <c r="AG17" i="4"/>
  <c r="H107" i="4"/>
  <c r="AC99" i="4"/>
  <c r="P107" i="4"/>
  <c r="AK99" i="4"/>
  <c r="AG18" i="4"/>
  <c r="O257" i="4"/>
  <c r="O256" i="4"/>
  <c r="O255" i="4"/>
  <c r="O254" i="4"/>
  <c r="O253" i="4"/>
  <c r="O249" i="4"/>
  <c r="O248" i="4"/>
  <c r="O247" i="4"/>
  <c r="O246" i="4"/>
  <c r="O245" i="4"/>
  <c r="O241" i="4"/>
  <c r="O239" i="4"/>
  <c r="O237" i="4"/>
  <c r="O240" i="4"/>
  <c r="O238" i="4"/>
  <c r="O224" i="4"/>
  <c r="O233" i="4"/>
  <c r="O231" i="4"/>
  <c r="O229" i="4"/>
  <c r="O225" i="4"/>
  <c r="O217" i="4"/>
  <c r="O216" i="4"/>
  <c r="O215" i="4"/>
  <c r="O232" i="4"/>
  <c r="O230" i="4"/>
  <c r="O201" i="4"/>
  <c r="O200" i="4"/>
  <c r="O199" i="4"/>
  <c r="O213" i="4"/>
  <c r="O209" i="4"/>
  <c r="O208" i="4"/>
  <c r="O207" i="4"/>
  <c r="O206" i="4"/>
  <c r="O205" i="4"/>
  <c r="O223" i="4"/>
  <c r="O222" i="4"/>
  <c r="O221" i="4"/>
  <c r="O214" i="4"/>
  <c r="O193" i="4"/>
  <c r="O190" i="4"/>
  <c r="O189" i="4"/>
  <c r="O191" i="4"/>
  <c r="O198" i="4"/>
  <c r="O197" i="4"/>
  <c r="O192" i="4"/>
  <c r="O185" i="4"/>
  <c r="O184" i="4"/>
  <c r="O183" i="4"/>
  <c r="O182" i="4"/>
  <c r="O176" i="4"/>
  <c r="O175" i="4"/>
  <c r="O174" i="4"/>
  <c r="O173" i="4"/>
  <c r="O172" i="4"/>
  <c r="O168" i="4"/>
  <c r="O157" i="4"/>
  <c r="O158" i="4"/>
  <c r="O181" i="4"/>
  <c r="O167" i="4"/>
  <c r="O166" i="4"/>
  <c r="O165" i="4"/>
  <c r="O164" i="4"/>
  <c r="O152" i="4"/>
  <c r="O160" i="4"/>
  <c r="O159" i="4"/>
  <c r="O156" i="4"/>
  <c r="O135" i="4"/>
  <c r="O136" i="4"/>
  <c r="O124" i="4"/>
  <c r="O125" i="4"/>
  <c r="O151" i="4"/>
  <c r="O150" i="4"/>
  <c r="O149" i="4"/>
  <c r="O148" i="4"/>
  <c r="O134" i="4"/>
  <c r="O133" i="4"/>
  <c r="O132" i="4"/>
  <c r="O128" i="4"/>
  <c r="O127" i="4"/>
  <c r="O126" i="4"/>
  <c r="O144" i="4"/>
  <c r="O143" i="4"/>
  <c r="O142" i="4"/>
  <c r="O141" i="4"/>
  <c r="O140" i="4"/>
  <c r="O104" i="4"/>
  <c r="O103" i="4"/>
  <c r="O102" i="4"/>
  <c r="O101" i="4"/>
  <c r="O120" i="4"/>
  <c r="O119" i="4"/>
  <c r="O118" i="4"/>
  <c r="O117" i="4"/>
  <c r="O116" i="4"/>
  <c r="O112" i="4"/>
  <c r="O111" i="4"/>
  <c r="O110" i="4"/>
  <c r="O109" i="4"/>
  <c r="O108" i="4"/>
  <c r="O100" i="4"/>
  <c r="W257" i="4"/>
  <c r="W256" i="4"/>
  <c r="W255" i="4"/>
  <c r="W254" i="4"/>
  <c r="W253" i="4"/>
  <c r="W249" i="4"/>
  <c r="W248" i="4"/>
  <c r="W247" i="4"/>
  <c r="W246" i="4"/>
  <c r="W245" i="4"/>
  <c r="W241" i="4"/>
  <c r="W239" i="4"/>
  <c r="W237" i="4"/>
  <c r="W240" i="4"/>
  <c r="W238" i="4"/>
  <c r="W224" i="4"/>
  <c r="W233" i="4"/>
  <c r="W231" i="4"/>
  <c r="W229" i="4"/>
  <c r="W225" i="4"/>
  <c r="W217" i="4"/>
  <c r="W216" i="4"/>
  <c r="W215" i="4"/>
  <c r="W213" i="4"/>
  <c r="W232" i="4"/>
  <c r="W230" i="4"/>
  <c r="W201" i="4"/>
  <c r="W200" i="4"/>
  <c r="W199" i="4"/>
  <c r="W223" i="4"/>
  <c r="W222" i="4"/>
  <c r="W221" i="4"/>
  <c r="W214" i="4"/>
  <c r="W209" i="4"/>
  <c r="W208" i="4"/>
  <c r="W207" i="4"/>
  <c r="W206" i="4"/>
  <c r="W205" i="4"/>
  <c r="W193" i="4"/>
  <c r="W190" i="4"/>
  <c r="W189" i="4"/>
  <c r="W191" i="4"/>
  <c r="W198" i="4"/>
  <c r="W197" i="4"/>
  <c r="W192" i="4"/>
  <c r="W185" i="4"/>
  <c r="W184" i="4"/>
  <c r="W183" i="4"/>
  <c r="W182" i="4"/>
  <c r="W176" i="4"/>
  <c r="W175" i="4"/>
  <c r="W174" i="4"/>
  <c r="W173" i="4"/>
  <c r="W172" i="4"/>
  <c r="W168" i="4"/>
  <c r="W157" i="4"/>
  <c r="W158" i="4"/>
  <c r="W181" i="4"/>
  <c r="W167" i="4"/>
  <c r="W166" i="4"/>
  <c r="W165" i="4"/>
  <c r="W164" i="4"/>
  <c r="W152" i="4"/>
  <c r="W160" i="4"/>
  <c r="W159" i="4"/>
  <c r="W156" i="4"/>
  <c r="W135" i="4"/>
  <c r="W136" i="4"/>
  <c r="W124" i="4"/>
  <c r="W125" i="4"/>
  <c r="W151" i="4"/>
  <c r="W150" i="4"/>
  <c r="W149" i="4"/>
  <c r="W148" i="4"/>
  <c r="W134" i="4"/>
  <c r="W133" i="4"/>
  <c r="W132" i="4"/>
  <c r="W128" i="4"/>
  <c r="W127" i="4"/>
  <c r="W126" i="4"/>
  <c r="W144" i="4"/>
  <c r="W143" i="4"/>
  <c r="W142" i="4"/>
  <c r="W141" i="4"/>
  <c r="W140" i="4"/>
  <c r="W104" i="4"/>
  <c r="W103" i="4"/>
  <c r="W102" i="4"/>
  <c r="W101" i="4"/>
  <c r="W120" i="4"/>
  <c r="W119" i="4"/>
  <c r="W118" i="4"/>
  <c r="W117" i="4"/>
  <c r="W116" i="4"/>
  <c r="W112" i="4"/>
  <c r="W111" i="4"/>
  <c r="W110" i="4"/>
  <c r="W109" i="4"/>
  <c r="W108" i="4"/>
  <c r="W100" i="4"/>
  <c r="AF19" i="4"/>
  <c r="AN19" i="4"/>
  <c r="AV19" i="4"/>
  <c r="BD19" i="4"/>
  <c r="AE257" i="4"/>
  <c r="AE256" i="4"/>
  <c r="AE255" i="4"/>
  <c r="AE254" i="4"/>
  <c r="AE253" i="4"/>
  <c r="AE249" i="4"/>
  <c r="AE248" i="4"/>
  <c r="AE247" i="4"/>
  <c r="AE246" i="4"/>
  <c r="AE245" i="4"/>
  <c r="AE241" i="4"/>
  <c r="AE239" i="4"/>
  <c r="AE237" i="4"/>
  <c r="AE238" i="4"/>
  <c r="AE224" i="4"/>
  <c r="AE233" i="4"/>
  <c r="AE231" i="4"/>
  <c r="AE229" i="4"/>
  <c r="AE225" i="4"/>
  <c r="AE217" i="4"/>
  <c r="AE216" i="4"/>
  <c r="AE215" i="4"/>
  <c r="AE232" i="4"/>
  <c r="AE230" i="4"/>
  <c r="AE223" i="4"/>
  <c r="AE222" i="4"/>
  <c r="AE221" i="4"/>
  <c r="AE214" i="4"/>
  <c r="AE240" i="4"/>
  <c r="AE201" i="4"/>
  <c r="AE200" i="4"/>
  <c r="AE199" i="4"/>
  <c r="AE209" i="4"/>
  <c r="AE208" i="4"/>
  <c r="AE207" i="4"/>
  <c r="AE206" i="4"/>
  <c r="AE205" i="4"/>
  <c r="AE213" i="4"/>
  <c r="AE198" i="4"/>
  <c r="AE197" i="4"/>
  <c r="AE192" i="4"/>
  <c r="AE185" i="4"/>
  <c r="AE184" i="4"/>
  <c r="AE183" i="4"/>
  <c r="AE193" i="4"/>
  <c r="AE190" i="4"/>
  <c r="AE189" i="4"/>
  <c r="AE191" i="4"/>
  <c r="AE156" i="4"/>
  <c r="AE182" i="4"/>
  <c r="AE176" i="4"/>
  <c r="AE175" i="4"/>
  <c r="AE174" i="4"/>
  <c r="AE173" i="4"/>
  <c r="AE172" i="4"/>
  <c r="AE168" i="4"/>
  <c r="AE157" i="4"/>
  <c r="AE158" i="4"/>
  <c r="AE181" i="4"/>
  <c r="AE167" i="4"/>
  <c r="AE166" i="4"/>
  <c r="AE165" i="4"/>
  <c r="AE164" i="4"/>
  <c r="AE152" i="4"/>
  <c r="AE160" i="4"/>
  <c r="AE159" i="4"/>
  <c r="AE144" i="4"/>
  <c r="AE143" i="4"/>
  <c r="AE142" i="4"/>
  <c r="AE141" i="4"/>
  <c r="AE140" i="4"/>
  <c r="AE135" i="4"/>
  <c r="AE136" i="4"/>
  <c r="AE124" i="4"/>
  <c r="AE151" i="4"/>
  <c r="AE150" i="4"/>
  <c r="AE149" i="4"/>
  <c r="AE148" i="4"/>
  <c r="AE134" i="4"/>
  <c r="AE133" i="4"/>
  <c r="AE132" i="4"/>
  <c r="AE128" i="4"/>
  <c r="AE127" i="4"/>
  <c r="AE126" i="4"/>
  <c r="AE112" i="4"/>
  <c r="AE111" i="4"/>
  <c r="AE110" i="4"/>
  <c r="AE109" i="4"/>
  <c r="AE108" i="4"/>
  <c r="AE100" i="4"/>
  <c r="AE104" i="4"/>
  <c r="AE103" i="4"/>
  <c r="AE125" i="4"/>
  <c r="AE102" i="4"/>
  <c r="AE101" i="4"/>
  <c r="AE120" i="4"/>
  <c r="AE119" i="4"/>
  <c r="AE118" i="4"/>
  <c r="AE117" i="4"/>
  <c r="AE116" i="4"/>
  <c r="AM257" i="4"/>
  <c r="AM256" i="4"/>
  <c r="AM255" i="4"/>
  <c r="AM254" i="4"/>
  <c r="AM253" i="4"/>
  <c r="AM249" i="4"/>
  <c r="AM248" i="4"/>
  <c r="AM247" i="4"/>
  <c r="AM246" i="4"/>
  <c r="AM245" i="4"/>
  <c r="AM241" i="4"/>
  <c r="AM239" i="4"/>
  <c r="AM237" i="4"/>
  <c r="AM224" i="4"/>
  <c r="AM233" i="4"/>
  <c r="AM231" i="4"/>
  <c r="AM229" i="4"/>
  <c r="AM225" i="4"/>
  <c r="AM217" i="4"/>
  <c r="AM216" i="4"/>
  <c r="AM215" i="4"/>
  <c r="AM240" i="4"/>
  <c r="AM232" i="4"/>
  <c r="AM230" i="4"/>
  <c r="AM223" i="4"/>
  <c r="AM222" i="4"/>
  <c r="AM221" i="4"/>
  <c r="AM214" i="4"/>
  <c r="AM213" i="4"/>
  <c r="AM201" i="4"/>
  <c r="AM200" i="4"/>
  <c r="AM199" i="4"/>
  <c r="AM238" i="4"/>
  <c r="AM209" i="4"/>
  <c r="AM208" i="4"/>
  <c r="AM207" i="4"/>
  <c r="AM206" i="4"/>
  <c r="AM205" i="4"/>
  <c r="AM198" i="4"/>
  <c r="AM197" i="4"/>
  <c r="AM192" i="4"/>
  <c r="AM185" i="4"/>
  <c r="AM184" i="4"/>
  <c r="AM183" i="4"/>
  <c r="AM193" i="4"/>
  <c r="AM190" i="4"/>
  <c r="AM189" i="4"/>
  <c r="AM191" i="4"/>
  <c r="AM156" i="4"/>
  <c r="AM182" i="4"/>
  <c r="AM176" i="4"/>
  <c r="AM175" i="4"/>
  <c r="AM174" i="4"/>
  <c r="AM173" i="4"/>
  <c r="AM172" i="4"/>
  <c r="AM168" i="4"/>
  <c r="AM157" i="4"/>
  <c r="AM158" i="4"/>
  <c r="AM181" i="4"/>
  <c r="AM167" i="4"/>
  <c r="AM166" i="4"/>
  <c r="AM165" i="4"/>
  <c r="AM164" i="4"/>
  <c r="AM152" i="4"/>
  <c r="AM160" i="4"/>
  <c r="AM159" i="4"/>
  <c r="AM144" i="4"/>
  <c r="AM143" i="4"/>
  <c r="AM142" i="4"/>
  <c r="AM141" i="4"/>
  <c r="AM140" i="4"/>
  <c r="AM135" i="4"/>
  <c r="AM136" i="4"/>
  <c r="AM124" i="4"/>
  <c r="AM151" i="4"/>
  <c r="AM150" i="4"/>
  <c r="AM149" i="4"/>
  <c r="AM148" i="4"/>
  <c r="AM134" i="4"/>
  <c r="AM133" i="4"/>
  <c r="AM132" i="4"/>
  <c r="AM128" i="4"/>
  <c r="AM127" i="4"/>
  <c r="AM126" i="4"/>
  <c r="AM112" i="4"/>
  <c r="AM111" i="4"/>
  <c r="AM110" i="4"/>
  <c r="AM109" i="4"/>
  <c r="AM108" i="4"/>
  <c r="AM100" i="4"/>
  <c r="AM125" i="4"/>
  <c r="AM104" i="4"/>
  <c r="AM103" i="4"/>
  <c r="AM102" i="4"/>
  <c r="AM101" i="4"/>
  <c r="AM120" i="4"/>
  <c r="AM119" i="4"/>
  <c r="AM118" i="4"/>
  <c r="AM117" i="4"/>
  <c r="AM116" i="4"/>
  <c r="AI20" i="4"/>
  <c r="AQ20" i="4"/>
  <c r="AY20" i="4"/>
  <c r="BG20" i="4"/>
  <c r="EO77" i="4"/>
  <c r="EG77" i="4"/>
  <c r="GW71" i="4"/>
  <c r="GO71" i="4"/>
  <c r="EJ71" i="4"/>
  <c r="GW70" i="4"/>
  <c r="GO70" i="4"/>
  <c r="EJ70" i="4"/>
  <c r="GW69" i="4"/>
  <c r="GO69" i="4"/>
  <c r="ER69" i="4"/>
  <c r="EJ69" i="4"/>
  <c r="GW68" i="4"/>
  <c r="GO68" i="4"/>
  <c r="ER68" i="4"/>
  <c r="EJ68" i="4"/>
  <c r="GW67" i="4"/>
  <c r="GO67" i="4"/>
  <c r="GO43" i="4" s="1"/>
  <c r="EJ67" i="4"/>
  <c r="EJ43" i="4" s="1"/>
  <c r="HD71" i="4"/>
  <c r="GV71" i="4"/>
  <c r="EQ71" i="4"/>
  <c r="EI71" i="4"/>
  <c r="HD70" i="4"/>
  <c r="GV70" i="4"/>
  <c r="EQ70" i="4"/>
  <c r="EI70" i="4"/>
  <c r="HD69" i="4"/>
  <c r="GV69" i="4"/>
  <c r="EQ69" i="4"/>
  <c r="EI69" i="4"/>
  <c r="HD68" i="4"/>
  <c r="GV68" i="4"/>
  <c r="EQ68" i="4"/>
  <c r="EI68" i="4"/>
  <c r="HD67" i="4"/>
  <c r="HD43" i="4" s="1"/>
  <c r="GV67" i="4"/>
  <c r="GV43" i="4" s="1"/>
  <c r="EQ67" i="4"/>
  <c r="EQ43" i="4" s="1"/>
  <c r="EI67" i="4"/>
  <c r="EI43" i="4" s="1"/>
  <c r="GX76" i="4"/>
  <c r="GP76" i="4"/>
  <c r="GX75" i="4"/>
  <c r="GP75" i="4"/>
  <c r="HC71" i="4"/>
  <c r="GU71" i="4"/>
  <c r="EP71" i="4"/>
  <c r="EH71" i="4"/>
  <c r="HC70" i="4"/>
  <c r="GU70" i="4"/>
  <c r="EP70" i="4"/>
  <c r="EH70" i="4"/>
  <c r="HC69" i="4"/>
  <c r="GU69" i="4"/>
  <c r="EP69" i="4"/>
  <c r="EH69" i="4"/>
  <c r="HC68" i="4"/>
  <c r="GU68" i="4"/>
  <c r="EP68" i="4"/>
  <c r="EH68" i="4"/>
  <c r="HC67" i="4"/>
  <c r="HC43" i="4" s="1"/>
  <c r="GU67" i="4"/>
  <c r="GU43" i="4" s="1"/>
  <c r="EP67" i="4"/>
  <c r="EP43" i="4" s="1"/>
  <c r="EH67" i="4"/>
  <c r="EH43" i="4" s="1"/>
  <c r="GX79" i="4"/>
  <c r="GP79" i="4"/>
  <c r="GX78" i="4"/>
  <c r="GP78" i="4"/>
  <c r="GW76" i="4"/>
  <c r="GO76" i="4"/>
  <c r="EJ76" i="4"/>
  <c r="GW75" i="4"/>
  <c r="GO75" i="4"/>
  <c r="ER75" i="4"/>
  <c r="EJ75" i="4"/>
  <c r="EO71" i="4"/>
  <c r="EG71" i="4"/>
  <c r="EO70" i="4"/>
  <c r="EG70" i="4"/>
  <c r="EO69" i="4"/>
  <c r="EG69" i="4"/>
  <c r="EO68" i="4"/>
  <c r="EG68" i="4"/>
  <c r="EO67" i="4"/>
  <c r="EO43" i="4" s="1"/>
  <c r="EG67" i="4"/>
  <c r="EG43" i="4" s="1"/>
  <c r="GW79" i="4"/>
  <c r="GO79" i="4"/>
  <c r="ER79" i="4"/>
  <c r="EJ79" i="4"/>
  <c r="GW78" i="4"/>
  <c r="GO78" i="4"/>
  <c r="EJ78" i="4"/>
  <c r="GX77" i="4"/>
  <c r="GP77" i="4"/>
  <c r="HD76" i="4"/>
  <c r="GV76" i="4"/>
  <c r="EQ76" i="4"/>
  <c r="EI76" i="4"/>
  <c r="HD75" i="4"/>
  <c r="GV75" i="4"/>
  <c r="EQ75" i="4"/>
  <c r="EI75" i="4"/>
  <c r="HD79" i="4"/>
  <c r="GV79" i="4"/>
  <c r="EQ79" i="4"/>
  <c r="EI79" i="4"/>
  <c r="HD78" i="4"/>
  <c r="GV78" i="4"/>
  <c r="EQ78" i="4"/>
  <c r="EI78" i="4"/>
  <c r="GW77" i="4"/>
  <c r="GO77" i="4"/>
  <c r="EJ77" i="4"/>
  <c r="HC76" i="4"/>
  <c r="GU76" i="4"/>
  <c r="EP76" i="4"/>
  <c r="EH76" i="4"/>
  <c r="HC75" i="4"/>
  <c r="GU75" i="4"/>
  <c r="EP75" i="4"/>
  <c r="EH75" i="4"/>
  <c r="HC79" i="4"/>
  <c r="GU79" i="4"/>
  <c r="EP79" i="4"/>
  <c r="EH79" i="4"/>
  <c r="HC78" i="4"/>
  <c r="GU78" i="4"/>
  <c r="EP78" i="4"/>
  <c r="EH78" i="4"/>
  <c r="HD77" i="4"/>
  <c r="GV77" i="4"/>
  <c r="EQ77" i="4"/>
  <c r="EI77" i="4"/>
  <c r="EO76" i="4"/>
  <c r="EG76" i="4"/>
  <c r="EO75" i="4"/>
  <c r="EG75" i="4"/>
  <c r="GQ67" i="4"/>
  <c r="EO79" i="4"/>
  <c r="EG79" i="4"/>
  <c r="EO78" i="4"/>
  <c r="EG78" i="4"/>
  <c r="HC77" i="4"/>
  <c r="GU77" i="4"/>
  <c r="EP77" i="4"/>
  <c r="EH77" i="4"/>
  <c r="BC240" i="4"/>
  <c r="BC238" i="4"/>
  <c r="BC257" i="4"/>
  <c r="BC256" i="4"/>
  <c r="BC255" i="4"/>
  <c r="BC254" i="4"/>
  <c r="BC253" i="4"/>
  <c r="BC249" i="4"/>
  <c r="BC248" i="4"/>
  <c r="BC247" i="4"/>
  <c r="BC246" i="4"/>
  <c r="BC245" i="4"/>
  <c r="BC241" i="4"/>
  <c r="BC239" i="4"/>
  <c r="BC237" i="4"/>
  <c r="BC224" i="4"/>
  <c r="BC233" i="4"/>
  <c r="BC231" i="4"/>
  <c r="BC229" i="4"/>
  <c r="BC225" i="4"/>
  <c r="BC217" i="4"/>
  <c r="BC216" i="4"/>
  <c r="BC215" i="4"/>
  <c r="BC201" i="4"/>
  <c r="BC200" i="4"/>
  <c r="BC199" i="4"/>
  <c r="BC223" i="4"/>
  <c r="BC222" i="4"/>
  <c r="BC221" i="4"/>
  <c r="BC214" i="4"/>
  <c r="BC213" i="4"/>
  <c r="BC232" i="4"/>
  <c r="BC209" i="4"/>
  <c r="BC208" i="4"/>
  <c r="BC207" i="4"/>
  <c r="BC206" i="4"/>
  <c r="BC205" i="4"/>
  <c r="BC230" i="4"/>
  <c r="BC191" i="4"/>
  <c r="BC198" i="4"/>
  <c r="BC197" i="4"/>
  <c r="BC192" i="4"/>
  <c r="BC185" i="4"/>
  <c r="BC184" i="4"/>
  <c r="BC183" i="4"/>
  <c r="BC193" i="4"/>
  <c r="BC190" i="4"/>
  <c r="BC189" i="4"/>
  <c r="BC160" i="4"/>
  <c r="BC159" i="4"/>
  <c r="BC156" i="4"/>
  <c r="BC182" i="4"/>
  <c r="BC176" i="4"/>
  <c r="BC175" i="4"/>
  <c r="BC174" i="4"/>
  <c r="BC173" i="4"/>
  <c r="BC172" i="4"/>
  <c r="BC168" i="4"/>
  <c r="BC157" i="4"/>
  <c r="BC158" i="4"/>
  <c r="BC181" i="4"/>
  <c r="BC167" i="4"/>
  <c r="BC166" i="4"/>
  <c r="BC165" i="4"/>
  <c r="BC164" i="4"/>
  <c r="BC152" i="4"/>
  <c r="BC151" i="4"/>
  <c r="BC150" i="4"/>
  <c r="BC149" i="4"/>
  <c r="BC148" i="4"/>
  <c r="BC134" i="4"/>
  <c r="BC133" i="4"/>
  <c r="BC132" i="4"/>
  <c r="BC128" i="4"/>
  <c r="BC127" i="4"/>
  <c r="BC126" i="4"/>
  <c r="BC144" i="4"/>
  <c r="BC143" i="4"/>
  <c r="BC142" i="4"/>
  <c r="BC141" i="4"/>
  <c r="BC140" i="4"/>
  <c r="BC135" i="4"/>
  <c r="BC136" i="4"/>
  <c r="BC125" i="4"/>
  <c r="BC120" i="4"/>
  <c r="BC119" i="4"/>
  <c r="BC118" i="4"/>
  <c r="BC117" i="4"/>
  <c r="BC116" i="4"/>
  <c r="BC112" i="4"/>
  <c r="BC111" i="4"/>
  <c r="BC110" i="4"/>
  <c r="BC109" i="4"/>
  <c r="BC108" i="4"/>
  <c r="BC100" i="4"/>
  <c r="BC104" i="4"/>
  <c r="BC103" i="4"/>
  <c r="BC124" i="4"/>
  <c r="BC102" i="4"/>
  <c r="BC101" i="4"/>
  <c r="BK240" i="4"/>
  <c r="BK238" i="4"/>
  <c r="BK257" i="4"/>
  <c r="BK256" i="4"/>
  <c r="BK255" i="4"/>
  <c r="BK254" i="4"/>
  <c r="BK253" i="4"/>
  <c r="BK249" i="4"/>
  <c r="BK248" i="4"/>
  <c r="BK247" i="4"/>
  <c r="BK246" i="4"/>
  <c r="BK245" i="4"/>
  <c r="BK241" i="4"/>
  <c r="BK239" i="4"/>
  <c r="BK237" i="4"/>
  <c r="BK224" i="4"/>
  <c r="BK233" i="4"/>
  <c r="BK231" i="4"/>
  <c r="BK229" i="4"/>
  <c r="BK225" i="4"/>
  <c r="BK217" i="4"/>
  <c r="BK216" i="4"/>
  <c r="BK215" i="4"/>
  <c r="BK201" i="4"/>
  <c r="BK200" i="4"/>
  <c r="BK199" i="4"/>
  <c r="BK223" i="4"/>
  <c r="BK222" i="4"/>
  <c r="BK221" i="4"/>
  <c r="BK214" i="4"/>
  <c r="BK232" i="4"/>
  <c r="BK230" i="4"/>
  <c r="BK209" i="4"/>
  <c r="BK208" i="4"/>
  <c r="BK207" i="4"/>
  <c r="BK206" i="4"/>
  <c r="BK205" i="4"/>
  <c r="BK191" i="4"/>
  <c r="BK213" i="4"/>
  <c r="BK198" i="4"/>
  <c r="BK197" i="4"/>
  <c r="BK192" i="4"/>
  <c r="BK185" i="4"/>
  <c r="BK184" i="4"/>
  <c r="BK183" i="4"/>
  <c r="BK193" i="4"/>
  <c r="BK190" i="4"/>
  <c r="BK189" i="4"/>
  <c r="BK160" i="4"/>
  <c r="BK159" i="4"/>
  <c r="BK156" i="4"/>
  <c r="BK182" i="4"/>
  <c r="BK176" i="4"/>
  <c r="BK175" i="4"/>
  <c r="BK174" i="4"/>
  <c r="BK173" i="4"/>
  <c r="BK172" i="4"/>
  <c r="BK168" i="4"/>
  <c r="BK157" i="4"/>
  <c r="BK158" i="4"/>
  <c r="BK181" i="4"/>
  <c r="BK167" i="4"/>
  <c r="BK166" i="4"/>
  <c r="BK165" i="4"/>
  <c r="BK164" i="4"/>
  <c r="BK152" i="4"/>
  <c r="BK151" i="4"/>
  <c r="BK150" i="4"/>
  <c r="BK149" i="4"/>
  <c r="BK148" i="4"/>
  <c r="BK134" i="4"/>
  <c r="BK133" i="4"/>
  <c r="BK132" i="4"/>
  <c r="BK128" i="4"/>
  <c r="BK127" i="4"/>
  <c r="BK126" i="4"/>
  <c r="BK144" i="4"/>
  <c r="BK143" i="4"/>
  <c r="BK142" i="4"/>
  <c r="BK141" i="4"/>
  <c r="BK140" i="4"/>
  <c r="BK135" i="4"/>
  <c r="BK136" i="4"/>
  <c r="BK125" i="4"/>
  <c r="BK120" i="4"/>
  <c r="BK119" i="4"/>
  <c r="BK118" i="4"/>
  <c r="BK117" i="4"/>
  <c r="BK116" i="4"/>
  <c r="BK112" i="4"/>
  <c r="BK111" i="4"/>
  <c r="BK110" i="4"/>
  <c r="BK109" i="4"/>
  <c r="BK108" i="4"/>
  <c r="BK100" i="4"/>
  <c r="BK124" i="4"/>
  <c r="BK104" i="4"/>
  <c r="BK103" i="4"/>
  <c r="BK102" i="4"/>
  <c r="BK101" i="4"/>
  <c r="AL21" i="4"/>
  <c r="BB21" i="4"/>
  <c r="BJ21" i="4"/>
  <c r="BS240" i="4"/>
  <c r="BS238" i="4"/>
  <c r="BS257" i="4"/>
  <c r="BS256" i="4"/>
  <c r="BS255" i="4"/>
  <c r="BS254" i="4"/>
  <c r="BS253" i="4"/>
  <c r="BS249" i="4"/>
  <c r="BS248" i="4"/>
  <c r="BS247" i="4"/>
  <c r="BS246" i="4"/>
  <c r="BS245" i="4"/>
  <c r="BS241" i="4"/>
  <c r="BS239" i="4"/>
  <c r="BS237" i="4"/>
  <c r="BS232" i="4"/>
  <c r="BS230" i="4"/>
  <c r="BS223" i="4"/>
  <c r="BS222" i="4"/>
  <c r="BS221" i="4"/>
  <c r="BS214" i="4"/>
  <c r="BS224" i="4"/>
  <c r="BS231" i="4"/>
  <c r="BS229" i="4"/>
  <c r="BS225" i="4"/>
  <c r="BS217" i="4"/>
  <c r="BS216" i="4"/>
  <c r="BS215" i="4"/>
  <c r="BS233" i="4"/>
  <c r="BS213" i="4"/>
  <c r="BS201" i="4"/>
  <c r="BS200" i="4"/>
  <c r="BS199" i="4"/>
  <c r="BS191" i="4"/>
  <c r="BS209" i="4"/>
  <c r="BS198" i="4"/>
  <c r="BS197" i="4"/>
  <c r="BS192" i="4"/>
  <c r="BS185" i="4"/>
  <c r="BS184" i="4"/>
  <c r="BS183" i="4"/>
  <c r="BS208" i="4"/>
  <c r="BS207" i="4"/>
  <c r="BS206" i="4"/>
  <c r="BS205" i="4"/>
  <c r="BS193" i="4"/>
  <c r="BS190" i="4"/>
  <c r="BS189" i="4"/>
  <c r="BS181" i="4"/>
  <c r="BS167" i="4"/>
  <c r="BS166" i="4"/>
  <c r="BS165" i="4"/>
  <c r="BS164" i="4"/>
  <c r="BS152" i="4"/>
  <c r="BS160" i="4"/>
  <c r="BS159" i="4"/>
  <c r="BS156" i="4"/>
  <c r="BS182" i="4"/>
  <c r="BS176" i="4"/>
  <c r="BS175" i="4"/>
  <c r="BS174" i="4"/>
  <c r="BS173" i="4"/>
  <c r="BS172" i="4"/>
  <c r="BS168" i="4"/>
  <c r="BS157" i="4"/>
  <c r="BS158" i="4"/>
  <c r="BS151" i="4"/>
  <c r="BS150" i="4"/>
  <c r="BS149" i="4"/>
  <c r="BS148" i="4"/>
  <c r="BS134" i="4"/>
  <c r="BS133" i="4"/>
  <c r="BS132" i="4"/>
  <c r="BS128" i="4"/>
  <c r="BS127" i="4"/>
  <c r="BS126" i="4"/>
  <c r="BS144" i="4"/>
  <c r="BS143" i="4"/>
  <c r="BS142" i="4"/>
  <c r="BS141" i="4"/>
  <c r="BS140" i="4"/>
  <c r="BS135" i="4"/>
  <c r="BS136" i="4"/>
  <c r="BS124" i="4"/>
  <c r="BS125" i="4"/>
  <c r="BS120" i="4"/>
  <c r="BS119" i="4"/>
  <c r="BS118" i="4"/>
  <c r="BS117" i="4"/>
  <c r="BS116" i="4"/>
  <c r="BS112" i="4"/>
  <c r="BS111" i="4"/>
  <c r="BS110" i="4"/>
  <c r="BS109" i="4"/>
  <c r="BS108" i="4"/>
  <c r="BS100" i="4"/>
  <c r="BS104" i="4"/>
  <c r="BS103" i="4"/>
  <c r="BS102" i="4"/>
  <c r="BS101" i="4"/>
  <c r="CA240" i="4"/>
  <c r="CA238" i="4"/>
  <c r="CA257" i="4"/>
  <c r="CA256" i="4"/>
  <c r="CA255" i="4"/>
  <c r="CA254" i="4"/>
  <c r="CA253" i="4"/>
  <c r="CA249" i="4"/>
  <c r="CA248" i="4"/>
  <c r="CA247" i="4"/>
  <c r="CA246" i="4"/>
  <c r="CA245" i="4"/>
  <c r="CA241" i="4"/>
  <c r="CA239" i="4"/>
  <c r="CA237" i="4"/>
  <c r="CA233" i="4"/>
  <c r="CA232" i="4"/>
  <c r="CA230" i="4"/>
  <c r="CA223" i="4"/>
  <c r="CA222" i="4"/>
  <c r="CA221" i="4"/>
  <c r="CA214" i="4"/>
  <c r="CA224" i="4"/>
  <c r="CA231" i="4"/>
  <c r="CA229" i="4"/>
  <c r="CA225" i="4"/>
  <c r="CA217" i="4"/>
  <c r="CA216" i="4"/>
  <c r="CA215" i="4"/>
  <c r="CA201" i="4"/>
  <c r="CA200" i="4"/>
  <c r="CA199" i="4"/>
  <c r="CA213" i="4"/>
  <c r="CA209" i="4"/>
  <c r="CA191" i="4"/>
  <c r="CA208" i="4"/>
  <c r="CA198" i="4"/>
  <c r="CA197" i="4"/>
  <c r="CA192" i="4"/>
  <c r="CA185" i="4"/>
  <c r="CA184" i="4"/>
  <c r="CA183" i="4"/>
  <c r="CA207" i="4"/>
  <c r="CA206" i="4"/>
  <c r="CA205" i="4"/>
  <c r="CA193" i="4"/>
  <c r="CA190" i="4"/>
  <c r="CA189" i="4"/>
  <c r="CA181" i="4"/>
  <c r="CA167" i="4"/>
  <c r="CA166" i="4"/>
  <c r="CA165" i="4"/>
  <c r="CA164" i="4"/>
  <c r="CA152" i="4"/>
  <c r="CA160" i="4"/>
  <c r="CA159" i="4"/>
  <c r="CA156" i="4"/>
  <c r="CA182" i="4"/>
  <c r="CA176" i="4"/>
  <c r="CA175" i="4"/>
  <c r="CA174" i="4"/>
  <c r="CA173" i="4"/>
  <c r="CA172" i="4"/>
  <c r="CA168" i="4"/>
  <c r="CA157" i="4"/>
  <c r="CA158" i="4"/>
  <c r="CA151" i="4"/>
  <c r="CA150" i="4"/>
  <c r="CA149" i="4"/>
  <c r="CA148" i="4"/>
  <c r="CA134" i="4"/>
  <c r="CA133" i="4"/>
  <c r="CA132" i="4"/>
  <c r="CA128" i="4"/>
  <c r="CA127" i="4"/>
  <c r="CA126" i="4"/>
  <c r="CA144" i="4"/>
  <c r="CA143" i="4"/>
  <c r="CA142" i="4"/>
  <c r="CA141" i="4"/>
  <c r="CA140" i="4"/>
  <c r="CA135" i="4"/>
  <c r="CA136" i="4"/>
  <c r="CA124" i="4"/>
  <c r="CA125" i="4"/>
  <c r="CA120" i="4"/>
  <c r="CA119" i="4"/>
  <c r="CA118" i="4"/>
  <c r="CA117" i="4"/>
  <c r="CA116" i="4"/>
  <c r="CA112" i="4"/>
  <c r="CA111" i="4"/>
  <c r="CA110" i="4"/>
  <c r="CA109" i="4"/>
  <c r="CA108" i="4"/>
  <c r="CA100" i="4"/>
  <c r="CA104" i="4"/>
  <c r="CA103" i="4"/>
  <c r="CA102" i="4"/>
  <c r="CA101" i="4"/>
  <c r="AG22" i="4"/>
  <c r="AO22" i="4"/>
  <c r="AW22" i="4"/>
  <c r="BE22" i="4"/>
  <c r="CR244" i="4"/>
  <c r="CR243" i="4"/>
  <c r="CR242" i="4"/>
  <c r="CR239" i="4"/>
  <c r="CR230" i="4"/>
  <c r="CR218" i="4"/>
  <c r="CR229" i="4"/>
  <c r="CR227" i="4"/>
  <c r="CR226" i="4"/>
  <c r="CR216" i="4"/>
  <c r="CR215" i="4"/>
  <c r="CR210" i="4"/>
  <c r="CR219" i="4"/>
  <c r="CR187" i="4"/>
  <c r="CR206" i="4"/>
  <c r="CR197" i="4"/>
  <c r="CR196" i="4"/>
  <c r="CR194" i="4"/>
  <c r="CR184" i="4"/>
  <c r="CR193" i="4"/>
  <c r="CR188" i="4"/>
  <c r="CR209" i="4"/>
  <c r="CR166" i="4"/>
  <c r="CR165" i="4"/>
  <c r="CR164" i="4"/>
  <c r="CR152" i="4"/>
  <c r="CR160" i="4"/>
  <c r="CR159" i="4"/>
  <c r="CR154" i="4"/>
  <c r="CR177" i="4"/>
  <c r="CR176" i="4"/>
  <c r="CR173" i="4"/>
  <c r="CR155" i="4"/>
  <c r="CR153" i="4"/>
  <c r="CR162" i="4"/>
  <c r="CR161" i="4"/>
  <c r="CR163" i="4"/>
  <c r="CR151" i="4"/>
  <c r="CR150" i="4"/>
  <c r="CR149" i="4"/>
  <c r="CR148" i="4"/>
  <c r="CR133" i="4"/>
  <c r="CR132" i="4"/>
  <c r="CR131" i="4"/>
  <c r="CR128" i="4"/>
  <c r="CR127" i="4"/>
  <c r="CR126" i="4"/>
  <c r="CR144" i="4"/>
  <c r="CR143" i="4"/>
  <c r="CR142" i="4"/>
  <c r="CR141" i="4"/>
  <c r="CR140" i="4"/>
  <c r="CR137" i="4"/>
  <c r="CR129" i="4"/>
  <c r="CR139" i="4"/>
  <c r="CR130" i="4"/>
  <c r="CR138" i="4"/>
  <c r="CR95" i="4"/>
  <c r="CR120" i="4"/>
  <c r="CR119" i="4"/>
  <c r="CR118" i="4"/>
  <c r="CR117" i="4"/>
  <c r="CR116" i="4"/>
  <c r="CR115" i="4"/>
  <c r="CR111" i="4"/>
  <c r="CR110" i="4"/>
  <c r="CR109" i="4"/>
  <c r="CR108" i="4"/>
  <c r="CR107" i="4"/>
  <c r="CR100" i="4"/>
  <c r="CR94" i="4"/>
  <c r="CR93" i="4"/>
  <c r="CR121" i="4"/>
  <c r="CR104" i="4"/>
  <c r="CR122" i="4"/>
  <c r="CR105" i="4"/>
  <c r="CR99" i="4"/>
  <c r="CR97" i="4"/>
  <c r="CR96" i="4"/>
  <c r="CR106" i="4"/>
  <c r="CR98" i="4"/>
  <c r="CZ244" i="4"/>
  <c r="CZ243" i="4"/>
  <c r="CZ242" i="4"/>
  <c r="CZ239" i="4"/>
  <c r="CZ230" i="4"/>
  <c r="CZ218" i="4"/>
  <c r="CZ229" i="4"/>
  <c r="CZ227" i="4"/>
  <c r="CZ226" i="4"/>
  <c r="CZ216" i="4"/>
  <c r="CZ215" i="4"/>
  <c r="CZ210" i="4"/>
  <c r="CZ219" i="4"/>
  <c r="CZ206" i="4"/>
  <c r="CZ187" i="4"/>
  <c r="CZ197" i="4"/>
  <c r="CZ196" i="4"/>
  <c r="CZ194" i="4"/>
  <c r="CZ184" i="4"/>
  <c r="CZ209" i="4"/>
  <c r="CZ193" i="4"/>
  <c r="CZ188" i="4"/>
  <c r="CZ166" i="4"/>
  <c r="CZ165" i="4"/>
  <c r="CZ164" i="4"/>
  <c r="CZ152" i="4"/>
  <c r="CZ160" i="4"/>
  <c r="CZ159" i="4"/>
  <c r="CZ154" i="4"/>
  <c r="CZ177" i="4"/>
  <c r="CZ176" i="4"/>
  <c r="CZ173" i="4"/>
  <c r="CZ155" i="4"/>
  <c r="CZ153" i="4"/>
  <c r="CZ162" i="4"/>
  <c r="CZ161" i="4"/>
  <c r="CZ163" i="4"/>
  <c r="CZ151" i="4"/>
  <c r="CZ150" i="4"/>
  <c r="CZ149" i="4"/>
  <c r="CZ148" i="4"/>
  <c r="CZ133" i="4"/>
  <c r="CZ132" i="4"/>
  <c r="CZ131" i="4"/>
  <c r="CZ128" i="4"/>
  <c r="CZ127" i="4"/>
  <c r="CZ126" i="4"/>
  <c r="CZ144" i="4"/>
  <c r="CZ143" i="4"/>
  <c r="CZ142" i="4"/>
  <c r="CZ141" i="4"/>
  <c r="CZ140" i="4"/>
  <c r="CZ137" i="4"/>
  <c r="CZ129" i="4"/>
  <c r="CZ139" i="4"/>
  <c r="CZ130" i="4"/>
  <c r="CZ138" i="4"/>
  <c r="CZ95" i="4"/>
  <c r="CZ120" i="4"/>
  <c r="CZ119" i="4"/>
  <c r="CZ118" i="4"/>
  <c r="CZ117" i="4"/>
  <c r="CZ116" i="4"/>
  <c r="CZ115" i="4"/>
  <c r="CZ111" i="4"/>
  <c r="CZ110" i="4"/>
  <c r="CZ109" i="4"/>
  <c r="CZ108" i="4"/>
  <c r="CZ107" i="4"/>
  <c r="CZ100" i="4"/>
  <c r="CZ94" i="4"/>
  <c r="CZ93" i="4"/>
  <c r="CZ121" i="4"/>
  <c r="CZ104" i="4"/>
  <c r="CZ122" i="4"/>
  <c r="CZ105" i="4"/>
  <c r="CZ99" i="4"/>
  <c r="CZ97" i="4"/>
  <c r="CZ96" i="4"/>
  <c r="CZ106" i="4"/>
  <c r="CZ98" i="4"/>
  <c r="AK23" i="4"/>
  <c r="AS23" i="4"/>
  <c r="BA23" i="4"/>
  <c r="BI23" i="4"/>
  <c r="AL24" i="4"/>
  <c r="AT24" i="4"/>
  <c r="BB24" i="4"/>
  <c r="BJ24" i="4"/>
  <c r="BA318" i="4"/>
  <c r="BA409" i="4" s="1"/>
  <c r="BA309" i="4"/>
  <c r="AJ25" i="4"/>
  <c r="AR25" i="4"/>
  <c r="AZ25" i="4"/>
  <c r="BH25" i="4"/>
  <c r="AJ26" i="4"/>
  <c r="AR26" i="4"/>
  <c r="AZ26" i="4"/>
  <c r="BH26" i="4"/>
  <c r="AI27" i="4"/>
  <c r="AQ27" i="4"/>
  <c r="AK28" i="4"/>
  <c r="AS28" i="4"/>
  <c r="BA28" i="4"/>
  <c r="BI28" i="4"/>
  <c r="AU268" i="4"/>
  <c r="AU263" i="4"/>
  <c r="AU393" i="4" s="1"/>
  <c r="AU264" i="4"/>
  <c r="AL29" i="4"/>
  <c r="AT29" i="4"/>
  <c r="BB29" i="4"/>
  <c r="BJ29" i="4"/>
  <c r="AV274" i="4"/>
  <c r="AV273" i="4"/>
  <c r="BE274" i="4"/>
  <c r="BE273" i="4"/>
  <c r="AE30" i="4"/>
  <c r="AM30" i="4"/>
  <c r="BC30" i="4"/>
  <c r="BK30" i="4"/>
  <c r="DJ160" i="4"/>
  <c r="DJ159" i="4"/>
  <c r="DJ158" i="4"/>
  <c r="DJ177" i="4"/>
  <c r="DJ176" i="4"/>
  <c r="DJ175" i="4"/>
  <c r="DJ174" i="4"/>
  <c r="DJ173" i="4"/>
  <c r="DJ169" i="4"/>
  <c r="DJ167" i="4"/>
  <c r="DJ153" i="4"/>
  <c r="DJ161" i="4"/>
  <c r="DJ157" i="4"/>
  <c r="DJ168" i="4"/>
  <c r="DJ166" i="4"/>
  <c r="DJ165" i="4"/>
  <c r="DJ152" i="4"/>
  <c r="DJ151" i="4"/>
  <c r="DJ150" i="4"/>
  <c r="DJ149" i="4"/>
  <c r="DJ145" i="4"/>
  <c r="DJ133" i="4"/>
  <c r="DJ132" i="4"/>
  <c r="DJ128" i="4"/>
  <c r="DJ127" i="4"/>
  <c r="DJ126" i="4"/>
  <c r="DJ125" i="4"/>
  <c r="DJ144" i="4"/>
  <c r="DJ143" i="4"/>
  <c r="DJ142" i="4"/>
  <c r="DJ141" i="4"/>
  <c r="DJ134" i="4"/>
  <c r="DJ135" i="4"/>
  <c r="DJ124" i="4"/>
  <c r="DJ136" i="4"/>
  <c r="DJ120" i="4"/>
  <c r="DJ119" i="4"/>
  <c r="DJ118" i="4"/>
  <c r="DJ117" i="4"/>
  <c r="DJ116" i="4"/>
  <c r="DJ111" i="4"/>
  <c r="DJ110" i="4"/>
  <c r="DJ109" i="4"/>
  <c r="DJ108" i="4"/>
  <c r="DJ101" i="4"/>
  <c r="DJ100" i="4"/>
  <c r="DJ112" i="4"/>
  <c r="DJ104" i="4"/>
  <c r="DJ103" i="4"/>
  <c r="DJ102" i="4"/>
  <c r="DR160" i="4"/>
  <c r="DR159" i="4"/>
  <c r="DR158" i="4"/>
  <c r="DR177" i="4"/>
  <c r="DR176" i="4"/>
  <c r="DR175" i="4"/>
  <c r="DR174" i="4"/>
  <c r="DR173" i="4"/>
  <c r="DR169" i="4"/>
  <c r="DR167" i="4"/>
  <c r="DR153" i="4"/>
  <c r="DR161" i="4"/>
  <c r="DR157" i="4"/>
  <c r="DR168" i="4"/>
  <c r="DR166" i="4"/>
  <c r="DR165" i="4"/>
  <c r="DR152" i="4"/>
  <c r="DR151" i="4"/>
  <c r="DR150" i="4"/>
  <c r="DR149" i="4"/>
  <c r="DR145" i="4"/>
  <c r="DR133" i="4"/>
  <c r="DR132" i="4"/>
  <c r="DR128" i="4"/>
  <c r="DR127" i="4"/>
  <c r="DR126" i="4"/>
  <c r="DR125" i="4"/>
  <c r="DR144" i="4"/>
  <c r="DR143" i="4"/>
  <c r="DR142" i="4"/>
  <c r="DR141" i="4"/>
  <c r="DR134" i="4"/>
  <c r="DR135" i="4"/>
  <c r="DR124" i="4"/>
  <c r="DR136" i="4"/>
  <c r="DR120" i="4"/>
  <c r="DR119" i="4"/>
  <c r="DR118" i="4"/>
  <c r="DR117" i="4"/>
  <c r="DR116" i="4"/>
  <c r="DR111" i="4"/>
  <c r="DR110" i="4"/>
  <c r="DR109" i="4"/>
  <c r="DR108" i="4"/>
  <c r="DR101" i="4"/>
  <c r="DR100" i="4"/>
  <c r="DR112" i="4"/>
  <c r="DR104" i="4"/>
  <c r="DR103" i="4"/>
  <c r="DR102" i="4"/>
  <c r="EK209" i="4"/>
  <c r="EK208" i="4"/>
  <c r="EK207" i="4"/>
  <c r="EK206" i="4"/>
  <c r="EK205" i="4"/>
  <c r="EK200" i="4"/>
  <c r="EK199" i="4"/>
  <c r="EK201" i="4"/>
  <c r="EK190" i="4"/>
  <c r="EK198" i="4"/>
  <c r="EK197" i="4"/>
  <c r="EK191" i="4"/>
  <c r="EK185" i="4"/>
  <c r="EK184" i="4"/>
  <c r="EK183" i="4"/>
  <c r="EK193" i="4"/>
  <c r="EK192" i="4"/>
  <c r="EK189" i="4"/>
  <c r="EK177" i="4"/>
  <c r="EK176" i="4"/>
  <c r="EK175" i="4"/>
  <c r="EK174" i="4"/>
  <c r="EK173" i="4"/>
  <c r="EK169" i="4"/>
  <c r="EK167" i="4"/>
  <c r="EK161" i="4"/>
  <c r="EK63" i="4" s="1"/>
  <c r="EK157" i="4"/>
  <c r="EK59" i="4" s="1"/>
  <c r="EK168" i="4"/>
  <c r="EK182" i="4"/>
  <c r="EK181" i="4"/>
  <c r="EK166" i="4"/>
  <c r="EK165" i="4"/>
  <c r="EK152" i="4"/>
  <c r="EK160" i="4"/>
  <c r="EK94" i="4" s="1"/>
  <c r="EK159" i="4"/>
  <c r="EK61" i="4" s="1"/>
  <c r="EK158" i="4"/>
  <c r="EK92" i="4" s="1"/>
  <c r="EK134" i="4"/>
  <c r="EK135" i="4"/>
  <c r="EK124" i="4"/>
  <c r="EK136" i="4"/>
  <c r="EK151" i="4"/>
  <c r="EK150" i="4"/>
  <c r="EK149" i="4"/>
  <c r="EK148" i="4"/>
  <c r="EK133" i="4"/>
  <c r="EK132" i="4"/>
  <c r="EK128" i="4"/>
  <c r="EK127" i="4"/>
  <c r="EK126" i="4"/>
  <c r="EK125" i="4"/>
  <c r="EK144" i="4"/>
  <c r="EK143" i="4"/>
  <c r="EK142" i="4"/>
  <c r="EK141" i="4"/>
  <c r="EK140" i="4"/>
  <c r="EK101" i="4"/>
  <c r="EK52" i="4" s="1"/>
  <c r="EK100" i="4"/>
  <c r="EK83" i="4" s="1"/>
  <c r="EK112" i="4"/>
  <c r="EK104" i="4"/>
  <c r="EK87" i="4" s="1"/>
  <c r="EK120" i="4"/>
  <c r="EK119" i="4"/>
  <c r="EK118" i="4"/>
  <c r="EK117" i="4"/>
  <c r="EK116" i="4"/>
  <c r="EK103" i="4"/>
  <c r="EK54" i="4" s="1"/>
  <c r="EK102" i="4"/>
  <c r="EK85" i="4" s="1"/>
  <c r="EK111" i="4"/>
  <c r="EK110" i="4"/>
  <c r="EK109" i="4"/>
  <c r="EK108" i="4"/>
  <c r="ES209" i="4"/>
  <c r="ES208" i="4"/>
  <c r="ES207" i="4"/>
  <c r="ES206" i="4"/>
  <c r="ES205" i="4"/>
  <c r="ES200" i="4"/>
  <c r="ES199" i="4"/>
  <c r="ES201" i="4"/>
  <c r="ES190" i="4"/>
  <c r="ES198" i="4"/>
  <c r="ES197" i="4"/>
  <c r="ES191" i="4"/>
  <c r="ES185" i="4"/>
  <c r="ES184" i="4"/>
  <c r="ES183" i="4"/>
  <c r="ES193" i="4"/>
  <c r="ES192" i="4"/>
  <c r="ES189" i="4"/>
  <c r="ES177" i="4"/>
  <c r="ES176" i="4"/>
  <c r="ES175" i="4"/>
  <c r="ES174" i="4"/>
  <c r="ES173" i="4"/>
  <c r="ES169" i="4"/>
  <c r="ES167" i="4"/>
  <c r="ES161" i="4"/>
  <c r="ES63" i="4" s="1"/>
  <c r="ES157" i="4"/>
  <c r="ES59" i="4" s="1"/>
  <c r="ES168" i="4"/>
  <c r="ES182" i="4"/>
  <c r="ES181" i="4"/>
  <c r="ES166" i="4"/>
  <c r="ES165" i="4"/>
  <c r="ES152" i="4"/>
  <c r="ES160" i="4"/>
  <c r="ES94" i="4" s="1"/>
  <c r="ES159" i="4"/>
  <c r="ES61" i="4" s="1"/>
  <c r="ES158" i="4"/>
  <c r="ES92" i="4" s="1"/>
  <c r="ES134" i="4"/>
  <c r="ES135" i="4"/>
  <c r="ES124" i="4"/>
  <c r="ES136" i="4"/>
  <c r="ES151" i="4"/>
  <c r="ES150" i="4"/>
  <c r="ES149" i="4"/>
  <c r="ES148" i="4"/>
  <c r="ES133" i="4"/>
  <c r="ES132" i="4"/>
  <c r="ES128" i="4"/>
  <c r="ES127" i="4"/>
  <c r="ES126" i="4"/>
  <c r="ES125" i="4"/>
  <c r="ES144" i="4"/>
  <c r="ES143" i="4"/>
  <c r="ES142" i="4"/>
  <c r="ES141" i="4"/>
  <c r="ES140" i="4"/>
  <c r="ES101" i="4"/>
  <c r="ES68" i="4" s="1"/>
  <c r="ES100" i="4"/>
  <c r="ES83" i="4" s="1"/>
  <c r="ES112" i="4"/>
  <c r="ES104" i="4"/>
  <c r="ES87" i="4" s="1"/>
  <c r="ES120" i="4"/>
  <c r="ES119" i="4"/>
  <c r="ES118" i="4"/>
  <c r="ES117" i="4"/>
  <c r="ES116" i="4"/>
  <c r="ES103" i="4"/>
  <c r="ES54" i="4" s="1"/>
  <c r="ES102" i="4"/>
  <c r="ES85" i="4" s="1"/>
  <c r="ES111" i="4"/>
  <c r="ES110" i="4"/>
  <c r="ES109" i="4"/>
  <c r="ES108" i="4"/>
  <c r="FF200" i="4"/>
  <c r="FF199" i="4"/>
  <c r="FF201" i="4"/>
  <c r="FF209" i="4"/>
  <c r="FF208" i="4"/>
  <c r="FF207" i="4"/>
  <c r="FF206" i="4"/>
  <c r="FF205" i="4"/>
  <c r="FF217" i="4"/>
  <c r="FF216" i="4"/>
  <c r="FF215" i="4"/>
  <c r="FF214" i="4"/>
  <c r="FF193" i="4"/>
  <c r="FF192" i="4"/>
  <c r="FF189" i="4"/>
  <c r="FF213" i="4"/>
  <c r="FF190" i="4"/>
  <c r="FF198" i="4"/>
  <c r="FF197" i="4"/>
  <c r="FF191" i="4"/>
  <c r="FF185" i="4"/>
  <c r="FF184" i="4"/>
  <c r="FF183" i="4"/>
  <c r="FF182" i="4"/>
  <c r="FF181" i="4"/>
  <c r="FF152" i="4"/>
  <c r="FF160" i="4"/>
  <c r="FF159" i="4"/>
  <c r="FF158" i="4"/>
  <c r="FF177" i="4"/>
  <c r="FF176" i="4"/>
  <c r="FF175" i="4"/>
  <c r="FF174" i="4"/>
  <c r="FF173" i="4"/>
  <c r="FF169" i="4"/>
  <c r="FF156" i="4"/>
  <c r="FF157" i="4"/>
  <c r="FF136" i="4"/>
  <c r="FF151" i="4"/>
  <c r="FF150" i="4"/>
  <c r="FF149" i="4"/>
  <c r="FF148" i="4"/>
  <c r="FF133" i="4"/>
  <c r="FF132" i="4"/>
  <c r="FF128" i="4"/>
  <c r="FF127" i="4"/>
  <c r="FF126" i="4"/>
  <c r="FF125" i="4"/>
  <c r="FF144" i="4"/>
  <c r="FF143" i="4"/>
  <c r="FF142" i="4"/>
  <c r="FF141" i="4"/>
  <c r="FF140" i="4"/>
  <c r="FF134" i="4"/>
  <c r="FF135" i="4"/>
  <c r="FF124" i="4"/>
  <c r="FF104" i="4"/>
  <c r="FF120" i="4"/>
  <c r="FF119" i="4"/>
  <c r="FF118" i="4"/>
  <c r="FF117" i="4"/>
  <c r="FF116" i="4"/>
  <c r="FF111" i="4"/>
  <c r="FF110" i="4"/>
  <c r="FF109" i="4"/>
  <c r="FF108" i="4"/>
  <c r="FF103" i="4"/>
  <c r="FF102" i="4"/>
  <c r="FF101" i="4"/>
  <c r="FF100" i="4"/>
  <c r="FF112" i="4"/>
  <c r="FN200" i="4"/>
  <c r="FN199" i="4"/>
  <c r="FN213" i="4"/>
  <c r="FN201" i="4"/>
  <c r="FN217" i="4"/>
  <c r="FN216" i="4"/>
  <c r="FN215" i="4"/>
  <c r="FN214" i="4"/>
  <c r="FN209" i="4"/>
  <c r="FN208" i="4"/>
  <c r="FN207" i="4"/>
  <c r="FN206" i="4"/>
  <c r="FN205" i="4"/>
  <c r="FN193" i="4"/>
  <c r="FN192" i="4"/>
  <c r="FN189" i="4"/>
  <c r="FN190" i="4"/>
  <c r="FN198" i="4"/>
  <c r="FN197" i="4"/>
  <c r="FN191" i="4"/>
  <c r="FN185" i="4"/>
  <c r="FN184" i="4"/>
  <c r="FN183" i="4"/>
  <c r="FN182" i="4"/>
  <c r="FN181" i="4"/>
  <c r="FN152" i="4"/>
  <c r="FN160" i="4"/>
  <c r="FN159" i="4"/>
  <c r="FN158" i="4"/>
  <c r="FN177" i="4"/>
  <c r="FN176" i="4"/>
  <c r="FN175" i="4"/>
  <c r="FN174" i="4"/>
  <c r="FN173" i="4"/>
  <c r="FN169" i="4"/>
  <c r="FN156" i="4"/>
  <c r="FN157" i="4"/>
  <c r="FN136" i="4"/>
  <c r="FN151" i="4"/>
  <c r="FN150" i="4"/>
  <c r="FN149" i="4"/>
  <c r="FN148" i="4"/>
  <c r="FN133" i="4"/>
  <c r="FN132" i="4"/>
  <c r="FN128" i="4"/>
  <c r="FN127" i="4"/>
  <c r="FN126" i="4"/>
  <c r="FN125" i="4"/>
  <c r="FN144" i="4"/>
  <c r="FN143" i="4"/>
  <c r="FN142" i="4"/>
  <c r="FN141" i="4"/>
  <c r="FN140" i="4"/>
  <c r="FN134" i="4"/>
  <c r="FN135" i="4"/>
  <c r="FN124" i="4"/>
  <c r="FN104" i="4"/>
  <c r="FN120" i="4"/>
  <c r="FN119" i="4"/>
  <c r="FN118" i="4"/>
  <c r="FN117" i="4"/>
  <c r="FN116" i="4"/>
  <c r="FN111" i="4"/>
  <c r="FN110" i="4"/>
  <c r="FN109" i="4"/>
  <c r="FN108" i="4"/>
  <c r="FN103" i="4"/>
  <c r="FN102" i="4"/>
  <c r="FN101" i="4"/>
  <c r="FN100" i="4"/>
  <c r="FN112" i="4"/>
  <c r="FX166" i="4"/>
  <c r="FX165" i="4"/>
  <c r="FX152" i="4"/>
  <c r="FX151" i="4"/>
  <c r="FX161" i="4"/>
  <c r="FX160" i="4"/>
  <c r="FX159" i="4"/>
  <c r="FX158" i="4"/>
  <c r="FX153" i="4"/>
  <c r="FX177" i="4"/>
  <c r="FX176" i="4"/>
  <c r="FX175" i="4"/>
  <c r="FX174" i="4"/>
  <c r="FX173" i="4"/>
  <c r="FX169" i="4"/>
  <c r="FX167" i="4"/>
  <c r="FX157" i="4"/>
  <c r="FX168" i="4"/>
  <c r="FX136" i="4"/>
  <c r="FX150" i="4"/>
  <c r="FX149" i="4"/>
  <c r="FX133" i="4"/>
  <c r="FX132" i="4"/>
  <c r="FX128" i="4"/>
  <c r="FX127" i="4"/>
  <c r="FX126" i="4"/>
  <c r="FX125" i="4"/>
  <c r="FX144" i="4"/>
  <c r="FX143" i="4"/>
  <c r="FX142" i="4"/>
  <c r="FX141" i="4"/>
  <c r="FX134" i="4"/>
  <c r="FX135" i="4"/>
  <c r="FX124" i="4"/>
  <c r="FX145" i="4"/>
  <c r="FX120" i="4"/>
  <c r="FX119" i="4"/>
  <c r="FX118" i="4"/>
  <c r="FX117" i="4"/>
  <c r="FX116" i="4"/>
  <c r="FX111" i="4"/>
  <c r="FX110" i="4"/>
  <c r="FX109" i="4"/>
  <c r="FX108" i="4"/>
  <c r="FX103" i="4"/>
  <c r="FX102" i="4"/>
  <c r="FX101" i="4"/>
  <c r="FX100" i="4"/>
  <c r="FX112" i="4"/>
  <c r="FX104" i="4"/>
  <c r="GF166" i="4"/>
  <c r="GF165" i="4"/>
  <c r="GF152" i="4"/>
  <c r="GF151" i="4"/>
  <c r="GF161" i="4"/>
  <c r="GF160" i="4"/>
  <c r="GF159" i="4"/>
  <c r="GF158" i="4"/>
  <c r="GF153" i="4"/>
  <c r="GF177" i="4"/>
  <c r="GF176" i="4"/>
  <c r="GF175" i="4"/>
  <c r="GF174" i="4"/>
  <c r="GF173" i="4"/>
  <c r="GF169" i="4"/>
  <c r="GF167" i="4"/>
  <c r="GF157" i="4"/>
  <c r="GF168" i="4"/>
  <c r="GF136" i="4"/>
  <c r="GF150" i="4"/>
  <c r="GF149" i="4"/>
  <c r="GF133" i="4"/>
  <c r="GF132" i="4"/>
  <c r="GF128" i="4"/>
  <c r="GF127" i="4"/>
  <c r="GF126" i="4"/>
  <c r="GF125" i="4"/>
  <c r="GF144" i="4"/>
  <c r="GF143" i="4"/>
  <c r="GF142" i="4"/>
  <c r="GF141" i="4"/>
  <c r="GF134" i="4"/>
  <c r="GF135" i="4"/>
  <c r="GF124" i="4"/>
  <c r="GF145" i="4"/>
  <c r="GF120" i="4"/>
  <c r="GF119" i="4"/>
  <c r="GF118" i="4"/>
  <c r="GF117" i="4"/>
  <c r="GF116" i="4"/>
  <c r="GF111" i="4"/>
  <c r="GF110" i="4"/>
  <c r="GF109" i="4"/>
  <c r="GF108" i="4"/>
  <c r="GF103" i="4"/>
  <c r="GF102" i="4"/>
  <c r="GF101" i="4"/>
  <c r="GF100" i="4"/>
  <c r="GF112" i="4"/>
  <c r="GF104" i="4"/>
  <c r="GQ200" i="4"/>
  <c r="GQ199" i="4"/>
  <c r="GQ201" i="4"/>
  <c r="GQ209" i="4"/>
  <c r="GQ208" i="4"/>
  <c r="GQ207" i="4"/>
  <c r="GQ206" i="4"/>
  <c r="GQ205" i="4"/>
  <c r="GQ198" i="4"/>
  <c r="GQ197" i="4"/>
  <c r="GQ191" i="4"/>
  <c r="GQ185" i="4"/>
  <c r="GQ184" i="4"/>
  <c r="GQ183" i="4"/>
  <c r="GQ193" i="4"/>
  <c r="GQ192" i="4"/>
  <c r="GQ189" i="4"/>
  <c r="GQ190" i="4"/>
  <c r="GQ182" i="4"/>
  <c r="GQ76" i="4" s="1"/>
  <c r="GQ181" i="4"/>
  <c r="GQ177" i="4"/>
  <c r="GQ176" i="4"/>
  <c r="GQ175" i="4"/>
  <c r="GQ174" i="4"/>
  <c r="GQ173" i="4"/>
  <c r="GQ169" i="4"/>
  <c r="GQ167" i="4"/>
  <c r="GQ157" i="4"/>
  <c r="GQ75" i="4" s="1"/>
  <c r="GQ168" i="4"/>
  <c r="GQ166" i="4"/>
  <c r="GQ165" i="4"/>
  <c r="GQ152" i="4"/>
  <c r="GQ151" i="4"/>
  <c r="GQ161" i="4"/>
  <c r="GQ79" i="4" s="1"/>
  <c r="GQ160" i="4"/>
  <c r="GQ94" i="4" s="1"/>
  <c r="GQ159" i="4"/>
  <c r="GQ77" i="4" s="1"/>
  <c r="GQ158" i="4"/>
  <c r="GQ92" i="4" s="1"/>
  <c r="GQ144" i="4"/>
  <c r="GQ143" i="4"/>
  <c r="GQ142" i="4"/>
  <c r="GQ141" i="4"/>
  <c r="GQ140" i="4"/>
  <c r="GQ134" i="4"/>
  <c r="GQ69" i="4" s="1"/>
  <c r="GQ135" i="4"/>
  <c r="GQ136" i="4"/>
  <c r="GQ150" i="4"/>
  <c r="GQ149" i="4"/>
  <c r="GQ148" i="4"/>
  <c r="GQ133" i="4"/>
  <c r="GQ132" i="4"/>
  <c r="GQ128" i="4"/>
  <c r="GQ71" i="4" s="1"/>
  <c r="GQ127" i="4"/>
  <c r="GQ126" i="4"/>
  <c r="GQ125" i="4"/>
  <c r="GQ111" i="4"/>
  <c r="GQ110" i="4"/>
  <c r="GQ109" i="4"/>
  <c r="GQ108" i="4"/>
  <c r="GQ103" i="4"/>
  <c r="GQ70" i="4" s="1"/>
  <c r="GQ102" i="4"/>
  <c r="GQ85" i="4" s="1"/>
  <c r="GQ112" i="4"/>
  <c r="GQ101" i="4"/>
  <c r="GQ68" i="4" s="1"/>
  <c r="GQ100" i="4"/>
  <c r="GQ83" i="4" s="1"/>
  <c r="GQ124" i="4"/>
  <c r="GQ104" i="4"/>
  <c r="GQ87" i="4" s="1"/>
  <c r="GQ120" i="4"/>
  <c r="GQ119" i="4"/>
  <c r="GQ118" i="4"/>
  <c r="GQ117" i="4"/>
  <c r="GQ116" i="4"/>
  <c r="GY200" i="4"/>
  <c r="GY199" i="4"/>
  <c r="GY201" i="4"/>
  <c r="GY209" i="4"/>
  <c r="GY208" i="4"/>
  <c r="GY207" i="4"/>
  <c r="GY206" i="4"/>
  <c r="GY205" i="4"/>
  <c r="GY198" i="4"/>
  <c r="GY197" i="4"/>
  <c r="GY191" i="4"/>
  <c r="GY185" i="4"/>
  <c r="GY184" i="4"/>
  <c r="GY183" i="4"/>
  <c r="GY193" i="4"/>
  <c r="GY192" i="4"/>
  <c r="GY189" i="4"/>
  <c r="GY190" i="4"/>
  <c r="GY182" i="4"/>
  <c r="GY181" i="4"/>
  <c r="GY177" i="4"/>
  <c r="GY176" i="4"/>
  <c r="GY175" i="4"/>
  <c r="GY174" i="4"/>
  <c r="GY173" i="4"/>
  <c r="GY169" i="4"/>
  <c r="GY167" i="4"/>
  <c r="GY157" i="4"/>
  <c r="GY91" i="4" s="1"/>
  <c r="GY168" i="4"/>
  <c r="GY166" i="4"/>
  <c r="GY165" i="4"/>
  <c r="GY152" i="4"/>
  <c r="GY151" i="4"/>
  <c r="GY161" i="4"/>
  <c r="GY95" i="4" s="1"/>
  <c r="GY160" i="4"/>
  <c r="GY78" i="4" s="1"/>
  <c r="GY159" i="4"/>
  <c r="GY93" i="4" s="1"/>
  <c r="GY158" i="4"/>
  <c r="GY76" i="4" s="1"/>
  <c r="GY144" i="4"/>
  <c r="GY143" i="4"/>
  <c r="GY142" i="4"/>
  <c r="GY141" i="4"/>
  <c r="GY140" i="4"/>
  <c r="GY134" i="4"/>
  <c r="GY135" i="4"/>
  <c r="GY136" i="4"/>
  <c r="GY150" i="4"/>
  <c r="GY149" i="4"/>
  <c r="GY148" i="4"/>
  <c r="GY133" i="4"/>
  <c r="GY132" i="4"/>
  <c r="GY128" i="4"/>
  <c r="GY127" i="4"/>
  <c r="GY126" i="4"/>
  <c r="GY125" i="4"/>
  <c r="GY111" i="4"/>
  <c r="GY110" i="4"/>
  <c r="GY109" i="4"/>
  <c r="GY108" i="4"/>
  <c r="GY103" i="4"/>
  <c r="GY86" i="4" s="1"/>
  <c r="GY102" i="4"/>
  <c r="GY53" i="4" s="1"/>
  <c r="GY112" i="4"/>
  <c r="GY101" i="4"/>
  <c r="GY84" i="4" s="1"/>
  <c r="GY100" i="4"/>
  <c r="GY51" i="4" s="1"/>
  <c r="GY124" i="4"/>
  <c r="GY104" i="4"/>
  <c r="GY55" i="4" s="1"/>
  <c r="GY120" i="4"/>
  <c r="GY119" i="4"/>
  <c r="GY118" i="4"/>
  <c r="GY117" i="4"/>
  <c r="GY116" i="4"/>
  <c r="HJ217" i="4"/>
  <c r="HJ216" i="4"/>
  <c r="HJ215" i="4"/>
  <c r="HJ214" i="4"/>
  <c r="HJ213" i="4"/>
  <c r="HJ201" i="4"/>
  <c r="HJ209" i="4"/>
  <c r="HJ208" i="4"/>
  <c r="HJ207" i="4"/>
  <c r="HJ206" i="4"/>
  <c r="HJ205" i="4"/>
  <c r="HJ200" i="4"/>
  <c r="HJ199" i="4"/>
  <c r="HJ193" i="4"/>
  <c r="HJ192" i="4"/>
  <c r="HJ189" i="4"/>
  <c r="HJ190" i="4"/>
  <c r="HJ198" i="4"/>
  <c r="HJ197" i="4"/>
  <c r="HJ191" i="4"/>
  <c r="HJ185" i="4"/>
  <c r="HJ184" i="4"/>
  <c r="HJ183" i="4"/>
  <c r="HJ182" i="4"/>
  <c r="HJ181" i="4"/>
  <c r="HJ177" i="4"/>
  <c r="HJ176" i="4"/>
  <c r="HJ175" i="4"/>
  <c r="HJ174" i="4"/>
  <c r="HJ173" i="4"/>
  <c r="HJ169" i="4"/>
  <c r="HJ156" i="4"/>
  <c r="HJ157" i="4"/>
  <c r="HJ152" i="4"/>
  <c r="HJ151" i="4"/>
  <c r="HJ160" i="4"/>
  <c r="HJ159" i="4"/>
  <c r="HJ158" i="4"/>
  <c r="HJ134" i="4"/>
  <c r="HJ135" i="4"/>
  <c r="HJ124" i="4"/>
  <c r="HJ136" i="4"/>
  <c r="HJ150" i="4"/>
  <c r="HJ149" i="4"/>
  <c r="HJ148" i="4"/>
  <c r="HJ133" i="4"/>
  <c r="HJ132" i="4"/>
  <c r="HJ128" i="4"/>
  <c r="HJ127" i="4"/>
  <c r="HJ126" i="4"/>
  <c r="HJ125" i="4"/>
  <c r="HJ144" i="4"/>
  <c r="HJ143" i="4"/>
  <c r="HJ142" i="4"/>
  <c r="HJ141" i="4"/>
  <c r="HJ140" i="4"/>
  <c r="HJ103" i="4"/>
  <c r="HJ102" i="4"/>
  <c r="HJ112" i="4"/>
  <c r="HJ101" i="4"/>
  <c r="HJ100" i="4"/>
  <c r="HJ120" i="4"/>
  <c r="HJ119" i="4"/>
  <c r="HJ118" i="4"/>
  <c r="HJ117" i="4"/>
  <c r="HJ116" i="4"/>
  <c r="HJ104" i="4"/>
  <c r="HJ111" i="4"/>
  <c r="HJ110" i="4"/>
  <c r="HJ109" i="4"/>
  <c r="HJ108" i="4"/>
  <c r="HR217" i="4"/>
  <c r="HR216" i="4"/>
  <c r="HR215" i="4"/>
  <c r="HR214" i="4"/>
  <c r="HR213" i="4"/>
  <c r="HR201" i="4"/>
  <c r="HR209" i="4"/>
  <c r="HR208" i="4"/>
  <c r="HR207" i="4"/>
  <c r="HR206" i="4"/>
  <c r="HR205" i="4"/>
  <c r="HR200" i="4"/>
  <c r="HR199" i="4"/>
  <c r="HR198" i="4"/>
  <c r="HR193" i="4"/>
  <c r="HR192" i="4"/>
  <c r="HR189" i="4"/>
  <c r="HR190" i="4"/>
  <c r="HR197" i="4"/>
  <c r="HR191" i="4"/>
  <c r="HR185" i="4"/>
  <c r="HR184" i="4"/>
  <c r="HR183" i="4"/>
  <c r="HR182" i="4"/>
  <c r="HR181" i="4"/>
  <c r="HR177" i="4"/>
  <c r="HR176" i="4"/>
  <c r="HR175" i="4"/>
  <c r="HR174" i="4"/>
  <c r="HR173" i="4"/>
  <c r="HR169" i="4"/>
  <c r="HR156" i="4"/>
  <c r="HR157" i="4"/>
  <c r="HR152" i="4"/>
  <c r="HR151" i="4"/>
  <c r="HR160" i="4"/>
  <c r="HR159" i="4"/>
  <c r="HR158" i="4"/>
  <c r="HR134" i="4"/>
  <c r="HR135" i="4"/>
  <c r="HR124" i="4"/>
  <c r="HR136" i="4"/>
  <c r="HR150" i="4"/>
  <c r="HR149" i="4"/>
  <c r="HR148" i="4"/>
  <c r="HR133" i="4"/>
  <c r="HR132" i="4"/>
  <c r="HR128" i="4"/>
  <c r="HR127" i="4"/>
  <c r="HR126" i="4"/>
  <c r="HR125" i="4"/>
  <c r="HR144" i="4"/>
  <c r="HR143" i="4"/>
  <c r="HR142" i="4"/>
  <c r="HR141" i="4"/>
  <c r="HR140" i="4"/>
  <c r="HR103" i="4"/>
  <c r="HR102" i="4"/>
  <c r="HR112" i="4"/>
  <c r="HR101" i="4"/>
  <c r="HR100" i="4"/>
  <c r="HR120" i="4"/>
  <c r="HR119" i="4"/>
  <c r="HR118" i="4"/>
  <c r="HR117" i="4"/>
  <c r="HR116" i="4"/>
  <c r="HR104" i="4"/>
  <c r="HR111" i="4"/>
  <c r="HR110" i="4"/>
  <c r="HR109" i="4"/>
  <c r="HR108" i="4"/>
  <c r="IK213" i="4"/>
  <c r="IK217" i="4"/>
  <c r="IK216" i="4"/>
  <c r="IK215" i="4"/>
  <c r="IK214" i="4"/>
  <c r="IK201" i="4"/>
  <c r="IK209" i="4"/>
  <c r="IK208" i="4"/>
  <c r="IK207" i="4"/>
  <c r="IK206" i="4"/>
  <c r="IK205" i="4"/>
  <c r="IK200" i="4"/>
  <c r="IK199" i="4"/>
  <c r="IK198" i="4"/>
  <c r="IK193" i="4"/>
  <c r="IK192" i="4"/>
  <c r="IK189" i="4"/>
  <c r="IK190" i="4"/>
  <c r="IK197" i="4"/>
  <c r="IK191" i="4"/>
  <c r="IK185" i="4"/>
  <c r="IK184" i="4"/>
  <c r="IK183" i="4"/>
  <c r="IK157" i="4"/>
  <c r="IK152" i="4"/>
  <c r="IK151" i="4"/>
  <c r="IK160" i="4"/>
  <c r="IK159" i="4"/>
  <c r="IK158" i="4"/>
  <c r="IK182" i="4"/>
  <c r="IK181" i="4"/>
  <c r="IK177" i="4"/>
  <c r="IK176" i="4"/>
  <c r="IK175" i="4"/>
  <c r="IK174" i="4"/>
  <c r="IK173" i="4"/>
  <c r="IK169" i="4"/>
  <c r="IK156" i="4"/>
  <c r="IK124" i="4"/>
  <c r="IK136" i="4"/>
  <c r="IK150" i="4"/>
  <c r="IK149" i="4"/>
  <c r="IK148" i="4"/>
  <c r="IK133" i="4"/>
  <c r="IK132" i="4"/>
  <c r="IK128" i="4"/>
  <c r="IK127" i="4"/>
  <c r="IK126" i="4"/>
  <c r="IK125" i="4"/>
  <c r="IK144" i="4"/>
  <c r="IK143" i="4"/>
  <c r="IK142" i="4"/>
  <c r="IK141" i="4"/>
  <c r="IK140" i="4"/>
  <c r="IK134" i="4"/>
  <c r="IK135" i="4"/>
  <c r="IK101" i="4"/>
  <c r="IK100" i="4"/>
  <c r="IK120" i="4"/>
  <c r="IK119" i="4"/>
  <c r="IK118" i="4"/>
  <c r="IK117" i="4"/>
  <c r="IK116" i="4"/>
  <c r="IK111" i="4"/>
  <c r="IK110" i="4"/>
  <c r="IK109" i="4"/>
  <c r="IK108" i="4"/>
  <c r="IK104" i="4"/>
  <c r="IK112" i="4"/>
  <c r="IK103" i="4"/>
  <c r="IK102" i="4"/>
  <c r="IS213" i="4"/>
  <c r="IS217" i="4"/>
  <c r="IS216" i="4"/>
  <c r="IS215" i="4"/>
  <c r="IS214" i="4"/>
  <c r="IS201" i="4"/>
  <c r="IS209" i="4"/>
  <c r="IS208" i="4"/>
  <c r="IS207" i="4"/>
  <c r="IS206" i="4"/>
  <c r="IS205" i="4"/>
  <c r="IS200" i="4"/>
  <c r="IS199" i="4"/>
  <c r="IS198" i="4"/>
  <c r="IS193" i="4"/>
  <c r="IS192" i="4"/>
  <c r="IS189" i="4"/>
  <c r="IS190" i="4"/>
  <c r="IS197" i="4"/>
  <c r="IS191" i="4"/>
  <c r="IS185" i="4"/>
  <c r="IS184" i="4"/>
  <c r="IS183" i="4"/>
  <c r="IS157" i="4"/>
  <c r="IS152" i="4"/>
  <c r="IS151" i="4"/>
  <c r="IS160" i="4"/>
  <c r="IS159" i="4"/>
  <c r="IS158" i="4"/>
  <c r="IS182" i="4"/>
  <c r="IS181" i="4"/>
  <c r="IS177" i="4"/>
  <c r="IS176" i="4"/>
  <c r="IS175" i="4"/>
  <c r="IS174" i="4"/>
  <c r="IS173" i="4"/>
  <c r="IS169" i="4"/>
  <c r="IS156" i="4"/>
  <c r="IS124" i="4"/>
  <c r="IS136" i="4"/>
  <c r="IS150" i="4"/>
  <c r="IS149" i="4"/>
  <c r="IS148" i="4"/>
  <c r="IS133" i="4"/>
  <c r="IS132" i="4"/>
  <c r="IS128" i="4"/>
  <c r="IS127" i="4"/>
  <c r="IS126" i="4"/>
  <c r="IS125" i="4"/>
  <c r="IS144" i="4"/>
  <c r="IS143" i="4"/>
  <c r="IS142" i="4"/>
  <c r="IS141" i="4"/>
  <c r="IS140" i="4"/>
  <c r="IS134" i="4"/>
  <c r="IS135" i="4"/>
  <c r="IS101" i="4"/>
  <c r="IS100" i="4"/>
  <c r="IS120" i="4"/>
  <c r="IS119" i="4"/>
  <c r="IS118" i="4"/>
  <c r="IS117" i="4"/>
  <c r="IS116" i="4"/>
  <c r="IS111" i="4"/>
  <c r="IS110" i="4"/>
  <c r="IS109" i="4"/>
  <c r="IS108" i="4"/>
  <c r="IS104" i="4"/>
  <c r="IS112" i="4"/>
  <c r="IS103" i="4"/>
  <c r="IS102" i="4"/>
  <c r="N50" i="4"/>
  <c r="V50" i="4"/>
  <c r="EH55" i="4"/>
  <c r="EP55" i="4"/>
  <c r="GU55" i="4"/>
  <c r="HC55" i="4"/>
  <c r="EO60" i="4"/>
  <c r="EG63" i="4"/>
  <c r="AL372" i="4"/>
  <c r="AN371" i="4"/>
  <c r="AP372" i="4"/>
  <c r="AL371" i="4"/>
  <c r="AL369" i="4"/>
  <c r="AN370" i="4"/>
  <c r="AP369" i="4"/>
  <c r="AP370" i="4"/>
  <c r="AL370" i="4"/>
  <c r="AN369" i="4"/>
  <c r="AP371" i="4"/>
  <c r="AN372" i="4"/>
  <c r="AL347" i="4"/>
  <c r="AN346" i="4"/>
  <c r="AP345" i="4"/>
  <c r="AP348" i="4"/>
  <c r="AL346" i="4"/>
  <c r="AN345" i="4"/>
  <c r="AN348" i="4"/>
  <c r="AP347" i="4"/>
  <c r="AL345" i="4"/>
  <c r="AL348" i="4"/>
  <c r="AN347" i="4"/>
  <c r="AP346" i="4"/>
  <c r="AL338" i="4"/>
  <c r="AN339" i="4"/>
  <c r="AP337" i="4"/>
  <c r="AL336" i="4"/>
  <c r="AN335" i="4"/>
  <c r="AP340" i="4"/>
  <c r="AL339" i="4"/>
  <c r="AN337" i="4"/>
  <c r="AL335" i="4"/>
  <c r="AN340" i="4"/>
  <c r="AP338" i="4"/>
  <c r="AL337" i="4"/>
  <c r="AP336" i="4"/>
  <c r="AL340" i="4"/>
  <c r="AN338" i="4"/>
  <c r="AP339" i="4"/>
  <c r="AN336" i="4"/>
  <c r="AP335" i="4"/>
  <c r="AN334" i="4"/>
  <c r="AP334" i="4"/>
  <c r="AL334" i="4"/>
  <c r="I107" i="4"/>
  <c r="AD99" i="4"/>
  <c r="P257" i="4"/>
  <c r="P256" i="4"/>
  <c r="P255" i="4"/>
  <c r="P254" i="4"/>
  <c r="P253" i="4"/>
  <c r="P249" i="4"/>
  <c r="P248" i="4"/>
  <c r="P247" i="4"/>
  <c r="P246" i="4"/>
  <c r="P245" i="4"/>
  <c r="P241" i="4"/>
  <c r="P239" i="4"/>
  <c r="P237" i="4"/>
  <c r="P240" i="4"/>
  <c r="P238" i="4"/>
  <c r="P233" i="4"/>
  <c r="P231" i="4"/>
  <c r="P229" i="4"/>
  <c r="P225" i="4"/>
  <c r="P217" i="4"/>
  <c r="P216" i="4"/>
  <c r="P215" i="4"/>
  <c r="P232" i="4"/>
  <c r="P230" i="4"/>
  <c r="P223" i="4"/>
  <c r="P222" i="4"/>
  <c r="P221" i="4"/>
  <c r="P214" i="4"/>
  <c r="P213" i="4"/>
  <c r="P224" i="4"/>
  <c r="P209" i="4"/>
  <c r="P208" i="4"/>
  <c r="P207" i="4"/>
  <c r="P206" i="4"/>
  <c r="P205" i="4"/>
  <c r="P193" i="4"/>
  <c r="P190" i="4"/>
  <c r="P189" i="4"/>
  <c r="P201" i="4"/>
  <c r="P200" i="4"/>
  <c r="P199" i="4"/>
  <c r="P191" i="4"/>
  <c r="P198" i="4"/>
  <c r="P197" i="4"/>
  <c r="P192" i="4"/>
  <c r="P185" i="4"/>
  <c r="P184" i="4"/>
  <c r="P183" i="4"/>
  <c r="P182" i="4"/>
  <c r="P176" i="4"/>
  <c r="P175" i="4"/>
  <c r="P174" i="4"/>
  <c r="P173" i="4"/>
  <c r="P172" i="4"/>
  <c r="P168" i="4"/>
  <c r="P157" i="4"/>
  <c r="P158" i="4"/>
  <c r="P181" i="4"/>
  <c r="P167" i="4"/>
  <c r="P166" i="4"/>
  <c r="P165" i="4"/>
  <c r="P164" i="4"/>
  <c r="P152" i="4"/>
  <c r="P160" i="4"/>
  <c r="P159" i="4"/>
  <c r="P156" i="4"/>
  <c r="P135" i="4"/>
  <c r="P136" i="4"/>
  <c r="P124" i="4"/>
  <c r="P125" i="4"/>
  <c r="P151" i="4"/>
  <c r="P150" i="4"/>
  <c r="P149" i="4"/>
  <c r="P148" i="4"/>
  <c r="P134" i="4"/>
  <c r="P133" i="4"/>
  <c r="P132" i="4"/>
  <c r="P128" i="4"/>
  <c r="P127" i="4"/>
  <c r="P126" i="4"/>
  <c r="P144" i="4"/>
  <c r="P143" i="4"/>
  <c r="P142" i="4"/>
  <c r="P141" i="4"/>
  <c r="P140" i="4"/>
  <c r="P104" i="4"/>
  <c r="P103" i="4"/>
  <c r="P102" i="4"/>
  <c r="P101" i="4"/>
  <c r="P120" i="4"/>
  <c r="P119" i="4"/>
  <c r="P118" i="4"/>
  <c r="P117" i="4"/>
  <c r="P116" i="4"/>
  <c r="P112" i="4"/>
  <c r="P111" i="4"/>
  <c r="P110" i="4"/>
  <c r="P109" i="4"/>
  <c r="P108" i="4"/>
  <c r="P100" i="4"/>
  <c r="AN257" i="4"/>
  <c r="AN256" i="4"/>
  <c r="AN255" i="4"/>
  <c r="AN254" i="4"/>
  <c r="AN253" i="4"/>
  <c r="AN249" i="4"/>
  <c r="AN248" i="4"/>
  <c r="AN247" i="4"/>
  <c r="AN246" i="4"/>
  <c r="AN245" i="4"/>
  <c r="AN241" i="4"/>
  <c r="AN239" i="4"/>
  <c r="AN237" i="4"/>
  <c r="AN240" i="4"/>
  <c r="AN238" i="4"/>
  <c r="AN224" i="4"/>
  <c r="AN233" i="4"/>
  <c r="AN231" i="4"/>
  <c r="AN229" i="4"/>
  <c r="AN225" i="4"/>
  <c r="AN217" i="4"/>
  <c r="AN216" i="4"/>
  <c r="AN215" i="4"/>
  <c r="AN213" i="4"/>
  <c r="AN232" i="4"/>
  <c r="AN230" i="4"/>
  <c r="AN223" i="4"/>
  <c r="AN222" i="4"/>
  <c r="AN221" i="4"/>
  <c r="AN214" i="4"/>
  <c r="AN201" i="4"/>
  <c r="AN200" i="4"/>
  <c r="AN199" i="4"/>
  <c r="AN209" i="4"/>
  <c r="AN208" i="4"/>
  <c r="AN207" i="4"/>
  <c r="AN206" i="4"/>
  <c r="AN205" i="4"/>
  <c r="AN193" i="4"/>
  <c r="AN190" i="4"/>
  <c r="AN189" i="4"/>
  <c r="AN191" i="4"/>
  <c r="AN198" i="4"/>
  <c r="AN197" i="4"/>
  <c r="AN192" i="4"/>
  <c r="AN185" i="4"/>
  <c r="AN184" i="4"/>
  <c r="AN183" i="4"/>
  <c r="AN182" i="4"/>
  <c r="AN176" i="4"/>
  <c r="AN175" i="4"/>
  <c r="AN174" i="4"/>
  <c r="AN173" i="4"/>
  <c r="AN172" i="4"/>
  <c r="AN168" i="4"/>
  <c r="AN157" i="4"/>
  <c r="AN158" i="4"/>
  <c r="AN181" i="4"/>
  <c r="AN167" i="4"/>
  <c r="AN166" i="4"/>
  <c r="AN165" i="4"/>
  <c r="AN164" i="4"/>
  <c r="AN152" i="4"/>
  <c r="AN160" i="4"/>
  <c r="AN159" i="4"/>
  <c r="AN156" i="4"/>
  <c r="AN135" i="4"/>
  <c r="AN136" i="4"/>
  <c r="AN124" i="4"/>
  <c r="AN125" i="4"/>
  <c r="AN151" i="4"/>
  <c r="AN150" i="4"/>
  <c r="AN149" i="4"/>
  <c r="AN148" i="4"/>
  <c r="AN134" i="4"/>
  <c r="AN133" i="4"/>
  <c r="AN132" i="4"/>
  <c r="AN128" i="4"/>
  <c r="AN127" i="4"/>
  <c r="AN126" i="4"/>
  <c r="AN144" i="4"/>
  <c r="AN143" i="4"/>
  <c r="AN142" i="4"/>
  <c r="AN141" i="4"/>
  <c r="AN140" i="4"/>
  <c r="AN104" i="4"/>
  <c r="AN103" i="4"/>
  <c r="AN102" i="4"/>
  <c r="AN101" i="4"/>
  <c r="AN120" i="4"/>
  <c r="AN119" i="4"/>
  <c r="AN118" i="4"/>
  <c r="AN117" i="4"/>
  <c r="AN116" i="4"/>
  <c r="AN112" i="4"/>
  <c r="AN111" i="4"/>
  <c r="AN110" i="4"/>
  <c r="AN109" i="4"/>
  <c r="AN108" i="4"/>
  <c r="AN100" i="4"/>
  <c r="BD257" i="4"/>
  <c r="BD256" i="4"/>
  <c r="BD255" i="4"/>
  <c r="BD254" i="4"/>
  <c r="BD253" i="4"/>
  <c r="BD249" i="4"/>
  <c r="BD248" i="4"/>
  <c r="BD247" i="4"/>
  <c r="BD246" i="4"/>
  <c r="BD245" i="4"/>
  <c r="BD241" i="4"/>
  <c r="BD239" i="4"/>
  <c r="BD237" i="4"/>
  <c r="BD224" i="4"/>
  <c r="BD233" i="4"/>
  <c r="BD231" i="4"/>
  <c r="BD229" i="4"/>
  <c r="BD225" i="4"/>
  <c r="BD217" i="4"/>
  <c r="BD216" i="4"/>
  <c r="BD215" i="4"/>
  <c r="BD240" i="4"/>
  <c r="BD238" i="4"/>
  <c r="BD232" i="4"/>
  <c r="BD230" i="4"/>
  <c r="BD223" i="4"/>
  <c r="BD222" i="4"/>
  <c r="BD221" i="4"/>
  <c r="BD214" i="4"/>
  <c r="BD201" i="4"/>
  <c r="BD200" i="4"/>
  <c r="BD199" i="4"/>
  <c r="BD213" i="4"/>
  <c r="BD209" i="4"/>
  <c r="BD208" i="4"/>
  <c r="BD207" i="4"/>
  <c r="BD206" i="4"/>
  <c r="BD205" i="4"/>
  <c r="BD198" i="4"/>
  <c r="BD197" i="4"/>
  <c r="BD192" i="4"/>
  <c r="BD185" i="4"/>
  <c r="BD184" i="4"/>
  <c r="BD183" i="4"/>
  <c r="BD193" i="4"/>
  <c r="BD190" i="4"/>
  <c r="BD189" i="4"/>
  <c r="BD191" i="4"/>
  <c r="BD156" i="4"/>
  <c r="BD182" i="4"/>
  <c r="BD176" i="4"/>
  <c r="BD175" i="4"/>
  <c r="BD174" i="4"/>
  <c r="BD173" i="4"/>
  <c r="BD172" i="4"/>
  <c r="BD168" i="4"/>
  <c r="BD157" i="4"/>
  <c r="BD158" i="4"/>
  <c r="BD181" i="4"/>
  <c r="BD167" i="4"/>
  <c r="BD166" i="4"/>
  <c r="BD165" i="4"/>
  <c r="BD164" i="4"/>
  <c r="BD152" i="4"/>
  <c r="BD160" i="4"/>
  <c r="BD159" i="4"/>
  <c r="BD144" i="4"/>
  <c r="BD143" i="4"/>
  <c r="BD142" i="4"/>
  <c r="BD141" i="4"/>
  <c r="BD140" i="4"/>
  <c r="BD135" i="4"/>
  <c r="BD136" i="4"/>
  <c r="BD124" i="4"/>
  <c r="BD151" i="4"/>
  <c r="BD150" i="4"/>
  <c r="BD149" i="4"/>
  <c r="BD148" i="4"/>
  <c r="BD134" i="4"/>
  <c r="BD133" i="4"/>
  <c r="BD132" i="4"/>
  <c r="BD128" i="4"/>
  <c r="BD127" i="4"/>
  <c r="BD126" i="4"/>
  <c r="BD112" i="4"/>
  <c r="BD111" i="4"/>
  <c r="BD110" i="4"/>
  <c r="BD109" i="4"/>
  <c r="BD108" i="4"/>
  <c r="BD100" i="4"/>
  <c r="BD125" i="4"/>
  <c r="BD104" i="4"/>
  <c r="BD103" i="4"/>
  <c r="BD102" i="4"/>
  <c r="BD101" i="4"/>
  <c r="BD120" i="4"/>
  <c r="BD119" i="4"/>
  <c r="BD118" i="4"/>
  <c r="BD117" i="4"/>
  <c r="BD116" i="4"/>
  <c r="BC21" i="4"/>
  <c r="CS244" i="4"/>
  <c r="CS243" i="4"/>
  <c r="CS242" i="4"/>
  <c r="CS239" i="4"/>
  <c r="CS229" i="4"/>
  <c r="CS227" i="4"/>
  <c r="CS226" i="4"/>
  <c r="CS216" i="4"/>
  <c r="CS215" i="4"/>
  <c r="CS219" i="4"/>
  <c r="CS230" i="4"/>
  <c r="CS210" i="4"/>
  <c r="CS209" i="4"/>
  <c r="CS206" i="4"/>
  <c r="CS218" i="4"/>
  <c r="CS187" i="4"/>
  <c r="CS197" i="4"/>
  <c r="CS196" i="4"/>
  <c r="CS194" i="4"/>
  <c r="CS184" i="4"/>
  <c r="CS193" i="4"/>
  <c r="CS188" i="4"/>
  <c r="CS160" i="4"/>
  <c r="CS159" i="4"/>
  <c r="CS154" i="4"/>
  <c r="CS177" i="4"/>
  <c r="CS176" i="4"/>
  <c r="CS173" i="4"/>
  <c r="CS155" i="4"/>
  <c r="CS153" i="4"/>
  <c r="CS162" i="4"/>
  <c r="CS161" i="4"/>
  <c r="CS163" i="4"/>
  <c r="CS166" i="4"/>
  <c r="CS165" i="4"/>
  <c r="CS164" i="4"/>
  <c r="CS152" i="4"/>
  <c r="CS151" i="4"/>
  <c r="CS150" i="4"/>
  <c r="CS149" i="4"/>
  <c r="CS148" i="4"/>
  <c r="CS133" i="4"/>
  <c r="CS132" i="4"/>
  <c r="CS131" i="4"/>
  <c r="CS128" i="4"/>
  <c r="CS127" i="4"/>
  <c r="CS126" i="4"/>
  <c r="CS144" i="4"/>
  <c r="CS143" i="4"/>
  <c r="CS142" i="4"/>
  <c r="CS141" i="4"/>
  <c r="CS140" i="4"/>
  <c r="CS137" i="4"/>
  <c r="CS139" i="4"/>
  <c r="CS130" i="4"/>
  <c r="CS138" i="4"/>
  <c r="CS120" i="4"/>
  <c r="CS119" i="4"/>
  <c r="CS118" i="4"/>
  <c r="CS117" i="4"/>
  <c r="CS116" i="4"/>
  <c r="CS115" i="4"/>
  <c r="CS111" i="4"/>
  <c r="CS110" i="4"/>
  <c r="CS109" i="4"/>
  <c r="CS108" i="4"/>
  <c r="CS107" i="4"/>
  <c r="CS100" i="4"/>
  <c r="CS94" i="4"/>
  <c r="CS93" i="4"/>
  <c r="CS121" i="4"/>
  <c r="CS104" i="4"/>
  <c r="CS122" i="4"/>
  <c r="CS105" i="4"/>
  <c r="CS99" i="4"/>
  <c r="CS97" i="4"/>
  <c r="CS96" i="4"/>
  <c r="CS129" i="4"/>
  <c r="CS106" i="4"/>
  <c r="CS98" i="4"/>
  <c r="CS95" i="4"/>
  <c r="BC24" i="4"/>
  <c r="BB331" i="4"/>
  <c r="BB309" i="4"/>
  <c r="BB304" i="4"/>
  <c r="BB407" i="4" s="1"/>
  <c r="BB303" i="4"/>
  <c r="BB406" i="4" s="1"/>
  <c r="AK25" i="4"/>
  <c r="AS25" i="4"/>
  <c r="AK26" i="4"/>
  <c r="AS26" i="4"/>
  <c r="AL28" i="4"/>
  <c r="BB28" i="4"/>
  <c r="BJ28" i="4"/>
  <c r="BC29" i="4"/>
  <c r="AW274" i="4"/>
  <c r="AW273" i="4"/>
  <c r="BF274" i="4"/>
  <c r="BF273" i="4"/>
  <c r="DK177" i="4"/>
  <c r="DK176" i="4"/>
  <c r="DK175" i="4"/>
  <c r="DK174" i="4"/>
  <c r="DK173" i="4"/>
  <c r="DK169" i="4"/>
  <c r="DK167" i="4"/>
  <c r="DK153" i="4"/>
  <c r="DK161" i="4"/>
  <c r="DK157" i="4"/>
  <c r="DK168" i="4"/>
  <c r="DK166" i="4"/>
  <c r="DK165" i="4"/>
  <c r="DK152" i="4"/>
  <c r="DK160" i="4"/>
  <c r="DK159" i="4"/>
  <c r="DK158" i="4"/>
  <c r="DK144" i="4"/>
  <c r="DK143" i="4"/>
  <c r="DK142" i="4"/>
  <c r="DK141" i="4"/>
  <c r="DK134" i="4"/>
  <c r="DK135" i="4"/>
  <c r="DK136" i="4"/>
  <c r="DK151" i="4"/>
  <c r="DK150" i="4"/>
  <c r="DK149" i="4"/>
  <c r="DK145" i="4"/>
  <c r="DK133" i="4"/>
  <c r="DK132" i="4"/>
  <c r="DK128" i="4"/>
  <c r="DK127" i="4"/>
  <c r="DK126" i="4"/>
  <c r="DK125" i="4"/>
  <c r="DK124" i="4"/>
  <c r="DK111" i="4"/>
  <c r="DK110" i="4"/>
  <c r="DK109" i="4"/>
  <c r="DK108" i="4"/>
  <c r="DK101" i="4"/>
  <c r="DK100" i="4"/>
  <c r="DK112" i="4"/>
  <c r="DK104" i="4"/>
  <c r="DK103" i="4"/>
  <c r="DK102" i="4"/>
  <c r="DK120" i="4"/>
  <c r="DK119" i="4"/>
  <c r="DK118" i="4"/>
  <c r="DK117" i="4"/>
  <c r="DK116" i="4"/>
  <c r="DS177" i="4"/>
  <c r="DS176" i="4"/>
  <c r="DS175" i="4"/>
  <c r="DS174" i="4"/>
  <c r="DS173" i="4"/>
  <c r="DS169" i="4"/>
  <c r="DS167" i="4"/>
  <c r="DS153" i="4"/>
  <c r="DS161" i="4"/>
  <c r="DS157" i="4"/>
  <c r="DS168" i="4"/>
  <c r="DS166" i="4"/>
  <c r="DS165" i="4"/>
  <c r="DS152" i="4"/>
  <c r="DS160" i="4"/>
  <c r="DS159" i="4"/>
  <c r="DS158" i="4"/>
  <c r="DS144" i="4"/>
  <c r="DS143" i="4"/>
  <c r="DS142" i="4"/>
  <c r="DS141" i="4"/>
  <c r="DS134" i="4"/>
  <c r="DS135" i="4"/>
  <c r="DS136" i="4"/>
  <c r="DS151" i="4"/>
  <c r="DS150" i="4"/>
  <c r="DS149" i="4"/>
  <c r="DS145" i="4"/>
  <c r="DS133" i="4"/>
  <c r="DS132" i="4"/>
  <c r="DS128" i="4"/>
  <c r="DS127" i="4"/>
  <c r="DS126" i="4"/>
  <c r="DS125" i="4"/>
  <c r="DS111" i="4"/>
  <c r="DS110" i="4"/>
  <c r="DS109" i="4"/>
  <c r="DS108" i="4"/>
  <c r="DS101" i="4"/>
  <c r="DS100" i="4"/>
  <c r="DS112" i="4"/>
  <c r="DS104" i="4"/>
  <c r="DS103" i="4"/>
  <c r="DS102" i="4"/>
  <c r="DS124" i="4"/>
  <c r="DS120" i="4"/>
  <c r="DS119" i="4"/>
  <c r="DS118" i="4"/>
  <c r="DS117" i="4"/>
  <c r="DS116" i="4"/>
  <c r="ED200" i="4"/>
  <c r="ED199" i="4"/>
  <c r="ED201" i="4"/>
  <c r="ED206" i="4"/>
  <c r="ED205" i="4"/>
  <c r="ED190" i="4"/>
  <c r="ED198" i="4"/>
  <c r="ED197" i="4"/>
  <c r="ED191" i="4"/>
  <c r="ED185" i="4"/>
  <c r="ED184" i="4"/>
  <c r="ED183" i="4"/>
  <c r="ED209" i="4"/>
  <c r="ED208" i="4"/>
  <c r="ED193" i="4"/>
  <c r="ED192" i="4"/>
  <c r="ED189" i="4"/>
  <c r="ED207" i="4"/>
  <c r="ED177" i="4"/>
  <c r="ED176" i="4"/>
  <c r="ED175" i="4"/>
  <c r="ED174" i="4"/>
  <c r="ED173" i="4"/>
  <c r="ED169" i="4"/>
  <c r="ED167" i="4"/>
  <c r="ED161" i="4"/>
  <c r="ED79" i="4" s="1"/>
  <c r="ED157" i="4"/>
  <c r="ED75" i="4" s="1"/>
  <c r="ED168" i="4"/>
  <c r="ED182" i="4"/>
  <c r="ED181" i="4"/>
  <c r="ED166" i="4"/>
  <c r="ED165" i="4"/>
  <c r="ED152" i="4"/>
  <c r="ED160" i="4"/>
  <c r="ED94" i="4" s="1"/>
  <c r="ED159" i="4"/>
  <c r="ED77" i="4" s="1"/>
  <c r="ED158" i="4"/>
  <c r="ED92" i="4" s="1"/>
  <c r="ED134" i="4"/>
  <c r="ED135" i="4"/>
  <c r="ED124" i="4"/>
  <c r="ED136" i="4"/>
  <c r="ED151" i="4"/>
  <c r="ED150" i="4"/>
  <c r="ED149" i="4"/>
  <c r="ED148" i="4"/>
  <c r="ED133" i="4"/>
  <c r="ED132" i="4"/>
  <c r="ED128" i="4"/>
  <c r="ED127" i="4"/>
  <c r="ED126" i="4"/>
  <c r="ED125" i="4"/>
  <c r="ED144" i="4"/>
  <c r="ED143" i="4"/>
  <c r="ED142" i="4"/>
  <c r="ED141" i="4"/>
  <c r="ED140" i="4"/>
  <c r="ED112" i="4"/>
  <c r="ED104" i="4"/>
  <c r="ED87" i="4" s="1"/>
  <c r="ED120" i="4"/>
  <c r="ED119" i="4"/>
  <c r="ED118" i="4"/>
  <c r="ED117" i="4"/>
  <c r="ED116" i="4"/>
  <c r="ED103" i="4"/>
  <c r="ED70" i="4" s="1"/>
  <c r="ED102" i="4"/>
  <c r="ED53" i="4" s="1"/>
  <c r="ED111" i="4"/>
  <c r="ED110" i="4"/>
  <c r="ED109" i="4"/>
  <c r="ED108" i="4"/>
  <c r="ED101" i="4"/>
  <c r="ED68" i="4" s="1"/>
  <c r="ED100" i="4"/>
  <c r="ED51" i="4" s="1"/>
  <c r="EL200" i="4"/>
  <c r="EL199" i="4"/>
  <c r="EL201" i="4"/>
  <c r="EL205" i="4"/>
  <c r="EL190" i="4"/>
  <c r="EL198" i="4"/>
  <c r="EL197" i="4"/>
  <c r="EL191" i="4"/>
  <c r="EL185" i="4"/>
  <c r="EL184" i="4"/>
  <c r="EL183" i="4"/>
  <c r="EL209" i="4"/>
  <c r="EL208" i="4"/>
  <c r="EL207" i="4"/>
  <c r="EL193" i="4"/>
  <c r="EL192" i="4"/>
  <c r="EL189" i="4"/>
  <c r="EL206" i="4"/>
  <c r="EL177" i="4"/>
  <c r="EL176" i="4"/>
  <c r="EL175" i="4"/>
  <c r="EL174" i="4"/>
  <c r="EL173" i="4"/>
  <c r="EL169" i="4"/>
  <c r="EL167" i="4"/>
  <c r="EL161" i="4"/>
  <c r="EL79" i="4" s="1"/>
  <c r="EL157" i="4"/>
  <c r="EL75" i="4" s="1"/>
  <c r="EL168" i="4"/>
  <c r="EL182" i="4"/>
  <c r="EL181" i="4"/>
  <c r="EL166" i="4"/>
  <c r="EL165" i="4"/>
  <c r="EL152" i="4"/>
  <c r="EL160" i="4"/>
  <c r="EL94" i="4" s="1"/>
  <c r="EL159" i="4"/>
  <c r="EL77" i="4" s="1"/>
  <c r="EL158" i="4"/>
  <c r="EL92" i="4" s="1"/>
  <c r="EL134" i="4"/>
  <c r="EL135" i="4"/>
  <c r="EL124" i="4"/>
  <c r="EL136" i="4"/>
  <c r="EL151" i="4"/>
  <c r="EL150" i="4"/>
  <c r="EL149" i="4"/>
  <c r="EL148" i="4"/>
  <c r="EL133" i="4"/>
  <c r="EL132" i="4"/>
  <c r="EL128" i="4"/>
  <c r="EL127" i="4"/>
  <c r="EL126" i="4"/>
  <c r="EL125" i="4"/>
  <c r="EL144" i="4"/>
  <c r="EL143" i="4"/>
  <c r="EL142" i="4"/>
  <c r="EL141" i="4"/>
  <c r="EL140" i="4"/>
  <c r="EL112" i="4"/>
  <c r="EL104" i="4"/>
  <c r="EL55" i="4" s="1"/>
  <c r="EL120" i="4"/>
  <c r="EL119" i="4"/>
  <c r="EL118" i="4"/>
  <c r="EL117" i="4"/>
  <c r="EL116" i="4"/>
  <c r="EL103" i="4"/>
  <c r="EL70" i="4" s="1"/>
  <c r="EL102" i="4"/>
  <c r="EL85" i="4" s="1"/>
  <c r="EL111" i="4"/>
  <c r="EL110" i="4"/>
  <c r="EL109" i="4"/>
  <c r="EL108" i="4"/>
  <c r="EL101" i="4"/>
  <c r="EL68" i="4" s="1"/>
  <c r="EL100" i="4"/>
  <c r="EL83" i="4" s="1"/>
  <c r="EY213" i="4"/>
  <c r="EY217" i="4"/>
  <c r="EY216" i="4"/>
  <c r="EY215" i="4"/>
  <c r="EY214" i="4"/>
  <c r="EY201" i="4"/>
  <c r="EY209" i="4"/>
  <c r="EY208" i="4"/>
  <c r="EY207" i="4"/>
  <c r="EY206" i="4"/>
  <c r="EY205" i="4"/>
  <c r="EY193" i="4"/>
  <c r="EY192" i="4"/>
  <c r="EY189" i="4"/>
  <c r="EY190" i="4"/>
  <c r="EY200" i="4"/>
  <c r="EY198" i="4"/>
  <c r="EY197" i="4"/>
  <c r="EY191" i="4"/>
  <c r="EY185" i="4"/>
  <c r="EY184" i="4"/>
  <c r="EY183" i="4"/>
  <c r="EY199" i="4"/>
  <c r="EY182" i="4"/>
  <c r="EY181" i="4"/>
  <c r="EY152" i="4"/>
  <c r="EY160" i="4"/>
  <c r="EY159" i="4"/>
  <c r="EY158" i="4"/>
  <c r="EY177" i="4"/>
  <c r="EY176" i="4"/>
  <c r="EY175" i="4"/>
  <c r="EY174" i="4"/>
  <c r="EY173" i="4"/>
  <c r="EY169" i="4"/>
  <c r="EY156" i="4"/>
  <c r="EY157" i="4"/>
  <c r="EY136" i="4"/>
  <c r="EY151" i="4"/>
  <c r="EY150" i="4"/>
  <c r="EY149" i="4"/>
  <c r="EY148" i="4"/>
  <c r="EY133" i="4"/>
  <c r="EY132" i="4"/>
  <c r="EY128" i="4"/>
  <c r="EY127" i="4"/>
  <c r="EY126" i="4"/>
  <c r="EY125" i="4"/>
  <c r="EY144" i="4"/>
  <c r="EY143" i="4"/>
  <c r="EY142" i="4"/>
  <c r="EY141" i="4"/>
  <c r="EY140" i="4"/>
  <c r="EY134" i="4"/>
  <c r="EY135" i="4"/>
  <c r="EY124" i="4"/>
  <c r="EY120" i="4"/>
  <c r="EY119" i="4"/>
  <c r="EY118" i="4"/>
  <c r="EY117" i="4"/>
  <c r="EY116" i="4"/>
  <c r="EY111" i="4"/>
  <c r="EY110" i="4"/>
  <c r="EY109" i="4"/>
  <c r="EY108" i="4"/>
  <c r="EY103" i="4"/>
  <c r="EY102" i="4"/>
  <c r="EY101" i="4"/>
  <c r="EY100" i="4"/>
  <c r="EY112" i="4"/>
  <c r="EY104" i="4"/>
  <c r="FG213" i="4"/>
  <c r="FG217" i="4"/>
  <c r="FG216" i="4"/>
  <c r="FG215" i="4"/>
  <c r="FG214" i="4"/>
  <c r="FG201" i="4"/>
  <c r="FG209" i="4"/>
  <c r="FG208" i="4"/>
  <c r="FG207" i="4"/>
  <c r="FG206" i="4"/>
  <c r="FG205" i="4"/>
  <c r="FG193" i="4"/>
  <c r="FG192" i="4"/>
  <c r="FG189" i="4"/>
  <c r="FG200" i="4"/>
  <c r="FG190" i="4"/>
  <c r="FG199" i="4"/>
  <c r="FG198" i="4"/>
  <c r="FG197" i="4"/>
  <c r="FG191" i="4"/>
  <c r="FG185" i="4"/>
  <c r="FG184" i="4"/>
  <c r="FG183" i="4"/>
  <c r="FG182" i="4"/>
  <c r="FG181" i="4"/>
  <c r="FG152" i="4"/>
  <c r="FG160" i="4"/>
  <c r="FG159" i="4"/>
  <c r="FG158" i="4"/>
  <c r="FG177" i="4"/>
  <c r="FG176" i="4"/>
  <c r="FG175" i="4"/>
  <c r="FG174" i="4"/>
  <c r="FG173" i="4"/>
  <c r="FG169" i="4"/>
  <c r="FG156" i="4"/>
  <c r="FG157" i="4"/>
  <c r="FG136" i="4"/>
  <c r="FG151" i="4"/>
  <c r="FG150" i="4"/>
  <c r="FG149" i="4"/>
  <c r="FG148" i="4"/>
  <c r="FG133" i="4"/>
  <c r="FG132" i="4"/>
  <c r="FG128" i="4"/>
  <c r="FG127" i="4"/>
  <c r="FG126" i="4"/>
  <c r="FG125" i="4"/>
  <c r="FG144" i="4"/>
  <c r="FG143" i="4"/>
  <c r="FG142" i="4"/>
  <c r="FG141" i="4"/>
  <c r="FG140" i="4"/>
  <c r="FG134" i="4"/>
  <c r="FG135" i="4"/>
  <c r="FG124" i="4"/>
  <c r="FG120" i="4"/>
  <c r="FG119" i="4"/>
  <c r="FG118" i="4"/>
  <c r="FG117" i="4"/>
  <c r="FG116" i="4"/>
  <c r="FG111" i="4"/>
  <c r="FG110" i="4"/>
  <c r="FG109" i="4"/>
  <c r="FG108" i="4"/>
  <c r="FG103" i="4"/>
  <c r="FG102" i="4"/>
  <c r="FG101" i="4"/>
  <c r="FG100" i="4"/>
  <c r="FG112" i="4"/>
  <c r="FG104" i="4"/>
  <c r="FY161" i="4"/>
  <c r="FY160" i="4"/>
  <c r="FY159" i="4"/>
  <c r="FY158" i="4"/>
  <c r="FY153" i="4"/>
  <c r="FY177" i="4"/>
  <c r="FY176" i="4"/>
  <c r="FY175" i="4"/>
  <c r="FY174" i="4"/>
  <c r="FY173" i="4"/>
  <c r="FY169" i="4"/>
  <c r="FY167" i="4"/>
  <c r="FY157" i="4"/>
  <c r="FY168" i="4"/>
  <c r="FY166" i="4"/>
  <c r="FY165" i="4"/>
  <c r="FY152" i="4"/>
  <c r="FY151" i="4"/>
  <c r="FY150" i="4"/>
  <c r="FY149" i="4"/>
  <c r="FY133" i="4"/>
  <c r="FY132" i="4"/>
  <c r="FY128" i="4"/>
  <c r="FY127" i="4"/>
  <c r="FY126" i="4"/>
  <c r="FY125" i="4"/>
  <c r="FY144" i="4"/>
  <c r="FY143" i="4"/>
  <c r="FY142" i="4"/>
  <c r="FY141" i="4"/>
  <c r="FY134" i="4"/>
  <c r="FY135" i="4"/>
  <c r="FY124" i="4"/>
  <c r="FY145" i="4"/>
  <c r="FY136" i="4"/>
  <c r="FY120" i="4"/>
  <c r="FY119" i="4"/>
  <c r="FY118" i="4"/>
  <c r="FY117" i="4"/>
  <c r="FY116" i="4"/>
  <c r="FY111" i="4"/>
  <c r="FY110" i="4"/>
  <c r="FY109" i="4"/>
  <c r="FY108" i="4"/>
  <c r="FY103" i="4"/>
  <c r="FY102" i="4"/>
  <c r="FY101" i="4"/>
  <c r="FY100" i="4"/>
  <c r="FY112" i="4"/>
  <c r="FY104" i="4"/>
  <c r="GG161" i="4"/>
  <c r="GG160" i="4"/>
  <c r="GG159" i="4"/>
  <c r="GG158" i="4"/>
  <c r="GG153" i="4"/>
  <c r="GG177" i="4"/>
  <c r="GG176" i="4"/>
  <c r="GG175" i="4"/>
  <c r="GG174" i="4"/>
  <c r="GG173" i="4"/>
  <c r="GG169" i="4"/>
  <c r="GG167" i="4"/>
  <c r="GG157" i="4"/>
  <c r="GG168" i="4"/>
  <c r="GG166" i="4"/>
  <c r="GG165" i="4"/>
  <c r="GG152" i="4"/>
  <c r="GG151" i="4"/>
  <c r="GG150" i="4"/>
  <c r="GG149" i="4"/>
  <c r="GG133" i="4"/>
  <c r="GG132" i="4"/>
  <c r="GG128" i="4"/>
  <c r="GG127" i="4"/>
  <c r="GG126" i="4"/>
  <c r="GG125" i="4"/>
  <c r="GG144" i="4"/>
  <c r="GG143" i="4"/>
  <c r="GG142" i="4"/>
  <c r="GG141" i="4"/>
  <c r="GG134" i="4"/>
  <c r="GG135" i="4"/>
  <c r="GG124" i="4"/>
  <c r="GG145" i="4"/>
  <c r="GG136" i="4"/>
  <c r="GG120" i="4"/>
  <c r="GG119" i="4"/>
  <c r="GG118" i="4"/>
  <c r="GG117" i="4"/>
  <c r="GG116" i="4"/>
  <c r="GG111" i="4"/>
  <c r="GG110" i="4"/>
  <c r="GG109" i="4"/>
  <c r="GG108" i="4"/>
  <c r="GG103" i="4"/>
  <c r="GG102" i="4"/>
  <c r="GG101" i="4"/>
  <c r="GG100" i="4"/>
  <c r="GG112" i="4"/>
  <c r="GG104" i="4"/>
  <c r="GR200" i="4"/>
  <c r="GR199" i="4"/>
  <c r="GR201" i="4"/>
  <c r="GR209" i="4"/>
  <c r="GR208" i="4"/>
  <c r="GR207" i="4"/>
  <c r="GR206" i="4"/>
  <c r="GR205" i="4"/>
  <c r="GR193" i="4"/>
  <c r="GR192" i="4"/>
  <c r="GR189" i="4"/>
  <c r="GR190" i="4"/>
  <c r="GR198" i="4"/>
  <c r="GR197" i="4"/>
  <c r="GR191" i="4"/>
  <c r="GR185" i="4"/>
  <c r="GR184" i="4"/>
  <c r="GR183" i="4"/>
  <c r="GR182" i="4"/>
  <c r="GR181" i="4"/>
  <c r="GR177" i="4"/>
  <c r="GR176" i="4"/>
  <c r="GR175" i="4"/>
  <c r="GR174" i="4"/>
  <c r="GR173" i="4"/>
  <c r="GR169" i="4"/>
  <c r="GR167" i="4"/>
  <c r="GR157" i="4"/>
  <c r="GR59" i="4" s="1"/>
  <c r="GR168" i="4"/>
  <c r="GR166" i="4"/>
  <c r="GR76" i="4" s="1"/>
  <c r="GR165" i="4"/>
  <c r="GR152" i="4"/>
  <c r="GR151" i="4"/>
  <c r="GR161" i="4"/>
  <c r="GR63" i="4" s="1"/>
  <c r="GR160" i="4"/>
  <c r="GR94" i="4" s="1"/>
  <c r="GR159" i="4"/>
  <c r="GR61" i="4" s="1"/>
  <c r="GR158" i="4"/>
  <c r="GR92" i="4" s="1"/>
  <c r="GR134" i="4"/>
  <c r="GR135" i="4"/>
  <c r="GR124" i="4"/>
  <c r="GR136" i="4"/>
  <c r="GR150" i="4"/>
  <c r="GR149" i="4"/>
  <c r="GR148" i="4"/>
  <c r="GR133" i="4"/>
  <c r="GR132" i="4"/>
  <c r="GR128" i="4"/>
  <c r="GR127" i="4"/>
  <c r="GR126" i="4"/>
  <c r="GR125" i="4"/>
  <c r="GR144" i="4"/>
  <c r="GR143" i="4"/>
  <c r="GR142" i="4"/>
  <c r="GR141" i="4"/>
  <c r="GR140" i="4"/>
  <c r="GR103" i="4"/>
  <c r="GR54" i="4" s="1"/>
  <c r="GR102" i="4"/>
  <c r="GR85" i="4" s="1"/>
  <c r="GR112" i="4"/>
  <c r="GR71" i="4" s="1"/>
  <c r="GR101" i="4"/>
  <c r="GR52" i="4" s="1"/>
  <c r="GR100" i="4"/>
  <c r="GR83" i="4" s="1"/>
  <c r="GR104" i="4"/>
  <c r="GR87" i="4" s="1"/>
  <c r="GR120" i="4"/>
  <c r="GR119" i="4"/>
  <c r="GR118" i="4"/>
  <c r="GR117" i="4"/>
  <c r="GR116" i="4"/>
  <c r="GR111" i="4"/>
  <c r="GR110" i="4"/>
  <c r="GR69" i="4" s="1"/>
  <c r="GR109" i="4"/>
  <c r="GR108" i="4"/>
  <c r="GZ200" i="4"/>
  <c r="GZ199" i="4"/>
  <c r="GZ201" i="4"/>
  <c r="GZ209" i="4"/>
  <c r="GZ208" i="4"/>
  <c r="GZ207" i="4"/>
  <c r="GZ206" i="4"/>
  <c r="GZ205" i="4"/>
  <c r="GZ193" i="4"/>
  <c r="GZ192" i="4"/>
  <c r="GZ189" i="4"/>
  <c r="GZ190" i="4"/>
  <c r="GZ198" i="4"/>
  <c r="GZ197" i="4"/>
  <c r="GZ191" i="4"/>
  <c r="GZ185" i="4"/>
  <c r="GZ184" i="4"/>
  <c r="GZ183" i="4"/>
  <c r="GZ182" i="4"/>
  <c r="GZ181" i="4"/>
  <c r="GZ177" i="4"/>
  <c r="GZ176" i="4"/>
  <c r="GZ175" i="4"/>
  <c r="GZ174" i="4"/>
  <c r="GZ173" i="4"/>
  <c r="GZ169" i="4"/>
  <c r="GZ167" i="4"/>
  <c r="GZ157" i="4"/>
  <c r="GZ91" i="4" s="1"/>
  <c r="GZ168" i="4"/>
  <c r="GZ166" i="4"/>
  <c r="GZ165" i="4"/>
  <c r="GZ152" i="4"/>
  <c r="GZ151" i="4"/>
  <c r="GZ161" i="4"/>
  <c r="GZ95" i="4" s="1"/>
  <c r="GZ160" i="4"/>
  <c r="GZ62" i="4" s="1"/>
  <c r="GZ159" i="4"/>
  <c r="GZ93" i="4" s="1"/>
  <c r="GZ158" i="4"/>
  <c r="GZ60" i="4" s="1"/>
  <c r="GZ134" i="4"/>
  <c r="GZ135" i="4"/>
  <c r="GZ124" i="4"/>
  <c r="GZ136" i="4"/>
  <c r="GZ150" i="4"/>
  <c r="GZ149" i="4"/>
  <c r="GZ148" i="4"/>
  <c r="GZ133" i="4"/>
  <c r="GZ132" i="4"/>
  <c r="GZ128" i="4"/>
  <c r="GZ127" i="4"/>
  <c r="GZ126" i="4"/>
  <c r="GZ125" i="4"/>
  <c r="GZ144" i="4"/>
  <c r="GZ143" i="4"/>
  <c r="GZ142" i="4"/>
  <c r="GZ141" i="4"/>
  <c r="GZ140" i="4"/>
  <c r="GZ103" i="4"/>
  <c r="GZ54" i="4" s="1"/>
  <c r="GZ102" i="4"/>
  <c r="GZ69" i="4" s="1"/>
  <c r="GZ112" i="4"/>
  <c r="GZ101" i="4"/>
  <c r="GZ52" i="4" s="1"/>
  <c r="GZ100" i="4"/>
  <c r="GZ67" i="4" s="1"/>
  <c r="GZ104" i="4"/>
  <c r="GZ55" i="4" s="1"/>
  <c r="GZ120" i="4"/>
  <c r="GZ119" i="4"/>
  <c r="GZ118" i="4"/>
  <c r="GZ117" i="4"/>
  <c r="GZ116" i="4"/>
  <c r="GZ111" i="4"/>
  <c r="GZ110" i="4"/>
  <c r="GZ109" i="4"/>
  <c r="GZ108" i="4"/>
  <c r="HK213" i="4"/>
  <c r="HK201" i="4"/>
  <c r="HK209" i="4"/>
  <c r="HK208" i="4"/>
  <c r="HK207" i="4"/>
  <c r="HK206" i="4"/>
  <c r="HK205" i="4"/>
  <c r="HK217" i="4"/>
  <c r="HK216" i="4"/>
  <c r="HK215" i="4"/>
  <c r="HK214" i="4"/>
  <c r="HK200" i="4"/>
  <c r="HK199" i="4"/>
  <c r="HK193" i="4"/>
  <c r="HK192" i="4"/>
  <c r="HK189" i="4"/>
  <c r="HK190" i="4"/>
  <c r="HK198" i="4"/>
  <c r="HK197" i="4"/>
  <c r="HK191" i="4"/>
  <c r="HK185" i="4"/>
  <c r="HK184" i="4"/>
  <c r="HK183" i="4"/>
  <c r="HK156" i="4"/>
  <c r="HK157" i="4"/>
  <c r="HK152" i="4"/>
  <c r="HK151" i="4"/>
  <c r="HK160" i="4"/>
  <c r="HK159" i="4"/>
  <c r="HK158" i="4"/>
  <c r="HK182" i="4"/>
  <c r="HK181" i="4"/>
  <c r="HK177" i="4"/>
  <c r="HK176" i="4"/>
  <c r="HK175" i="4"/>
  <c r="HK174" i="4"/>
  <c r="HK173" i="4"/>
  <c r="HK169" i="4"/>
  <c r="HK135" i="4"/>
  <c r="HK124" i="4"/>
  <c r="HK136" i="4"/>
  <c r="HK150" i="4"/>
  <c r="HK149" i="4"/>
  <c r="HK148" i="4"/>
  <c r="HK144" i="4"/>
  <c r="HK143" i="4"/>
  <c r="HK142" i="4"/>
  <c r="HK141" i="4"/>
  <c r="HK140" i="4"/>
  <c r="HK134" i="4"/>
  <c r="HK133" i="4"/>
  <c r="HK126" i="4"/>
  <c r="HK112" i="4"/>
  <c r="HK101" i="4"/>
  <c r="HK100" i="4"/>
  <c r="HK127" i="4"/>
  <c r="HK128" i="4"/>
  <c r="HK120" i="4"/>
  <c r="HK119" i="4"/>
  <c r="HK118" i="4"/>
  <c r="HK117" i="4"/>
  <c r="HK116" i="4"/>
  <c r="HK104" i="4"/>
  <c r="HK111" i="4"/>
  <c r="HK110" i="4"/>
  <c r="HK109" i="4"/>
  <c r="HK108" i="4"/>
  <c r="HK132" i="4"/>
  <c r="HK125" i="4"/>
  <c r="HK103" i="4"/>
  <c r="HK102" i="4"/>
  <c r="HS213" i="4"/>
  <c r="HS217" i="4"/>
  <c r="HS216" i="4"/>
  <c r="HS215" i="4"/>
  <c r="HS214" i="4"/>
  <c r="HS201" i="4"/>
  <c r="HS209" i="4"/>
  <c r="HS208" i="4"/>
  <c r="HS207" i="4"/>
  <c r="HS206" i="4"/>
  <c r="HS205" i="4"/>
  <c r="HS200" i="4"/>
  <c r="HS199" i="4"/>
  <c r="HS198" i="4"/>
  <c r="HS193" i="4"/>
  <c r="HS192" i="4"/>
  <c r="HS189" i="4"/>
  <c r="HS190" i="4"/>
  <c r="HS197" i="4"/>
  <c r="HS191" i="4"/>
  <c r="HS185" i="4"/>
  <c r="HS184" i="4"/>
  <c r="HS183" i="4"/>
  <c r="HS156" i="4"/>
  <c r="HS157" i="4"/>
  <c r="HS152" i="4"/>
  <c r="HS151" i="4"/>
  <c r="HS160" i="4"/>
  <c r="HS159" i="4"/>
  <c r="HS158" i="4"/>
  <c r="HS182" i="4"/>
  <c r="HS181" i="4"/>
  <c r="HS177" i="4"/>
  <c r="HS176" i="4"/>
  <c r="HS175" i="4"/>
  <c r="HS174" i="4"/>
  <c r="HS173" i="4"/>
  <c r="HS169" i="4"/>
  <c r="HS135" i="4"/>
  <c r="HS124" i="4"/>
  <c r="HS136" i="4"/>
  <c r="HS150" i="4"/>
  <c r="HS149" i="4"/>
  <c r="HS148" i="4"/>
  <c r="HS144" i="4"/>
  <c r="HS143" i="4"/>
  <c r="HS142" i="4"/>
  <c r="HS141" i="4"/>
  <c r="HS140" i="4"/>
  <c r="HS134" i="4"/>
  <c r="HS112" i="4"/>
  <c r="HS127" i="4"/>
  <c r="HS101" i="4"/>
  <c r="HS100" i="4"/>
  <c r="HS128" i="4"/>
  <c r="HS120" i="4"/>
  <c r="HS119" i="4"/>
  <c r="HS118" i="4"/>
  <c r="HS117" i="4"/>
  <c r="HS116" i="4"/>
  <c r="HS104" i="4"/>
  <c r="HS132" i="4"/>
  <c r="HS125" i="4"/>
  <c r="HS111" i="4"/>
  <c r="HS110" i="4"/>
  <c r="HS109" i="4"/>
  <c r="HS108" i="4"/>
  <c r="HS133" i="4"/>
  <c r="HS126" i="4"/>
  <c r="HS103" i="4"/>
  <c r="HS102" i="4"/>
  <c r="IL209" i="4"/>
  <c r="IL208" i="4"/>
  <c r="IL207" i="4"/>
  <c r="IL206" i="4"/>
  <c r="IL205" i="4"/>
  <c r="IL217" i="4"/>
  <c r="IL216" i="4"/>
  <c r="IL215" i="4"/>
  <c r="IL214" i="4"/>
  <c r="IL200" i="4"/>
  <c r="IL199" i="4"/>
  <c r="IL198" i="4"/>
  <c r="IL190" i="4"/>
  <c r="IL197" i="4"/>
  <c r="IL191" i="4"/>
  <c r="IL185" i="4"/>
  <c r="IL184" i="4"/>
  <c r="IL183" i="4"/>
  <c r="IL213" i="4"/>
  <c r="IL201" i="4"/>
  <c r="IL193" i="4"/>
  <c r="IL192" i="4"/>
  <c r="IL189" i="4"/>
  <c r="IL152" i="4"/>
  <c r="IL151" i="4"/>
  <c r="IL160" i="4"/>
  <c r="IL159" i="4"/>
  <c r="IL158" i="4"/>
  <c r="IL182" i="4"/>
  <c r="IL181" i="4"/>
  <c r="IL177" i="4"/>
  <c r="IL176" i="4"/>
  <c r="IL175" i="4"/>
  <c r="IL174" i="4"/>
  <c r="IL173" i="4"/>
  <c r="IL169" i="4"/>
  <c r="IL156" i="4"/>
  <c r="IL157" i="4"/>
  <c r="IL136" i="4"/>
  <c r="IL150" i="4"/>
  <c r="IL149" i="4"/>
  <c r="IL148" i="4"/>
  <c r="IL133" i="4"/>
  <c r="IL132" i="4"/>
  <c r="IL128" i="4"/>
  <c r="IL127" i="4"/>
  <c r="IL126" i="4"/>
  <c r="IL125" i="4"/>
  <c r="IL144" i="4"/>
  <c r="IL143" i="4"/>
  <c r="IL142" i="4"/>
  <c r="IL141" i="4"/>
  <c r="IL140" i="4"/>
  <c r="IL134" i="4"/>
  <c r="IL135" i="4"/>
  <c r="IL124" i="4"/>
  <c r="IL101" i="4"/>
  <c r="IL100" i="4"/>
  <c r="IL120" i="4"/>
  <c r="IL119" i="4"/>
  <c r="IL118" i="4"/>
  <c r="IL117" i="4"/>
  <c r="IL116" i="4"/>
  <c r="IL111" i="4"/>
  <c r="IL110" i="4"/>
  <c r="IL109" i="4"/>
  <c r="IL108" i="4"/>
  <c r="IL104" i="4"/>
  <c r="IL112" i="4"/>
  <c r="IL103" i="4"/>
  <c r="IL102" i="4"/>
  <c r="IT209" i="4"/>
  <c r="IT208" i="4"/>
  <c r="IT207" i="4"/>
  <c r="IT206" i="4"/>
  <c r="IT205" i="4"/>
  <c r="IT217" i="4"/>
  <c r="IT216" i="4"/>
  <c r="IT215" i="4"/>
  <c r="IT214" i="4"/>
  <c r="IT213" i="4"/>
  <c r="IT200" i="4"/>
  <c r="IT199" i="4"/>
  <c r="IT198" i="4"/>
  <c r="IT190" i="4"/>
  <c r="IT197" i="4"/>
  <c r="IT191" i="4"/>
  <c r="IT185" i="4"/>
  <c r="IT184" i="4"/>
  <c r="IT183" i="4"/>
  <c r="IT201" i="4"/>
  <c r="IT193" i="4"/>
  <c r="IT192" i="4"/>
  <c r="IT189" i="4"/>
  <c r="IT152" i="4"/>
  <c r="IT151" i="4"/>
  <c r="IT160" i="4"/>
  <c r="IT159" i="4"/>
  <c r="IT158" i="4"/>
  <c r="IT182" i="4"/>
  <c r="IT181" i="4"/>
  <c r="IT177" i="4"/>
  <c r="IT176" i="4"/>
  <c r="IT175" i="4"/>
  <c r="IT174" i="4"/>
  <c r="IT173" i="4"/>
  <c r="IT169" i="4"/>
  <c r="IT156" i="4"/>
  <c r="IT157" i="4"/>
  <c r="IT136" i="4"/>
  <c r="IT150" i="4"/>
  <c r="IT149" i="4"/>
  <c r="IT148" i="4"/>
  <c r="IT133" i="4"/>
  <c r="IT132" i="4"/>
  <c r="IT128" i="4"/>
  <c r="IT127" i="4"/>
  <c r="IT126" i="4"/>
  <c r="IT125" i="4"/>
  <c r="IT144" i="4"/>
  <c r="IT143" i="4"/>
  <c r="IT142" i="4"/>
  <c r="IT141" i="4"/>
  <c r="IT140" i="4"/>
  <c r="IT134" i="4"/>
  <c r="IT135" i="4"/>
  <c r="IT124" i="4"/>
  <c r="IT101" i="4"/>
  <c r="IT100" i="4"/>
  <c r="IT120" i="4"/>
  <c r="IT119" i="4"/>
  <c r="IT118" i="4"/>
  <c r="IT117" i="4"/>
  <c r="IT116" i="4"/>
  <c r="IT111" i="4"/>
  <c r="IT110" i="4"/>
  <c r="IT109" i="4"/>
  <c r="IT108" i="4"/>
  <c r="IT104" i="4"/>
  <c r="IT112" i="4"/>
  <c r="IT103" i="4"/>
  <c r="IT102" i="4"/>
  <c r="G45" i="4"/>
  <c r="EG52" i="4"/>
  <c r="EO52" i="4"/>
  <c r="EG53" i="4"/>
  <c r="EO53" i="4"/>
  <c r="EG54" i="4"/>
  <c r="EO54" i="4"/>
  <c r="EI55" i="4"/>
  <c r="EQ55" i="4"/>
  <c r="GV55" i="4"/>
  <c r="HD55" i="4"/>
  <c r="EO63" i="4"/>
  <c r="EK70" i="4"/>
  <c r="ES71" i="4"/>
  <c r="GP71" i="4"/>
  <c r="AL23" i="4"/>
  <c r="BK24" i="4"/>
  <c r="H186" i="4"/>
  <c r="AC105" i="4"/>
  <c r="CN190" i="4"/>
  <c r="ED113" i="4"/>
  <c r="AL3" i="4"/>
  <c r="AP368" i="4"/>
  <c r="AL366" i="4"/>
  <c r="AL368" i="4"/>
  <c r="AN367" i="4"/>
  <c r="AP366" i="4"/>
  <c r="AN365" i="4"/>
  <c r="AL365" i="4"/>
  <c r="AN368" i="4"/>
  <c r="AP367" i="4"/>
  <c r="AL367" i="4"/>
  <c r="AP365" i="4"/>
  <c r="AN366" i="4"/>
  <c r="AP344" i="4"/>
  <c r="AL344" i="4"/>
  <c r="AN343" i="4"/>
  <c r="AN342" i="4"/>
  <c r="AP343" i="4"/>
  <c r="AL342" i="4"/>
  <c r="AL343" i="4"/>
  <c r="AP341" i="4"/>
  <c r="AN341" i="4"/>
  <c r="AN344" i="4"/>
  <c r="AP342" i="4"/>
  <c r="AL341" i="4"/>
  <c r="AP310" i="4"/>
  <c r="AP309" i="4"/>
  <c r="AP308" i="4"/>
  <c r="AP307" i="4"/>
  <c r="AN305" i="4"/>
  <c r="AN310" i="4"/>
  <c r="AN309" i="4"/>
  <c r="AN308" i="4"/>
  <c r="AN307" i="4"/>
  <c r="AL305" i="4"/>
  <c r="AP306" i="4"/>
  <c r="AP304" i="4"/>
  <c r="AL310" i="4"/>
  <c r="AL309" i="4"/>
  <c r="AL308" i="4"/>
  <c r="AL307" i="4"/>
  <c r="AN306" i="4"/>
  <c r="AN304" i="4"/>
  <c r="AP305" i="4"/>
  <c r="AL306" i="4"/>
  <c r="AL304" i="4"/>
  <c r="AL300" i="4"/>
  <c r="AL299" i="4"/>
  <c r="AN297" i="4"/>
  <c r="AL290" i="4"/>
  <c r="AN287" i="4"/>
  <c r="AN298" i="4"/>
  <c r="AP288" i="4"/>
  <c r="AL297" i="4"/>
  <c r="AP289" i="4"/>
  <c r="AL287" i="4"/>
  <c r="AL298" i="4"/>
  <c r="AN288" i="4"/>
  <c r="AP300" i="4"/>
  <c r="AP299" i="4"/>
  <c r="AP290" i="4"/>
  <c r="AN289" i="4"/>
  <c r="AL288" i="4"/>
  <c r="AN300" i="4"/>
  <c r="AN299" i="4"/>
  <c r="AP297" i="4"/>
  <c r="AN290" i="4"/>
  <c r="AL289" i="4"/>
  <c r="AP287" i="4"/>
  <c r="AP298" i="4"/>
  <c r="AP279" i="4"/>
  <c r="AN270" i="4"/>
  <c r="AP280" i="4"/>
  <c r="AL268" i="4"/>
  <c r="AN279" i="4"/>
  <c r="AL270" i="4"/>
  <c r="AP269" i="4"/>
  <c r="AN280" i="4"/>
  <c r="AP278" i="4"/>
  <c r="AP277" i="4"/>
  <c r="AL279" i="4"/>
  <c r="AL280" i="4"/>
  <c r="AN278" i="4"/>
  <c r="AN277" i="4"/>
  <c r="AP268" i="4"/>
  <c r="AP270" i="4"/>
  <c r="AL269" i="4"/>
  <c r="AL278" i="4"/>
  <c r="AL277" i="4"/>
  <c r="AN268" i="4"/>
  <c r="AP267" i="4"/>
  <c r="AN269" i="4"/>
  <c r="AN267" i="4"/>
  <c r="AL267" i="4"/>
  <c r="H10" i="4"/>
  <c r="H269" i="4"/>
  <c r="H277" i="4" s="1"/>
  <c r="H285" i="4" s="1"/>
  <c r="CM99" i="4"/>
  <c r="AI10" i="4"/>
  <c r="AM379" i="4"/>
  <c r="AO378" i="4"/>
  <c r="AQ377" i="4"/>
  <c r="AO380" i="4"/>
  <c r="AQ379" i="4"/>
  <c r="AM377" i="4"/>
  <c r="AO377" i="4"/>
  <c r="AM378" i="4"/>
  <c r="AQ378" i="4"/>
  <c r="AO379" i="4"/>
  <c r="AM380" i="4"/>
  <c r="AQ380" i="4"/>
  <c r="AM355" i="4"/>
  <c r="AO354" i="4"/>
  <c r="AQ353" i="4"/>
  <c r="AQ356" i="4"/>
  <c r="AM354" i="4"/>
  <c r="AO353" i="4"/>
  <c r="AO356" i="4"/>
  <c r="AQ355" i="4"/>
  <c r="AM353" i="4"/>
  <c r="AM356" i="4"/>
  <c r="AO355" i="4"/>
  <c r="AQ354" i="4"/>
  <c r="AQ331" i="4"/>
  <c r="AO330" i="4"/>
  <c r="AM329" i="4"/>
  <c r="AQ332" i="4"/>
  <c r="AO331" i="4"/>
  <c r="AM330" i="4"/>
  <c r="AO332" i="4"/>
  <c r="AM331" i="4"/>
  <c r="AQ329" i="4"/>
  <c r="AM332" i="4"/>
  <c r="AQ330" i="4"/>
  <c r="AO329" i="4"/>
  <c r="AO328" i="4"/>
  <c r="AQ327" i="4"/>
  <c r="AQ326" i="4"/>
  <c r="AM328" i="4"/>
  <c r="AO327" i="4"/>
  <c r="AO326" i="4"/>
  <c r="AM327" i="4"/>
  <c r="AM326" i="4"/>
  <c r="AQ328" i="4"/>
  <c r="AL16" i="4"/>
  <c r="BB16" i="4"/>
  <c r="BJ16" i="4"/>
  <c r="AI17" i="4"/>
  <c r="AQ17" i="4"/>
  <c r="AY17" i="4"/>
  <c r="J107" i="4"/>
  <c r="AE99" i="4"/>
  <c r="R107" i="4"/>
  <c r="AM99" i="4"/>
  <c r="AI18" i="4"/>
  <c r="AQ18" i="4"/>
  <c r="AY18" i="4"/>
  <c r="I257" i="4"/>
  <c r="I256" i="4"/>
  <c r="I255" i="4"/>
  <c r="I254" i="4"/>
  <c r="I253" i="4"/>
  <c r="I249" i="4"/>
  <c r="I248" i="4"/>
  <c r="I247" i="4"/>
  <c r="I246" i="4"/>
  <c r="I245" i="4"/>
  <c r="I241" i="4"/>
  <c r="I239" i="4"/>
  <c r="I237" i="4"/>
  <c r="I240" i="4"/>
  <c r="I238" i="4"/>
  <c r="I232" i="4"/>
  <c r="I230" i="4"/>
  <c r="I223" i="4"/>
  <c r="I222" i="4"/>
  <c r="I221" i="4"/>
  <c r="I214" i="4"/>
  <c r="I224" i="4"/>
  <c r="I231" i="4"/>
  <c r="I225" i="4"/>
  <c r="I217" i="4"/>
  <c r="I216" i="4"/>
  <c r="I215" i="4"/>
  <c r="I213" i="4"/>
  <c r="I209" i="4"/>
  <c r="I208" i="4"/>
  <c r="I207" i="4"/>
  <c r="I206" i="4"/>
  <c r="I205" i="4"/>
  <c r="I229" i="4"/>
  <c r="I201" i="4"/>
  <c r="I200" i="4"/>
  <c r="I199" i="4"/>
  <c r="I233" i="4"/>
  <c r="I193" i="4"/>
  <c r="I190" i="4"/>
  <c r="I189" i="4"/>
  <c r="I191" i="4"/>
  <c r="I198" i="4"/>
  <c r="I197" i="4"/>
  <c r="I192" i="4"/>
  <c r="I185" i="4"/>
  <c r="I184" i="4"/>
  <c r="I157" i="4"/>
  <c r="I158" i="4"/>
  <c r="I181" i="4"/>
  <c r="I167" i="4"/>
  <c r="I166" i="4"/>
  <c r="I165" i="4"/>
  <c r="I164" i="4"/>
  <c r="I152" i="4"/>
  <c r="I160" i="4"/>
  <c r="I159" i="4"/>
  <c r="I156" i="4"/>
  <c r="I183" i="4"/>
  <c r="I182" i="4"/>
  <c r="I176" i="4"/>
  <c r="I175" i="4"/>
  <c r="I174" i="4"/>
  <c r="I173" i="4"/>
  <c r="I172" i="4"/>
  <c r="I168" i="4"/>
  <c r="I136" i="4"/>
  <c r="I124" i="4"/>
  <c r="I125" i="4"/>
  <c r="I151" i="4"/>
  <c r="I150" i="4"/>
  <c r="I149" i="4"/>
  <c r="I148" i="4"/>
  <c r="I144" i="4"/>
  <c r="I143" i="4"/>
  <c r="I142" i="4"/>
  <c r="I141" i="4"/>
  <c r="I140" i="4"/>
  <c r="I135" i="4"/>
  <c r="I104" i="4"/>
  <c r="I103" i="4"/>
  <c r="I133" i="4"/>
  <c r="I126" i="4"/>
  <c r="I102" i="4"/>
  <c r="I101" i="4"/>
  <c r="I134" i="4"/>
  <c r="I127" i="4"/>
  <c r="I120" i="4"/>
  <c r="I119" i="4"/>
  <c r="I118" i="4"/>
  <c r="I117" i="4"/>
  <c r="I116" i="4"/>
  <c r="I128" i="4"/>
  <c r="I112" i="4"/>
  <c r="I111" i="4"/>
  <c r="I110" i="4"/>
  <c r="I109" i="4"/>
  <c r="I108" i="4"/>
  <c r="I100" i="4"/>
  <c r="I132" i="4"/>
  <c r="Q257" i="4"/>
  <c r="Q256" i="4"/>
  <c r="Q255" i="4"/>
  <c r="Q254" i="4"/>
  <c r="Q253" i="4"/>
  <c r="Q249" i="4"/>
  <c r="Q248" i="4"/>
  <c r="Q247" i="4"/>
  <c r="Q246" i="4"/>
  <c r="Q245" i="4"/>
  <c r="Q241" i="4"/>
  <c r="Q239" i="4"/>
  <c r="Q237" i="4"/>
  <c r="Q240" i="4"/>
  <c r="Q238" i="4"/>
  <c r="Q232" i="4"/>
  <c r="Q230" i="4"/>
  <c r="Q223" i="4"/>
  <c r="Q222" i="4"/>
  <c r="Q221" i="4"/>
  <c r="Q214" i="4"/>
  <c r="Q224" i="4"/>
  <c r="Q229" i="4"/>
  <c r="Q213" i="4"/>
  <c r="Q209" i="4"/>
  <c r="Q208" i="4"/>
  <c r="Q207" i="4"/>
  <c r="Q206" i="4"/>
  <c r="Q205" i="4"/>
  <c r="Q233" i="4"/>
  <c r="Q201" i="4"/>
  <c r="Q200" i="4"/>
  <c r="Q199" i="4"/>
  <c r="Q231" i="4"/>
  <c r="Q225" i="4"/>
  <c r="Q216" i="4"/>
  <c r="Q193" i="4"/>
  <c r="Q190" i="4"/>
  <c r="Q189" i="4"/>
  <c r="Q217" i="4"/>
  <c r="Q191" i="4"/>
  <c r="Q198" i="4"/>
  <c r="Q197" i="4"/>
  <c r="Q192" i="4"/>
  <c r="Q185" i="4"/>
  <c r="Q184" i="4"/>
  <c r="Q215" i="4"/>
  <c r="Q157" i="4"/>
  <c r="Q158" i="4"/>
  <c r="Q181" i="4"/>
  <c r="Q167" i="4"/>
  <c r="Q166" i="4"/>
  <c r="Q165" i="4"/>
  <c r="Q164" i="4"/>
  <c r="Q152" i="4"/>
  <c r="Q160" i="4"/>
  <c r="Q159" i="4"/>
  <c r="Q156" i="4"/>
  <c r="Q183" i="4"/>
  <c r="Q182" i="4"/>
  <c r="Q176" i="4"/>
  <c r="Q175" i="4"/>
  <c r="Q174" i="4"/>
  <c r="Q173" i="4"/>
  <c r="Q172" i="4"/>
  <c r="Q168" i="4"/>
  <c r="Q136" i="4"/>
  <c r="Q124" i="4"/>
  <c r="Q125" i="4"/>
  <c r="Q151" i="4"/>
  <c r="Q150" i="4"/>
  <c r="Q149" i="4"/>
  <c r="Q148" i="4"/>
  <c r="Q144" i="4"/>
  <c r="Q143" i="4"/>
  <c r="Q142" i="4"/>
  <c r="Q141" i="4"/>
  <c r="Q140" i="4"/>
  <c r="Q135" i="4"/>
  <c r="Q133" i="4"/>
  <c r="Q126" i="4"/>
  <c r="Q104" i="4"/>
  <c r="Q103" i="4"/>
  <c r="Q134" i="4"/>
  <c r="Q127" i="4"/>
  <c r="Q102" i="4"/>
  <c r="Q101" i="4"/>
  <c r="Q128" i="4"/>
  <c r="Q120" i="4"/>
  <c r="Q119" i="4"/>
  <c r="Q118" i="4"/>
  <c r="Q117" i="4"/>
  <c r="Q116" i="4"/>
  <c r="Q112" i="4"/>
  <c r="Q111" i="4"/>
  <c r="Q110" i="4"/>
  <c r="Q109" i="4"/>
  <c r="Q108" i="4"/>
  <c r="Q100" i="4"/>
  <c r="Q132" i="4"/>
  <c r="AH19" i="4"/>
  <c r="AX19" i="4"/>
  <c r="BF19" i="4"/>
  <c r="AG257" i="4"/>
  <c r="AG256" i="4"/>
  <c r="AG255" i="4"/>
  <c r="AG254" i="4"/>
  <c r="AG253" i="4"/>
  <c r="AG249" i="4"/>
  <c r="AG248" i="4"/>
  <c r="AG247" i="4"/>
  <c r="AG246" i="4"/>
  <c r="AG245" i="4"/>
  <c r="AG241" i="4"/>
  <c r="AG239" i="4"/>
  <c r="AG237" i="4"/>
  <c r="AG240" i="4"/>
  <c r="AG238" i="4"/>
  <c r="AG233" i="4"/>
  <c r="AG231" i="4"/>
  <c r="AG229" i="4"/>
  <c r="AG225" i="4"/>
  <c r="AG217" i="4"/>
  <c r="AG216" i="4"/>
  <c r="AG215" i="4"/>
  <c r="AG232" i="4"/>
  <c r="AG230" i="4"/>
  <c r="AG223" i="4"/>
  <c r="AG222" i="4"/>
  <c r="AG221" i="4"/>
  <c r="AG214" i="4"/>
  <c r="AG209" i="4"/>
  <c r="AG208" i="4"/>
  <c r="AG207" i="4"/>
  <c r="AG206" i="4"/>
  <c r="AG205" i="4"/>
  <c r="AG213" i="4"/>
  <c r="AG224" i="4"/>
  <c r="AG201" i="4"/>
  <c r="AG200" i="4"/>
  <c r="AG193" i="4"/>
  <c r="AG190" i="4"/>
  <c r="AG189" i="4"/>
  <c r="AG199" i="4"/>
  <c r="AG191" i="4"/>
  <c r="AG198" i="4"/>
  <c r="AG197" i="4"/>
  <c r="AG192" i="4"/>
  <c r="AG185" i="4"/>
  <c r="AG184" i="4"/>
  <c r="AG183" i="4"/>
  <c r="AG182" i="4"/>
  <c r="AG176" i="4"/>
  <c r="AG175" i="4"/>
  <c r="AG174" i="4"/>
  <c r="AG173" i="4"/>
  <c r="AG172" i="4"/>
  <c r="AG168" i="4"/>
  <c r="AG157" i="4"/>
  <c r="AG158" i="4"/>
  <c r="AG181" i="4"/>
  <c r="AG167" i="4"/>
  <c r="AG166" i="4"/>
  <c r="AG165" i="4"/>
  <c r="AG164" i="4"/>
  <c r="AG152" i="4"/>
  <c r="AG160" i="4"/>
  <c r="AG159" i="4"/>
  <c r="AG156" i="4"/>
  <c r="AG135" i="4"/>
  <c r="AG136" i="4"/>
  <c r="AG124" i="4"/>
  <c r="AG125" i="4"/>
  <c r="AG151" i="4"/>
  <c r="AG150" i="4"/>
  <c r="AG149" i="4"/>
  <c r="AG148" i="4"/>
  <c r="AG134" i="4"/>
  <c r="AG133" i="4"/>
  <c r="AG132" i="4"/>
  <c r="AG128" i="4"/>
  <c r="AG127" i="4"/>
  <c r="AG126" i="4"/>
  <c r="AG144" i="4"/>
  <c r="AG143" i="4"/>
  <c r="AG142" i="4"/>
  <c r="AG141" i="4"/>
  <c r="AG140" i="4"/>
  <c r="AG104" i="4"/>
  <c r="AG103" i="4"/>
  <c r="AG102" i="4"/>
  <c r="AG101" i="4"/>
  <c r="AG120" i="4"/>
  <c r="AG119" i="4"/>
  <c r="AG118" i="4"/>
  <c r="AG117" i="4"/>
  <c r="AG116" i="4"/>
  <c r="AG112" i="4"/>
  <c r="AG111" i="4"/>
  <c r="AG110" i="4"/>
  <c r="AG109" i="4"/>
  <c r="AG108" i="4"/>
  <c r="AG100" i="4"/>
  <c r="AO257" i="4"/>
  <c r="AO256" i="4"/>
  <c r="AO255" i="4"/>
  <c r="AO254" i="4"/>
  <c r="AO253" i="4"/>
  <c r="AO249" i="4"/>
  <c r="AO248" i="4"/>
  <c r="AO247" i="4"/>
  <c r="AO246" i="4"/>
  <c r="AO245" i="4"/>
  <c r="AO241" i="4"/>
  <c r="AO239" i="4"/>
  <c r="AO237" i="4"/>
  <c r="AO240" i="4"/>
  <c r="AO238" i="4"/>
  <c r="AO233" i="4"/>
  <c r="AO231" i="4"/>
  <c r="AO229" i="4"/>
  <c r="AO225" i="4"/>
  <c r="AO217" i="4"/>
  <c r="AO216" i="4"/>
  <c r="AO215" i="4"/>
  <c r="AO232" i="4"/>
  <c r="AO230" i="4"/>
  <c r="AO223" i="4"/>
  <c r="AO222" i="4"/>
  <c r="AO221" i="4"/>
  <c r="AO214" i="4"/>
  <c r="AO209" i="4"/>
  <c r="AO208" i="4"/>
  <c r="AO207" i="4"/>
  <c r="AO206" i="4"/>
  <c r="AO205" i="4"/>
  <c r="AO224" i="4"/>
  <c r="AO201" i="4"/>
  <c r="AO200" i="4"/>
  <c r="AO199" i="4"/>
  <c r="AO193" i="4"/>
  <c r="AO190" i="4"/>
  <c r="AO189" i="4"/>
  <c r="AO213" i="4"/>
  <c r="AO191" i="4"/>
  <c r="AO198" i="4"/>
  <c r="AO197" i="4"/>
  <c r="AO192" i="4"/>
  <c r="AO185" i="4"/>
  <c r="AO184" i="4"/>
  <c r="AO183" i="4"/>
  <c r="AO182" i="4"/>
  <c r="AO176" i="4"/>
  <c r="AO175" i="4"/>
  <c r="AO174" i="4"/>
  <c r="AO173" i="4"/>
  <c r="AO172" i="4"/>
  <c r="AO168" i="4"/>
  <c r="AO157" i="4"/>
  <c r="AO158" i="4"/>
  <c r="AO181" i="4"/>
  <c r="AO167" i="4"/>
  <c r="AO166" i="4"/>
  <c r="AO165" i="4"/>
  <c r="AO164" i="4"/>
  <c r="AO152" i="4"/>
  <c r="AO160" i="4"/>
  <c r="AO159" i="4"/>
  <c r="AO156" i="4"/>
  <c r="AO135" i="4"/>
  <c r="AO136" i="4"/>
  <c r="AO124" i="4"/>
  <c r="AO125" i="4"/>
  <c r="AO151" i="4"/>
  <c r="AO150" i="4"/>
  <c r="AO149" i="4"/>
  <c r="AO148" i="4"/>
  <c r="AO134" i="4"/>
  <c r="AO133" i="4"/>
  <c r="AO132" i="4"/>
  <c r="AO128" i="4"/>
  <c r="AO127" i="4"/>
  <c r="AO126" i="4"/>
  <c r="AO144" i="4"/>
  <c r="AO143" i="4"/>
  <c r="AO142" i="4"/>
  <c r="AO141" i="4"/>
  <c r="AO140" i="4"/>
  <c r="AO104" i="4"/>
  <c r="AO103" i="4"/>
  <c r="AO102" i="4"/>
  <c r="AO101" i="4"/>
  <c r="AO120" i="4"/>
  <c r="AO119" i="4"/>
  <c r="AO118" i="4"/>
  <c r="AO117" i="4"/>
  <c r="AO116" i="4"/>
  <c r="AO112" i="4"/>
  <c r="AO111" i="4"/>
  <c r="AO110" i="4"/>
  <c r="AO109" i="4"/>
  <c r="AO108" i="4"/>
  <c r="AO100" i="4"/>
  <c r="AK20" i="4"/>
  <c r="AS20" i="4"/>
  <c r="BA20" i="4"/>
  <c r="BE257" i="4"/>
  <c r="BE256" i="4"/>
  <c r="BE255" i="4"/>
  <c r="BE254" i="4"/>
  <c r="BE253" i="4"/>
  <c r="BE249" i="4"/>
  <c r="BE248" i="4"/>
  <c r="BE247" i="4"/>
  <c r="BE246" i="4"/>
  <c r="BE245" i="4"/>
  <c r="BE241" i="4"/>
  <c r="BE239" i="4"/>
  <c r="BE237" i="4"/>
  <c r="BE240" i="4"/>
  <c r="BE238" i="4"/>
  <c r="BE224" i="4"/>
  <c r="BE233" i="4"/>
  <c r="BE231" i="4"/>
  <c r="BE229" i="4"/>
  <c r="BE225" i="4"/>
  <c r="BE217" i="4"/>
  <c r="BE216" i="4"/>
  <c r="BE215" i="4"/>
  <c r="BE213" i="4"/>
  <c r="BE232" i="4"/>
  <c r="BE230" i="4"/>
  <c r="BE201" i="4"/>
  <c r="BE200" i="4"/>
  <c r="BE199" i="4"/>
  <c r="BE223" i="4"/>
  <c r="BE222" i="4"/>
  <c r="BE221" i="4"/>
  <c r="BE214" i="4"/>
  <c r="BE209" i="4"/>
  <c r="BE208" i="4"/>
  <c r="BE207" i="4"/>
  <c r="BE206" i="4"/>
  <c r="BE205" i="4"/>
  <c r="BE193" i="4"/>
  <c r="BE190" i="4"/>
  <c r="BE189" i="4"/>
  <c r="BE191" i="4"/>
  <c r="BE198" i="4"/>
  <c r="BE197" i="4"/>
  <c r="BE192" i="4"/>
  <c r="BE185" i="4"/>
  <c r="BE184" i="4"/>
  <c r="BE183" i="4"/>
  <c r="BE182" i="4"/>
  <c r="BE176" i="4"/>
  <c r="BE175" i="4"/>
  <c r="BE174" i="4"/>
  <c r="BE173" i="4"/>
  <c r="BE172" i="4"/>
  <c r="BE168" i="4"/>
  <c r="BE157" i="4"/>
  <c r="BE158" i="4"/>
  <c r="BE181" i="4"/>
  <c r="BE167" i="4"/>
  <c r="BE166" i="4"/>
  <c r="BE165" i="4"/>
  <c r="BE164" i="4"/>
  <c r="BE152" i="4"/>
  <c r="BE160" i="4"/>
  <c r="BE159" i="4"/>
  <c r="BE156" i="4"/>
  <c r="BE135" i="4"/>
  <c r="BE136" i="4"/>
  <c r="BE124" i="4"/>
  <c r="BE125" i="4"/>
  <c r="BE151" i="4"/>
  <c r="BE150" i="4"/>
  <c r="BE149" i="4"/>
  <c r="BE148" i="4"/>
  <c r="BE134" i="4"/>
  <c r="BE133" i="4"/>
  <c r="BE132" i="4"/>
  <c r="BE128" i="4"/>
  <c r="BE127" i="4"/>
  <c r="BE126" i="4"/>
  <c r="BE144" i="4"/>
  <c r="BE143" i="4"/>
  <c r="BE142" i="4"/>
  <c r="BE141" i="4"/>
  <c r="BE140" i="4"/>
  <c r="BE104" i="4"/>
  <c r="BE103" i="4"/>
  <c r="BE102" i="4"/>
  <c r="BE101" i="4"/>
  <c r="BE120" i="4"/>
  <c r="BE119" i="4"/>
  <c r="BE118" i="4"/>
  <c r="BE117" i="4"/>
  <c r="BE116" i="4"/>
  <c r="BE112" i="4"/>
  <c r="BE111" i="4"/>
  <c r="BE110" i="4"/>
  <c r="BE109" i="4"/>
  <c r="BE108" i="4"/>
  <c r="BE100" i="4"/>
  <c r="BM257" i="4"/>
  <c r="BM256" i="4"/>
  <c r="BM255" i="4"/>
  <c r="BM254" i="4"/>
  <c r="BM253" i="4"/>
  <c r="BM249" i="4"/>
  <c r="BM248" i="4"/>
  <c r="BM247" i="4"/>
  <c r="BM246" i="4"/>
  <c r="BM245" i="4"/>
  <c r="BM241" i="4"/>
  <c r="BM239" i="4"/>
  <c r="BM237" i="4"/>
  <c r="BM240" i="4"/>
  <c r="BM238" i="4"/>
  <c r="BM224" i="4"/>
  <c r="BM233" i="4"/>
  <c r="BM231" i="4"/>
  <c r="BM229" i="4"/>
  <c r="BM225" i="4"/>
  <c r="BM217" i="4"/>
  <c r="BM216" i="4"/>
  <c r="BM215" i="4"/>
  <c r="BM213" i="4"/>
  <c r="BM232" i="4"/>
  <c r="BM230" i="4"/>
  <c r="BM201" i="4"/>
  <c r="BM200" i="4"/>
  <c r="BM199" i="4"/>
  <c r="BM223" i="4"/>
  <c r="BM222" i="4"/>
  <c r="BM221" i="4"/>
  <c r="BM214" i="4"/>
  <c r="BM209" i="4"/>
  <c r="BM208" i="4"/>
  <c r="BM207" i="4"/>
  <c r="BM206" i="4"/>
  <c r="BM205" i="4"/>
  <c r="BM193" i="4"/>
  <c r="BM190" i="4"/>
  <c r="BM189" i="4"/>
  <c r="BM191" i="4"/>
  <c r="BM198" i="4"/>
  <c r="BM197" i="4"/>
  <c r="BM192" i="4"/>
  <c r="BM185" i="4"/>
  <c r="BM184" i="4"/>
  <c r="BM183" i="4"/>
  <c r="BM182" i="4"/>
  <c r="BM176" i="4"/>
  <c r="BM175" i="4"/>
  <c r="BM174" i="4"/>
  <c r="BM173" i="4"/>
  <c r="BM172" i="4"/>
  <c r="BM168" i="4"/>
  <c r="BM157" i="4"/>
  <c r="BM158" i="4"/>
  <c r="BM181" i="4"/>
  <c r="BM167" i="4"/>
  <c r="BM166" i="4"/>
  <c r="BM165" i="4"/>
  <c r="BM164" i="4"/>
  <c r="BM152" i="4"/>
  <c r="BM160" i="4"/>
  <c r="BM159" i="4"/>
  <c r="BM156" i="4"/>
  <c r="BM135" i="4"/>
  <c r="BM136" i="4"/>
  <c r="BM124" i="4"/>
  <c r="BM125" i="4"/>
  <c r="BM151" i="4"/>
  <c r="BM150" i="4"/>
  <c r="BM149" i="4"/>
  <c r="BM148" i="4"/>
  <c r="BM134" i="4"/>
  <c r="BM133" i="4"/>
  <c r="BM132" i="4"/>
  <c r="BM128" i="4"/>
  <c r="BM127" i="4"/>
  <c r="BM126" i="4"/>
  <c r="BM144" i="4"/>
  <c r="BM143" i="4"/>
  <c r="BM142" i="4"/>
  <c r="BM141" i="4"/>
  <c r="BM140" i="4"/>
  <c r="BM104" i="4"/>
  <c r="BM103" i="4"/>
  <c r="BM102" i="4"/>
  <c r="BM101" i="4"/>
  <c r="BM120" i="4"/>
  <c r="BM119" i="4"/>
  <c r="BM118" i="4"/>
  <c r="BM117" i="4"/>
  <c r="BM116" i="4"/>
  <c r="BM112" i="4"/>
  <c r="BM111" i="4"/>
  <c r="BM110" i="4"/>
  <c r="BM109" i="4"/>
  <c r="BM108" i="4"/>
  <c r="BM100" i="4"/>
  <c r="AF21" i="4"/>
  <c r="AN21" i="4"/>
  <c r="AV21" i="4"/>
  <c r="BD21" i="4"/>
  <c r="BU257" i="4"/>
  <c r="BU256" i="4"/>
  <c r="BU255" i="4"/>
  <c r="BU254" i="4"/>
  <c r="BU253" i="4"/>
  <c r="BU249" i="4"/>
  <c r="BU248" i="4"/>
  <c r="BU247" i="4"/>
  <c r="BU246" i="4"/>
  <c r="BU245" i="4"/>
  <c r="BU241" i="4"/>
  <c r="BU239" i="4"/>
  <c r="BU237" i="4"/>
  <c r="BU233" i="4"/>
  <c r="BU224" i="4"/>
  <c r="BU240" i="4"/>
  <c r="BU231" i="4"/>
  <c r="BU229" i="4"/>
  <c r="BU225" i="4"/>
  <c r="BU217" i="4"/>
  <c r="BU216" i="4"/>
  <c r="BU215" i="4"/>
  <c r="BU238" i="4"/>
  <c r="BU232" i="4"/>
  <c r="BU230" i="4"/>
  <c r="BU223" i="4"/>
  <c r="BU222" i="4"/>
  <c r="BU221" i="4"/>
  <c r="BU214" i="4"/>
  <c r="BU213" i="4"/>
  <c r="BU201" i="4"/>
  <c r="BU200" i="4"/>
  <c r="BU199" i="4"/>
  <c r="BU209" i="4"/>
  <c r="BU208" i="4"/>
  <c r="BU207" i="4"/>
  <c r="BU206" i="4"/>
  <c r="BU205" i="4"/>
  <c r="BU198" i="4"/>
  <c r="BU197" i="4"/>
  <c r="BU192" i="4"/>
  <c r="BU185" i="4"/>
  <c r="BU184" i="4"/>
  <c r="BU183" i="4"/>
  <c r="BU193" i="4"/>
  <c r="BU190" i="4"/>
  <c r="BU189" i="4"/>
  <c r="BU191" i="4"/>
  <c r="BU156" i="4"/>
  <c r="BU182" i="4"/>
  <c r="BU176" i="4"/>
  <c r="BU175" i="4"/>
  <c r="BU174" i="4"/>
  <c r="BU173" i="4"/>
  <c r="BU172" i="4"/>
  <c r="BU168" i="4"/>
  <c r="BU157" i="4"/>
  <c r="BU158" i="4"/>
  <c r="BU181" i="4"/>
  <c r="BU167" i="4"/>
  <c r="BU166" i="4"/>
  <c r="BU165" i="4"/>
  <c r="BU164" i="4"/>
  <c r="BU152" i="4"/>
  <c r="BU160" i="4"/>
  <c r="BU159" i="4"/>
  <c r="BU144" i="4"/>
  <c r="BU143" i="4"/>
  <c r="BU142" i="4"/>
  <c r="BU141" i="4"/>
  <c r="BU140" i="4"/>
  <c r="BU135" i="4"/>
  <c r="BU136" i="4"/>
  <c r="BU124" i="4"/>
  <c r="BU151" i="4"/>
  <c r="BU150" i="4"/>
  <c r="BU149" i="4"/>
  <c r="BU148" i="4"/>
  <c r="BU134" i="4"/>
  <c r="BU133" i="4"/>
  <c r="BU132" i="4"/>
  <c r="BU128" i="4"/>
  <c r="BU127" i="4"/>
  <c r="BU126" i="4"/>
  <c r="BU112" i="4"/>
  <c r="BU111" i="4"/>
  <c r="BU110" i="4"/>
  <c r="BU109" i="4"/>
  <c r="BU108" i="4"/>
  <c r="BU100" i="4"/>
  <c r="BU104" i="4"/>
  <c r="BU103" i="4"/>
  <c r="BU102" i="4"/>
  <c r="BU101" i="4"/>
  <c r="BU125" i="4"/>
  <c r="BU120" i="4"/>
  <c r="BU119" i="4"/>
  <c r="BU118" i="4"/>
  <c r="BU117" i="4"/>
  <c r="BU116" i="4"/>
  <c r="CC257" i="4"/>
  <c r="CC256" i="4"/>
  <c r="CC255" i="4"/>
  <c r="CC254" i="4"/>
  <c r="CC253" i="4"/>
  <c r="CC249" i="4"/>
  <c r="CC248" i="4"/>
  <c r="CC247" i="4"/>
  <c r="CC246" i="4"/>
  <c r="CC245" i="4"/>
  <c r="CC241" i="4"/>
  <c r="CC239" i="4"/>
  <c r="CC237" i="4"/>
  <c r="CC233" i="4"/>
  <c r="CC240" i="4"/>
  <c r="CC224" i="4"/>
  <c r="CC238" i="4"/>
  <c r="CC231" i="4"/>
  <c r="CC229" i="4"/>
  <c r="CC225" i="4"/>
  <c r="CC217" i="4"/>
  <c r="CC216" i="4"/>
  <c r="CC215" i="4"/>
  <c r="CC232" i="4"/>
  <c r="CC230" i="4"/>
  <c r="CC223" i="4"/>
  <c r="CC222" i="4"/>
  <c r="CC221" i="4"/>
  <c r="CC214" i="4"/>
  <c r="CC201" i="4"/>
  <c r="CC200" i="4"/>
  <c r="CC199" i="4"/>
  <c r="CC213" i="4"/>
  <c r="CC209" i="4"/>
  <c r="CC208" i="4"/>
  <c r="CC207" i="4"/>
  <c r="CC206" i="4"/>
  <c r="CC205" i="4"/>
  <c r="CC198" i="4"/>
  <c r="CC197" i="4"/>
  <c r="CC192" i="4"/>
  <c r="CC185" i="4"/>
  <c r="CC184" i="4"/>
  <c r="CC183" i="4"/>
  <c r="CC193" i="4"/>
  <c r="CC190" i="4"/>
  <c r="CC189" i="4"/>
  <c r="CC191" i="4"/>
  <c r="CC156" i="4"/>
  <c r="CC182" i="4"/>
  <c r="CC176" i="4"/>
  <c r="CC175" i="4"/>
  <c r="CC174" i="4"/>
  <c r="CC173" i="4"/>
  <c r="CC172" i="4"/>
  <c r="CC168" i="4"/>
  <c r="CC157" i="4"/>
  <c r="CC158" i="4"/>
  <c r="CC181" i="4"/>
  <c r="CC167" i="4"/>
  <c r="CC166" i="4"/>
  <c r="CC165" i="4"/>
  <c r="CC164" i="4"/>
  <c r="CC152" i="4"/>
  <c r="CC160" i="4"/>
  <c r="CC159" i="4"/>
  <c r="CC144" i="4"/>
  <c r="CC143" i="4"/>
  <c r="CC142" i="4"/>
  <c r="CC141" i="4"/>
  <c r="CC140" i="4"/>
  <c r="CC135" i="4"/>
  <c r="CC136" i="4"/>
  <c r="CC124" i="4"/>
  <c r="CC151" i="4"/>
  <c r="CC150" i="4"/>
  <c r="CC149" i="4"/>
  <c r="CC148" i="4"/>
  <c r="CC134" i="4"/>
  <c r="CC133" i="4"/>
  <c r="CC132" i="4"/>
  <c r="CC128" i="4"/>
  <c r="CC127" i="4"/>
  <c r="CC126" i="4"/>
  <c r="CC112" i="4"/>
  <c r="CC111" i="4"/>
  <c r="CC110" i="4"/>
  <c r="CC109" i="4"/>
  <c r="CC108" i="4"/>
  <c r="CC100" i="4"/>
  <c r="CC104" i="4"/>
  <c r="CC103" i="4"/>
  <c r="CC102" i="4"/>
  <c r="CC101" i="4"/>
  <c r="CC125" i="4"/>
  <c r="CC120" i="4"/>
  <c r="CC119" i="4"/>
  <c r="CC118" i="4"/>
  <c r="CC117" i="4"/>
  <c r="CC116" i="4"/>
  <c r="AI22" i="4"/>
  <c r="AQ22" i="4"/>
  <c r="AY22" i="4"/>
  <c r="CT243" i="4"/>
  <c r="CT242" i="4"/>
  <c r="CT239" i="4"/>
  <c r="CT229" i="4"/>
  <c r="CT227" i="4"/>
  <c r="CT226" i="4"/>
  <c r="CT216" i="4"/>
  <c r="CT215" i="4"/>
  <c r="CT219" i="4"/>
  <c r="CT230" i="4"/>
  <c r="CT218" i="4"/>
  <c r="CT210" i="4"/>
  <c r="CT244" i="4"/>
  <c r="CT209" i="4"/>
  <c r="CT206" i="4"/>
  <c r="CT197" i="4"/>
  <c r="CT196" i="4"/>
  <c r="CT194" i="4"/>
  <c r="CT184" i="4"/>
  <c r="CT193" i="4"/>
  <c r="CT188" i="4"/>
  <c r="CT187" i="4"/>
  <c r="CT177" i="4"/>
  <c r="CT176" i="4"/>
  <c r="CT173" i="4"/>
  <c r="CT155" i="4"/>
  <c r="CT153" i="4"/>
  <c r="CT162" i="4"/>
  <c r="CT161" i="4"/>
  <c r="CT163" i="4"/>
  <c r="CT166" i="4"/>
  <c r="CT165" i="4"/>
  <c r="CT164" i="4"/>
  <c r="CT152" i="4"/>
  <c r="CT160" i="4"/>
  <c r="CT159" i="4"/>
  <c r="CT154" i="4"/>
  <c r="CT144" i="4"/>
  <c r="CT143" i="4"/>
  <c r="CT142" i="4"/>
  <c r="CT141" i="4"/>
  <c r="CT140" i="4"/>
  <c r="CT137" i="4"/>
  <c r="CT129" i="4"/>
  <c r="CT139" i="4"/>
  <c r="CT138" i="4"/>
  <c r="CT151" i="4"/>
  <c r="CT150" i="4"/>
  <c r="CT149" i="4"/>
  <c r="CT148" i="4"/>
  <c r="CT133" i="4"/>
  <c r="CT132" i="4"/>
  <c r="CT131" i="4"/>
  <c r="CT128" i="4"/>
  <c r="CT127" i="4"/>
  <c r="CT126" i="4"/>
  <c r="CT130" i="4"/>
  <c r="CT111" i="4"/>
  <c r="CT110" i="4"/>
  <c r="CT109" i="4"/>
  <c r="CT108" i="4"/>
  <c r="CT107" i="4"/>
  <c r="CT100" i="4"/>
  <c r="CT94" i="4"/>
  <c r="CT93" i="4"/>
  <c r="CT121" i="4"/>
  <c r="CT104" i="4"/>
  <c r="CT122" i="4"/>
  <c r="CT105" i="4"/>
  <c r="CT99" i="4"/>
  <c r="CT97" i="4"/>
  <c r="CT96" i="4"/>
  <c r="CT106" i="4"/>
  <c r="CT98" i="4"/>
  <c r="CT95" i="4"/>
  <c r="CT120" i="4"/>
  <c r="CT119" i="4"/>
  <c r="CT118" i="4"/>
  <c r="CT117" i="4"/>
  <c r="CT116" i="4"/>
  <c r="CT115" i="4"/>
  <c r="DB243" i="4"/>
  <c r="DB242" i="4"/>
  <c r="DB239" i="4"/>
  <c r="DB229" i="4"/>
  <c r="DB227" i="4"/>
  <c r="DB226" i="4"/>
  <c r="DB216" i="4"/>
  <c r="DB215" i="4"/>
  <c r="DB219" i="4"/>
  <c r="DB244" i="4"/>
  <c r="DB230" i="4"/>
  <c r="DB218" i="4"/>
  <c r="DB210" i="4"/>
  <c r="DB209" i="4"/>
  <c r="DB206" i="4"/>
  <c r="DB197" i="4"/>
  <c r="DB196" i="4"/>
  <c r="DB194" i="4"/>
  <c r="DB184" i="4"/>
  <c r="DB193" i="4"/>
  <c r="DB188" i="4"/>
  <c r="DB187" i="4"/>
  <c r="DB177" i="4"/>
  <c r="DB176" i="4"/>
  <c r="DB173" i="4"/>
  <c r="DB155" i="4"/>
  <c r="DB153" i="4"/>
  <c r="DB162" i="4"/>
  <c r="DB161" i="4"/>
  <c r="DB163" i="4"/>
  <c r="DB166" i="4"/>
  <c r="DB165" i="4"/>
  <c r="DB164" i="4"/>
  <c r="DB152" i="4"/>
  <c r="DB160" i="4"/>
  <c r="DB159" i="4"/>
  <c r="DB154" i="4"/>
  <c r="DB144" i="4"/>
  <c r="DB143" i="4"/>
  <c r="DB142" i="4"/>
  <c r="DB141" i="4"/>
  <c r="DB140" i="4"/>
  <c r="DB137" i="4"/>
  <c r="DB129" i="4"/>
  <c r="DB139" i="4"/>
  <c r="DB138" i="4"/>
  <c r="DB151" i="4"/>
  <c r="DB150" i="4"/>
  <c r="DB149" i="4"/>
  <c r="DB148" i="4"/>
  <c r="DB133" i="4"/>
  <c r="DB132" i="4"/>
  <c r="DB131" i="4"/>
  <c r="DB128" i="4"/>
  <c r="DB127" i="4"/>
  <c r="DB126" i="4"/>
  <c r="DB111" i="4"/>
  <c r="DB110" i="4"/>
  <c r="DB109" i="4"/>
  <c r="DB108" i="4"/>
  <c r="DB107" i="4"/>
  <c r="DB100" i="4"/>
  <c r="DB94" i="4"/>
  <c r="DB93" i="4"/>
  <c r="DB121" i="4"/>
  <c r="DB104" i="4"/>
  <c r="DB122" i="4"/>
  <c r="DB105" i="4"/>
  <c r="DB99" i="4"/>
  <c r="DB97" i="4"/>
  <c r="DB96" i="4"/>
  <c r="DB106" i="4"/>
  <c r="DB98" i="4"/>
  <c r="DB95" i="4"/>
  <c r="DB130" i="4"/>
  <c r="DB120" i="4"/>
  <c r="DB119" i="4"/>
  <c r="DB118" i="4"/>
  <c r="DB117" i="4"/>
  <c r="DB116" i="4"/>
  <c r="DB115" i="4"/>
  <c r="AE23" i="4"/>
  <c r="AM23" i="4"/>
  <c r="BC23" i="4"/>
  <c r="AF24" i="4"/>
  <c r="AN24" i="4"/>
  <c r="AV24" i="4"/>
  <c r="BD24" i="4"/>
  <c r="AS318" i="4"/>
  <c r="AS409" i="4" s="1"/>
  <c r="AS309" i="4"/>
  <c r="BC318" i="4"/>
  <c r="BC409" i="4" s="1"/>
  <c r="BC316" i="4"/>
  <c r="BC309" i="4"/>
  <c r="AL25" i="4"/>
  <c r="AT25" i="4"/>
  <c r="BB25" i="4"/>
  <c r="BJ25" i="4"/>
  <c r="AL26" i="4"/>
  <c r="AT26" i="4"/>
  <c r="BB26" i="4"/>
  <c r="BJ26" i="4"/>
  <c r="AK27" i="4"/>
  <c r="AS27" i="4"/>
  <c r="AE28" i="4"/>
  <c r="AM28" i="4"/>
  <c r="AF29" i="4"/>
  <c r="AN29" i="4"/>
  <c r="AV29" i="4"/>
  <c r="BD29" i="4"/>
  <c r="AX274" i="4"/>
  <c r="AX273" i="4"/>
  <c r="AG30" i="4"/>
  <c r="AO30" i="4"/>
  <c r="AW30" i="4"/>
  <c r="BE30" i="4"/>
  <c r="DL177" i="4"/>
  <c r="DL176" i="4"/>
  <c r="DL175" i="4"/>
  <c r="DL174" i="4"/>
  <c r="DL173" i="4"/>
  <c r="DL169" i="4"/>
  <c r="DL167" i="4"/>
  <c r="DL153" i="4"/>
  <c r="DL161" i="4"/>
  <c r="DL157" i="4"/>
  <c r="DL168" i="4"/>
  <c r="DL166" i="4"/>
  <c r="DL165" i="4"/>
  <c r="DL152" i="4"/>
  <c r="DL160" i="4"/>
  <c r="DL159" i="4"/>
  <c r="DL158" i="4"/>
  <c r="DL134" i="4"/>
  <c r="DL135" i="4"/>
  <c r="DL124" i="4"/>
  <c r="DL136" i="4"/>
  <c r="DL151" i="4"/>
  <c r="DL150" i="4"/>
  <c r="DL149" i="4"/>
  <c r="DL145" i="4"/>
  <c r="DL133" i="4"/>
  <c r="DL132" i="4"/>
  <c r="DL128" i="4"/>
  <c r="DL127" i="4"/>
  <c r="DL126" i="4"/>
  <c r="DL125" i="4"/>
  <c r="DL144" i="4"/>
  <c r="DL143" i="4"/>
  <c r="DL142" i="4"/>
  <c r="DL141" i="4"/>
  <c r="DL112" i="4"/>
  <c r="DL104" i="4"/>
  <c r="DL103" i="4"/>
  <c r="DL102" i="4"/>
  <c r="DL120" i="4"/>
  <c r="DL119" i="4"/>
  <c r="DL118" i="4"/>
  <c r="DL117" i="4"/>
  <c r="DL116" i="4"/>
  <c r="DL111" i="4"/>
  <c r="DL110" i="4"/>
  <c r="DL109" i="4"/>
  <c r="DL108" i="4"/>
  <c r="DL101" i="4"/>
  <c r="DL100" i="4"/>
  <c r="DT177" i="4"/>
  <c r="DT176" i="4"/>
  <c r="DT175" i="4"/>
  <c r="DT174" i="4"/>
  <c r="DT173" i="4"/>
  <c r="DT169" i="4"/>
  <c r="DT167" i="4"/>
  <c r="DT153" i="4"/>
  <c r="DT161" i="4"/>
  <c r="DT157" i="4"/>
  <c r="DT168" i="4"/>
  <c r="DT166" i="4"/>
  <c r="DT165" i="4"/>
  <c r="DT152" i="4"/>
  <c r="DT160" i="4"/>
  <c r="DT159" i="4"/>
  <c r="DT158" i="4"/>
  <c r="DT134" i="4"/>
  <c r="DT135" i="4"/>
  <c r="DT124" i="4"/>
  <c r="DT136" i="4"/>
  <c r="DT151" i="4"/>
  <c r="DT150" i="4"/>
  <c r="DT149" i="4"/>
  <c r="DT145" i="4"/>
  <c r="DT133" i="4"/>
  <c r="DT132" i="4"/>
  <c r="DT128" i="4"/>
  <c r="DT127" i="4"/>
  <c r="DT126" i="4"/>
  <c r="DT125" i="4"/>
  <c r="DT144" i="4"/>
  <c r="DT143" i="4"/>
  <c r="DT142" i="4"/>
  <c r="DT141" i="4"/>
  <c r="DT112" i="4"/>
  <c r="DT104" i="4"/>
  <c r="DT103" i="4"/>
  <c r="DT102" i="4"/>
  <c r="DT120" i="4"/>
  <c r="DT119" i="4"/>
  <c r="DT118" i="4"/>
  <c r="DT117" i="4"/>
  <c r="DT116" i="4"/>
  <c r="DT111" i="4"/>
  <c r="DT110" i="4"/>
  <c r="DT109" i="4"/>
  <c r="DT108" i="4"/>
  <c r="DT101" i="4"/>
  <c r="DT100" i="4"/>
  <c r="EE200" i="4"/>
  <c r="EE199" i="4"/>
  <c r="EE201" i="4"/>
  <c r="EE209" i="4"/>
  <c r="EE208" i="4"/>
  <c r="EE207" i="4"/>
  <c r="EE206" i="4"/>
  <c r="EE205" i="4"/>
  <c r="EE190" i="4"/>
  <c r="EE198" i="4"/>
  <c r="EE197" i="4"/>
  <c r="EE191" i="4"/>
  <c r="EE185" i="4"/>
  <c r="EE184" i="4"/>
  <c r="EE183" i="4"/>
  <c r="EE193" i="4"/>
  <c r="EE192" i="4"/>
  <c r="EE189" i="4"/>
  <c r="EE161" i="4"/>
  <c r="EE63" i="4" s="1"/>
  <c r="EE157" i="4"/>
  <c r="EE59" i="4" s="1"/>
  <c r="EE168" i="4"/>
  <c r="EE182" i="4"/>
  <c r="EE181" i="4"/>
  <c r="EE166" i="4"/>
  <c r="EE165" i="4"/>
  <c r="EE152" i="4"/>
  <c r="EE160" i="4"/>
  <c r="EE94" i="4" s="1"/>
  <c r="EE159" i="4"/>
  <c r="EE61" i="4" s="1"/>
  <c r="EE158" i="4"/>
  <c r="EE92" i="4" s="1"/>
  <c r="EE177" i="4"/>
  <c r="EE176" i="4"/>
  <c r="EE175" i="4"/>
  <c r="EE174" i="4"/>
  <c r="EE173" i="4"/>
  <c r="EE169" i="4"/>
  <c r="EE167" i="4"/>
  <c r="EE135" i="4"/>
  <c r="EE124" i="4"/>
  <c r="EE136" i="4"/>
  <c r="EE151" i="4"/>
  <c r="EE150" i="4"/>
  <c r="EE149" i="4"/>
  <c r="EE148" i="4"/>
  <c r="EE144" i="4"/>
  <c r="EE143" i="4"/>
  <c r="EE142" i="4"/>
  <c r="EE141" i="4"/>
  <c r="EE140" i="4"/>
  <c r="EE134" i="4"/>
  <c r="EE132" i="4"/>
  <c r="EE125" i="4"/>
  <c r="EE112" i="4"/>
  <c r="EE104" i="4"/>
  <c r="EE87" i="4" s="1"/>
  <c r="EE133" i="4"/>
  <c r="EE126" i="4"/>
  <c r="EE127" i="4"/>
  <c r="EE120" i="4"/>
  <c r="EE119" i="4"/>
  <c r="EE118" i="4"/>
  <c r="EE117" i="4"/>
  <c r="EE116" i="4"/>
  <c r="EE103" i="4"/>
  <c r="EE70" i="4" s="1"/>
  <c r="EE102" i="4"/>
  <c r="EE85" i="4" s="1"/>
  <c r="EE111" i="4"/>
  <c r="EE110" i="4"/>
  <c r="EE109" i="4"/>
  <c r="EE108" i="4"/>
  <c r="EE128" i="4"/>
  <c r="EE101" i="4"/>
  <c r="EE68" i="4" s="1"/>
  <c r="EE100" i="4"/>
  <c r="EE83" i="4" s="1"/>
  <c r="EM200" i="4"/>
  <c r="EM199" i="4"/>
  <c r="EM201" i="4"/>
  <c r="EM209" i="4"/>
  <c r="EM208" i="4"/>
  <c r="EM207" i="4"/>
  <c r="EM206" i="4"/>
  <c r="EM205" i="4"/>
  <c r="EM190" i="4"/>
  <c r="EM198" i="4"/>
  <c r="EM197" i="4"/>
  <c r="EM191" i="4"/>
  <c r="EM185" i="4"/>
  <c r="EM184" i="4"/>
  <c r="EM183" i="4"/>
  <c r="EM193" i="4"/>
  <c r="EM192" i="4"/>
  <c r="EM189" i="4"/>
  <c r="EM161" i="4"/>
  <c r="EM63" i="4" s="1"/>
  <c r="EM157" i="4"/>
  <c r="EM59" i="4" s="1"/>
  <c r="EM168" i="4"/>
  <c r="EM182" i="4"/>
  <c r="EM181" i="4"/>
  <c r="EM166" i="4"/>
  <c r="EM165" i="4"/>
  <c r="EM152" i="4"/>
  <c r="EM160" i="4"/>
  <c r="EM94" i="4" s="1"/>
  <c r="EM159" i="4"/>
  <c r="EM61" i="4" s="1"/>
  <c r="EM158" i="4"/>
  <c r="EM92" i="4" s="1"/>
  <c r="EM177" i="4"/>
  <c r="EM176" i="4"/>
  <c r="EM175" i="4"/>
  <c r="EM174" i="4"/>
  <c r="EM173" i="4"/>
  <c r="EM169" i="4"/>
  <c r="EM167" i="4"/>
  <c r="EM135" i="4"/>
  <c r="EM124" i="4"/>
  <c r="EM136" i="4"/>
  <c r="EM151" i="4"/>
  <c r="EM150" i="4"/>
  <c r="EM149" i="4"/>
  <c r="EM148" i="4"/>
  <c r="EM144" i="4"/>
  <c r="EM143" i="4"/>
  <c r="EM142" i="4"/>
  <c r="EM141" i="4"/>
  <c r="EM140" i="4"/>
  <c r="EM134" i="4"/>
  <c r="EM112" i="4"/>
  <c r="EM133" i="4"/>
  <c r="EM126" i="4"/>
  <c r="EM104" i="4"/>
  <c r="EM87" i="4" s="1"/>
  <c r="EM127" i="4"/>
  <c r="EM120" i="4"/>
  <c r="EM119" i="4"/>
  <c r="EM118" i="4"/>
  <c r="EM117" i="4"/>
  <c r="EM116" i="4"/>
  <c r="EM103" i="4"/>
  <c r="EM70" i="4" s="1"/>
  <c r="EM102" i="4"/>
  <c r="EM85" i="4" s="1"/>
  <c r="EM128" i="4"/>
  <c r="EM111" i="4"/>
  <c r="EM110" i="4"/>
  <c r="EM109" i="4"/>
  <c r="EM108" i="4"/>
  <c r="EM101" i="4"/>
  <c r="EM68" i="4" s="1"/>
  <c r="EM100" i="4"/>
  <c r="EM83" i="4" s="1"/>
  <c r="EM132" i="4"/>
  <c r="EM125" i="4"/>
  <c r="EZ217" i="4"/>
  <c r="EZ216" i="4"/>
  <c r="EZ215" i="4"/>
  <c r="EZ214" i="4"/>
  <c r="EZ201" i="4"/>
  <c r="EZ213" i="4"/>
  <c r="EZ209" i="4"/>
  <c r="EZ208" i="4"/>
  <c r="EZ207" i="4"/>
  <c r="EZ206" i="4"/>
  <c r="EZ205" i="4"/>
  <c r="EZ200" i="4"/>
  <c r="EZ199" i="4"/>
  <c r="EZ193" i="4"/>
  <c r="EZ192" i="4"/>
  <c r="EZ189" i="4"/>
  <c r="EZ190" i="4"/>
  <c r="EZ198" i="4"/>
  <c r="EZ197" i="4"/>
  <c r="EZ191" i="4"/>
  <c r="EZ185" i="4"/>
  <c r="EZ184" i="4"/>
  <c r="EZ183" i="4"/>
  <c r="EZ160" i="4"/>
  <c r="EZ159" i="4"/>
  <c r="EZ158" i="4"/>
  <c r="EZ177" i="4"/>
  <c r="EZ176" i="4"/>
  <c r="EZ175" i="4"/>
  <c r="EZ174" i="4"/>
  <c r="EZ173" i="4"/>
  <c r="EZ169" i="4"/>
  <c r="EZ156" i="4"/>
  <c r="EZ157" i="4"/>
  <c r="EZ182" i="4"/>
  <c r="EZ181" i="4"/>
  <c r="EZ152" i="4"/>
  <c r="EZ151" i="4"/>
  <c r="EZ150" i="4"/>
  <c r="EZ149" i="4"/>
  <c r="EZ148" i="4"/>
  <c r="EZ133" i="4"/>
  <c r="EZ132" i="4"/>
  <c r="EZ128" i="4"/>
  <c r="EZ127" i="4"/>
  <c r="EZ126" i="4"/>
  <c r="EZ125" i="4"/>
  <c r="EZ144" i="4"/>
  <c r="EZ143" i="4"/>
  <c r="EZ142" i="4"/>
  <c r="EZ141" i="4"/>
  <c r="EZ140" i="4"/>
  <c r="EZ134" i="4"/>
  <c r="EZ135" i="4"/>
  <c r="EZ124" i="4"/>
  <c r="EZ136" i="4"/>
  <c r="EZ120" i="4"/>
  <c r="EZ119" i="4"/>
  <c r="EZ118" i="4"/>
  <c r="EZ117" i="4"/>
  <c r="EZ116" i="4"/>
  <c r="EZ111" i="4"/>
  <c r="EZ110" i="4"/>
  <c r="EZ109" i="4"/>
  <c r="EZ108" i="4"/>
  <c r="EZ103" i="4"/>
  <c r="EZ102" i="4"/>
  <c r="EZ101" i="4"/>
  <c r="EZ100" i="4"/>
  <c r="EZ112" i="4"/>
  <c r="EZ104" i="4"/>
  <c r="FH217" i="4"/>
  <c r="FH216" i="4"/>
  <c r="FH215" i="4"/>
  <c r="FH214" i="4"/>
  <c r="FH201" i="4"/>
  <c r="FH209" i="4"/>
  <c r="FH208" i="4"/>
  <c r="FH207" i="4"/>
  <c r="FH206" i="4"/>
  <c r="FH205" i="4"/>
  <c r="FH213" i="4"/>
  <c r="FH200" i="4"/>
  <c r="FH199" i="4"/>
  <c r="FH193" i="4"/>
  <c r="FH192" i="4"/>
  <c r="FH189" i="4"/>
  <c r="FH190" i="4"/>
  <c r="FH198" i="4"/>
  <c r="FH197" i="4"/>
  <c r="FH191" i="4"/>
  <c r="FH185" i="4"/>
  <c r="FH184" i="4"/>
  <c r="FH183" i="4"/>
  <c r="FH160" i="4"/>
  <c r="FH159" i="4"/>
  <c r="FH158" i="4"/>
  <c r="FH177" i="4"/>
  <c r="FH176" i="4"/>
  <c r="FH175" i="4"/>
  <c r="FH174" i="4"/>
  <c r="FH173" i="4"/>
  <c r="FH169" i="4"/>
  <c r="FH156" i="4"/>
  <c r="FH157" i="4"/>
  <c r="FH182" i="4"/>
  <c r="FH181" i="4"/>
  <c r="FH152" i="4"/>
  <c r="FH151" i="4"/>
  <c r="FH150" i="4"/>
  <c r="FH149" i="4"/>
  <c r="FH148" i="4"/>
  <c r="FH133" i="4"/>
  <c r="FH132" i="4"/>
  <c r="FH128" i="4"/>
  <c r="FH127" i="4"/>
  <c r="FH126" i="4"/>
  <c r="FH125" i="4"/>
  <c r="FH144" i="4"/>
  <c r="FH143" i="4"/>
  <c r="FH142" i="4"/>
  <c r="FH141" i="4"/>
  <c r="FH140" i="4"/>
  <c r="FH134" i="4"/>
  <c r="FH135" i="4"/>
  <c r="FH124" i="4"/>
  <c r="FH136" i="4"/>
  <c r="FH120" i="4"/>
  <c r="FH119" i="4"/>
  <c r="FH118" i="4"/>
  <c r="FH117" i="4"/>
  <c r="FH116" i="4"/>
  <c r="FH111" i="4"/>
  <c r="FH110" i="4"/>
  <c r="FH109" i="4"/>
  <c r="FH108" i="4"/>
  <c r="FH103" i="4"/>
  <c r="FH102" i="4"/>
  <c r="FH101" i="4"/>
  <c r="FH100" i="4"/>
  <c r="FH112" i="4"/>
  <c r="FH104" i="4"/>
  <c r="FZ153" i="4"/>
  <c r="FZ177" i="4"/>
  <c r="FZ176" i="4"/>
  <c r="FZ175" i="4"/>
  <c r="FZ174" i="4"/>
  <c r="FZ173" i="4"/>
  <c r="FZ169" i="4"/>
  <c r="FZ167" i="4"/>
  <c r="FZ157" i="4"/>
  <c r="FZ168" i="4"/>
  <c r="FZ166" i="4"/>
  <c r="FZ165" i="4"/>
  <c r="FZ152" i="4"/>
  <c r="FZ151" i="4"/>
  <c r="FZ161" i="4"/>
  <c r="FZ160" i="4"/>
  <c r="FZ159" i="4"/>
  <c r="FZ158" i="4"/>
  <c r="FZ144" i="4"/>
  <c r="FZ143" i="4"/>
  <c r="FZ142" i="4"/>
  <c r="FZ141" i="4"/>
  <c r="FZ134" i="4"/>
  <c r="FZ135" i="4"/>
  <c r="FZ145" i="4"/>
  <c r="FZ136" i="4"/>
  <c r="FZ150" i="4"/>
  <c r="FZ149" i="4"/>
  <c r="FZ133" i="4"/>
  <c r="FZ132" i="4"/>
  <c r="FZ128" i="4"/>
  <c r="FZ127" i="4"/>
  <c r="FZ126" i="4"/>
  <c r="FZ125" i="4"/>
  <c r="FZ124" i="4"/>
  <c r="FZ111" i="4"/>
  <c r="FZ110" i="4"/>
  <c r="FZ109" i="4"/>
  <c r="FZ108" i="4"/>
  <c r="FZ103" i="4"/>
  <c r="FZ102" i="4"/>
  <c r="FZ101" i="4"/>
  <c r="FZ100" i="4"/>
  <c r="FZ112" i="4"/>
  <c r="FZ104" i="4"/>
  <c r="FZ120" i="4"/>
  <c r="FZ119" i="4"/>
  <c r="FZ118" i="4"/>
  <c r="FZ117" i="4"/>
  <c r="FZ116" i="4"/>
  <c r="GH153" i="4"/>
  <c r="GH177" i="4"/>
  <c r="GH176" i="4"/>
  <c r="GH175" i="4"/>
  <c r="GH174" i="4"/>
  <c r="GH173" i="4"/>
  <c r="GH169" i="4"/>
  <c r="GH167" i="4"/>
  <c r="GH157" i="4"/>
  <c r="GH168" i="4"/>
  <c r="GH166" i="4"/>
  <c r="GH165" i="4"/>
  <c r="GH152" i="4"/>
  <c r="GH151" i="4"/>
  <c r="GH161" i="4"/>
  <c r="GH160" i="4"/>
  <c r="GH159" i="4"/>
  <c r="GH158" i="4"/>
  <c r="GH144" i="4"/>
  <c r="GH143" i="4"/>
  <c r="GH142" i="4"/>
  <c r="GH141" i="4"/>
  <c r="GH134" i="4"/>
  <c r="GH135" i="4"/>
  <c r="GH145" i="4"/>
  <c r="GH136" i="4"/>
  <c r="GH150" i="4"/>
  <c r="GH149" i="4"/>
  <c r="GH133" i="4"/>
  <c r="GH132" i="4"/>
  <c r="GH128" i="4"/>
  <c r="GH127" i="4"/>
  <c r="GH126" i="4"/>
  <c r="GH125" i="4"/>
  <c r="GH111" i="4"/>
  <c r="GH110" i="4"/>
  <c r="GH109" i="4"/>
  <c r="GH108" i="4"/>
  <c r="GH103" i="4"/>
  <c r="GH102" i="4"/>
  <c r="GH101" i="4"/>
  <c r="GH100" i="4"/>
  <c r="GH112" i="4"/>
  <c r="GH104" i="4"/>
  <c r="GH124" i="4"/>
  <c r="GH120" i="4"/>
  <c r="GH119" i="4"/>
  <c r="GH118" i="4"/>
  <c r="GH117" i="4"/>
  <c r="GH116" i="4"/>
  <c r="GS201" i="4"/>
  <c r="GS209" i="4"/>
  <c r="GS208" i="4"/>
  <c r="GS207" i="4"/>
  <c r="GS206" i="4"/>
  <c r="GS205" i="4"/>
  <c r="GS193" i="4"/>
  <c r="GS192" i="4"/>
  <c r="GS189" i="4"/>
  <c r="GS200" i="4"/>
  <c r="GS199" i="4"/>
  <c r="GS190" i="4"/>
  <c r="GS198" i="4"/>
  <c r="GS197" i="4"/>
  <c r="GS191" i="4"/>
  <c r="GS185" i="4"/>
  <c r="GS184" i="4"/>
  <c r="GS183" i="4"/>
  <c r="GS182" i="4"/>
  <c r="GS181" i="4"/>
  <c r="GS177" i="4"/>
  <c r="GS176" i="4"/>
  <c r="GS175" i="4"/>
  <c r="GS174" i="4"/>
  <c r="GS173" i="4"/>
  <c r="GS169" i="4"/>
  <c r="GS167" i="4"/>
  <c r="GS157" i="4"/>
  <c r="GS75" i="4" s="1"/>
  <c r="GS168" i="4"/>
  <c r="GS166" i="4"/>
  <c r="GS165" i="4"/>
  <c r="GS152" i="4"/>
  <c r="GS151" i="4"/>
  <c r="GS161" i="4"/>
  <c r="GS79" i="4" s="1"/>
  <c r="GS160" i="4"/>
  <c r="GS94" i="4" s="1"/>
  <c r="GS159" i="4"/>
  <c r="GS77" i="4" s="1"/>
  <c r="GS158" i="4"/>
  <c r="GS92" i="4" s="1"/>
  <c r="GS134" i="4"/>
  <c r="GS135" i="4"/>
  <c r="GS124" i="4"/>
  <c r="GS136" i="4"/>
  <c r="GS150" i="4"/>
  <c r="GS149" i="4"/>
  <c r="GS148" i="4"/>
  <c r="GS133" i="4"/>
  <c r="GS132" i="4"/>
  <c r="GS128" i="4"/>
  <c r="GS127" i="4"/>
  <c r="GS126" i="4"/>
  <c r="GS125" i="4"/>
  <c r="GS144" i="4"/>
  <c r="GS143" i="4"/>
  <c r="GS142" i="4"/>
  <c r="GS141" i="4"/>
  <c r="GS140" i="4"/>
  <c r="GS112" i="4"/>
  <c r="GS101" i="4"/>
  <c r="GS68" i="4" s="1"/>
  <c r="GS100" i="4"/>
  <c r="GS83" i="4" s="1"/>
  <c r="GS104" i="4"/>
  <c r="GS87" i="4" s="1"/>
  <c r="GS120" i="4"/>
  <c r="GS119" i="4"/>
  <c r="GS118" i="4"/>
  <c r="GS117" i="4"/>
  <c r="GS116" i="4"/>
  <c r="GS111" i="4"/>
  <c r="GS110" i="4"/>
  <c r="GS109" i="4"/>
  <c r="GS108" i="4"/>
  <c r="GS103" i="4"/>
  <c r="GS70" i="4" s="1"/>
  <c r="GS102" i="4"/>
  <c r="GS85" i="4" s="1"/>
  <c r="HA201" i="4"/>
  <c r="HA209" i="4"/>
  <c r="HA208" i="4"/>
  <c r="HA207" i="4"/>
  <c r="HA206" i="4"/>
  <c r="HA205" i="4"/>
  <c r="HA200" i="4"/>
  <c r="HA193" i="4"/>
  <c r="HA192" i="4"/>
  <c r="HA189" i="4"/>
  <c r="HA199" i="4"/>
  <c r="HA190" i="4"/>
  <c r="HA198" i="4"/>
  <c r="HA197" i="4"/>
  <c r="HA191" i="4"/>
  <c r="HA185" i="4"/>
  <c r="HA184" i="4"/>
  <c r="HA183" i="4"/>
  <c r="HA182" i="4"/>
  <c r="HA181" i="4"/>
  <c r="HA177" i="4"/>
  <c r="HA176" i="4"/>
  <c r="HA175" i="4"/>
  <c r="HA174" i="4"/>
  <c r="HA173" i="4"/>
  <c r="HA169" i="4"/>
  <c r="HA167" i="4"/>
  <c r="HA157" i="4"/>
  <c r="HA91" i="4" s="1"/>
  <c r="HA168" i="4"/>
  <c r="HA166" i="4"/>
  <c r="HA165" i="4"/>
  <c r="HA152" i="4"/>
  <c r="HA151" i="4"/>
  <c r="HA161" i="4"/>
  <c r="HA95" i="4" s="1"/>
  <c r="HA160" i="4"/>
  <c r="HA78" i="4" s="1"/>
  <c r="HA159" i="4"/>
  <c r="HA93" i="4" s="1"/>
  <c r="HA158" i="4"/>
  <c r="HA76" i="4" s="1"/>
  <c r="HA134" i="4"/>
  <c r="HA135" i="4"/>
  <c r="HA124" i="4"/>
  <c r="HA136" i="4"/>
  <c r="HA150" i="4"/>
  <c r="HA149" i="4"/>
  <c r="HA148" i="4"/>
  <c r="HA133" i="4"/>
  <c r="HA132" i="4"/>
  <c r="HA128" i="4"/>
  <c r="HA127" i="4"/>
  <c r="HA126" i="4"/>
  <c r="HA125" i="4"/>
  <c r="HA144" i="4"/>
  <c r="HA143" i="4"/>
  <c r="HA142" i="4"/>
  <c r="HA141" i="4"/>
  <c r="HA140" i="4"/>
  <c r="HA112" i="4"/>
  <c r="HA101" i="4"/>
  <c r="HA84" i="4" s="1"/>
  <c r="HA100" i="4"/>
  <c r="HA67" i="4" s="1"/>
  <c r="HA104" i="4"/>
  <c r="HA55" i="4" s="1"/>
  <c r="HA120" i="4"/>
  <c r="HA119" i="4"/>
  <c r="HA118" i="4"/>
  <c r="HA117" i="4"/>
  <c r="HA116" i="4"/>
  <c r="HA111" i="4"/>
  <c r="HA110" i="4"/>
  <c r="HA109" i="4"/>
  <c r="HA108" i="4"/>
  <c r="HA103" i="4"/>
  <c r="HA86" i="4" s="1"/>
  <c r="HA102" i="4"/>
  <c r="HA69" i="4" s="1"/>
  <c r="HL213" i="4"/>
  <c r="HL217" i="4"/>
  <c r="HL216" i="4"/>
  <c r="HL215" i="4"/>
  <c r="HL214" i="4"/>
  <c r="HL201" i="4"/>
  <c r="HL209" i="4"/>
  <c r="HL208" i="4"/>
  <c r="HL207" i="4"/>
  <c r="HL206" i="4"/>
  <c r="HL205" i="4"/>
  <c r="HL200" i="4"/>
  <c r="HL199" i="4"/>
  <c r="HL193" i="4"/>
  <c r="HL192" i="4"/>
  <c r="HL189" i="4"/>
  <c r="HL190" i="4"/>
  <c r="HL198" i="4"/>
  <c r="HL197" i="4"/>
  <c r="HL191" i="4"/>
  <c r="HL185" i="4"/>
  <c r="HL184" i="4"/>
  <c r="HL183" i="4"/>
  <c r="HL157" i="4"/>
  <c r="HL152" i="4"/>
  <c r="HL151" i="4"/>
  <c r="HL160" i="4"/>
  <c r="HL159" i="4"/>
  <c r="HL158" i="4"/>
  <c r="HL182" i="4"/>
  <c r="HL181" i="4"/>
  <c r="HL177" i="4"/>
  <c r="HL176" i="4"/>
  <c r="HL175" i="4"/>
  <c r="HL174" i="4"/>
  <c r="HL173" i="4"/>
  <c r="HL169" i="4"/>
  <c r="HL156" i="4"/>
  <c r="HL124" i="4"/>
  <c r="HL136" i="4"/>
  <c r="HL150" i="4"/>
  <c r="HL149" i="4"/>
  <c r="HL148" i="4"/>
  <c r="HL133" i="4"/>
  <c r="HL132" i="4"/>
  <c r="HL128" i="4"/>
  <c r="HL127" i="4"/>
  <c r="HL126" i="4"/>
  <c r="HL125" i="4"/>
  <c r="HL144" i="4"/>
  <c r="HL143" i="4"/>
  <c r="HL142" i="4"/>
  <c r="HL141" i="4"/>
  <c r="HL140" i="4"/>
  <c r="HL134" i="4"/>
  <c r="HL135" i="4"/>
  <c r="HL101" i="4"/>
  <c r="HL100" i="4"/>
  <c r="HL120" i="4"/>
  <c r="HL119" i="4"/>
  <c r="HL118" i="4"/>
  <c r="HL117" i="4"/>
  <c r="HL116" i="4"/>
  <c r="HL104" i="4"/>
  <c r="HL111" i="4"/>
  <c r="HL110" i="4"/>
  <c r="HL109" i="4"/>
  <c r="HL108" i="4"/>
  <c r="HL103" i="4"/>
  <c r="HL102" i="4"/>
  <c r="HL112" i="4"/>
  <c r="HT213" i="4"/>
  <c r="HT217" i="4"/>
  <c r="HT216" i="4"/>
  <c r="HT215" i="4"/>
  <c r="HT214" i="4"/>
  <c r="HT201" i="4"/>
  <c r="HT209" i="4"/>
  <c r="HT208" i="4"/>
  <c r="HT207" i="4"/>
  <c r="HT206" i="4"/>
  <c r="HT205" i="4"/>
  <c r="HT200" i="4"/>
  <c r="HT199" i="4"/>
  <c r="HT198" i="4"/>
  <c r="HT193" i="4"/>
  <c r="HT192" i="4"/>
  <c r="HT189" i="4"/>
  <c r="HT190" i="4"/>
  <c r="HT197" i="4"/>
  <c r="HT191" i="4"/>
  <c r="HT185" i="4"/>
  <c r="HT184" i="4"/>
  <c r="HT183" i="4"/>
  <c r="HT157" i="4"/>
  <c r="HT152" i="4"/>
  <c r="HT151" i="4"/>
  <c r="HT160" i="4"/>
  <c r="HT159" i="4"/>
  <c r="HT158" i="4"/>
  <c r="HT182" i="4"/>
  <c r="HT181" i="4"/>
  <c r="HT177" i="4"/>
  <c r="HT176" i="4"/>
  <c r="HT175" i="4"/>
  <c r="HT174" i="4"/>
  <c r="HT173" i="4"/>
  <c r="HT169" i="4"/>
  <c r="HT156" i="4"/>
  <c r="HT124" i="4"/>
  <c r="HT136" i="4"/>
  <c r="HT150" i="4"/>
  <c r="HT149" i="4"/>
  <c r="HT148" i="4"/>
  <c r="HT133" i="4"/>
  <c r="HT132" i="4"/>
  <c r="HT128" i="4"/>
  <c r="HT127" i="4"/>
  <c r="HT126" i="4"/>
  <c r="HT125" i="4"/>
  <c r="HT144" i="4"/>
  <c r="HT143" i="4"/>
  <c r="HT142" i="4"/>
  <c r="HT141" i="4"/>
  <c r="HT140" i="4"/>
  <c r="HT134" i="4"/>
  <c r="HT135" i="4"/>
  <c r="HT101" i="4"/>
  <c r="HT100" i="4"/>
  <c r="HT120" i="4"/>
  <c r="HT119" i="4"/>
  <c r="HT118" i="4"/>
  <c r="HT117" i="4"/>
  <c r="HT116" i="4"/>
  <c r="HT104" i="4"/>
  <c r="HT111" i="4"/>
  <c r="HT110" i="4"/>
  <c r="HT109" i="4"/>
  <c r="HT108" i="4"/>
  <c r="HT103" i="4"/>
  <c r="HT102" i="4"/>
  <c r="HT112" i="4"/>
  <c r="IE213" i="4"/>
  <c r="IE217" i="4"/>
  <c r="IE216" i="4"/>
  <c r="IE215" i="4"/>
  <c r="IE214" i="4"/>
  <c r="IE200" i="4"/>
  <c r="IE199" i="4"/>
  <c r="IE198" i="4"/>
  <c r="IE201" i="4"/>
  <c r="IE190" i="4"/>
  <c r="IE197" i="4"/>
  <c r="IE191" i="4"/>
  <c r="IE185" i="4"/>
  <c r="IE184" i="4"/>
  <c r="IE183" i="4"/>
  <c r="IE209" i="4"/>
  <c r="IE208" i="4"/>
  <c r="IE207" i="4"/>
  <c r="IE206" i="4"/>
  <c r="IE193" i="4"/>
  <c r="IE192" i="4"/>
  <c r="IE189" i="4"/>
  <c r="IE205" i="4"/>
  <c r="IE152" i="4"/>
  <c r="IE151" i="4"/>
  <c r="IE160" i="4"/>
  <c r="IE159" i="4"/>
  <c r="IE158" i="4"/>
  <c r="IE182" i="4"/>
  <c r="IE181" i="4"/>
  <c r="IE177" i="4"/>
  <c r="IE176" i="4"/>
  <c r="IE175" i="4"/>
  <c r="IE174" i="4"/>
  <c r="IE173" i="4"/>
  <c r="IE169" i="4"/>
  <c r="IE156" i="4"/>
  <c r="IE157" i="4"/>
  <c r="IE136" i="4"/>
  <c r="IE150" i="4"/>
  <c r="IE149" i="4"/>
  <c r="IE148" i="4"/>
  <c r="IE133" i="4"/>
  <c r="IE132" i="4"/>
  <c r="IE128" i="4"/>
  <c r="IE127" i="4"/>
  <c r="IE126" i="4"/>
  <c r="IE125" i="4"/>
  <c r="IE144" i="4"/>
  <c r="IE143" i="4"/>
  <c r="IE142" i="4"/>
  <c r="IE141" i="4"/>
  <c r="IE140" i="4"/>
  <c r="IE134" i="4"/>
  <c r="IE135" i="4"/>
  <c r="IE124" i="4"/>
  <c r="IE120" i="4"/>
  <c r="IE119" i="4"/>
  <c r="IE118" i="4"/>
  <c r="IE117" i="4"/>
  <c r="IE116" i="4"/>
  <c r="IE111" i="4"/>
  <c r="IE110" i="4"/>
  <c r="IE109" i="4"/>
  <c r="IE108" i="4"/>
  <c r="IE104" i="4"/>
  <c r="IE112" i="4"/>
  <c r="IE103" i="4"/>
  <c r="IE102" i="4"/>
  <c r="IE101" i="4"/>
  <c r="IE100" i="4"/>
  <c r="IM213" i="4"/>
  <c r="IM217" i="4"/>
  <c r="IM216" i="4"/>
  <c r="IM215" i="4"/>
  <c r="IM214" i="4"/>
  <c r="IM200" i="4"/>
  <c r="IM199" i="4"/>
  <c r="IM198" i="4"/>
  <c r="IM201" i="4"/>
  <c r="IM190" i="4"/>
  <c r="IM209" i="4"/>
  <c r="IM197" i="4"/>
  <c r="IM191" i="4"/>
  <c r="IM185" i="4"/>
  <c r="IM184" i="4"/>
  <c r="IM183" i="4"/>
  <c r="IM208" i="4"/>
  <c r="IM207" i="4"/>
  <c r="IM206" i="4"/>
  <c r="IM205" i="4"/>
  <c r="IM193" i="4"/>
  <c r="IM192" i="4"/>
  <c r="IM189" i="4"/>
  <c r="IM152" i="4"/>
  <c r="IM151" i="4"/>
  <c r="IM160" i="4"/>
  <c r="IM159" i="4"/>
  <c r="IM158" i="4"/>
  <c r="IM182" i="4"/>
  <c r="IM181" i="4"/>
  <c r="IM177" i="4"/>
  <c r="IM176" i="4"/>
  <c r="IM175" i="4"/>
  <c r="IM174" i="4"/>
  <c r="IM173" i="4"/>
  <c r="IM169" i="4"/>
  <c r="IM156" i="4"/>
  <c r="IM157" i="4"/>
  <c r="IM136" i="4"/>
  <c r="IM150" i="4"/>
  <c r="IM149" i="4"/>
  <c r="IM148" i="4"/>
  <c r="IM133" i="4"/>
  <c r="IM132" i="4"/>
  <c r="IM128" i="4"/>
  <c r="IM127" i="4"/>
  <c r="IM126" i="4"/>
  <c r="IM125" i="4"/>
  <c r="IM144" i="4"/>
  <c r="IM143" i="4"/>
  <c r="IM142" i="4"/>
  <c r="IM141" i="4"/>
  <c r="IM140" i="4"/>
  <c r="IM134" i="4"/>
  <c r="IM135" i="4"/>
  <c r="IM124" i="4"/>
  <c r="IM120" i="4"/>
  <c r="IM119" i="4"/>
  <c r="IM118" i="4"/>
  <c r="IM117" i="4"/>
  <c r="IM116" i="4"/>
  <c r="IM111" i="4"/>
  <c r="IM110" i="4"/>
  <c r="IM109" i="4"/>
  <c r="IM108" i="4"/>
  <c r="IM104" i="4"/>
  <c r="IM112" i="4"/>
  <c r="IM103" i="4"/>
  <c r="IM102" i="4"/>
  <c r="IM101" i="4"/>
  <c r="IM100" i="4"/>
  <c r="H50" i="4"/>
  <c r="P50" i="4"/>
  <c r="EH51" i="4"/>
  <c r="EP51" i="4"/>
  <c r="GU51" i="4"/>
  <c r="HC51" i="4"/>
  <c r="EH52" i="4"/>
  <c r="EP52" i="4"/>
  <c r="GU52" i="4"/>
  <c r="HC52" i="4"/>
  <c r="EH53" i="4"/>
  <c r="EP53" i="4"/>
  <c r="GU53" i="4"/>
  <c r="HC53" i="4"/>
  <c r="EH54" i="4"/>
  <c r="EP54" i="4"/>
  <c r="GU54" i="4"/>
  <c r="HC54" i="4"/>
  <c r="EJ55" i="4"/>
  <c r="ER55" i="4"/>
  <c r="GO55" i="4"/>
  <c r="GW55" i="4"/>
  <c r="EG61" i="4"/>
  <c r="EK69" i="4"/>
  <c r="ES70" i="4"/>
  <c r="GP70" i="4"/>
  <c r="GX71" i="4"/>
  <c r="AK3" i="4"/>
  <c r="CB240" i="4"/>
  <c r="CB238" i="4"/>
  <c r="CB257" i="4"/>
  <c r="CB256" i="4"/>
  <c r="CB255" i="4"/>
  <c r="CB254" i="4"/>
  <c r="CB253" i="4"/>
  <c r="CB249" i="4"/>
  <c r="CB248" i="4"/>
  <c r="CB247" i="4"/>
  <c r="CB246" i="4"/>
  <c r="CB245" i="4"/>
  <c r="CB241" i="4"/>
  <c r="CB239" i="4"/>
  <c r="CB237" i="4"/>
  <c r="CB233" i="4"/>
  <c r="CB224" i="4"/>
  <c r="CB231" i="4"/>
  <c r="CB229" i="4"/>
  <c r="CB225" i="4"/>
  <c r="CB217" i="4"/>
  <c r="CB216" i="4"/>
  <c r="CB215" i="4"/>
  <c r="CB201" i="4"/>
  <c r="CB200" i="4"/>
  <c r="CB199" i="4"/>
  <c r="CB232" i="4"/>
  <c r="CB213" i="4"/>
  <c r="CB230" i="4"/>
  <c r="CB209" i="4"/>
  <c r="CB208" i="4"/>
  <c r="CB207" i="4"/>
  <c r="CB206" i="4"/>
  <c r="CB205" i="4"/>
  <c r="CB223" i="4"/>
  <c r="CB222" i="4"/>
  <c r="CB221" i="4"/>
  <c r="CB191" i="4"/>
  <c r="CB214" i="4"/>
  <c r="CB198" i="4"/>
  <c r="CB197" i="4"/>
  <c r="CB192" i="4"/>
  <c r="CB185" i="4"/>
  <c r="CB184" i="4"/>
  <c r="CB183" i="4"/>
  <c r="CB193" i="4"/>
  <c r="CB190" i="4"/>
  <c r="CB189" i="4"/>
  <c r="CB160" i="4"/>
  <c r="CB159" i="4"/>
  <c r="CB156" i="4"/>
  <c r="CB182" i="4"/>
  <c r="CB176" i="4"/>
  <c r="CB175" i="4"/>
  <c r="CB174" i="4"/>
  <c r="CB173" i="4"/>
  <c r="CB172" i="4"/>
  <c r="CB168" i="4"/>
  <c r="CB157" i="4"/>
  <c r="CB158" i="4"/>
  <c r="CB181" i="4"/>
  <c r="CB167" i="4"/>
  <c r="CB166" i="4"/>
  <c r="CB165" i="4"/>
  <c r="CB164" i="4"/>
  <c r="CB152" i="4"/>
  <c r="CB151" i="4"/>
  <c r="CB150" i="4"/>
  <c r="CB149" i="4"/>
  <c r="CB148" i="4"/>
  <c r="CB134" i="4"/>
  <c r="CB133" i="4"/>
  <c r="CB132" i="4"/>
  <c r="CB128" i="4"/>
  <c r="CB127" i="4"/>
  <c r="CB126" i="4"/>
  <c r="CB144" i="4"/>
  <c r="CB143" i="4"/>
  <c r="CB142" i="4"/>
  <c r="CB141" i="4"/>
  <c r="CB140" i="4"/>
  <c r="CB135" i="4"/>
  <c r="CB136" i="4"/>
  <c r="CB125" i="4"/>
  <c r="CB120" i="4"/>
  <c r="CB119" i="4"/>
  <c r="CB118" i="4"/>
  <c r="CB117" i="4"/>
  <c r="CB116" i="4"/>
  <c r="CB112" i="4"/>
  <c r="CB111" i="4"/>
  <c r="CB110" i="4"/>
  <c r="CB109" i="4"/>
  <c r="CB108" i="4"/>
  <c r="CB100" i="4"/>
  <c r="CB124" i="4"/>
  <c r="CB104" i="4"/>
  <c r="CB103" i="4"/>
  <c r="CB102" i="4"/>
  <c r="CB101" i="4"/>
  <c r="AT23" i="4"/>
  <c r="H194" i="4"/>
  <c r="AC113" i="4"/>
  <c r="CN201" i="4"/>
  <c r="ED121" i="4"/>
  <c r="AM3" i="4"/>
  <c r="AP388" i="4"/>
  <c r="AL386" i="4"/>
  <c r="AN385" i="4"/>
  <c r="AL388" i="4"/>
  <c r="AN387" i="4"/>
  <c r="AP386" i="4"/>
  <c r="AL387" i="4"/>
  <c r="AN388" i="4"/>
  <c r="AP385" i="4"/>
  <c r="AP387" i="4"/>
  <c r="AN386" i="4"/>
  <c r="AL385" i="4"/>
  <c r="AN364" i="4"/>
  <c r="AP363" i="4"/>
  <c r="AL361" i="4"/>
  <c r="AL363" i="4"/>
  <c r="AN362" i="4"/>
  <c r="AP361" i="4"/>
  <c r="AL364" i="4"/>
  <c r="AP362" i="4"/>
  <c r="AL362" i="4"/>
  <c r="AN363" i="4"/>
  <c r="AP364" i="4"/>
  <c r="AN361" i="4"/>
  <c r="AP316" i="4"/>
  <c r="AN317" i="4"/>
  <c r="AP315" i="4"/>
  <c r="AN314" i="4"/>
  <c r="AN311" i="4"/>
  <c r="AN316" i="4"/>
  <c r="AL317" i="4"/>
  <c r="AN315" i="4"/>
  <c r="AL314" i="4"/>
  <c r="AP313" i="4"/>
  <c r="AP312" i="4"/>
  <c r="AL311" i="4"/>
  <c r="AL316" i="4"/>
  <c r="AL315" i="4"/>
  <c r="AN313" i="4"/>
  <c r="AN312" i="4"/>
  <c r="AP317" i="4"/>
  <c r="AP314" i="4"/>
  <c r="AL313" i="4"/>
  <c r="AL312" i="4"/>
  <c r="AP311" i="4"/>
  <c r="AL291" i="4"/>
  <c r="AP301" i="4"/>
  <c r="AN301" i="4"/>
  <c r="AP291" i="4"/>
  <c r="AL301" i="4"/>
  <c r="AN291" i="4"/>
  <c r="AP281" i="4"/>
  <c r="AN271" i="4"/>
  <c r="AN281" i="4"/>
  <c r="AL271" i="4"/>
  <c r="AL281" i="4"/>
  <c r="AP271" i="4"/>
  <c r="AQ333" i="4"/>
  <c r="AM333" i="4"/>
  <c r="AO333" i="4"/>
  <c r="AL15" i="4"/>
  <c r="BC15" i="4" s="1"/>
  <c r="AT15" i="4"/>
  <c r="BK15" i="4" s="1"/>
  <c r="BC16" i="4"/>
  <c r="AB17" i="4"/>
  <c r="AZ17" i="4"/>
  <c r="BH17" i="4"/>
  <c r="AF99" i="4"/>
  <c r="K107" i="4"/>
  <c r="AN99" i="4"/>
  <c r="S107" i="4"/>
  <c r="AB18" i="4"/>
  <c r="AZ18" i="4"/>
  <c r="BH18" i="4"/>
  <c r="J240" i="4"/>
  <c r="J238" i="4"/>
  <c r="J256" i="4"/>
  <c r="J247" i="4"/>
  <c r="J232" i="4"/>
  <c r="J230" i="4"/>
  <c r="J223" i="4"/>
  <c r="J222" i="4"/>
  <c r="J221" i="4"/>
  <c r="J214" i="4"/>
  <c r="J255" i="4"/>
  <c r="J246" i="4"/>
  <c r="J254" i="4"/>
  <c r="J249" i="4"/>
  <c r="J245" i="4"/>
  <c r="J241" i="4"/>
  <c r="J239" i="4"/>
  <c r="J233" i="4"/>
  <c r="J231" i="4"/>
  <c r="J229" i="4"/>
  <c r="J225" i="4"/>
  <c r="J217" i="4"/>
  <c r="J216" i="4"/>
  <c r="J215" i="4"/>
  <c r="J213" i="4"/>
  <c r="J209" i="4"/>
  <c r="J208" i="4"/>
  <c r="J207" i="4"/>
  <c r="J206" i="4"/>
  <c r="J205" i="4"/>
  <c r="J253" i="4"/>
  <c r="J224" i="4"/>
  <c r="J237" i="4"/>
  <c r="J201" i="4"/>
  <c r="J200" i="4"/>
  <c r="J199" i="4"/>
  <c r="J257" i="4"/>
  <c r="J248" i="4"/>
  <c r="J193" i="4"/>
  <c r="J190" i="4"/>
  <c r="J189" i="4"/>
  <c r="J191" i="4"/>
  <c r="J198" i="4"/>
  <c r="J197" i="4"/>
  <c r="J192" i="4"/>
  <c r="J185" i="4"/>
  <c r="J184" i="4"/>
  <c r="J158" i="4"/>
  <c r="J181" i="4"/>
  <c r="J167" i="4"/>
  <c r="J166" i="4"/>
  <c r="J165" i="4"/>
  <c r="J164" i="4"/>
  <c r="J152" i="4"/>
  <c r="J160" i="4"/>
  <c r="J159" i="4"/>
  <c r="J156" i="4"/>
  <c r="J183" i="4"/>
  <c r="J182" i="4"/>
  <c r="J176" i="4"/>
  <c r="J175" i="4"/>
  <c r="J174" i="4"/>
  <c r="J173" i="4"/>
  <c r="J172" i="4"/>
  <c r="J168" i="4"/>
  <c r="J157" i="4"/>
  <c r="J125" i="4"/>
  <c r="J151" i="4"/>
  <c r="J150" i="4"/>
  <c r="J149" i="4"/>
  <c r="J148" i="4"/>
  <c r="J134" i="4"/>
  <c r="J133" i="4"/>
  <c r="J132" i="4"/>
  <c r="J128" i="4"/>
  <c r="J127" i="4"/>
  <c r="J126" i="4"/>
  <c r="J144" i="4"/>
  <c r="J143" i="4"/>
  <c r="J142" i="4"/>
  <c r="J141" i="4"/>
  <c r="J140" i="4"/>
  <c r="J135" i="4"/>
  <c r="J136" i="4"/>
  <c r="J124" i="4"/>
  <c r="J102" i="4"/>
  <c r="J101" i="4"/>
  <c r="J120" i="4"/>
  <c r="J119" i="4"/>
  <c r="J118" i="4"/>
  <c r="J117" i="4"/>
  <c r="J116" i="4"/>
  <c r="J112" i="4"/>
  <c r="J111" i="4"/>
  <c r="J110" i="4"/>
  <c r="J109" i="4"/>
  <c r="J108" i="4"/>
  <c r="J100" i="4"/>
  <c r="J104" i="4"/>
  <c r="J103" i="4"/>
  <c r="R240" i="4"/>
  <c r="R238" i="4"/>
  <c r="R256" i="4"/>
  <c r="R247" i="4"/>
  <c r="R255" i="4"/>
  <c r="R246" i="4"/>
  <c r="R232" i="4"/>
  <c r="R230" i="4"/>
  <c r="R223" i="4"/>
  <c r="R222" i="4"/>
  <c r="R221" i="4"/>
  <c r="R214" i="4"/>
  <c r="R254" i="4"/>
  <c r="R249" i="4"/>
  <c r="R245" i="4"/>
  <c r="R241" i="4"/>
  <c r="R239" i="4"/>
  <c r="R257" i="4"/>
  <c r="R253" i="4"/>
  <c r="R248" i="4"/>
  <c r="R237" i="4"/>
  <c r="R233" i="4"/>
  <c r="R231" i="4"/>
  <c r="R229" i="4"/>
  <c r="R225" i="4"/>
  <c r="R217" i="4"/>
  <c r="R216" i="4"/>
  <c r="R215" i="4"/>
  <c r="R213" i="4"/>
  <c r="R209" i="4"/>
  <c r="R208" i="4"/>
  <c r="R207" i="4"/>
  <c r="R206" i="4"/>
  <c r="R205" i="4"/>
  <c r="R224" i="4"/>
  <c r="R201" i="4"/>
  <c r="R200" i="4"/>
  <c r="R199" i="4"/>
  <c r="R193" i="4"/>
  <c r="R190" i="4"/>
  <c r="R189" i="4"/>
  <c r="R191" i="4"/>
  <c r="R198" i="4"/>
  <c r="R197" i="4"/>
  <c r="R192" i="4"/>
  <c r="R185" i="4"/>
  <c r="R184" i="4"/>
  <c r="R158" i="4"/>
  <c r="R181" i="4"/>
  <c r="R167" i="4"/>
  <c r="R166" i="4"/>
  <c r="R165" i="4"/>
  <c r="R164" i="4"/>
  <c r="R152" i="4"/>
  <c r="R160" i="4"/>
  <c r="R159" i="4"/>
  <c r="R156" i="4"/>
  <c r="R183" i="4"/>
  <c r="R182" i="4"/>
  <c r="R176" i="4"/>
  <c r="R175" i="4"/>
  <c r="R174" i="4"/>
  <c r="R173" i="4"/>
  <c r="R172" i="4"/>
  <c r="R168" i="4"/>
  <c r="R157" i="4"/>
  <c r="R125" i="4"/>
  <c r="R151" i="4"/>
  <c r="R150" i="4"/>
  <c r="R149" i="4"/>
  <c r="R148" i="4"/>
  <c r="R134" i="4"/>
  <c r="R133" i="4"/>
  <c r="R132" i="4"/>
  <c r="R128" i="4"/>
  <c r="R127" i="4"/>
  <c r="R126" i="4"/>
  <c r="R144" i="4"/>
  <c r="R143" i="4"/>
  <c r="R142" i="4"/>
  <c r="R141" i="4"/>
  <c r="R140" i="4"/>
  <c r="R135" i="4"/>
  <c r="R136" i="4"/>
  <c r="R124" i="4"/>
  <c r="R102" i="4"/>
  <c r="R101" i="4"/>
  <c r="R120" i="4"/>
  <c r="R119" i="4"/>
  <c r="R118" i="4"/>
  <c r="R117" i="4"/>
  <c r="R116" i="4"/>
  <c r="R112" i="4"/>
  <c r="R111" i="4"/>
  <c r="R110" i="4"/>
  <c r="R109" i="4"/>
  <c r="R108" i="4"/>
  <c r="R100" i="4"/>
  <c r="R104" i="4"/>
  <c r="R103" i="4"/>
  <c r="AI19" i="4"/>
  <c r="AQ19" i="4"/>
  <c r="AY19" i="4"/>
  <c r="AH257" i="4"/>
  <c r="AH256" i="4"/>
  <c r="AH255" i="4"/>
  <c r="AH254" i="4"/>
  <c r="AH253" i="4"/>
  <c r="AH249" i="4"/>
  <c r="AH248" i="4"/>
  <c r="AH247" i="4"/>
  <c r="AH246" i="4"/>
  <c r="AH245" i="4"/>
  <c r="AH241" i="4"/>
  <c r="AH239" i="4"/>
  <c r="AH237" i="4"/>
  <c r="AH240" i="4"/>
  <c r="AH238" i="4"/>
  <c r="AH232" i="4"/>
  <c r="AH230" i="4"/>
  <c r="AH223" i="4"/>
  <c r="AH222" i="4"/>
  <c r="AH221" i="4"/>
  <c r="AH214" i="4"/>
  <c r="AH224" i="4"/>
  <c r="AH209" i="4"/>
  <c r="AH208" i="4"/>
  <c r="AH207" i="4"/>
  <c r="AH206" i="4"/>
  <c r="AH205" i="4"/>
  <c r="AH225" i="4"/>
  <c r="AH217" i="4"/>
  <c r="AH216" i="4"/>
  <c r="AH215" i="4"/>
  <c r="AH233" i="4"/>
  <c r="AH213" i="4"/>
  <c r="AH231" i="4"/>
  <c r="AH229" i="4"/>
  <c r="AH201" i="4"/>
  <c r="AH200" i="4"/>
  <c r="AH199" i="4"/>
  <c r="AH193" i="4"/>
  <c r="AH190" i="4"/>
  <c r="AH189" i="4"/>
  <c r="AH191" i="4"/>
  <c r="AH198" i="4"/>
  <c r="AH197" i="4"/>
  <c r="AH192" i="4"/>
  <c r="AH185" i="4"/>
  <c r="AH184" i="4"/>
  <c r="AH183" i="4"/>
  <c r="AH157" i="4"/>
  <c r="AH158" i="4"/>
  <c r="AH181" i="4"/>
  <c r="AH167" i="4"/>
  <c r="AH166" i="4"/>
  <c r="AH165" i="4"/>
  <c r="AH164" i="4"/>
  <c r="AH152" i="4"/>
  <c r="AH160" i="4"/>
  <c r="AH159" i="4"/>
  <c r="AH156" i="4"/>
  <c r="AH182" i="4"/>
  <c r="AH176" i="4"/>
  <c r="AH175" i="4"/>
  <c r="AH174" i="4"/>
  <c r="AH173" i="4"/>
  <c r="AH172" i="4"/>
  <c r="AH168" i="4"/>
  <c r="AH136" i="4"/>
  <c r="AH124" i="4"/>
  <c r="AH125" i="4"/>
  <c r="AH151" i="4"/>
  <c r="AH150" i="4"/>
  <c r="AH149" i="4"/>
  <c r="AH148" i="4"/>
  <c r="AH144" i="4"/>
  <c r="AH143" i="4"/>
  <c r="AH142" i="4"/>
  <c r="AH141" i="4"/>
  <c r="AH140" i="4"/>
  <c r="AH135" i="4"/>
  <c r="AH134" i="4"/>
  <c r="AH127" i="4"/>
  <c r="AH104" i="4"/>
  <c r="AH103" i="4"/>
  <c r="AH128" i="4"/>
  <c r="AH102" i="4"/>
  <c r="AH101" i="4"/>
  <c r="AH132" i="4"/>
  <c r="AH120" i="4"/>
  <c r="AH119" i="4"/>
  <c r="AH118" i="4"/>
  <c r="AH117" i="4"/>
  <c r="AH116" i="4"/>
  <c r="AH112" i="4"/>
  <c r="AH111" i="4"/>
  <c r="AH110" i="4"/>
  <c r="AH109" i="4"/>
  <c r="AH108" i="4"/>
  <c r="AH100" i="4"/>
  <c r="AH133" i="4"/>
  <c r="AH126" i="4"/>
  <c r="AP257" i="4"/>
  <c r="AP256" i="4"/>
  <c r="AP255" i="4"/>
  <c r="AP254" i="4"/>
  <c r="AP253" i="4"/>
  <c r="AP249" i="4"/>
  <c r="AP248" i="4"/>
  <c r="AP247" i="4"/>
  <c r="AP246" i="4"/>
  <c r="AP245" i="4"/>
  <c r="AP241" i="4"/>
  <c r="AP239" i="4"/>
  <c r="AP237" i="4"/>
  <c r="AP240" i="4"/>
  <c r="AP238" i="4"/>
  <c r="AP232" i="4"/>
  <c r="AP230" i="4"/>
  <c r="AP223" i="4"/>
  <c r="AP222" i="4"/>
  <c r="AP221" i="4"/>
  <c r="AP214" i="4"/>
  <c r="AP224" i="4"/>
  <c r="AP225" i="4"/>
  <c r="AP217" i="4"/>
  <c r="AP216" i="4"/>
  <c r="AP215" i="4"/>
  <c r="AP209" i="4"/>
  <c r="AP208" i="4"/>
  <c r="AP207" i="4"/>
  <c r="AP206" i="4"/>
  <c r="AP205" i="4"/>
  <c r="AP233" i="4"/>
  <c r="AP229" i="4"/>
  <c r="AP231" i="4"/>
  <c r="AP213" i="4"/>
  <c r="AP201" i="4"/>
  <c r="AP200" i="4"/>
  <c r="AP199" i="4"/>
  <c r="AP193" i="4"/>
  <c r="AP190" i="4"/>
  <c r="AP189" i="4"/>
  <c r="AP191" i="4"/>
  <c r="AP198" i="4"/>
  <c r="AP197" i="4"/>
  <c r="AP192" i="4"/>
  <c r="AP185" i="4"/>
  <c r="AP184" i="4"/>
  <c r="AP183" i="4"/>
  <c r="AP157" i="4"/>
  <c r="AP158" i="4"/>
  <c r="AP181" i="4"/>
  <c r="AP167" i="4"/>
  <c r="AP166" i="4"/>
  <c r="AP165" i="4"/>
  <c r="AP164" i="4"/>
  <c r="AP152" i="4"/>
  <c r="AP160" i="4"/>
  <c r="AP159" i="4"/>
  <c r="AP156" i="4"/>
  <c r="AP182" i="4"/>
  <c r="AP176" i="4"/>
  <c r="AP175" i="4"/>
  <c r="AP174" i="4"/>
  <c r="AP173" i="4"/>
  <c r="AP172" i="4"/>
  <c r="AP168" i="4"/>
  <c r="AP136" i="4"/>
  <c r="AP124" i="4"/>
  <c r="AP125" i="4"/>
  <c r="AP151" i="4"/>
  <c r="AP150" i="4"/>
  <c r="AP149" i="4"/>
  <c r="AP148" i="4"/>
  <c r="AP144" i="4"/>
  <c r="AP143" i="4"/>
  <c r="AP142" i="4"/>
  <c r="AP141" i="4"/>
  <c r="AP140" i="4"/>
  <c r="AP135" i="4"/>
  <c r="AP104" i="4"/>
  <c r="AP103" i="4"/>
  <c r="AP128" i="4"/>
  <c r="AP102" i="4"/>
  <c r="AP101" i="4"/>
  <c r="AP132" i="4"/>
  <c r="AP120" i="4"/>
  <c r="AP119" i="4"/>
  <c r="AP118" i="4"/>
  <c r="AP117" i="4"/>
  <c r="AP116" i="4"/>
  <c r="AP133" i="4"/>
  <c r="AP126" i="4"/>
  <c r="AP112" i="4"/>
  <c r="AP111" i="4"/>
  <c r="AP110" i="4"/>
  <c r="AP109" i="4"/>
  <c r="AP108" i="4"/>
  <c r="AP100" i="4"/>
  <c r="AP134" i="4"/>
  <c r="AP127" i="4"/>
  <c r="AL20" i="4"/>
  <c r="BB20" i="4"/>
  <c r="BJ20" i="4"/>
  <c r="AX257" i="4"/>
  <c r="AX256" i="4"/>
  <c r="AX255" i="4"/>
  <c r="AX254" i="4"/>
  <c r="AX253" i="4"/>
  <c r="AX249" i="4"/>
  <c r="AX248" i="4"/>
  <c r="AX247" i="4"/>
  <c r="AX246" i="4"/>
  <c r="AX245" i="4"/>
  <c r="AX241" i="4"/>
  <c r="AX239" i="4"/>
  <c r="AX237" i="4"/>
  <c r="AX240" i="4"/>
  <c r="AX238" i="4"/>
  <c r="AX233" i="4"/>
  <c r="AX231" i="4"/>
  <c r="AX229" i="4"/>
  <c r="AX225" i="4"/>
  <c r="AX217" i="4"/>
  <c r="AX216" i="4"/>
  <c r="AX215" i="4"/>
  <c r="AX232" i="4"/>
  <c r="AX230" i="4"/>
  <c r="AX223" i="4"/>
  <c r="AX222" i="4"/>
  <c r="AX221" i="4"/>
  <c r="AX214" i="4"/>
  <c r="AX213" i="4"/>
  <c r="AX224" i="4"/>
  <c r="AX209" i="4"/>
  <c r="AX208" i="4"/>
  <c r="AX207" i="4"/>
  <c r="AX206" i="4"/>
  <c r="AX205" i="4"/>
  <c r="AX200" i="4"/>
  <c r="AX199" i="4"/>
  <c r="AX193" i="4"/>
  <c r="AX190" i="4"/>
  <c r="AX189" i="4"/>
  <c r="AX191" i="4"/>
  <c r="AX198" i="4"/>
  <c r="AX197" i="4"/>
  <c r="AX192" i="4"/>
  <c r="AX185" i="4"/>
  <c r="AX184" i="4"/>
  <c r="AX183" i="4"/>
  <c r="AX201" i="4"/>
  <c r="AX182" i="4"/>
  <c r="AX176" i="4"/>
  <c r="AX175" i="4"/>
  <c r="AX174" i="4"/>
  <c r="AX173" i="4"/>
  <c r="AX172" i="4"/>
  <c r="AX168" i="4"/>
  <c r="AX157" i="4"/>
  <c r="AX158" i="4"/>
  <c r="AX181" i="4"/>
  <c r="AX167" i="4"/>
  <c r="AX166" i="4"/>
  <c r="AX165" i="4"/>
  <c r="AX164" i="4"/>
  <c r="AX152" i="4"/>
  <c r="AX160" i="4"/>
  <c r="AX159" i="4"/>
  <c r="AX156" i="4"/>
  <c r="AX135" i="4"/>
  <c r="AX136" i="4"/>
  <c r="AX124" i="4"/>
  <c r="AX125" i="4"/>
  <c r="AX151" i="4"/>
  <c r="AX150" i="4"/>
  <c r="AX149" i="4"/>
  <c r="AX148" i="4"/>
  <c r="AX134" i="4"/>
  <c r="AX133" i="4"/>
  <c r="AX132" i="4"/>
  <c r="AX128" i="4"/>
  <c r="AX127" i="4"/>
  <c r="AX126" i="4"/>
  <c r="AX144" i="4"/>
  <c r="AX143" i="4"/>
  <c r="AX142" i="4"/>
  <c r="AX141" i="4"/>
  <c r="AX140" i="4"/>
  <c r="AX104" i="4"/>
  <c r="AX103" i="4"/>
  <c r="AX102" i="4"/>
  <c r="AX101" i="4"/>
  <c r="AX120" i="4"/>
  <c r="AX119" i="4"/>
  <c r="AX118" i="4"/>
  <c r="AX117" i="4"/>
  <c r="AX116" i="4"/>
  <c r="AX112" i="4"/>
  <c r="AX111" i="4"/>
  <c r="AX110" i="4"/>
  <c r="AX109" i="4"/>
  <c r="AX108" i="4"/>
  <c r="AX100" i="4"/>
  <c r="BF257" i="4"/>
  <c r="BF256" i="4"/>
  <c r="BF255" i="4"/>
  <c r="BF254" i="4"/>
  <c r="BF253" i="4"/>
  <c r="BF249" i="4"/>
  <c r="BF248" i="4"/>
  <c r="BF247" i="4"/>
  <c r="BF246" i="4"/>
  <c r="BF245" i="4"/>
  <c r="BF241" i="4"/>
  <c r="BF239" i="4"/>
  <c r="BF237" i="4"/>
  <c r="BF240" i="4"/>
  <c r="BF238" i="4"/>
  <c r="BF233" i="4"/>
  <c r="BF231" i="4"/>
  <c r="BF229" i="4"/>
  <c r="BF225" i="4"/>
  <c r="BF217" i="4"/>
  <c r="BF216" i="4"/>
  <c r="BF215" i="4"/>
  <c r="BF232" i="4"/>
  <c r="BF230" i="4"/>
  <c r="BF223" i="4"/>
  <c r="BF222" i="4"/>
  <c r="BF221" i="4"/>
  <c r="BF214" i="4"/>
  <c r="BF224" i="4"/>
  <c r="BF213" i="4"/>
  <c r="BF209" i="4"/>
  <c r="BF208" i="4"/>
  <c r="BF207" i="4"/>
  <c r="BF206" i="4"/>
  <c r="BF205" i="4"/>
  <c r="BF199" i="4"/>
  <c r="BF193" i="4"/>
  <c r="BF190" i="4"/>
  <c r="BF189" i="4"/>
  <c r="BF191" i="4"/>
  <c r="BF201" i="4"/>
  <c r="BF198" i="4"/>
  <c r="BF197" i="4"/>
  <c r="BF192" i="4"/>
  <c r="BF185" i="4"/>
  <c r="BF184" i="4"/>
  <c r="BF183" i="4"/>
  <c r="BF200" i="4"/>
  <c r="BF182" i="4"/>
  <c r="BF176" i="4"/>
  <c r="BF175" i="4"/>
  <c r="BF174" i="4"/>
  <c r="BF173" i="4"/>
  <c r="BF172" i="4"/>
  <c r="BF168" i="4"/>
  <c r="BF157" i="4"/>
  <c r="BF158" i="4"/>
  <c r="BF181" i="4"/>
  <c r="BF167" i="4"/>
  <c r="BF166" i="4"/>
  <c r="BF165" i="4"/>
  <c r="BF164" i="4"/>
  <c r="BF152" i="4"/>
  <c r="BF160" i="4"/>
  <c r="BF159" i="4"/>
  <c r="BF156" i="4"/>
  <c r="BF135" i="4"/>
  <c r="BF136" i="4"/>
  <c r="BF124" i="4"/>
  <c r="BF125" i="4"/>
  <c r="BF151" i="4"/>
  <c r="BF150" i="4"/>
  <c r="BF149" i="4"/>
  <c r="BF148" i="4"/>
  <c r="BF134" i="4"/>
  <c r="BF133" i="4"/>
  <c r="BF132" i="4"/>
  <c r="BF128" i="4"/>
  <c r="BF127" i="4"/>
  <c r="BF126" i="4"/>
  <c r="BF144" i="4"/>
  <c r="BF143" i="4"/>
  <c r="BF142" i="4"/>
  <c r="BF141" i="4"/>
  <c r="BF140" i="4"/>
  <c r="BF104" i="4"/>
  <c r="BF103" i="4"/>
  <c r="BF102" i="4"/>
  <c r="BF101" i="4"/>
  <c r="BF120" i="4"/>
  <c r="BF119" i="4"/>
  <c r="BF118" i="4"/>
  <c r="BF117" i="4"/>
  <c r="BF116" i="4"/>
  <c r="BF112" i="4"/>
  <c r="BF111" i="4"/>
  <c r="BF110" i="4"/>
  <c r="BF109" i="4"/>
  <c r="BF108" i="4"/>
  <c r="BF100" i="4"/>
  <c r="AW21" i="4"/>
  <c r="BV257" i="4"/>
  <c r="BV256" i="4"/>
  <c r="BV255" i="4"/>
  <c r="BV254" i="4"/>
  <c r="BV253" i="4"/>
  <c r="BV249" i="4"/>
  <c r="BV248" i="4"/>
  <c r="BV247" i="4"/>
  <c r="BV246" i="4"/>
  <c r="BV245" i="4"/>
  <c r="BV241" i="4"/>
  <c r="BV239" i="4"/>
  <c r="BV237" i="4"/>
  <c r="BV233" i="4"/>
  <c r="BV240" i="4"/>
  <c r="BV238" i="4"/>
  <c r="BV224" i="4"/>
  <c r="BV231" i="4"/>
  <c r="BV229" i="4"/>
  <c r="BV225" i="4"/>
  <c r="BV217" i="4"/>
  <c r="BV216" i="4"/>
  <c r="BV215" i="4"/>
  <c r="BV213" i="4"/>
  <c r="BV232" i="4"/>
  <c r="BV230" i="4"/>
  <c r="BV223" i="4"/>
  <c r="BV222" i="4"/>
  <c r="BV221" i="4"/>
  <c r="BV214" i="4"/>
  <c r="BV201" i="4"/>
  <c r="BV200" i="4"/>
  <c r="BV199" i="4"/>
  <c r="BV209" i="4"/>
  <c r="BV208" i="4"/>
  <c r="BV207" i="4"/>
  <c r="BV206" i="4"/>
  <c r="BV205" i="4"/>
  <c r="BV193" i="4"/>
  <c r="BV190" i="4"/>
  <c r="BV189" i="4"/>
  <c r="BV191" i="4"/>
  <c r="BV198" i="4"/>
  <c r="BV197" i="4"/>
  <c r="BV192" i="4"/>
  <c r="BV185" i="4"/>
  <c r="BV184" i="4"/>
  <c r="BV183" i="4"/>
  <c r="BV182" i="4"/>
  <c r="BV176" i="4"/>
  <c r="BV175" i="4"/>
  <c r="BV174" i="4"/>
  <c r="BV173" i="4"/>
  <c r="BV172" i="4"/>
  <c r="BV168" i="4"/>
  <c r="BV157" i="4"/>
  <c r="BV158" i="4"/>
  <c r="BV181" i="4"/>
  <c r="BV167" i="4"/>
  <c r="BV166" i="4"/>
  <c r="BV165" i="4"/>
  <c r="BV164" i="4"/>
  <c r="BV152" i="4"/>
  <c r="BV160" i="4"/>
  <c r="BV159" i="4"/>
  <c r="BV156" i="4"/>
  <c r="BV135" i="4"/>
  <c r="BV136" i="4"/>
  <c r="BV124" i="4"/>
  <c r="BV125" i="4"/>
  <c r="BV151" i="4"/>
  <c r="BV150" i="4"/>
  <c r="BV149" i="4"/>
  <c r="BV148" i="4"/>
  <c r="BV134" i="4"/>
  <c r="BV133" i="4"/>
  <c r="BV132" i="4"/>
  <c r="BV128" i="4"/>
  <c r="BV127" i="4"/>
  <c r="BV126" i="4"/>
  <c r="BV144" i="4"/>
  <c r="BV143" i="4"/>
  <c r="BV142" i="4"/>
  <c r="BV141" i="4"/>
  <c r="BV140" i="4"/>
  <c r="BV104" i="4"/>
  <c r="BV103" i="4"/>
  <c r="BV102" i="4"/>
  <c r="BV101" i="4"/>
  <c r="BV120" i="4"/>
  <c r="BV119" i="4"/>
  <c r="BV118" i="4"/>
  <c r="BV117" i="4"/>
  <c r="BV116" i="4"/>
  <c r="BV112" i="4"/>
  <c r="BV111" i="4"/>
  <c r="BV110" i="4"/>
  <c r="BV109" i="4"/>
  <c r="BV108" i="4"/>
  <c r="BV100" i="4"/>
  <c r="CD257" i="4"/>
  <c r="CD256" i="4"/>
  <c r="CD255" i="4"/>
  <c r="CD254" i="4"/>
  <c r="CD253" i="4"/>
  <c r="CD249" i="4"/>
  <c r="CD248" i="4"/>
  <c r="CD247" i="4"/>
  <c r="CD246" i="4"/>
  <c r="CD245" i="4"/>
  <c r="CD241" i="4"/>
  <c r="CD239" i="4"/>
  <c r="CD237" i="4"/>
  <c r="CD233" i="4"/>
  <c r="CD240" i="4"/>
  <c r="CD238" i="4"/>
  <c r="CD224" i="4"/>
  <c r="CD231" i="4"/>
  <c r="CD229" i="4"/>
  <c r="CD225" i="4"/>
  <c r="CD217" i="4"/>
  <c r="CD216" i="4"/>
  <c r="CD215" i="4"/>
  <c r="CD213" i="4"/>
  <c r="CD232" i="4"/>
  <c r="CD230" i="4"/>
  <c r="CD201" i="4"/>
  <c r="CD200" i="4"/>
  <c r="CD199" i="4"/>
  <c r="CD209" i="4"/>
  <c r="CD208" i="4"/>
  <c r="CD207" i="4"/>
  <c r="CD206" i="4"/>
  <c r="CD205" i="4"/>
  <c r="CD223" i="4"/>
  <c r="CD222" i="4"/>
  <c r="CD221" i="4"/>
  <c r="CD214" i="4"/>
  <c r="CD193" i="4"/>
  <c r="CD190" i="4"/>
  <c r="CD189" i="4"/>
  <c r="CD191" i="4"/>
  <c r="CD198" i="4"/>
  <c r="CD197" i="4"/>
  <c r="CD192" i="4"/>
  <c r="CD185" i="4"/>
  <c r="CD184" i="4"/>
  <c r="CD183" i="4"/>
  <c r="CD182" i="4"/>
  <c r="CD176" i="4"/>
  <c r="CD175" i="4"/>
  <c r="CD174" i="4"/>
  <c r="CD173" i="4"/>
  <c r="CD172" i="4"/>
  <c r="CD168" i="4"/>
  <c r="CD157" i="4"/>
  <c r="CD158" i="4"/>
  <c r="CD181" i="4"/>
  <c r="CD167" i="4"/>
  <c r="CD166" i="4"/>
  <c r="CD165" i="4"/>
  <c r="CD164" i="4"/>
  <c r="CD152" i="4"/>
  <c r="CD160" i="4"/>
  <c r="CD159" i="4"/>
  <c r="CD156" i="4"/>
  <c r="CD135" i="4"/>
  <c r="CD136" i="4"/>
  <c r="CD124" i="4"/>
  <c r="CD125" i="4"/>
  <c r="CD151" i="4"/>
  <c r="CD150" i="4"/>
  <c r="CD149" i="4"/>
  <c r="CD148" i="4"/>
  <c r="CD134" i="4"/>
  <c r="CD133" i="4"/>
  <c r="CD132" i="4"/>
  <c r="CD128" i="4"/>
  <c r="CD127" i="4"/>
  <c r="CD126" i="4"/>
  <c r="CD144" i="4"/>
  <c r="CD143" i="4"/>
  <c r="CD142" i="4"/>
  <c r="CD141" i="4"/>
  <c r="CD140" i="4"/>
  <c r="CD104" i="4"/>
  <c r="CD103" i="4"/>
  <c r="CD102" i="4"/>
  <c r="CD101" i="4"/>
  <c r="CD120" i="4"/>
  <c r="CD119" i="4"/>
  <c r="CD118" i="4"/>
  <c r="CD117" i="4"/>
  <c r="CD116" i="4"/>
  <c r="CD112" i="4"/>
  <c r="CD111" i="4"/>
  <c r="CD110" i="4"/>
  <c r="CD109" i="4"/>
  <c r="CD108" i="4"/>
  <c r="CD100" i="4"/>
  <c r="CU243" i="4"/>
  <c r="CU242" i="4"/>
  <c r="CU239" i="4"/>
  <c r="CU244" i="4"/>
  <c r="CU229" i="4"/>
  <c r="CU227" i="4"/>
  <c r="CU226" i="4"/>
  <c r="CU216" i="4"/>
  <c r="CU215" i="4"/>
  <c r="CU219" i="4"/>
  <c r="CU230" i="4"/>
  <c r="CU210" i="4"/>
  <c r="CU209" i="4"/>
  <c r="CU206" i="4"/>
  <c r="CU218" i="4"/>
  <c r="CU193" i="4"/>
  <c r="CU188" i="4"/>
  <c r="CU187" i="4"/>
  <c r="CU197" i="4"/>
  <c r="CU196" i="4"/>
  <c r="CU194" i="4"/>
  <c r="CU184" i="4"/>
  <c r="CU177" i="4"/>
  <c r="CU176" i="4"/>
  <c r="CU173" i="4"/>
  <c r="CU155" i="4"/>
  <c r="CU153" i="4"/>
  <c r="CU162" i="4"/>
  <c r="CU161" i="4"/>
  <c r="CU163" i="4"/>
  <c r="CU166" i="4"/>
  <c r="CU165" i="4"/>
  <c r="CU164" i="4"/>
  <c r="CU152" i="4"/>
  <c r="CU160" i="4"/>
  <c r="CU159" i="4"/>
  <c r="CU154" i="4"/>
  <c r="CU137" i="4"/>
  <c r="CU129" i="4"/>
  <c r="CU139" i="4"/>
  <c r="CU130" i="4"/>
  <c r="CU138" i="4"/>
  <c r="CU151" i="4"/>
  <c r="CU150" i="4"/>
  <c r="CU149" i="4"/>
  <c r="CU148" i="4"/>
  <c r="CU133" i="4"/>
  <c r="CU132" i="4"/>
  <c r="CU131" i="4"/>
  <c r="CU128" i="4"/>
  <c r="CU127" i="4"/>
  <c r="CU126" i="4"/>
  <c r="CU144" i="4"/>
  <c r="CU143" i="4"/>
  <c r="CU142" i="4"/>
  <c r="CU141" i="4"/>
  <c r="CU140" i="4"/>
  <c r="CU93" i="4"/>
  <c r="CU121" i="4"/>
  <c r="CU104" i="4"/>
  <c r="CU122" i="4"/>
  <c r="CU105" i="4"/>
  <c r="CU99" i="4"/>
  <c r="CU97" i="4"/>
  <c r="CU96" i="4"/>
  <c r="CU106" i="4"/>
  <c r="CU98" i="4"/>
  <c r="CU95" i="4"/>
  <c r="CU120" i="4"/>
  <c r="CU119" i="4"/>
  <c r="CU118" i="4"/>
  <c r="CU117" i="4"/>
  <c r="CU116" i="4"/>
  <c r="CU115" i="4"/>
  <c r="CU111" i="4"/>
  <c r="CU110" i="4"/>
  <c r="CU109" i="4"/>
  <c r="CU108" i="4"/>
  <c r="CU107" i="4"/>
  <c r="CU100" i="4"/>
  <c r="CU94" i="4"/>
  <c r="DC243" i="4"/>
  <c r="DC242" i="4"/>
  <c r="DC239" i="4"/>
  <c r="DC244" i="4"/>
  <c r="DC229" i="4"/>
  <c r="DC227" i="4"/>
  <c r="DC226" i="4"/>
  <c r="DC216" i="4"/>
  <c r="DC215" i="4"/>
  <c r="DC219" i="4"/>
  <c r="DC230" i="4"/>
  <c r="DC210" i="4"/>
  <c r="DC218" i="4"/>
  <c r="DC209" i="4"/>
  <c r="DC206" i="4"/>
  <c r="DC193" i="4"/>
  <c r="DC188" i="4"/>
  <c r="DC187" i="4"/>
  <c r="DC197" i="4"/>
  <c r="DC196" i="4"/>
  <c r="DC194" i="4"/>
  <c r="DC184" i="4"/>
  <c r="DC177" i="4"/>
  <c r="DC176" i="4"/>
  <c r="DC173" i="4"/>
  <c r="DC155" i="4"/>
  <c r="DC153" i="4"/>
  <c r="DC162" i="4"/>
  <c r="DC161" i="4"/>
  <c r="DC163" i="4"/>
  <c r="DC166" i="4"/>
  <c r="DC165" i="4"/>
  <c r="DC164" i="4"/>
  <c r="DC152" i="4"/>
  <c r="DC160" i="4"/>
  <c r="DC159" i="4"/>
  <c r="DC154" i="4"/>
  <c r="DC137" i="4"/>
  <c r="DC129" i="4"/>
  <c r="DC139" i="4"/>
  <c r="DC130" i="4"/>
  <c r="DC138" i="4"/>
  <c r="DC151" i="4"/>
  <c r="DC150" i="4"/>
  <c r="DC149" i="4"/>
  <c r="DC148" i="4"/>
  <c r="DC133" i="4"/>
  <c r="DC132" i="4"/>
  <c r="DC131" i="4"/>
  <c r="DC128" i="4"/>
  <c r="DC127" i="4"/>
  <c r="DC126" i="4"/>
  <c r="DC144" i="4"/>
  <c r="DC143" i="4"/>
  <c r="DC142" i="4"/>
  <c r="DC141" i="4"/>
  <c r="DC140" i="4"/>
  <c r="DC93" i="4"/>
  <c r="DC121" i="4"/>
  <c r="DC104" i="4"/>
  <c r="DC122" i="4"/>
  <c r="DC105" i="4"/>
  <c r="DC99" i="4"/>
  <c r="DC97" i="4"/>
  <c r="DC96" i="4"/>
  <c r="DC106" i="4"/>
  <c r="DC98" i="4"/>
  <c r="DC95" i="4"/>
  <c r="DC120" i="4"/>
  <c r="DC119" i="4"/>
  <c r="DC118" i="4"/>
  <c r="DC117" i="4"/>
  <c r="DC116" i="4"/>
  <c r="DC115" i="4"/>
  <c r="DC111" i="4"/>
  <c r="DC110" i="4"/>
  <c r="DC109" i="4"/>
  <c r="DC108" i="4"/>
  <c r="DC107" i="4"/>
  <c r="DC100" i="4"/>
  <c r="DC94" i="4"/>
  <c r="AF23" i="4"/>
  <c r="AW24" i="4"/>
  <c r="BJ331" i="4"/>
  <c r="AT331" i="4"/>
  <c r="AT309" i="4"/>
  <c r="AT304" i="4"/>
  <c r="AT407" i="4" s="1"/>
  <c r="AT303" i="4"/>
  <c r="AT406" i="4" s="1"/>
  <c r="AE25" i="4"/>
  <c r="AM25" i="4"/>
  <c r="BC25" i="4"/>
  <c r="AY365" i="4"/>
  <c r="AE26" i="4"/>
  <c r="AM26" i="4"/>
  <c r="BC26" i="4"/>
  <c r="AL27" i="4"/>
  <c r="AF28" i="4"/>
  <c r="AN28" i="4"/>
  <c r="AG29" i="4"/>
  <c r="AO29" i="4"/>
  <c r="AH30" i="4"/>
  <c r="DM177" i="4"/>
  <c r="DM176" i="4"/>
  <c r="DM175" i="4"/>
  <c r="DM174" i="4"/>
  <c r="DM173" i="4"/>
  <c r="DM169" i="4"/>
  <c r="DM167" i="4"/>
  <c r="DM153" i="4"/>
  <c r="DM161" i="4"/>
  <c r="DM157" i="4"/>
  <c r="DM168" i="4"/>
  <c r="DM166" i="4"/>
  <c r="DM165" i="4"/>
  <c r="DM152" i="4"/>
  <c r="DM160" i="4"/>
  <c r="DM159" i="4"/>
  <c r="DM158" i="4"/>
  <c r="DM134" i="4"/>
  <c r="DM135" i="4"/>
  <c r="DM124" i="4"/>
  <c r="DM136" i="4"/>
  <c r="DM151" i="4"/>
  <c r="DM150" i="4"/>
  <c r="DM149" i="4"/>
  <c r="DM145" i="4"/>
  <c r="DM133" i="4"/>
  <c r="DM132" i="4"/>
  <c r="DM128" i="4"/>
  <c r="DM127" i="4"/>
  <c r="DM126" i="4"/>
  <c r="DM125" i="4"/>
  <c r="DM144" i="4"/>
  <c r="DM143" i="4"/>
  <c r="DM142" i="4"/>
  <c r="DM141" i="4"/>
  <c r="DM112" i="4"/>
  <c r="DM104" i="4"/>
  <c r="DM103" i="4"/>
  <c r="DM102" i="4"/>
  <c r="DM120" i="4"/>
  <c r="DM119" i="4"/>
  <c r="DM118" i="4"/>
  <c r="DM117" i="4"/>
  <c r="DM116" i="4"/>
  <c r="DM111" i="4"/>
  <c r="DM110" i="4"/>
  <c r="DM109" i="4"/>
  <c r="DM108" i="4"/>
  <c r="DM101" i="4"/>
  <c r="DM100" i="4"/>
  <c r="DU177" i="4"/>
  <c r="DU176" i="4"/>
  <c r="DU175" i="4"/>
  <c r="DU174" i="4"/>
  <c r="DU173" i="4"/>
  <c r="DU169" i="4"/>
  <c r="DU167" i="4"/>
  <c r="DU153" i="4"/>
  <c r="DU161" i="4"/>
  <c r="DU157" i="4"/>
  <c r="DU168" i="4"/>
  <c r="DU166" i="4"/>
  <c r="DU165" i="4"/>
  <c r="DU152" i="4"/>
  <c r="DU160" i="4"/>
  <c r="DU159" i="4"/>
  <c r="DU158" i="4"/>
  <c r="DU134" i="4"/>
  <c r="DU135" i="4"/>
  <c r="DU124" i="4"/>
  <c r="DU136" i="4"/>
  <c r="DU151" i="4"/>
  <c r="DU150" i="4"/>
  <c r="DU149" i="4"/>
  <c r="DU145" i="4"/>
  <c r="DU133" i="4"/>
  <c r="DU132" i="4"/>
  <c r="DU128" i="4"/>
  <c r="DU127" i="4"/>
  <c r="DU126" i="4"/>
  <c r="DU125" i="4"/>
  <c r="DU144" i="4"/>
  <c r="DU143" i="4"/>
  <c r="DU142" i="4"/>
  <c r="DU141" i="4"/>
  <c r="DU112" i="4"/>
  <c r="DU104" i="4"/>
  <c r="DU103" i="4"/>
  <c r="DU102" i="4"/>
  <c r="DU120" i="4"/>
  <c r="DU119" i="4"/>
  <c r="DU118" i="4"/>
  <c r="DU117" i="4"/>
  <c r="DU116" i="4"/>
  <c r="DU111" i="4"/>
  <c r="DU110" i="4"/>
  <c r="DU109" i="4"/>
  <c r="DU108" i="4"/>
  <c r="DU101" i="4"/>
  <c r="DU100" i="4"/>
  <c r="EF200" i="4"/>
  <c r="EF199" i="4"/>
  <c r="EF201" i="4"/>
  <c r="EF209" i="4"/>
  <c r="EF208" i="4"/>
  <c r="EF207" i="4"/>
  <c r="EF206" i="4"/>
  <c r="EF205" i="4"/>
  <c r="EF198" i="4"/>
  <c r="EF197" i="4"/>
  <c r="EF191" i="4"/>
  <c r="EF185" i="4"/>
  <c r="EF184" i="4"/>
  <c r="EF183" i="4"/>
  <c r="EF193" i="4"/>
  <c r="EF192" i="4"/>
  <c r="EF189" i="4"/>
  <c r="EF190" i="4"/>
  <c r="EF157" i="4"/>
  <c r="EF75" i="4" s="1"/>
  <c r="EF168" i="4"/>
  <c r="EF182" i="4"/>
  <c r="EF181" i="4"/>
  <c r="EF166" i="4"/>
  <c r="EF165" i="4"/>
  <c r="EF152" i="4"/>
  <c r="EF160" i="4"/>
  <c r="EF94" i="4" s="1"/>
  <c r="EF159" i="4"/>
  <c r="EF77" i="4" s="1"/>
  <c r="EF158" i="4"/>
  <c r="EF92" i="4" s="1"/>
  <c r="EF177" i="4"/>
  <c r="EF176" i="4"/>
  <c r="EF175" i="4"/>
  <c r="EF174" i="4"/>
  <c r="EF173" i="4"/>
  <c r="EF169" i="4"/>
  <c r="EF167" i="4"/>
  <c r="EF161" i="4"/>
  <c r="EF79" i="4" s="1"/>
  <c r="EF124" i="4"/>
  <c r="EF136" i="4"/>
  <c r="EF151" i="4"/>
  <c r="EF150" i="4"/>
  <c r="EF149" i="4"/>
  <c r="EF148" i="4"/>
  <c r="EF133" i="4"/>
  <c r="EF132" i="4"/>
  <c r="EF128" i="4"/>
  <c r="EF127" i="4"/>
  <c r="EF126" i="4"/>
  <c r="EF125" i="4"/>
  <c r="EF144" i="4"/>
  <c r="EF143" i="4"/>
  <c r="EF142" i="4"/>
  <c r="EF141" i="4"/>
  <c r="EF140" i="4"/>
  <c r="EF134" i="4"/>
  <c r="EF135" i="4"/>
  <c r="EF104" i="4"/>
  <c r="EF55" i="4" s="1"/>
  <c r="EF120" i="4"/>
  <c r="EF119" i="4"/>
  <c r="EF118" i="4"/>
  <c r="EF117" i="4"/>
  <c r="EF116" i="4"/>
  <c r="EF103" i="4"/>
  <c r="EF70" i="4" s="1"/>
  <c r="EF102" i="4"/>
  <c r="EF53" i="4" s="1"/>
  <c r="EF111" i="4"/>
  <c r="EF110" i="4"/>
  <c r="EF109" i="4"/>
  <c r="EF108" i="4"/>
  <c r="EF101" i="4"/>
  <c r="EF68" i="4" s="1"/>
  <c r="EF100" i="4"/>
  <c r="EF51" i="4" s="1"/>
  <c r="EF112" i="4"/>
  <c r="EN200" i="4"/>
  <c r="EN199" i="4"/>
  <c r="EN201" i="4"/>
  <c r="EN209" i="4"/>
  <c r="EN208" i="4"/>
  <c r="EN207" i="4"/>
  <c r="EN206" i="4"/>
  <c r="EN205" i="4"/>
  <c r="EN198" i="4"/>
  <c r="EN197" i="4"/>
  <c r="EN191" i="4"/>
  <c r="EN185" i="4"/>
  <c r="EN184" i="4"/>
  <c r="EN183" i="4"/>
  <c r="EN193" i="4"/>
  <c r="EN192" i="4"/>
  <c r="EN189" i="4"/>
  <c r="EN190" i="4"/>
  <c r="EN157" i="4"/>
  <c r="EN75" i="4" s="1"/>
  <c r="EN168" i="4"/>
  <c r="EN182" i="4"/>
  <c r="EN181" i="4"/>
  <c r="EN166" i="4"/>
  <c r="EN165" i="4"/>
  <c r="EN152" i="4"/>
  <c r="EN160" i="4"/>
  <c r="EN94" i="4" s="1"/>
  <c r="EN159" i="4"/>
  <c r="EN77" i="4" s="1"/>
  <c r="EN158" i="4"/>
  <c r="EN92" i="4" s="1"/>
  <c r="EN177" i="4"/>
  <c r="EN176" i="4"/>
  <c r="EN175" i="4"/>
  <c r="EN174" i="4"/>
  <c r="EN173" i="4"/>
  <c r="EN169" i="4"/>
  <c r="EN167" i="4"/>
  <c r="EN161" i="4"/>
  <c r="EN79" i="4" s="1"/>
  <c r="EN124" i="4"/>
  <c r="EN136" i="4"/>
  <c r="EN151" i="4"/>
  <c r="EN150" i="4"/>
  <c r="EN149" i="4"/>
  <c r="EN148" i="4"/>
  <c r="EN133" i="4"/>
  <c r="EN132" i="4"/>
  <c r="EN128" i="4"/>
  <c r="EN127" i="4"/>
  <c r="EN126" i="4"/>
  <c r="EN125" i="4"/>
  <c r="EN144" i="4"/>
  <c r="EN143" i="4"/>
  <c r="EN142" i="4"/>
  <c r="EN141" i="4"/>
  <c r="EN140" i="4"/>
  <c r="EN134" i="4"/>
  <c r="EN135" i="4"/>
  <c r="EN104" i="4"/>
  <c r="EN87" i="4" s="1"/>
  <c r="EN120" i="4"/>
  <c r="EN119" i="4"/>
  <c r="EN118" i="4"/>
  <c r="EN117" i="4"/>
  <c r="EN116" i="4"/>
  <c r="EN103" i="4"/>
  <c r="EN70" i="4" s="1"/>
  <c r="EN102" i="4"/>
  <c r="EN85" i="4" s="1"/>
  <c r="EN111" i="4"/>
  <c r="EN110" i="4"/>
  <c r="EN109" i="4"/>
  <c r="EN108" i="4"/>
  <c r="EN101" i="4"/>
  <c r="EN68" i="4" s="1"/>
  <c r="EN100" i="4"/>
  <c r="EN83" i="4" s="1"/>
  <c r="EN112" i="4"/>
  <c r="FA217" i="4"/>
  <c r="FA216" i="4"/>
  <c r="FA215" i="4"/>
  <c r="FA214" i="4"/>
  <c r="FA213" i="4"/>
  <c r="FA201" i="4"/>
  <c r="FA209" i="4"/>
  <c r="FA208" i="4"/>
  <c r="FA207" i="4"/>
  <c r="FA206" i="4"/>
  <c r="FA205" i="4"/>
  <c r="FA200" i="4"/>
  <c r="FA199" i="4"/>
  <c r="FA193" i="4"/>
  <c r="FA192" i="4"/>
  <c r="FA189" i="4"/>
  <c r="FA190" i="4"/>
  <c r="FA198" i="4"/>
  <c r="FA197" i="4"/>
  <c r="FA191" i="4"/>
  <c r="FA185" i="4"/>
  <c r="FA184" i="4"/>
  <c r="FA183" i="4"/>
  <c r="FA177" i="4"/>
  <c r="FA176" i="4"/>
  <c r="FA175" i="4"/>
  <c r="FA174" i="4"/>
  <c r="FA173" i="4"/>
  <c r="FA169" i="4"/>
  <c r="FA156" i="4"/>
  <c r="FA157" i="4"/>
  <c r="FA182" i="4"/>
  <c r="FA181" i="4"/>
  <c r="FA152" i="4"/>
  <c r="FA160" i="4"/>
  <c r="FA159" i="4"/>
  <c r="FA158" i="4"/>
  <c r="FA144" i="4"/>
  <c r="FA143" i="4"/>
  <c r="FA142" i="4"/>
  <c r="FA141" i="4"/>
  <c r="FA140" i="4"/>
  <c r="FA134" i="4"/>
  <c r="FA135" i="4"/>
  <c r="FA136" i="4"/>
  <c r="FA151" i="4"/>
  <c r="FA150" i="4"/>
  <c r="FA149" i="4"/>
  <c r="FA148" i="4"/>
  <c r="FA133" i="4"/>
  <c r="FA132" i="4"/>
  <c r="FA128" i="4"/>
  <c r="FA127" i="4"/>
  <c r="FA126" i="4"/>
  <c r="FA125" i="4"/>
  <c r="FA111" i="4"/>
  <c r="FA110" i="4"/>
  <c r="FA109" i="4"/>
  <c r="FA108" i="4"/>
  <c r="FA103" i="4"/>
  <c r="FA102" i="4"/>
  <c r="FA101" i="4"/>
  <c r="FA100" i="4"/>
  <c r="FA124" i="4"/>
  <c r="FA112" i="4"/>
  <c r="FA104" i="4"/>
  <c r="FA120" i="4"/>
  <c r="FA119" i="4"/>
  <c r="FA118" i="4"/>
  <c r="FA117" i="4"/>
  <c r="FA116" i="4"/>
  <c r="FI217" i="4"/>
  <c r="FI216" i="4"/>
  <c r="FI215" i="4"/>
  <c r="FI214" i="4"/>
  <c r="FI213" i="4"/>
  <c r="FI201" i="4"/>
  <c r="FI209" i="4"/>
  <c r="FI208" i="4"/>
  <c r="FI207" i="4"/>
  <c r="FI206" i="4"/>
  <c r="FI205" i="4"/>
  <c r="FI200" i="4"/>
  <c r="FI199" i="4"/>
  <c r="FI193" i="4"/>
  <c r="FI192" i="4"/>
  <c r="FI189" i="4"/>
  <c r="FI190" i="4"/>
  <c r="FI198" i="4"/>
  <c r="FI197" i="4"/>
  <c r="FI191" i="4"/>
  <c r="FI185" i="4"/>
  <c r="FI184" i="4"/>
  <c r="FI183" i="4"/>
  <c r="FI177" i="4"/>
  <c r="FI176" i="4"/>
  <c r="FI175" i="4"/>
  <c r="FI174" i="4"/>
  <c r="FI173" i="4"/>
  <c r="FI169" i="4"/>
  <c r="FI156" i="4"/>
  <c r="FI157" i="4"/>
  <c r="FI182" i="4"/>
  <c r="FI181" i="4"/>
  <c r="FI152" i="4"/>
  <c r="FI160" i="4"/>
  <c r="FI159" i="4"/>
  <c r="FI158" i="4"/>
  <c r="FI144" i="4"/>
  <c r="FI143" i="4"/>
  <c r="FI142" i="4"/>
  <c r="FI141" i="4"/>
  <c r="FI140" i="4"/>
  <c r="FI134" i="4"/>
  <c r="FI135" i="4"/>
  <c r="FI136" i="4"/>
  <c r="FI151" i="4"/>
  <c r="FI150" i="4"/>
  <c r="FI149" i="4"/>
  <c r="FI148" i="4"/>
  <c r="FI133" i="4"/>
  <c r="FI132" i="4"/>
  <c r="FI128" i="4"/>
  <c r="FI127" i="4"/>
  <c r="FI126" i="4"/>
  <c r="FI125" i="4"/>
  <c r="FI111" i="4"/>
  <c r="FI110" i="4"/>
  <c r="FI109" i="4"/>
  <c r="FI108" i="4"/>
  <c r="FI103" i="4"/>
  <c r="FI102" i="4"/>
  <c r="FI124" i="4"/>
  <c r="FI101" i="4"/>
  <c r="FI100" i="4"/>
  <c r="FI112" i="4"/>
  <c r="FI104" i="4"/>
  <c r="FI120" i="4"/>
  <c r="FI119" i="4"/>
  <c r="FI118" i="4"/>
  <c r="FI117" i="4"/>
  <c r="FI116" i="4"/>
  <c r="GA153" i="4"/>
  <c r="GA177" i="4"/>
  <c r="GA176" i="4"/>
  <c r="GA175" i="4"/>
  <c r="GA174" i="4"/>
  <c r="GA173" i="4"/>
  <c r="GA169" i="4"/>
  <c r="GA167" i="4"/>
  <c r="GA157" i="4"/>
  <c r="GA168" i="4"/>
  <c r="GA166" i="4"/>
  <c r="GA165" i="4"/>
  <c r="GA152" i="4"/>
  <c r="GA151" i="4"/>
  <c r="GA161" i="4"/>
  <c r="GA160" i="4"/>
  <c r="GA159" i="4"/>
  <c r="GA158" i="4"/>
  <c r="GA134" i="4"/>
  <c r="GA135" i="4"/>
  <c r="GA124" i="4"/>
  <c r="GA145" i="4"/>
  <c r="GA136" i="4"/>
  <c r="GA150" i="4"/>
  <c r="GA149" i="4"/>
  <c r="GA133" i="4"/>
  <c r="GA132" i="4"/>
  <c r="GA128" i="4"/>
  <c r="GA127" i="4"/>
  <c r="GA126" i="4"/>
  <c r="GA125" i="4"/>
  <c r="GA144" i="4"/>
  <c r="GA143" i="4"/>
  <c r="GA142" i="4"/>
  <c r="GA141" i="4"/>
  <c r="GA101" i="4"/>
  <c r="GA100" i="4"/>
  <c r="GA112" i="4"/>
  <c r="GA104" i="4"/>
  <c r="GA120" i="4"/>
  <c r="GA119" i="4"/>
  <c r="GA118" i="4"/>
  <c r="GA117" i="4"/>
  <c r="GA116" i="4"/>
  <c r="GA111" i="4"/>
  <c r="GA110" i="4"/>
  <c r="GA109" i="4"/>
  <c r="GA108" i="4"/>
  <c r="GA103" i="4"/>
  <c r="GA102" i="4"/>
  <c r="GI153" i="4"/>
  <c r="GI177" i="4"/>
  <c r="GI176" i="4"/>
  <c r="GI175" i="4"/>
  <c r="GI174" i="4"/>
  <c r="GI173" i="4"/>
  <c r="GI169" i="4"/>
  <c r="GI167" i="4"/>
  <c r="GI157" i="4"/>
  <c r="GI168" i="4"/>
  <c r="GI166" i="4"/>
  <c r="GI165" i="4"/>
  <c r="GI152" i="4"/>
  <c r="GI151" i="4"/>
  <c r="GI161" i="4"/>
  <c r="GI160" i="4"/>
  <c r="GI159" i="4"/>
  <c r="GI158" i="4"/>
  <c r="GI134" i="4"/>
  <c r="GI135" i="4"/>
  <c r="GI124" i="4"/>
  <c r="GI145" i="4"/>
  <c r="GI136" i="4"/>
  <c r="GI150" i="4"/>
  <c r="GI149" i="4"/>
  <c r="GI133" i="4"/>
  <c r="GI132" i="4"/>
  <c r="GI128" i="4"/>
  <c r="GI127" i="4"/>
  <c r="GI126" i="4"/>
  <c r="GI125" i="4"/>
  <c r="GI144" i="4"/>
  <c r="GI143" i="4"/>
  <c r="GI142" i="4"/>
  <c r="GI141" i="4"/>
  <c r="GI101" i="4"/>
  <c r="GI100" i="4"/>
  <c r="GI112" i="4"/>
  <c r="GI104" i="4"/>
  <c r="GI120" i="4"/>
  <c r="GI119" i="4"/>
  <c r="GI118" i="4"/>
  <c r="GI117" i="4"/>
  <c r="GI116" i="4"/>
  <c r="GI111" i="4"/>
  <c r="GI110" i="4"/>
  <c r="GI109" i="4"/>
  <c r="GI108" i="4"/>
  <c r="GI103" i="4"/>
  <c r="GI102" i="4"/>
  <c r="GT201" i="4"/>
  <c r="GT209" i="4"/>
  <c r="GT208" i="4"/>
  <c r="GT207" i="4"/>
  <c r="GT206" i="4"/>
  <c r="GT205" i="4"/>
  <c r="GT200" i="4"/>
  <c r="GT199" i="4"/>
  <c r="GT193" i="4"/>
  <c r="GT192" i="4"/>
  <c r="GT189" i="4"/>
  <c r="GT190" i="4"/>
  <c r="GT198" i="4"/>
  <c r="GT197" i="4"/>
  <c r="GT191" i="4"/>
  <c r="GT185" i="4"/>
  <c r="GT184" i="4"/>
  <c r="GT183" i="4"/>
  <c r="GT157" i="4"/>
  <c r="GT75" i="4" s="1"/>
  <c r="GT168" i="4"/>
  <c r="GT166" i="4"/>
  <c r="GT165" i="4"/>
  <c r="GT152" i="4"/>
  <c r="GT151" i="4"/>
  <c r="GT161" i="4"/>
  <c r="GT63" i="4" s="1"/>
  <c r="GT160" i="4"/>
  <c r="GT94" i="4" s="1"/>
  <c r="GT159" i="4"/>
  <c r="GT77" i="4" s="1"/>
  <c r="GT158" i="4"/>
  <c r="GT92" i="4" s="1"/>
  <c r="GT182" i="4"/>
  <c r="GT181" i="4"/>
  <c r="GT177" i="4"/>
  <c r="GT176" i="4"/>
  <c r="GT175" i="4"/>
  <c r="GT174" i="4"/>
  <c r="GT173" i="4"/>
  <c r="GT169" i="4"/>
  <c r="GT167" i="4"/>
  <c r="GT135" i="4"/>
  <c r="GT124" i="4"/>
  <c r="GT136" i="4"/>
  <c r="GT150" i="4"/>
  <c r="GT149" i="4"/>
  <c r="GT148" i="4"/>
  <c r="GT144" i="4"/>
  <c r="GT143" i="4"/>
  <c r="GT142" i="4"/>
  <c r="GT141" i="4"/>
  <c r="GT140" i="4"/>
  <c r="GT134" i="4"/>
  <c r="GT132" i="4"/>
  <c r="GT125" i="4"/>
  <c r="GT112" i="4"/>
  <c r="GT101" i="4"/>
  <c r="GT68" i="4" s="1"/>
  <c r="GT100" i="4"/>
  <c r="GT133" i="4"/>
  <c r="GT126" i="4"/>
  <c r="GT104" i="4"/>
  <c r="GT87" i="4" s="1"/>
  <c r="GT127" i="4"/>
  <c r="GT120" i="4"/>
  <c r="GT119" i="4"/>
  <c r="GT118" i="4"/>
  <c r="GT117" i="4"/>
  <c r="GT116" i="4"/>
  <c r="GT111" i="4"/>
  <c r="GT110" i="4"/>
  <c r="GT109" i="4"/>
  <c r="GT108" i="4"/>
  <c r="GT128" i="4"/>
  <c r="GT103" i="4"/>
  <c r="GT70" i="4" s="1"/>
  <c r="GT102" i="4"/>
  <c r="GT85" i="4" s="1"/>
  <c r="HB201" i="4"/>
  <c r="HB209" i="4"/>
  <c r="HB208" i="4"/>
  <c r="HB207" i="4"/>
  <c r="HB206" i="4"/>
  <c r="HB205" i="4"/>
  <c r="HB200" i="4"/>
  <c r="HB199" i="4"/>
  <c r="HB193" i="4"/>
  <c r="HB192" i="4"/>
  <c r="HB189" i="4"/>
  <c r="HB190" i="4"/>
  <c r="HB198" i="4"/>
  <c r="HB197" i="4"/>
  <c r="HB191" i="4"/>
  <c r="HB185" i="4"/>
  <c r="HB184" i="4"/>
  <c r="HB183" i="4"/>
  <c r="HB157" i="4"/>
  <c r="HB91" i="4" s="1"/>
  <c r="HB168" i="4"/>
  <c r="HB166" i="4"/>
  <c r="HB165" i="4"/>
  <c r="HB152" i="4"/>
  <c r="HB151" i="4"/>
  <c r="HB161" i="4"/>
  <c r="HB95" i="4" s="1"/>
  <c r="HB160" i="4"/>
  <c r="HB78" i="4" s="1"/>
  <c r="HB159" i="4"/>
  <c r="HB61" i="4" s="1"/>
  <c r="HB158" i="4"/>
  <c r="HB76" i="4" s="1"/>
  <c r="HB182" i="4"/>
  <c r="HB181" i="4"/>
  <c r="HB177" i="4"/>
  <c r="HB176" i="4"/>
  <c r="HB175" i="4"/>
  <c r="HB174" i="4"/>
  <c r="HB173" i="4"/>
  <c r="HB169" i="4"/>
  <c r="HB167" i="4"/>
  <c r="HB135" i="4"/>
  <c r="HB124" i="4"/>
  <c r="HB136" i="4"/>
  <c r="HB150" i="4"/>
  <c r="HB149" i="4"/>
  <c r="HB148" i="4"/>
  <c r="HB144" i="4"/>
  <c r="HB143" i="4"/>
  <c r="HB142" i="4"/>
  <c r="HB141" i="4"/>
  <c r="HB140" i="4"/>
  <c r="HB134" i="4"/>
  <c r="HB112" i="4"/>
  <c r="HB101" i="4"/>
  <c r="HB52" i="4" s="1"/>
  <c r="HB100" i="4"/>
  <c r="HB67" i="4" s="1"/>
  <c r="HB133" i="4"/>
  <c r="HB126" i="4"/>
  <c r="HB127" i="4"/>
  <c r="HB104" i="4"/>
  <c r="HB71" i="4" s="1"/>
  <c r="HB120" i="4"/>
  <c r="HB119" i="4"/>
  <c r="HB118" i="4"/>
  <c r="HB117" i="4"/>
  <c r="HB116" i="4"/>
  <c r="HB128" i="4"/>
  <c r="HB111" i="4"/>
  <c r="HB110" i="4"/>
  <c r="HB109" i="4"/>
  <c r="HB108" i="4"/>
  <c r="HB103" i="4"/>
  <c r="HB54" i="4" s="1"/>
  <c r="HB102" i="4"/>
  <c r="HB69" i="4" s="1"/>
  <c r="HB132" i="4"/>
  <c r="HB125" i="4"/>
  <c r="HM213" i="4"/>
  <c r="HM209" i="4"/>
  <c r="HM208" i="4"/>
  <c r="HM207" i="4"/>
  <c r="HM206" i="4"/>
  <c r="HM205" i="4"/>
  <c r="HM217" i="4"/>
  <c r="HM216" i="4"/>
  <c r="HM215" i="4"/>
  <c r="HM214" i="4"/>
  <c r="HM200" i="4"/>
  <c r="HM199" i="4"/>
  <c r="HM201" i="4"/>
  <c r="HM190" i="4"/>
  <c r="HM198" i="4"/>
  <c r="HM197" i="4"/>
  <c r="HM191" i="4"/>
  <c r="HM185" i="4"/>
  <c r="HM184" i="4"/>
  <c r="HM183" i="4"/>
  <c r="HM193" i="4"/>
  <c r="HM192" i="4"/>
  <c r="HM189" i="4"/>
  <c r="HM152" i="4"/>
  <c r="HM151" i="4"/>
  <c r="HM160" i="4"/>
  <c r="HM159" i="4"/>
  <c r="HM158" i="4"/>
  <c r="HM182" i="4"/>
  <c r="HM181" i="4"/>
  <c r="HM177" i="4"/>
  <c r="HM176" i="4"/>
  <c r="HM175" i="4"/>
  <c r="HM174" i="4"/>
  <c r="HM173" i="4"/>
  <c r="HM169" i="4"/>
  <c r="HM156" i="4"/>
  <c r="HM157" i="4"/>
  <c r="HM136" i="4"/>
  <c r="HM150" i="4"/>
  <c r="HM149" i="4"/>
  <c r="HM148" i="4"/>
  <c r="HM133" i="4"/>
  <c r="HM132" i="4"/>
  <c r="HM128" i="4"/>
  <c r="HM127" i="4"/>
  <c r="HM126" i="4"/>
  <c r="HM125" i="4"/>
  <c r="HM144" i="4"/>
  <c r="HM143" i="4"/>
  <c r="HM142" i="4"/>
  <c r="HM141" i="4"/>
  <c r="HM140" i="4"/>
  <c r="HM134" i="4"/>
  <c r="HM135" i="4"/>
  <c r="HM124" i="4"/>
  <c r="HM120" i="4"/>
  <c r="HM119" i="4"/>
  <c r="HM118" i="4"/>
  <c r="HM117" i="4"/>
  <c r="HM116" i="4"/>
  <c r="HM104" i="4"/>
  <c r="HM111" i="4"/>
  <c r="HM110" i="4"/>
  <c r="HM109" i="4"/>
  <c r="HM108" i="4"/>
  <c r="HM103" i="4"/>
  <c r="HM102" i="4"/>
  <c r="HM112" i="4"/>
  <c r="HM101" i="4"/>
  <c r="HM100" i="4"/>
  <c r="HU217" i="4"/>
  <c r="HU216" i="4"/>
  <c r="HU215" i="4"/>
  <c r="HU214" i="4"/>
  <c r="HU209" i="4"/>
  <c r="HU208" i="4"/>
  <c r="HU207" i="4"/>
  <c r="HU206" i="4"/>
  <c r="HU205" i="4"/>
  <c r="HU200" i="4"/>
  <c r="HU199" i="4"/>
  <c r="HU198" i="4"/>
  <c r="HU213" i="4"/>
  <c r="HU201" i="4"/>
  <c r="HU190" i="4"/>
  <c r="HU197" i="4"/>
  <c r="HU191" i="4"/>
  <c r="HU185" i="4"/>
  <c r="HU184" i="4"/>
  <c r="HU183" i="4"/>
  <c r="HU193" i="4"/>
  <c r="HU192" i="4"/>
  <c r="HU189" i="4"/>
  <c r="HU152" i="4"/>
  <c r="HU151" i="4"/>
  <c r="HU160" i="4"/>
  <c r="HU159" i="4"/>
  <c r="HU158" i="4"/>
  <c r="HU182" i="4"/>
  <c r="HU181" i="4"/>
  <c r="HU177" i="4"/>
  <c r="HU176" i="4"/>
  <c r="HU175" i="4"/>
  <c r="HU174" i="4"/>
  <c r="HU173" i="4"/>
  <c r="HU169" i="4"/>
  <c r="HU156" i="4"/>
  <c r="HU157" i="4"/>
  <c r="HU136" i="4"/>
  <c r="HU150" i="4"/>
  <c r="HU149" i="4"/>
  <c r="HU148" i="4"/>
  <c r="HU133" i="4"/>
  <c r="HU132" i="4"/>
  <c r="HU128" i="4"/>
  <c r="HU127" i="4"/>
  <c r="HU126" i="4"/>
  <c r="HU125" i="4"/>
  <c r="HU144" i="4"/>
  <c r="HU143" i="4"/>
  <c r="HU142" i="4"/>
  <c r="HU141" i="4"/>
  <c r="HU140" i="4"/>
  <c r="HU134" i="4"/>
  <c r="HU135" i="4"/>
  <c r="HU124" i="4"/>
  <c r="HU120" i="4"/>
  <c r="HU119" i="4"/>
  <c r="HU118" i="4"/>
  <c r="HU117" i="4"/>
  <c r="HU116" i="4"/>
  <c r="HU104" i="4"/>
  <c r="HU111" i="4"/>
  <c r="HU110" i="4"/>
  <c r="HU109" i="4"/>
  <c r="HU108" i="4"/>
  <c r="HU103" i="4"/>
  <c r="HU102" i="4"/>
  <c r="HU112" i="4"/>
  <c r="HU101" i="4"/>
  <c r="HU100" i="4"/>
  <c r="IF217" i="4"/>
  <c r="IF216" i="4"/>
  <c r="IF215" i="4"/>
  <c r="IF214" i="4"/>
  <c r="IF213" i="4"/>
  <c r="IF200" i="4"/>
  <c r="IF199" i="4"/>
  <c r="IF198" i="4"/>
  <c r="IF201" i="4"/>
  <c r="IF209" i="4"/>
  <c r="IF208" i="4"/>
  <c r="IF207" i="4"/>
  <c r="IF206" i="4"/>
  <c r="IF205" i="4"/>
  <c r="IF190" i="4"/>
  <c r="IF197" i="4"/>
  <c r="IF191" i="4"/>
  <c r="IF185" i="4"/>
  <c r="IF184" i="4"/>
  <c r="IF183" i="4"/>
  <c r="IF193" i="4"/>
  <c r="IF192" i="4"/>
  <c r="IF189" i="4"/>
  <c r="IF160" i="4"/>
  <c r="IF159" i="4"/>
  <c r="IF158" i="4"/>
  <c r="IF182" i="4"/>
  <c r="IF181" i="4"/>
  <c r="IF177" i="4"/>
  <c r="IF176" i="4"/>
  <c r="IF175" i="4"/>
  <c r="IF174" i="4"/>
  <c r="IF173" i="4"/>
  <c r="IF169" i="4"/>
  <c r="IF156" i="4"/>
  <c r="IF157" i="4"/>
  <c r="IF152" i="4"/>
  <c r="IF151" i="4"/>
  <c r="IF150" i="4"/>
  <c r="IF149" i="4"/>
  <c r="IF148" i="4"/>
  <c r="IF133" i="4"/>
  <c r="IF132" i="4"/>
  <c r="IF128" i="4"/>
  <c r="IF127" i="4"/>
  <c r="IF126" i="4"/>
  <c r="IF125" i="4"/>
  <c r="IF144" i="4"/>
  <c r="IF143" i="4"/>
  <c r="IF142" i="4"/>
  <c r="IF141" i="4"/>
  <c r="IF140" i="4"/>
  <c r="IF134" i="4"/>
  <c r="IF135" i="4"/>
  <c r="IF124" i="4"/>
  <c r="IF136" i="4"/>
  <c r="IF120" i="4"/>
  <c r="IF119" i="4"/>
  <c r="IF118" i="4"/>
  <c r="IF117" i="4"/>
  <c r="IF116" i="4"/>
  <c r="IF111" i="4"/>
  <c r="IF110" i="4"/>
  <c r="IF109" i="4"/>
  <c r="IF108" i="4"/>
  <c r="IF104" i="4"/>
  <c r="IF112" i="4"/>
  <c r="IF103" i="4"/>
  <c r="IF102" i="4"/>
  <c r="IF101" i="4"/>
  <c r="IF100" i="4"/>
  <c r="IN217" i="4"/>
  <c r="IN216" i="4"/>
  <c r="IN215" i="4"/>
  <c r="IN214" i="4"/>
  <c r="IN200" i="4"/>
  <c r="IN199" i="4"/>
  <c r="IN198" i="4"/>
  <c r="IN201" i="4"/>
  <c r="IN213" i="4"/>
  <c r="IN209" i="4"/>
  <c r="IN208" i="4"/>
  <c r="IN207" i="4"/>
  <c r="IN206" i="4"/>
  <c r="IN205" i="4"/>
  <c r="IN190" i="4"/>
  <c r="IN197" i="4"/>
  <c r="IN191" i="4"/>
  <c r="IN185" i="4"/>
  <c r="IN184" i="4"/>
  <c r="IN183" i="4"/>
  <c r="IN193" i="4"/>
  <c r="IN192" i="4"/>
  <c r="IN189" i="4"/>
  <c r="IN160" i="4"/>
  <c r="IN159" i="4"/>
  <c r="IN158" i="4"/>
  <c r="IN182" i="4"/>
  <c r="IN181" i="4"/>
  <c r="IN177" i="4"/>
  <c r="IN176" i="4"/>
  <c r="IN175" i="4"/>
  <c r="IN174" i="4"/>
  <c r="IN173" i="4"/>
  <c r="IN169" i="4"/>
  <c r="IN156" i="4"/>
  <c r="IN157" i="4"/>
  <c r="IN152" i="4"/>
  <c r="IN151" i="4"/>
  <c r="IN150" i="4"/>
  <c r="IN149" i="4"/>
  <c r="IN148" i="4"/>
  <c r="IN133" i="4"/>
  <c r="IN132" i="4"/>
  <c r="IN128" i="4"/>
  <c r="IN127" i="4"/>
  <c r="IN126" i="4"/>
  <c r="IN125" i="4"/>
  <c r="IN144" i="4"/>
  <c r="IN143" i="4"/>
  <c r="IN142" i="4"/>
  <c r="IN141" i="4"/>
  <c r="IN140" i="4"/>
  <c r="IN134" i="4"/>
  <c r="IN135" i="4"/>
  <c r="IN124" i="4"/>
  <c r="IN136" i="4"/>
  <c r="IN120" i="4"/>
  <c r="IN119" i="4"/>
  <c r="IN118" i="4"/>
  <c r="IN117" i="4"/>
  <c r="IN116" i="4"/>
  <c r="IN111" i="4"/>
  <c r="IN110" i="4"/>
  <c r="IN109" i="4"/>
  <c r="IN108" i="4"/>
  <c r="IN104" i="4"/>
  <c r="IN112" i="4"/>
  <c r="IN103" i="4"/>
  <c r="IN102" i="4"/>
  <c r="IN101" i="4"/>
  <c r="IN100" i="4"/>
  <c r="I50" i="4"/>
  <c r="Q50" i="4"/>
  <c r="EI51" i="4"/>
  <c r="EQ51" i="4"/>
  <c r="GV51" i="4"/>
  <c r="HD51" i="4"/>
  <c r="EI52" i="4"/>
  <c r="EQ52" i="4"/>
  <c r="GV52" i="4"/>
  <c r="HD52" i="4"/>
  <c r="EI53" i="4"/>
  <c r="EQ53" i="4"/>
  <c r="GV53" i="4"/>
  <c r="HD53" i="4"/>
  <c r="EI54" i="4"/>
  <c r="EQ54" i="4"/>
  <c r="GV54" i="4"/>
  <c r="HD54" i="4"/>
  <c r="EK55" i="4"/>
  <c r="ES55" i="4"/>
  <c r="GP55" i="4"/>
  <c r="GX55" i="4"/>
  <c r="GT59" i="4"/>
  <c r="EO61" i="4"/>
  <c r="EK67" i="4"/>
  <c r="EK68" i="4"/>
  <c r="ES69" i="4"/>
  <c r="GP69" i="4"/>
  <c r="GX70" i="4"/>
  <c r="IC165" i="4"/>
  <c r="IC173" i="4" s="1"/>
  <c r="IC181" i="4" s="1"/>
  <c r="IC189" i="4" s="1"/>
  <c r="IC197" i="4" s="1"/>
  <c r="IC205" i="4" s="1"/>
  <c r="IC213" i="4" s="1"/>
  <c r="IC221" i="4" s="1"/>
  <c r="IC140" i="4"/>
  <c r="IC148" i="4" s="1"/>
  <c r="IC156" i="4" s="1"/>
  <c r="GL158" i="4"/>
  <c r="GL166" i="4" s="1"/>
  <c r="GL174" i="4" s="1"/>
  <c r="GL182" i="4" s="1"/>
  <c r="GL190" i="4" s="1"/>
  <c r="GL198" i="4" s="1"/>
  <c r="GL206" i="4" s="1"/>
  <c r="GL141" i="4"/>
  <c r="GL149" i="4" s="1"/>
  <c r="EV167" i="4"/>
  <c r="EV175" i="4" s="1"/>
  <c r="EV183" i="4" s="1"/>
  <c r="EV191" i="4" s="1"/>
  <c r="EV199" i="4" s="1"/>
  <c r="EV207" i="4" s="1"/>
  <c r="EV215" i="4" s="1"/>
  <c r="EV223" i="4" s="1"/>
  <c r="EV142" i="4"/>
  <c r="EV150" i="4" s="1"/>
  <c r="EV158" i="4" s="1"/>
  <c r="HH167" i="4"/>
  <c r="HH175" i="4" s="1"/>
  <c r="HH183" i="4" s="1"/>
  <c r="HH191" i="4" s="1"/>
  <c r="HH199" i="4" s="1"/>
  <c r="HH207" i="4" s="1"/>
  <c r="HH215" i="4" s="1"/>
  <c r="HH223" i="4" s="1"/>
  <c r="HH142" i="4"/>
  <c r="HH150" i="4" s="1"/>
  <c r="HH158" i="4" s="1"/>
  <c r="IC168" i="4"/>
  <c r="IC176" i="4" s="1"/>
  <c r="IC184" i="4" s="1"/>
  <c r="IC192" i="4" s="1"/>
  <c r="IC200" i="4" s="1"/>
  <c r="IC208" i="4" s="1"/>
  <c r="IC216" i="4" s="1"/>
  <c r="IC224" i="4" s="1"/>
  <c r="IC143" i="4"/>
  <c r="IC151" i="4" s="1"/>
  <c r="IC159" i="4" s="1"/>
  <c r="GL161" i="4"/>
  <c r="GL169" i="4" s="1"/>
  <c r="GL177" i="4" s="1"/>
  <c r="GL185" i="4" s="1"/>
  <c r="GL193" i="4" s="1"/>
  <c r="GL201" i="4" s="1"/>
  <c r="GL209" i="4" s="1"/>
  <c r="GL144" i="4"/>
  <c r="GL152" i="4" s="1"/>
  <c r="E271" i="4"/>
  <c r="E281" i="4" s="1"/>
  <c r="AN261" i="4"/>
  <c r="EA156" i="4"/>
  <c r="EA164" i="4" s="1"/>
  <c r="EA172" i="4" s="1"/>
  <c r="EA180" i="4" s="1"/>
  <c r="EA188" i="4" s="1"/>
  <c r="EA196" i="4" s="1"/>
  <c r="EA204" i="4" s="1"/>
  <c r="EA139" i="4"/>
  <c r="EA147" i="4" s="1"/>
  <c r="HG164" i="4"/>
  <c r="HG172" i="4" s="1"/>
  <c r="HG180" i="4" s="1"/>
  <c r="HG188" i="4" s="1"/>
  <c r="HG196" i="4" s="1"/>
  <c r="HG204" i="4" s="1"/>
  <c r="HG212" i="4" s="1"/>
  <c r="HG220" i="4" s="1"/>
  <c r="HG139" i="4"/>
  <c r="HG147" i="4" s="1"/>
  <c r="HG155" i="4" s="1"/>
  <c r="EU165" i="4"/>
  <c r="EU173" i="4" s="1"/>
  <c r="EU181" i="4" s="1"/>
  <c r="EU189" i="4" s="1"/>
  <c r="EU197" i="4" s="1"/>
  <c r="EU205" i="4" s="1"/>
  <c r="EU213" i="4" s="1"/>
  <c r="EU221" i="4" s="1"/>
  <c r="EU140" i="4"/>
  <c r="EU148" i="4" s="1"/>
  <c r="EU156" i="4" s="1"/>
  <c r="IA166" i="4"/>
  <c r="IA174" i="4" s="1"/>
  <c r="IA182" i="4" s="1"/>
  <c r="IA190" i="4" s="1"/>
  <c r="IA198" i="4" s="1"/>
  <c r="IA206" i="4" s="1"/>
  <c r="IA214" i="4" s="1"/>
  <c r="IA222" i="4" s="1"/>
  <c r="IA141" i="4"/>
  <c r="IA149" i="4" s="1"/>
  <c r="IA157" i="4" s="1"/>
  <c r="GK160" i="4"/>
  <c r="GK168" i="4" s="1"/>
  <c r="GK176" i="4" s="1"/>
  <c r="GK184" i="4" s="1"/>
  <c r="GK192" i="4" s="1"/>
  <c r="GK200" i="4" s="1"/>
  <c r="GK208" i="4" s="1"/>
  <c r="GK143" i="4"/>
  <c r="GK151" i="4" s="1"/>
  <c r="EA158" i="4"/>
  <c r="EA166" i="4" s="1"/>
  <c r="EA174" i="4" s="1"/>
  <c r="EA182" i="4" s="1"/>
  <c r="EA190" i="4" s="1"/>
  <c r="EA198" i="4" s="1"/>
  <c r="EA206" i="4" s="1"/>
  <c r="EA141" i="4"/>
  <c r="EA149" i="4" s="1"/>
  <c r="GM158" i="4"/>
  <c r="GM166" i="4" s="1"/>
  <c r="GM174" i="4" s="1"/>
  <c r="GM182" i="4" s="1"/>
  <c r="GM190" i="4" s="1"/>
  <c r="GM198" i="4" s="1"/>
  <c r="GM206" i="4" s="1"/>
  <c r="GM141" i="4"/>
  <c r="GM149" i="4" s="1"/>
  <c r="AW102" i="4"/>
  <c r="FS102" i="4"/>
  <c r="EW167" i="4"/>
  <c r="EW175" i="4" s="1"/>
  <c r="EW183" i="4" s="1"/>
  <c r="EW191" i="4" s="1"/>
  <c r="EW199" i="4" s="1"/>
  <c r="EW207" i="4" s="1"/>
  <c r="EW215" i="4" s="1"/>
  <c r="EW223" i="4" s="1"/>
  <c r="EW142" i="4"/>
  <c r="EW150" i="4" s="1"/>
  <c r="EW158" i="4" s="1"/>
  <c r="IB167" i="4"/>
  <c r="IB175" i="4" s="1"/>
  <c r="IB183" i="4" s="1"/>
  <c r="IB191" i="4" s="1"/>
  <c r="IB199" i="4" s="1"/>
  <c r="IB207" i="4" s="1"/>
  <c r="IB215" i="4" s="1"/>
  <c r="IB223" i="4" s="1"/>
  <c r="IB142" i="4"/>
  <c r="IB150" i="4" s="1"/>
  <c r="IB158" i="4" s="1"/>
  <c r="EA161" i="4"/>
  <c r="EA169" i="4" s="1"/>
  <c r="EA177" i="4" s="1"/>
  <c r="EA185" i="4" s="1"/>
  <c r="EA193" i="4" s="1"/>
  <c r="EA201" i="4" s="1"/>
  <c r="EA209" i="4" s="1"/>
  <c r="EA144" i="4"/>
  <c r="EA152" i="4" s="1"/>
  <c r="GM161" i="4"/>
  <c r="GM169" i="4" s="1"/>
  <c r="GM177" i="4" s="1"/>
  <c r="GM185" i="4" s="1"/>
  <c r="GM193" i="4" s="1"/>
  <c r="GM201" i="4" s="1"/>
  <c r="GM209" i="4" s="1"/>
  <c r="GM144" i="4"/>
  <c r="GM152" i="4" s="1"/>
  <c r="F271" i="4"/>
  <c r="F281" i="4" s="1"/>
  <c r="AP261" i="4"/>
  <c r="EB156" i="4"/>
  <c r="EB164" i="4" s="1"/>
  <c r="EB172" i="4" s="1"/>
  <c r="EB180" i="4" s="1"/>
  <c r="EB188" i="4" s="1"/>
  <c r="EB196" i="4" s="1"/>
  <c r="EB204" i="4" s="1"/>
  <c r="EB139" i="4"/>
  <c r="EB147" i="4" s="1"/>
  <c r="HH164" i="4"/>
  <c r="HH172" i="4" s="1"/>
  <c r="HH180" i="4" s="1"/>
  <c r="HH188" i="4" s="1"/>
  <c r="HH196" i="4" s="1"/>
  <c r="HH204" i="4" s="1"/>
  <c r="HH212" i="4" s="1"/>
  <c r="HH220" i="4" s="1"/>
  <c r="HH139" i="4"/>
  <c r="HH147" i="4" s="1"/>
  <c r="HH155" i="4" s="1"/>
  <c r="GK157" i="4"/>
  <c r="GK165" i="4" s="1"/>
  <c r="GK173" i="4" s="1"/>
  <c r="GK181" i="4" s="1"/>
  <c r="GK189" i="4" s="1"/>
  <c r="GK197" i="4" s="1"/>
  <c r="GK205" i="4" s="1"/>
  <c r="GK140" i="4"/>
  <c r="GK148" i="4" s="1"/>
  <c r="DZ159" i="4"/>
  <c r="DZ167" i="4" s="1"/>
  <c r="DZ175" i="4" s="1"/>
  <c r="DZ183" i="4" s="1"/>
  <c r="DZ191" i="4" s="1"/>
  <c r="DZ199" i="4" s="1"/>
  <c r="DZ207" i="4" s="1"/>
  <c r="DZ142" i="4"/>
  <c r="DZ150" i="4" s="1"/>
  <c r="HF168" i="4"/>
  <c r="HF176" i="4" s="1"/>
  <c r="HF184" i="4" s="1"/>
  <c r="HF192" i="4" s="1"/>
  <c r="HF200" i="4" s="1"/>
  <c r="HF208" i="4" s="1"/>
  <c r="HF216" i="4" s="1"/>
  <c r="HF224" i="4" s="1"/>
  <c r="HF143" i="4"/>
  <c r="HF151" i="4" s="1"/>
  <c r="HF159" i="4" s="1"/>
  <c r="EB158" i="4"/>
  <c r="EB166" i="4" s="1"/>
  <c r="EB174" i="4" s="1"/>
  <c r="EB182" i="4" s="1"/>
  <c r="EB190" i="4" s="1"/>
  <c r="EB198" i="4" s="1"/>
  <c r="EB206" i="4" s="1"/>
  <c r="EB141" i="4"/>
  <c r="EB149" i="4" s="1"/>
  <c r="HG166" i="4"/>
  <c r="HG174" i="4" s="1"/>
  <c r="HG182" i="4" s="1"/>
  <c r="HG190" i="4" s="1"/>
  <c r="HG198" i="4" s="1"/>
  <c r="HG206" i="4" s="1"/>
  <c r="HG214" i="4" s="1"/>
  <c r="HG222" i="4" s="1"/>
  <c r="HG141" i="4"/>
  <c r="HG149" i="4" s="1"/>
  <c r="HG157" i="4" s="1"/>
  <c r="IC167" i="4"/>
  <c r="IC175" i="4" s="1"/>
  <c r="IC183" i="4" s="1"/>
  <c r="IC191" i="4" s="1"/>
  <c r="IC199" i="4" s="1"/>
  <c r="IC207" i="4" s="1"/>
  <c r="IC215" i="4" s="1"/>
  <c r="IC223" i="4" s="1"/>
  <c r="IC142" i="4"/>
  <c r="IC150" i="4" s="1"/>
  <c r="IC158" i="4" s="1"/>
  <c r="EB161" i="4"/>
  <c r="EB169" i="4" s="1"/>
  <c r="EB177" i="4" s="1"/>
  <c r="EB185" i="4" s="1"/>
  <c r="EB193" i="4" s="1"/>
  <c r="EB201" i="4" s="1"/>
  <c r="EB209" i="4" s="1"/>
  <c r="EB144" i="4"/>
  <c r="EB152" i="4" s="1"/>
  <c r="HG169" i="4"/>
  <c r="HG177" i="4" s="1"/>
  <c r="HG185" i="4" s="1"/>
  <c r="HG193" i="4" s="1"/>
  <c r="HG201" i="4" s="1"/>
  <c r="HG209" i="4" s="1"/>
  <c r="HG217" i="4" s="1"/>
  <c r="HG225" i="4" s="1"/>
  <c r="HG144" i="4"/>
  <c r="HG152" i="4" s="1"/>
  <c r="HG160" i="4" s="1"/>
  <c r="EC156" i="4"/>
  <c r="EC164" i="4" s="1"/>
  <c r="EC172" i="4" s="1"/>
  <c r="EC180" i="4" s="1"/>
  <c r="EC188" i="4" s="1"/>
  <c r="EC196" i="4" s="1"/>
  <c r="EC204" i="4" s="1"/>
  <c r="EC139" i="4"/>
  <c r="EC147" i="4" s="1"/>
  <c r="HI164" i="4"/>
  <c r="HI172" i="4" s="1"/>
  <c r="HI180" i="4" s="1"/>
  <c r="HI188" i="4" s="1"/>
  <c r="HI196" i="4" s="1"/>
  <c r="HI204" i="4" s="1"/>
  <c r="HI212" i="4" s="1"/>
  <c r="HI220" i="4" s="1"/>
  <c r="HI139" i="4"/>
  <c r="HI147" i="4" s="1"/>
  <c r="HI155" i="4" s="1"/>
  <c r="HF165" i="4"/>
  <c r="HF173" i="4" s="1"/>
  <c r="HF181" i="4" s="1"/>
  <c r="HF189" i="4" s="1"/>
  <c r="HF197" i="4" s="1"/>
  <c r="HF205" i="4" s="1"/>
  <c r="HF213" i="4" s="1"/>
  <c r="HF221" i="4" s="1"/>
  <c r="HF140" i="4"/>
  <c r="HF148" i="4" s="1"/>
  <c r="HF156" i="4" s="1"/>
  <c r="EU167" i="4"/>
  <c r="EU175" i="4" s="1"/>
  <c r="EU183" i="4" s="1"/>
  <c r="EU191" i="4" s="1"/>
  <c r="EU199" i="4" s="1"/>
  <c r="EU207" i="4" s="1"/>
  <c r="EU215" i="4" s="1"/>
  <c r="EU223" i="4" s="1"/>
  <c r="EU142" i="4"/>
  <c r="EU150" i="4" s="1"/>
  <c r="EU158" i="4" s="1"/>
  <c r="IA168" i="4"/>
  <c r="IA176" i="4" s="1"/>
  <c r="IA184" i="4" s="1"/>
  <c r="IA192" i="4" s="1"/>
  <c r="IA200" i="4" s="1"/>
  <c r="IA208" i="4" s="1"/>
  <c r="IA216" i="4" s="1"/>
  <c r="IA224" i="4" s="1"/>
  <c r="IA143" i="4"/>
  <c r="IA151" i="4" s="1"/>
  <c r="IA159" i="4" s="1"/>
  <c r="GL157" i="4"/>
  <c r="GL165" i="4" s="1"/>
  <c r="GL173" i="4" s="1"/>
  <c r="GL181" i="4" s="1"/>
  <c r="GL189" i="4" s="1"/>
  <c r="GL197" i="4" s="1"/>
  <c r="GL205" i="4" s="1"/>
  <c r="GL140" i="4"/>
  <c r="GL148" i="4" s="1"/>
  <c r="EV166" i="4"/>
  <c r="EV174" i="4" s="1"/>
  <c r="EV182" i="4" s="1"/>
  <c r="EV190" i="4" s="1"/>
  <c r="EV198" i="4" s="1"/>
  <c r="EV206" i="4" s="1"/>
  <c r="EV214" i="4" s="1"/>
  <c r="EV222" i="4" s="1"/>
  <c r="EV141" i="4"/>
  <c r="EV149" i="4" s="1"/>
  <c r="EV157" i="4" s="1"/>
  <c r="HH166" i="4"/>
  <c r="HH174" i="4" s="1"/>
  <c r="HH182" i="4" s="1"/>
  <c r="HH190" i="4" s="1"/>
  <c r="HH198" i="4" s="1"/>
  <c r="HH206" i="4" s="1"/>
  <c r="HH214" i="4" s="1"/>
  <c r="HH222" i="4" s="1"/>
  <c r="HH141" i="4"/>
  <c r="HH149" i="4" s="1"/>
  <c r="HH157" i="4" s="1"/>
  <c r="GL160" i="4"/>
  <c r="GL168" i="4" s="1"/>
  <c r="GL176" i="4" s="1"/>
  <c r="GL184" i="4" s="1"/>
  <c r="GL192" i="4" s="1"/>
  <c r="GL200" i="4" s="1"/>
  <c r="GL208" i="4" s="1"/>
  <c r="GL143" i="4"/>
  <c r="GL151" i="4" s="1"/>
  <c r="EV169" i="4"/>
  <c r="EV177" i="4" s="1"/>
  <c r="EV185" i="4" s="1"/>
  <c r="EV193" i="4" s="1"/>
  <c r="EV201" i="4" s="1"/>
  <c r="EV209" i="4" s="1"/>
  <c r="EV217" i="4" s="1"/>
  <c r="EV225" i="4" s="1"/>
  <c r="EV144" i="4"/>
  <c r="EV152" i="4" s="1"/>
  <c r="EV160" i="4" s="1"/>
  <c r="HH169" i="4"/>
  <c r="HH177" i="4" s="1"/>
  <c r="HH185" i="4" s="1"/>
  <c r="HH193" i="4" s="1"/>
  <c r="HH201" i="4" s="1"/>
  <c r="HH209" i="4" s="1"/>
  <c r="HH217" i="4" s="1"/>
  <c r="HH225" i="4" s="1"/>
  <c r="HH144" i="4"/>
  <c r="HH152" i="4" s="1"/>
  <c r="HH160" i="4" s="1"/>
  <c r="EU164" i="4"/>
  <c r="EU172" i="4" s="1"/>
  <c r="EU180" i="4" s="1"/>
  <c r="EU188" i="4" s="1"/>
  <c r="EU196" i="4" s="1"/>
  <c r="EU204" i="4" s="1"/>
  <c r="EU212" i="4" s="1"/>
  <c r="EU220" i="4" s="1"/>
  <c r="EU139" i="4"/>
  <c r="EU147" i="4" s="1"/>
  <c r="EU155" i="4" s="1"/>
  <c r="GK156" i="4"/>
  <c r="GK164" i="4" s="1"/>
  <c r="GK172" i="4" s="1"/>
  <c r="GK180" i="4" s="1"/>
  <c r="GK188" i="4" s="1"/>
  <c r="GK196" i="4" s="1"/>
  <c r="GK204" i="4" s="1"/>
  <c r="GK139" i="4"/>
  <c r="GK147" i="4" s="1"/>
  <c r="IA164" i="4"/>
  <c r="IA172" i="4" s="1"/>
  <c r="IA180" i="4" s="1"/>
  <c r="IA188" i="4" s="1"/>
  <c r="IA196" i="4" s="1"/>
  <c r="IA204" i="4" s="1"/>
  <c r="IA212" i="4" s="1"/>
  <c r="IA220" i="4" s="1"/>
  <c r="IA139" i="4"/>
  <c r="IA147" i="4" s="1"/>
  <c r="IA155" i="4" s="1"/>
  <c r="IA165" i="4"/>
  <c r="IA173" i="4" s="1"/>
  <c r="IA181" i="4" s="1"/>
  <c r="IA189" i="4" s="1"/>
  <c r="IA197" i="4" s="1"/>
  <c r="IA205" i="4" s="1"/>
  <c r="IA213" i="4" s="1"/>
  <c r="IA221" i="4" s="1"/>
  <c r="IA140" i="4"/>
  <c r="IA148" i="4" s="1"/>
  <c r="IA156" i="4" s="1"/>
  <c r="GK159" i="4"/>
  <c r="GK167" i="4" s="1"/>
  <c r="GK175" i="4" s="1"/>
  <c r="GK183" i="4" s="1"/>
  <c r="GK191" i="4" s="1"/>
  <c r="GK199" i="4" s="1"/>
  <c r="GK207" i="4" s="1"/>
  <c r="GK142" i="4"/>
  <c r="GK150" i="4" s="1"/>
  <c r="DZ161" i="4"/>
  <c r="DZ169" i="4" s="1"/>
  <c r="DZ177" i="4" s="1"/>
  <c r="DZ185" i="4" s="1"/>
  <c r="DZ193" i="4" s="1"/>
  <c r="DZ201" i="4" s="1"/>
  <c r="DZ209" i="4" s="1"/>
  <c r="DZ144" i="4"/>
  <c r="DZ152" i="4" s="1"/>
  <c r="DH108" i="4"/>
  <c r="DH116" i="4" s="1"/>
  <c r="GN100" i="4"/>
  <c r="EA157" i="4"/>
  <c r="EA165" i="4" s="1"/>
  <c r="EA173" i="4" s="1"/>
  <c r="EA181" i="4" s="1"/>
  <c r="EA189" i="4" s="1"/>
  <c r="EA197" i="4" s="1"/>
  <c r="EA205" i="4" s="1"/>
  <c r="EA140" i="4"/>
  <c r="EA148" i="4" s="1"/>
  <c r="GM157" i="4"/>
  <c r="GM165" i="4" s="1"/>
  <c r="GM173" i="4" s="1"/>
  <c r="GM181" i="4" s="1"/>
  <c r="GM189" i="4" s="1"/>
  <c r="GM197" i="4" s="1"/>
  <c r="GM205" i="4" s="1"/>
  <c r="GM140" i="4"/>
  <c r="GM148" i="4" s="1"/>
  <c r="FS101" i="4"/>
  <c r="AW101" i="4"/>
  <c r="EW166" i="4"/>
  <c r="EW174" i="4" s="1"/>
  <c r="EW182" i="4" s="1"/>
  <c r="EW190" i="4" s="1"/>
  <c r="EW198" i="4" s="1"/>
  <c r="EW206" i="4" s="1"/>
  <c r="EW214" i="4" s="1"/>
  <c r="EW222" i="4" s="1"/>
  <c r="EW141" i="4"/>
  <c r="EW149" i="4" s="1"/>
  <c r="EW157" i="4" s="1"/>
  <c r="IB166" i="4"/>
  <c r="IB174" i="4" s="1"/>
  <c r="IB182" i="4" s="1"/>
  <c r="IB190" i="4" s="1"/>
  <c r="IB198" i="4" s="1"/>
  <c r="IB206" i="4" s="1"/>
  <c r="IB214" i="4" s="1"/>
  <c r="IB222" i="4" s="1"/>
  <c r="IB141" i="4"/>
  <c r="IB149" i="4" s="1"/>
  <c r="IB157" i="4" s="1"/>
  <c r="EA160" i="4"/>
  <c r="EA168" i="4" s="1"/>
  <c r="EA176" i="4" s="1"/>
  <c r="EA184" i="4" s="1"/>
  <c r="EA192" i="4" s="1"/>
  <c r="EA200" i="4" s="1"/>
  <c r="EA208" i="4" s="1"/>
  <c r="EA143" i="4"/>
  <c r="EA151" i="4" s="1"/>
  <c r="GM160" i="4"/>
  <c r="GM168" i="4" s="1"/>
  <c r="GM176" i="4" s="1"/>
  <c r="GM184" i="4" s="1"/>
  <c r="GM192" i="4" s="1"/>
  <c r="GM200" i="4" s="1"/>
  <c r="GM208" i="4" s="1"/>
  <c r="GM143" i="4"/>
  <c r="GM151" i="4" s="1"/>
  <c r="GN104" i="4"/>
  <c r="DH112" i="4"/>
  <c r="DH120" i="4" s="1"/>
  <c r="EW169" i="4"/>
  <c r="EW177" i="4" s="1"/>
  <c r="EW185" i="4" s="1"/>
  <c r="EW193" i="4" s="1"/>
  <c r="EW201" i="4" s="1"/>
  <c r="EW209" i="4" s="1"/>
  <c r="EW217" i="4" s="1"/>
  <c r="EW225" i="4" s="1"/>
  <c r="EW144" i="4"/>
  <c r="EW152" i="4" s="1"/>
  <c r="EW160" i="4" s="1"/>
  <c r="IB169" i="4"/>
  <c r="IB177" i="4" s="1"/>
  <c r="IB185" i="4" s="1"/>
  <c r="IB193" i="4" s="1"/>
  <c r="IB201" i="4" s="1"/>
  <c r="IB209" i="4" s="1"/>
  <c r="IB217" i="4" s="1"/>
  <c r="IB225" i="4" s="1"/>
  <c r="IB144" i="4"/>
  <c r="IB152" i="4" s="1"/>
  <c r="IB160" i="4" s="1"/>
  <c r="EV164" i="4"/>
  <c r="EV172" i="4" s="1"/>
  <c r="EV180" i="4" s="1"/>
  <c r="EV188" i="4" s="1"/>
  <c r="EV196" i="4" s="1"/>
  <c r="EV204" i="4" s="1"/>
  <c r="EV212" i="4" s="1"/>
  <c r="EV220" i="4" s="1"/>
  <c r="EV139" i="4"/>
  <c r="EV147" i="4" s="1"/>
  <c r="EV155" i="4" s="1"/>
  <c r="GL156" i="4"/>
  <c r="GL164" i="4" s="1"/>
  <c r="GL172" i="4" s="1"/>
  <c r="GL180" i="4" s="1"/>
  <c r="GL188" i="4" s="1"/>
  <c r="GL196" i="4" s="1"/>
  <c r="GL204" i="4" s="1"/>
  <c r="GL139" i="4"/>
  <c r="GL147" i="4" s="1"/>
  <c r="IB164" i="4"/>
  <c r="IB172" i="4" s="1"/>
  <c r="IB180" i="4" s="1"/>
  <c r="IB188" i="4" s="1"/>
  <c r="IB196" i="4" s="1"/>
  <c r="IB204" i="4" s="1"/>
  <c r="IB212" i="4" s="1"/>
  <c r="IB220" i="4" s="1"/>
  <c r="IB139" i="4"/>
  <c r="IB147" i="4" s="1"/>
  <c r="IB155" i="4" s="1"/>
  <c r="DZ158" i="4"/>
  <c r="DZ166" i="4" s="1"/>
  <c r="DZ174" i="4" s="1"/>
  <c r="DZ182" i="4" s="1"/>
  <c r="DZ190" i="4" s="1"/>
  <c r="DZ198" i="4" s="1"/>
  <c r="DZ206" i="4" s="1"/>
  <c r="DZ141" i="4"/>
  <c r="DZ149" i="4" s="1"/>
  <c r="HF167" i="4"/>
  <c r="HF175" i="4" s="1"/>
  <c r="HF183" i="4" s="1"/>
  <c r="HF191" i="4" s="1"/>
  <c r="HF199" i="4" s="1"/>
  <c r="HF207" i="4" s="1"/>
  <c r="HF215" i="4" s="1"/>
  <c r="HF223" i="4" s="1"/>
  <c r="HF142" i="4"/>
  <c r="HF150" i="4" s="1"/>
  <c r="HF158" i="4" s="1"/>
  <c r="EU169" i="4"/>
  <c r="EU177" i="4" s="1"/>
  <c r="EU185" i="4" s="1"/>
  <c r="EU193" i="4" s="1"/>
  <c r="EU201" i="4" s="1"/>
  <c r="EU209" i="4" s="1"/>
  <c r="EU217" i="4" s="1"/>
  <c r="EU225" i="4" s="1"/>
  <c r="EU144" i="4"/>
  <c r="EU152" i="4" s="1"/>
  <c r="EU160" i="4" s="1"/>
  <c r="EB157" i="4"/>
  <c r="EB165" i="4" s="1"/>
  <c r="EB173" i="4" s="1"/>
  <c r="EB181" i="4" s="1"/>
  <c r="EB189" i="4" s="1"/>
  <c r="EB197" i="4" s="1"/>
  <c r="EB205" i="4" s="1"/>
  <c r="EB140" i="4"/>
  <c r="EB148" i="4" s="1"/>
  <c r="HG165" i="4"/>
  <c r="HG173" i="4" s="1"/>
  <c r="HG181" i="4" s="1"/>
  <c r="HG189" i="4" s="1"/>
  <c r="HG197" i="4" s="1"/>
  <c r="HG205" i="4" s="1"/>
  <c r="HG213" i="4" s="1"/>
  <c r="HG221" i="4" s="1"/>
  <c r="HG140" i="4"/>
  <c r="HG148" i="4" s="1"/>
  <c r="HG156" i="4" s="1"/>
  <c r="IC166" i="4"/>
  <c r="IC174" i="4" s="1"/>
  <c r="IC182" i="4" s="1"/>
  <c r="IC190" i="4" s="1"/>
  <c r="IC198" i="4" s="1"/>
  <c r="IC206" i="4" s="1"/>
  <c r="IC214" i="4" s="1"/>
  <c r="IC222" i="4" s="1"/>
  <c r="IC141" i="4"/>
  <c r="IC149" i="4" s="1"/>
  <c r="IC157" i="4" s="1"/>
  <c r="GL159" i="4"/>
  <c r="GL167" i="4" s="1"/>
  <c r="GL175" i="4" s="1"/>
  <c r="GL183" i="4" s="1"/>
  <c r="GL191" i="4" s="1"/>
  <c r="GL199" i="4" s="1"/>
  <c r="GL207" i="4" s="1"/>
  <c r="GL142" i="4"/>
  <c r="GL150" i="4" s="1"/>
  <c r="EB160" i="4"/>
  <c r="EB168" i="4" s="1"/>
  <c r="EB176" i="4" s="1"/>
  <c r="EB184" i="4" s="1"/>
  <c r="EB192" i="4" s="1"/>
  <c r="EB200" i="4" s="1"/>
  <c r="EB208" i="4" s="1"/>
  <c r="EB143" i="4"/>
  <c r="EB151" i="4" s="1"/>
  <c r="HG168" i="4"/>
  <c r="HG176" i="4" s="1"/>
  <c r="HG184" i="4" s="1"/>
  <c r="HG192" i="4" s="1"/>
  <c r="HG200" i="4" s="1"/>
  <c r="HG208" i="4" s="1"/>
  <c r="HG216" i="4" s="1"/>
  <c r="HG224" i="4" s="1"/>
  <c r="HG143" i="4"/>
  <c r="HG151" i="4" s="1"/>
  <c r="HG159" i="4" s="1"/>
  <c r="IC169" i="4"/>
  <c r="IC177" i="4" s="1"/>
  <c r="IC185" i="4" s="1"/>
  <c r="IC193" i="4" s="1"/>
  <c r="IC201" i="4" s="1"/>
  <c r="IC209" i="4" s="1"/>
  <c r="IC217" i="4" s="1"/>
  <c r="IC225" i="4" s="1"/>
  <c r="IC144" i="4"/>
  <c r="IC152" i="4" s="1"/>
  <c r="IC160" i="4" s="1"/>
  <c r="EW164" i="4"/>
  <c r="EW172" i="4" s="1"/>
  <c r="EW180" i="4" s="1"/>
  <c r="EW188" i="4" s="1"/>
  <c r="EW196" i="4" s="1"/>
  <c r="EW204" i="4" s="1"/>
  <c r="EW212" i="4" s="1"/>
  <c r="EW220" i="4" s="1"/>
  <c r="EW139" i="4"/>
  <c r="EW147" i="4" s="1"/>
  <c r="EW155" i="4" s="1"/>
  <c r="GM156" i="4"/>
  <c r="GM164" i="4" s="1"/>
  <c r="GM172" i="4" s="1"/>
  <c r="GM180" i="4" s="1"/>
  <c r="GM188" i="4" s="1"/>
  <c r="GM196" i="4" s="1"/>
  <c r="GM204" i="4" s="1"/>
  <c r="GM139" i="4"/>
  <c r="GM147" i="4" s="1"/>
  <c r="IC164" i="4"/>
  <c r="IC172" i="4" s="1"/>
  <c r="IC180" i="4" s="1"/>
  <c r="IC188" i="4" s="1"/>
  <c r="IC196" i="4" s="1"/>
  <c r="IC204" i="4" s="1"/>
  <c r="IC212" i="4" s="1"/>
  <c r="IC220" i="4" s="1"/>
  <c r="IC139" i="4"/>
  <c r="IC147" i="4" s="1"/>
  <c r="IC155" i="4" s="1"/>
  <c r="EU166" i="4"/>
  <c r="EU174" i="4" s="1"/>
  <c r="EU182" i="4" s="1"/>
  <c r="EU190" i="4" s="1"/>
  <c r="EU198" i="4" s="1"/>
  <c r="EU206" i="4" s="1"/>
  <c r="EU214" i="4" s="1"/>
  <c r="EU222" i="4" s="1"/>
  <c r="EU141" i="4"/>
  <c r="EU149" i="4" s="1"/>
  <c r="EU157" i="4" s="1"/>
  <c r="IA167" i="4"/>
  <c r="IA175" i="4" s="1"/>
  <c r="IA183" i="4" s="1"/>
  <c r="IA191" i="4" s="1"/>
  <c r="IA199" i="4" s="1"/>
  <c r="IA207" i="4" s="1"/>
  <c r="IA215" i="4" s="1"/>
  <c r="IA223" i="4" s="1"/>
  <c r="IA142" i="4"/>
  <c r="IA150" i="4" s="1"/>
  <c r="IA158" i="4" s="1"/>
  <c r="GK161" i="4"/>
  <c r="GK169" i="4" s="1"/>
  <c r="GK177" i="4" s="1"/>
  <c r="GK185" i="4" s="1"/>
  <c r="GK193" i="4" s="1"/>
  <c r="GK201" i="4" s="1"/>
  <c r="GK209" i="4" s="1"/>
  <c r="GK144" i="4"/>
  <c r="GK152" i="4" s="1"/>
  <c r="EV165" i="4"/>
  <c r="EV173" i="4" s="1"/>
  <c r="EV181" i="4" s="1"/>
  <c r="EV189" i="4" s="1"/>
  <c r="EV197" i="4" s="1"/>
  <c r="EV205" i="4" s="1"/>
  <c r="EV213" i="4" s="1"/>
  <c r="EV221" i="4" s="1"/>
  <c r="EV140" i="4"/>
  <c r="EV148" i="4" s="1"/>
  <c r="EV156" i="4" s="1"/>
  <c r="HH165" i="4"/>
  <c r="HH173" i="4" s="1"/>
  <c r="HH181" i="4" s="1"/>
  <c r="HH189" i="4" s="1"/>
  <c r="HH197" i="4" s="1"/>
  <c r="HH205" i="4" s="1"/>
  <c r="HH213" i="4" s="1"/>
  <c r="HH221" i="4" s="1"/>
  <c r="HH140" i="4"/>
  <c r="HH148" i="4" s="1"/>
  <c r="HH156" i="4" s="1"/>
  <c r="EA159" i="4"/>
  <c r="EA167" i="4" s="1"/>
  <c r="EA175" i="4" s="1"/>
  <c r="EA183" i="4" s="1"/>
  <c r="EA191" i="4" s="1"/>
  <c r="EA199" i="4" s="1"/>
  <c r="EA207" i="4" s="1"/>
  <c r="EA142" i="4"/>
  <c r="EA150" i="4" s="1"/>
  <c r="GM159" i="4"/>
  <c r="GM167" i="4" s="1"/>
  <c r="GM175" i="4" s="1"/>
  <c r="GM183" i="4" s="1"/>
  <c r="GM191" i="4" s="1"/>
  <c r="GM199" i="4" s="1"/>
  <c r="GM207" i="4" s="1"/>
  <c r="GM142" i="4"/>
  <c r="GM150" i="4" s="1"/>
  <c r="DH111" i="4"/>
  <c r="DH119" i="4" s="1"/>
  <c r="GN103" i="4"/>
  <c r="EV168" i="4"/>
  <c r="EV176" i="4" s="1"/>
  <c r="EV184" i="4" s="1"/>
  <c r="EV192" i="4" s="1"/>
  <c r="EV200" i="4" s="1"/>
  <c r="EV208" i="4" s="1"/>
  <c r="EV216" i="4" s="1"/>
  <c r="EV224" i="4" s="1"/>
  <c r="EV143" i="4"/>
  <c r="EV151" i="4" s="1"/>
  <c r="EV159" i="4" s="1"/>
  <c r="HH168" i="4"/>
  <c r="HH176" i="4" s="1"/>
  <c r="HH184" i="4" s="1"/>
  <c r="HH192" i="4" s="1"/>
  <c r="HH200" i="4" s="1"/>
  <c r="HH208" i="4" s="1"/>
  <c r="HH216" i="4" s="1"/>
  <c r="HH224" i="4" s="1"/>
  <c r="HH143" i="4"/>
  <c r="HH151" i="4" s="1"/>
  <c r="HH159" i="4" s="1"/>
  <c r="EX164" i="4"/>
  <c r="EX172" i="4" s="1"/>
  <c r="EX180" i="4" s="1"/>
  <c r="EX188" i="4" s="1"/>
  <c r="EX196" i="4" s="1"/>
  <c r="EX204" i="4" s="1"/>
  <c r="EX212" i="4" s="1"/>
  <c r="EX220" i="4" s="1"/>
  <c r="EX139" i="4"/>
  <c r="EX147" i="4" s="1"/>
  <c r="EX155" i="4" s="1"/>
  <c r="GN156" i="4"/>
  <c r="GN164" i="4" s="1"/>
  <c r="GN172" i="4" s="1"/>
  <c r="GN180" i="4" s="1"/>
  <c r="GN188" i="4" s="1"/>
  <c r="GN196" i="4" s="1"/>
  <c r="GN204" i="4" s="1"/>
  <c r="GN139" i="4"/>
  <c r="GN147" i="4" s="1"/>
  <c r="ID164" i="4"/>
  <c r="ID172" i="4" s="1"/>
  <c r="ID180" i="4" s="1"/>
  <c r="ID188" i="4" s="1"/>
  <c r="ID196" i="4" s="1"/>
  <c r="ID204" i="4" s="1"/>
  <c r="ID212" i="4" s="1"/>
  <c r="ID220" i="4" s="1"/>
  <c r="ID139" i="4"/>
  <c r="ID147" i="4" s="1"/>
  <c r="ID155" i="4" s="1"/>
  <c r="GK158" i="4"/>
  <c r="GK166" i="4" s="1"/>
  <c r="GK174" i="4" s="1"/>
  <c r="GK182" i="4" s="1"/>
  <c r="GK190" i="4" s="1"/>
  <c r="GK198" i="4" s="1"/>
  <c r="GK206" i="4" s="1"/>
  <c r="GK141" i="4"/>
  <c r="GK149" i="4" s="1"/>
  <c r="DZ160" i="4"/>
  <c r="DZ168" i="4" s="1"/>
  <c r="DZ176" i="4" s="1"/>
  <c r="DZ184" i="4" s="1"/>
  <c r="DZ192" i="4" s="1"/>
  <c r="DZ200" i="4" s="1"/>
  <c r="DZ208" i="4" s="1"/>
  <c r="DZ143" i="4"/>
  <c r="DZ151" i="4" s="1"/>
  <c r="HF169" i="4"/>
  <c r="HF177" i="4" s="1"/>
  <c r="HF185" i="4" s="1"/>
  <c r="HF193" i="4" s="1"/>
  <c r="HF201" i="4" s="1"/>
  <c r="HF209" i="4" s="1"/>
  <c r="HF217" i="4" s="1"/>
  <c r="HF225" i="4" s="1"/>
  <c r="HF144" i="4"/>
  <c r="HF152" i="4" s="1"/>
  <c r="HF160" i="4" s="1"/>
  <c r="EW165" i="4"/>
  <c r="EW173" i="4" s="1"/>
  <c r="EW181" i="4" s="1"/>
  <c r="EW189" i="4" s="1"/>
  <c r="EW197" i="4" s="1"/>
  <c r="EW205" i="4" s="1"/>
  <c r="EW213" i="4" s="1"/>
  <c r="EW221" i="4" s="1"/>
  <c r="EW140" i="4"/>
  <c r="EW148" i="4" s="1"/>
  <c r="EW156" i="4" s="1"/>
  <c r="IB165" i="4"/>
  <c r="IB173" i="4" s="1"/>
  <c r="IB181" i="4" s="1"/>
  <c r="IB189" i="4" s="1"/>
  <c r="IB197" i="4" s="1"/>
  <c r="IB205" i="4" s="1"/>
  <c r="IB213" i="4" s="1"/>
  <c r="IB221" i="4" s="1"/>
  <c r="IB140" i="4"/>
  <c r="IB148" i="4" s="1"/>
  <c r="IB156" i="4" s="1"/>
  <c r="EB159" i="4"/>
  <c r="EB167" i="4" s="1"/>
  <c r="EB175" i="4" s="1"/>
  <c r="EB183" i="4" s="1"/>
  <c r="EB191" i="4" s="1"/>
  <c r="EB199" i="4" s="1"/>
  <c r="EB207" i="4" s="1"/>
  <c r="EB142" i="4"/>
  <c r="EB150" i="4" s="1"/>
  <c r="HG167" i="4"/>
  <c r="HG175" i="4" s="1"/>
  <c r="HG183" i="4" s="1"/>
  <c r="HG191" i="4" s="1"/>
  <c r="HG199" i="4" s="1"/>
  <c r="HG207" i="4" s="1"/>
  <c r="HG215" i="4" s="1"/>
  <c r="HG223" i="4" s="1"/>
  <c r="HG142" i="4"/>
  <c r="HG150" i="4" s="1"/>
  <c r="HG158" i="4" s="1"/>
  <c r="EW168" i="4"/>
  <c r="EW176" i="4" s="1"/>
  <c r="EW184" i="4" s="1"/>
  <c r="EW192" i="4" s="1"/>
  <c r="EW200" i="4" s="1"/>
  <c r="EW208" i="4" s="1"/>
  <c r="EW216" i="4" s="1"/>
  <c r="EW224" i="4" s="1"/>
  <c r="EW143" i="4"/>
  <c r="EW151" i="4" s="1"/>
  <c r="EW159" i="4" s="1"/>
  <c r="IB168" i="4"/>
  <c r="IB176" i="4" s="1"/>
  <c r="IB184" i="4" s="1"/>
  <c r="IB192" i="4" s="1"/>
  <c r="IB200" i="4" s="1"/>
  <c r="IB208" i="4" s="1"/>
  <c r="IB216" i="4" s="1"/>
  <c r="IB224" i="4" s="1"/>
  <c r="IB143" i="4"/>
  <c r="IB151" i="4" s="1"/>
  <c r="IB159" i="4" s="1"/>
  <c r="AL261" i="4"/>
  <c r="D271" i="4"/>
  <c r="D281" i="4" s="1"/>
  <c r="DZ156" i="4"/>
  <c r="DZ164" i="4" s="1"/>
  <c r="DZ172" i="4" s="1"/>
  <c r="DZ180" i="4" s="1"/>
  <c r="DZ188" i="4" s="1"/>
  <c r="DZ196" i="4" s="1"/>
  <c r="DZ204" i="4" s="1"/>
  <c r="DZ139" i="4"/>
  <c r="DZ147" i="4" s="1"/>
  <c r="HF164" i="4"/>
  <c r="HF172" i="4" s="1"/>
  <c r="HF180" i="4" s="1"/>
  <c r="HF188" i="4" s="1"/>
  <c r="HF196" i="4" s="1"/>
  <c r="HF204" i="4" s="1"/>
  <c r="HF212" i="4" s="1"/>
  <c r="HF220" i="4" s="1"/>
  <c r="HF139" i="4"/>
  <c r="HF147" i="4" s="1"/>
  <c r="HF155" i="4" s="1"/>
  <c r="DZ157" i="4"/>
  <c r="DZ165" i="4" s="1"/>
  <c r="DZ173" i="4" s="1"/>
  <c r="DZ181" i="4" s="1"/>
  <c r="DZ189" i="4" s="1"/>
  <c r="DZ197" i="4" s="1"/>
  <c r="DZ205" i="4" s="1"/>
  <c r="DZ140" i="4"/>
  <c r="DZ148" i="4" s="1"/>
  <c r="HF166" i="4"/>
  <c r="HF174" i="4" s="1"/>
  <c r="HF182" i="4" s="1"/>
  <c r="HF190" i="4" s="1"/>
  <c r="HF198" i="4" s="1"/>
  <c r="HF206" i="4" s="1"/>
  <c r="HF214" i="4" s="1"/>
  <c r="HF222" i="4" s="1"/>
  <c r="HF141" i="4"/>
  <c r="HF149" i="4" s="1"/>
  <c r="HF157" i="4" s="1"/>
  <c r="EU168" i="4"/>
  <c r="EU176" i="4" s="1"/>
  <c r="EU184" i="4" s="1"/>
  <c r="EU192" i="4" s="1"/>
  <c r="EU200" i="4" s="1"/>
  <c r="EU208" i="4" s="1"/>
  <c r="EU216" i="4" s="1"/>
  <c r="EU224" i="4" s="1"/>
  <c r="EU143" i="4"/>
  <c r="EU151" i="4" s="1"/>
  <c r="EU159" i="4" s="1"/>
  <c r="IA169" i="4"/>
  <c r="IA177" i="4" s="1"/>
  <c r="IA185" i="4" s="1"/>
  <c r="IA193" i="4" s="1"/>
  <c r="IA201" i="4" s="1"/>
  <c r="IA209" i="4" s="1"/>
  <c r="IA217" i="4" s="1"/>
  <c r="IA225" i="4" s="1"/>
  <c r="IA144" i="4"/>
  <c r="IA152" i="4" s="1"/>
  <c r="IA160" i="4" s="1"/>
  <c r="FT97" i="4"/>
  <c r="FT105" i="4"/>
  <c r="CJ106" i="4"/>
  <c r="G108" i="4"/>
  <c r="G109" i="4"/>
  <c r="G110" i="4"/>
  <c r="G111" i="4"/>
  <c r="G112" i="4"/>
  <c r="AB103" i="4"/>
  <c r="AB104" i="4"/>
  <c r="CJ105" i="4"/>
  <c r="CK106" i="4"/>
  <c r="FT121" i="4"/>
  <c r="CJ104" i="4"/>
  <c r="CK105" i="4"/>
  <c r="CL106" i="4"/>
  <c r="CK104" i="4"/>
  <c r="CL105" i="4"/>
  <c r="AB100" i="4"/>
  <c r="DH101" i="4"/>
  <c r="CL104" i="4"/>
  <c r="G106" i="4"/>
  <c r="FT113" i="4"/>
  <c r="CJ107" i="4"/>
  <c r="CJ108" i="4"/>
  <c r="CJ109" i="4"/>
  <c r="CJ110" i="4"/>
  <c r="CJ111" i="4"/>
  <c r="DH102" i="4"/>
  <c r="CK107" i="4"/>
  <c r="CK108" i="4"/>
  <c r="CK109" i="4"/>
  <c r="CK110" i="4"/>
  <c r="CK111" i="4"/>
  <c r="CL107" i="4"/>
  <c r="CL108" i="4"/>
  <c r="CL109" i="4"/>
  <c r="CL110" i="4"/>
  <c r="CL111" i="4"/>
  <c r="AC137" i="4"/>
  <c r="FT129" i="4"/>
  <c r="AC145" i="4"/>
  <c r="AC153" i="4"/>
  <c r="AC169" i="4"/>
  <c r="AC161" i="4"/>
  <c r="BG265" i="4"/>
  <c r="AY265" i="4"/>
  <c r="BF265" i="4"/>
  <c r="AX265" i="4"/>
  <c r="BE265" i="4"/>
  <c r="AW265" i="4"/>
  <c r="BD265" i="4"/>
  <c r="AV265" i="4"/>
  <c r="BC265" i="4"/>
  <c r="AU265" i="4"/>
  <c r="BB265" i="4"/>
  <c r="AT265" i="4"/>
  <c r="BA265" i="4"/>
  <c r="AS265" i="4"/>
  <c r="AZ265" i="4"/>
  <c r="AR265" i="4"/>
  <c r="BQ271" i="4"/>
  <c r="BQ390" i="4" s="1"/>
  <c r="J267" i="4"/>
  <c r="K268" i="4"/>
  <c r="K269" i="4" s="1"/>
  <c r="K270" i="4" s="1"/>
  <c r="BA264" i="4"/>
  <c r="BE272" i="4"/>
  <c r="BE392" i="4" s="1"/>
  <c r="AC269" i="4"/>
  <c r="AC270" i="4" s="1"/>
  <c r="AC271" i="4" s="1"/>
  <c r="AC272" i="4" s="1"/>
  <c r="AY272" i="4" s="1"/>
  <c r="AY392" i="4" s="1"/>
  <c r="BG268" i="4"/>
  <c r="BG266" i="4"/>
  <c r="AY266" i="4"/>
  <c r="BF266" i="4"/>
  <c r="AX266" i="4"/>
  <c r="BE266" i="4"/>
  <c r="AW266" i="4"/>
  <c r="BD266" i="4"/>
  <c r="AV266" i="4"/>
  <c r="BC266" i="4"/>
  <c r="AU266" i="4"/>
  <c r="BB266" i="4"/>
  <c r="AT266" i="4"/>
  <c r="BA266" i="4"/>
  <c r="AS266" i="4"/>
  <c r="BE267" i="4"/>
  <c r="BA263" i="4"/>
  <c r="BA393" i="4" s="1"/>
  <c r="O313" i="4"/>
  <c r="O289" i="4"/>
  <c r="O273" i="4"/>
  <c r="O279" i="4"/>
  <c r="AB286" i="4"/>
  <c r="AK266" i="4"/>
  <c r="AR266" i="4"/>
  <c r="AZ266" i="4"/>
  <c r="AY267" i="4"/>
  <c r="N283" i="4"/>
  <c r="P275" i="4"/>
  <c r="BG267" i="4"/>
  <c r="R268" i="4"/>
  <c r="R269" i="4" s="1"/>
  <c r="R270" i="4" s="1"/>
  <c r="O317" i="4"/>
  <c r="O293" i="4"/>
  <c r="O303" i="4"/>
  <c r="O277" i="4"/>
  <c r="O270" i="4"/>
  <c r="Q287" i="4"/>
  <c r="Q288" i="4" s="1"/>
  <c r="Q289" i="4" s="1"/>
  <c r="Q290" i="4" s="1"/>
  <c r="Q291" i="4" s="1"/>
  <c r="Q292" i="4" s="1"/>
  <c r="Q293" i="4" s="1"/>
  <c r="Q294" i="4" s="1"/>
  <c r="O274" i="4"/>
  <c r="M282" i="4"/>
  <c r="O267" i="4"/>
  <c r="K319" i="4"/>
  <c r="K320" i="4" s="1"/>
  <c r="K321" i="4" s="1"/>
  <c r="K322" i="4" s="1"/>
  <c r="K323" i="4" s="1"/>
  <c r="J287" i="4"/>
  <c r="I295" i="4" s="1"/>
  <c r="I303" i="4" s="1"/>
  <c r="J311" i="4" s="1"/>
  <c r="J271" i="4"/>
  <c r="I279" i="4"/>
  <c r="AV263" i="4"/>
  <c r="AV393" i="4" s="1"/>
  <c r="BD263" i="4"/>
  <c r="BD393" i="4" s="1"/>
  <c r="AV264" i="4"/>
  <c r="BD264" i="4"/>
  <c r="P313" i="4"/>
  <c r="P289" i="4"/>
  <c r="P273" i="4"/>
  <c r="P279" i="4"/>
  <c r="AK265" i="4"/>
  <c r="R287" i="4"/>
  <c r="R288" i="4" s="1"/>
  <c r="R289" i="4" s="1"/>
  <c r="R290" i="4" s="1"/>
  <c r="R291" i="4" s="1"/>
  <c r="R292" i="4" s="1"/>
  <c r="R293" i="4" s="1"/>
  <c r="R294" i="4" s="1"/>
  <c r="N282" i="4"/>
  <c r="P274" i="4"/>
  <c r="AR267" i="4"/>
  <c r="AZ267" i="4"/>
  <c r="BU272" i="4"/>
  <c r="BU392" i="4" s="1"/>
  <c r="BM272" i="4"/>
  <c r="BM392" i="4" s="1"/>
  <c r="BT272" i="4"/>
  <c r="BT392" i="4" s="1"/>
  <c r="BL272" i="4"/>
  <c r="BL392" i="4" s="1"/>
  <c r="BS272" i="4"/>
  <c r="BS392" i="4" s="1"/>
  <c r="BK272" i="4"/>
  <c r="BK392" i="4" s="1"/>
  <c r="BR272" i="4"/>
  <c r="BR392" i="4" s="1"/>
  <c r="BJ272" i="4"/>
  <c r="BJ392" i="4" s="1"/>
  <c r="BP272" i="4"/>
  <c r="BP392" i="4" s="1"/>
  <c r="BH272" i="4"/>
  <c r="BH392" i="4" s="1"/>
  <c r="BW272" i="4"/>
  <c r="BW392" i="4" s="1"/>
  <c r="BO272" i="4"/>
  <c r="BO392" i="4" s="1"/>
  <c r="BV272" i="4"/>
  <c r="BV392" i="4" s="1"/>
  <c r="BN272" i="4"/>
  <c r="BN392" i="4" s="1"/>
  <c r="AW263" i="4"/>
  <c r="AW393" i="4" s="1"/>
  <c r="BE263" i="4"/>
  <c r="BE393" i="4" s="1"/>
  <c r="J288" i="4"/>
  <c r="I296" i="4" s="1"/>
  <c r="I304" i="4" s="1"/>
  <c r="J312" i="4" s="1"/>
  <c r="I280" i="4"/>
  <c r="K271" i="4"/>
  <c r="AW264" i="4"/>
  <c r="BE264" i="4"/>
  <c r="I289" i="4"/>
  <c r="J297" i="4" s="1"/>
  <c r="J305" i="4" s="1"/>
  <c r="I313" i="4" s="1"/>
  <c r="I273" i="4"/>
  <c r="K279" i="4"/>
  <c r="K280" i="4" s="1"/>
  <c r="K282" i="4" s="1"/>
  <c r="K283" i="4" s="1"/>
  <c r="J281" i="4"/>
  <c r="K281" i="4" s="1"/>
  <c r="K284" i="4" s="1"/>
  <c r="K285" i="4" s="1"/>
  <c r="K286" i="4" s="1"/>
  <c r="AK267" i="4"/>
  <c r="AS267" i="4"/>
  <c r="BA267" i="4"/>
  <c r="J316" i="4"/>
  <c r="J295" i="4"/>
  <c r="J296" i="4" s="1"/>
  <c r="J298" i="4" s="1"/>
  <c r="J299" i="4" s="1"/>
  <c r="J292" i="4"/>
  <c r="J276" i="4"/>
  <c r="BI271" i="4"/>
  <c r="BI390" i="4" s="1"/>
  <c r="BV283" i="4"/>
  <c r="BN283" i="4"/>
  <c r="BU283" i="4"/>
  <c r="BM283" i="4"/>
  <c r="BT283" i="4"/>
  <c r="BL283" i="4"/>
  <c r="BS283" i="4"/>
  <c r="BK283" i="4"/>
  <c r="BR283" i="4"/>
  <c r="BJ283" i="4"/>
  <c r="BQ283" i="4"/>
  <c r="BI283" i="4"/>
  <c r="BP283" i="4"/>
  <c r="BH283" i="4"/>
  <c r="BW283" i="4"/>
  <c r="BO283" i="4"/>
  <c r="AX263" i="4"/>
  <c r="AX393" i="4" s="1"/>
  <c r="BF263" i="4"/>
  <c r="BF393" i="4" s="1"/>
  <c r="AX264" i="4"/>
  <c r="BF264" i="4"/>
  <c r="J313" i="4"/>
  <c r="J289" i="4"/>
  <c r="J279" i="4"/>
  <c r="J280" i="4" s="1"/>
  <c r="J282" i="4" s="1"/>
  <c r="J283" i="4" s="1"/>
  <c r="J273" i="4"/>
  <c r="AT267" i="4"/>
  <c r="BB267" i="4"/>
  <c r="AZ273" i="4"/>
  <c r="Q319" i="4"/>
  <c r="Q320" i="4" s="1"/>
  <c r="Q321" i="4" s="1"/>
  <c r="Q322" i="4" s="1"/>
  <c r="Q323" i="4" s="1"/>
  <c r="M279" i="4"/>
  <c r="O271" i="4"/>
  <c r="Z273" i="4"/>
  <c r="AY263" i="4"/>
  <c r="AY393" i="4" s="1"/>
  <c r="BG263" i="4"/>
  <c r="BG393" i="4" s="1"/>
  <c r="AY264" i="4"/>
  <c r="BG264" i="4"/>
  <c r="AU267" i="4"/>
  <c r="BC267" i="4"/>
  <c r="Q296" i="4"/>
  <c r="Q298" i="4"/>
  <c r="Z268" i="4"/>
  <c r="Z278" i="4" s="1"/>
  <c r="Z288" i="4" s="1"/>
  <c r="Z298" i="4" s="1"/>
  <c r="BB268" i="4"/>
  <c r="BG269" i="4"/>
  <c r="AY269" i="4"/>
  <c r="BF269" i="4"/>
  <c r="AX269" i="4"/>
  <c r="BE269" i="4"/>
  <c r="AW269" i="4"/>
  <c r="BC269" i="4"/>
  <c r="AU269" i="4"/>
  <c r="BB269" i="4"/>
  <c r="AT269" i="4"/>
  <c r="BA269" i="4"/>
  <c r="AS269" i="4"/>
  <c r="BI272" i="4"/>
  <c r="BI392" i="4" s="1"/>
  <c r="BG274" i="4"/>
  <c r="AY274" i="4"/>
  <c r="AC275" i="4"/>
  <c r="BR275" i="4" s="1"/>
  <c r="AZ275" i="4"/>
  <c r="R319" i="4"/>
  <c r="R320" i="4" s="1"/>
  <c r="R321" i="4" s="1"/>
  <c r="R322" i="4" s="1"/>
  <c r="R323" i="4" s="1"/>
  <c r="N279" i="4"/>
  <c r="AR263" i="4"/>
  <c r="AR393" i="4" s="1"/>
  <c r="AZ263" i="4"/>
  <c r="AZ393" i="4" s="1"/>
  <c r="M280" i="4"/>
  <c r="Q271" i="4"/>
  <c r="Q272" i="4" s="1"/>
  <c r="Q273" i="4" s="1"/>
  <c r="O272" i="4"/>
  <c r="AR264" i="4"/>
  <c r="AZ264" i="4"/>
  <c r="J290" i="4"/>
  <c r="I298" i="4" s="1"/>
  <c r="I306" i="4" s="1"/>
  <c r="J314" i="4" s="1"/>
  <c r="K287" i="4"/>
  <c r="K288" i="4" s="1"/>
  <c r="K289" i="4" s="1"/>
  <c r="K290" i="4" s="1"/>
  <c r="K291" i="4" s="1"/>
  <c r="K292" i="4" s="1"/>
  <c r="K293" i="4" s="1"/>
  <c r="K294" i="4" s="1"/>
  <c r="I282" i="4"/>
  <c r="J274" i="4"/>
  <c r="AV267" i="4"/>
  <c r="BD267" i="4"/>
  <c r="R295" i="4"/>
  <c r="P284" i="4"/>
  <c r="N276" i="4"/>
  <c r="AB289" i="4"/>
  <c r="AK269" i="4"/>
  <c r="BQ272" i="4"/>
  <c r="BQ392" i="4" s="1"/>
  <c r="BP275" i="4"/>
  <c r="AK263" i="4"/>
  <c r="AS263" i="4"/>
  <c r="AS393" i="4" s="1"/>
  <c r="N280" i="4"/>
  <c r="R271" i="4"/>
  <c r="R272" i="4" s="1"/>
  <c r="R273" i="4" s="1"/>
  <c r="AK264" i="4"/>
  <c r="AS264" i="4"/>
  <c r="O281" i="4"/>
  <c r="Q279" i="4"/>
  <c r="AK285" i="4"/>
  <c r="AK286" i="4"/>
  <c r="AK287" i="4"/>
  <c r="AW267" i="4"/>
  <c r="AR269" i="4"/>
  <c r="BE271" i="4"/>
  <c r="BE390" i="4" s="1"/>
  <c r="M273" i="4"/>
  <c r="AZ274" i="4"/>
  <c r="R279" i="4"/>
  <c r="N273" i="4"/>
  <c r="P281" i="4"/>
  <c r="Z275" i="4"/>
  <c r="Z285" i="4" s="1"/>
  <c r="Z295" i="4" s="1"/>
  <c r="Z269" i="4"/>
  <c r="Z279" i="4" s="1"/>
  <c r="Z289" i="4" s="1"/>
  <c r="Z299" i="4" s="1"/>
  <c r="Z270" i="4"/>
  <c r="Z280" i="4" s="1"/>
  <c r="Z290" i="4" s="1"/>
  <c r="Z300" i="4" s="1"/>
  <c r="Z276" i="4"/>
  <c r="Z286" i="4" s="1"/>
  <c r="Z296" i="4" s="1"/>
  <c r="Z267" i="4"/>
  <c r="BD270" i="4"/>
  <c r="AV270" i="4"/>
  <c r="BC270" i="4"/>
  <c r="AU270" i="4"/>
  <c r="BB270" i="4"/>
  <c r="AT270" i="4"/>
  <c r="BA270" i="4"/>
  <c r="AS270" i="4"/>
  <c r="BG270" i="4"/>
  <c r="AY270" i="4"/>
  <c r="BF270" i="4"/>
  <c r="AX270" i="4"/>
  <c r="BE270" i="4"/>
  <c r="AW270" i="4"/>
  <c r="BU271" i="4"/>
  <c r="BU390" i="4" s="1"/>
  <c r="BM271" i="4"/>
  <c r="BM390" i="4" s="1"/>
  <c r="BT271" i="4"/>
  <c r="BT390" i="4" s="1"/>
  <c r="BL271" i="4"/>
  <c r="BL390" i="4" s="1"/>
  <c r="BS271" i="4"/>
  <c r="BS390" i="4" s="1"/>
  <c r="BK271" i="4"/>
  <c r="BK390" i="4" s="1"/>
  <c r="BR271" i="4"/>
  <c r="BR390" i="4" s="1"/>
  <c r="BJ271" i="4"/>
  <c r="BJ390" i="4" s="1"/>
  <c r="BP271" i="4"/>
  <c r="BP390" i="4" s="1"/>
  <c r="BH271" i="4"/>
  <c r="BH390" i="4" s="1"/>
  <c r="BW271" i="4"/>
  <c r="BW390" i="4" s="1"/>
  <c r="BO271" i="4"/>
  <c r="BO390" i="4" s="1"/>
  <c r="BV271" i="4"/>
  <c r="BV390" i="4" s="1"/>
  <c r="BN271" i="4"/>
  <c r="BN390" i="4" s="1"/>
  <c r="AV268" i="4"/>
  <c r="BD268" i="4"/>
  <c r="P303" i="4"/>
  <c r="P317" i="4"/>
  <c r="P293" i="4"/>
  <c r="AX271" i="4"/>
  <c r="AX390" i="4" s="1"/>
  <c r="BF271" i="4"/>
  <c r="BF390" i="4" s="1"/>
  <c r="AK292" i="4"/>
  <c r="AX272" i="4"/>
  <c r="AX392" i="4" s="1"/>
  <c r="BF272" i="4"/>
  <c r="BF392" i="4" s="1"/>
  <c r="AK273" i="4"/>
  <c r="AS273" i="4"/>
  <c r="BA273" i="4"/>
  <c r="AK274" i="4"/>
  <c r="BQ275" i="4"/>
  <c r="M276" i="4"/>
  <c r="AY283" i="4"/>
  <c r="BG283" i="4"/>
  <c r="O285" i="4"/>
  <c r="AW268" i="4"/>
  <c r="BE268" i="4"/>
  <c r="J285" i="4"/>
  <c r="K303" i="4"/>
  <c r="K304" i="4" s="1"/>
  <c r="I293" i="4"/>
  <c r="J301" i="4" s="1"/>
  <c r="J309" i="4" s="1"/>
  <c r="I317" i="4" s="1"/>
  <c r="AK290" i="4"/>
  <c r="AY271" i="4"/>
  <c r="AY390" i="4" s="1"/>
  <c r="BG271" i="4"/>
  <c r="BG390" i="4" s="1"/>
  <c r="BG272" i="4"/>
  <c r="BG392" i="4" s="1"/>
  <c r="AK302" i="4"/>
  <c r="AR283" i="4"/>
  <c r="AZ283" i="4"/>
  <c r="O284" i="4"/>
  <c r="P285" i="4"/>
  <c r="AK288" i="4"/>
  <c r="AX268" i="4"/>
  <c r="BF268" i="4"/>
  <c r="J303" i="4"/>
  <c r="J304" i="4" s="1"/>
  <c r="J306" i="4" s="1"/>
  <c r="J307" i="4" s="1"/>
  <c r="J317" i="4"/>
  <c r="J293" i="4"/>
  <c r="AR271" i="4"/>
  <c r="AR390" i="4" s="1"/>
  <c r="AZ271" i="4"/>
  <c r="AZ390" i="4" s="1"/>
  <c r="AR272" i="4"/>
  <c r="AR392" i="4" s="1"/>
  <c r="AZ272" i="4"/>
  <c r="AZ392" i="4" s="1"/>
  <c r="BK275" i="4"/>
  <c r="BS275" i="4"/>
  <c r="AK279" i="4"/>
  <c r="Z302" i="4"/>
  <c r="AA292" i="4"/>
  <c r="BA293" i="4"/>
  <c r="AS293" i="4"/>
  <c r="AS283" i="4"/>
  <c r="BA283" i="4"/>
  <c r="AC284" i="4"/>
  <c r="BU284" i="4" s="1"/>
  <c r="BT275" i="4"/>
  <c r="M277" i="4"/>
  <c r="AK297" i="4"/>
  <c r="J278" i="4"/>
  <c r="AT283" i="4"/>
  <c r="BB283" i="4"/>
  <c r="BB284" i="4"/>
  <c r="O316" i="4"/>
  <c r="O295" i="4"/>
  <c r="O292" i="4"/>
  <c r="AR268" i="4"/>
  <c r="AZ268" i="4"/>
  <c r="P270" i="4"/>
  <c r="AK270" i="4"/>
  <c r="AT271" i="4"/>
  <c r="AT390" i="4" s="1"/>
  <c r="BB271" i="4"/>
  <c r="BB390" i="4" s="1"/>
  <c r="AT272" i="4"/>
  <c r="AT392" i="4" s="1"/>
  <c r="BB272" i="4"/>
  <c r="BB392" i="4" s="1"/>
  <c r="BV293" i="4"/>
  <c r="BN293" i="4"/>
  <c r="BU293" i="4"/>
  <c r="BM293" i="4"/>
  <c r="BT293" i="4"/>
  <c r="BL293" i="4"/>
  <c r="BS293" i="4"/>
  <c r="BK293" i="4"/>
  <c r="BR293" i="4"/>
  <c r="BJ293" i="4"/>
  <c r="BQ293" i="4"/>
  <c r="BI293" i="4"/>
  <c r="BP293" i="4"/>
  <c r="BH293" i="4"/>
  <c r="BW293" i="4"/>
  <c r="BO293" i="4"/>
  <c r="BU275" i="4"/>
  <c r="N277" i="4"/>
  <c r="AU283" i="4"/>
  <c r="BC283" i="4"/>
  <c r="AU284" i="4"/>
  <c r="BF293" i="4"/>
  <c r="P316" i="4"/>
  <c r="P295" i="4"/>
  <c r="P292" i="4"/>
  <c r="AK268" i="4"/>
  <c r="AS268" i="4"/>
  <c r="BA268" i="4"/>
  <c r="Q304" i="4"/>
  <c r="Q306" i="4"/>
  <c r="AK289" i="4"/>
  <c r="AU271" i="4"/>
  <c r="AU390" i="4" s="1"/>
  <c r="BC271" i="4"/>
  <c r="BC390" i="4" s="1"/>
  <c r="AU272" i="4"/>
  <c r="AU392" i="4" s="1"/>
  <c r="BC272" i="4"/>
  <c r="BC392" i="4" s="1"/>
  <c r="BN275" i="4"/>
  <c r="BV275" i="4"/>
  <c r="AK301" i="4"/>
  <c r="AK282" i="4"/>
  <c r="AV283" i="4"/>
  <c r="BD283" i="4"/>
  <c r="I292" i="4"/>
  <c r="J300" i="4" s="1"/>
  <c r="J308" i="4" s="1"/>
  <c r="I316" i="4" s="1"/>
  <c r="K295" i="4"/>
  <c r="K296" i="4" s="1"/>
  <c r="AT268" i="4"/>
  <c r="R306" i="4"/>
  <c r="R304" i="4"/>
  <c r="AV271" i="4"/>
  <c r="AV390" i="4" s="1"/>
  <c r="BD271" i="4"/>
  <c r="BD390" i="4" s="1"/>
  <c r="AV272" i="4"/>
  <c r="AV392" i="4" s="1"/>
  <c r="BD272" i="4"/>
  <c r="BD392" i="4" s="1"/>
  <c r="BW275" i="4"/>
  <c r="P277" i="4"/>
  <c r="Z301" i="4"/>
  <c r="AA301" i="4" s="1"/>
  <c r="AA291" i="4"/>
  <c r="AW283" i="4"/>
  <c r="BE283" i="4"/>
  <c r="J284" i="4"/>
  <c r="J286" i="4"/>
  <c r="AW271" i="4"/>
  <c r="AW390" i="4" s="1"/>
  <c r="AW272" i="4"/>
  <c r="AW392" i="4" s="1"/>
  <c r="AR273" i="4"/>
  <c r="AR274" i="4"/>
  <c r="AR275" i="4"/>
  <c r="BH275" i="4"/>
  <c r="I277" i="4"/>
  <c r="AK277" i="4"/>
  <c r="AK278" i="4"/>
  <c r="AK299" i="4"/>
  <c r="AA281" i="4"/>
  <c r="AX283" i="4"/>
  <c r="AY293" i="4"/>
  <c r="BG293" i="4"/>
  <c r="BQ304" i="4"/>
  <c r="BI304" i="4"/>
  <c r="BP304" i="4"/>
  <c r="BH304" i="4"/>
  <c r="BW304" i="4"/>
  <c r="BO304" i="4"/>
  <c r="BV304" i="4"/>
  <c r="BN304" i="4"/>
  <c r="BU304" i="4"/>
  <c r="BM304" i="4"/>
  <c r="BT304" i="4"/>
  <c r="BL304" i="4"/>
  <c r="BS304" i="4"/>
  <c r="BK304" i="4"/>
  <c r="BR304" i="4"/>
  <c r="BJ304" i="4"/>
  <c r="AR293" i="4"/>
  <c r="AZ293" i="4"/>
  <c r="H323" i="4"/>
  <c r="H328" i="4" s="1"/>
  <c r="C303" i="4"/>
  <c r="BA303" i="4"/>
  <c r="BA406" i="4" s="1"/>
  <c r="Z326" i="4"/>
  <c r="BA304" i="4"/>
  <c r="BA407" i="4" s="1"/>
  <c r="BD309" i="4"/>
  <c r="C299" i="4"/>
  <c r="AC305" i="4"/>
  <c r="AC306" i="4" s="1"/>
  <c r="BB306" i="4" s="1"/>
  <c r="AX304" i="4"/>
  <c r="AX407" i="4" s="1"/>
  <c r="AT293" i="4"/>
  <c r="BB293" i="4"/>
  <c r="H326" i="4"/>
  <c r="AU293" i="4"/>
  <c r="BC293" i="4"/>
  <c r="BD305" i="4"/>
  <c r="BQ306" i="4"/>
  <c r="BP306" i="4"/>
  <c r="BH306" i="4"/>
  <c r="BW306" i="4"/>
  <c r="BN306" i="4"/>
  <c r="BU306" i="4"/>
  <c r="BT306" i="4"/>
  <c r="BL306" i="4"/>
  <c r="BS306" i="4"/>
  <c r="BJ306" i="4"/>
  <c r="BV316" i="4"/>
  <c r="BN316" i="4"/>
  <c r="BU316" i="4"/>
  <c r="BM316" i="4"/>
  <c r="BT316" i="4"/>
  <c r="BL316" i="4"/>
  <c r="BS316" i="4"/>
  <c r="BK316" i="4"/>
  <c r="BR316" i="4"/>
  <c r="BJ316" i="4"/>
  <c r="BQ316" i="4"/>
  <c r="BI316" i="4"/>
  <c r="BP316" i="4"/>
  <c r="BH316" i="4"/>
  <c r="BW316" i="4"/>
  <c r="BO316" i="4"/>
  <c r="H325" i="4"/>
  <c r="AV293" i="4"/>
  <c r="BD293" i="4"/>
  <c r="C300" i="4"/>
  <c r="C301" i="4"/>
  <c r="BT305" i="4"/>
  <c r="BA306" i="4"/>
  <c r="H327" i="4"/>
  <c r="AW293" i="4"/>
  <c r="BE293" i="4"/>
  <c r="C302" i="4"/>
  <c r="BV318" i="4"/>
  <c r="BV409" i="4" s="1"/>
  <c r="BN318" i="4"/>
  <c r="BN409" i="4" s="1"/>
  <c r="BU318" i="4"/>
  <c r="BU409" i="4" s="1"/>
  <c r="BM318" i="4"/>
  <c r="BM409" i="4" s="1"/>
  <c r="BT318" i="4"/>
  <c r="BT409" i="4" s="1"/>
  <c r="BL318" i="4"/>
  <c r="BL409" i="4" s="1"/>
  <c r="BS318" i="4"/>
  <c r="BS409" i="4" s="1"/>
  <c r="BK318" i="4"/>
  <c r="BK409" i="4" s="1"/>
  <c r="BR318" i="4"/>
  <c r="BR409" i="4" s="1"/>
  <c r="BJ318" i="4"/>
  <c r="BJ409" i="4" s="1"/>
  <c r="BQ318" i="4"/>
  <c r="BQ409" i="4" s="1"/>
  <c r="BI318" i="4"/>
  <c r="BI409" i="4" s="1"/>
  <c r="BP318" i="4"/>
  <c r="BP409" i="4" s="1"/>
  <c r="BH318" i="4"/>
  <c r="BH409" i="4" s="1"/>
  <c r="BW318" i="4"/>
  <c r="BW409" i="4" s="1"/>
  <c r="BO318" i="4"/>
  <c r="BO409" i="4" s="1"/>
  <c r="AX293" i="4"/>
  <c r="BQ303" i="4"/>
  <c r="BQ406" i="4" s="1"/>
  <c r="BI303" i="4"/>
  <c r="BI406" i="4" s="1"/>
  <c r="BP303" i="4"/>
  <c r="BP406" i="4" s="1"/>
  <c r="BH303" i="4"/>
  <c r="BH406" i="4" s="1"/>
  <c r="BW303" i="4"/>
  <c r="BW406" i="4" s="1"/>
  <c r="BO303" i="4"/>
  <c r="BO406" i="4" s="1"/>
  <c r="BV303" i="4"/>
  <c r="BV406" i="4" s="1"/>
  <c r="BN303" i="4"/>
  <c r="BN406" i="4" s="1"/>
  <c r="BU303" i="4"/>
  <c r="BU406" i="4" s="1"/>
  <c r="BM303" i="4"/>
  <c r="BM406" i="4" s="1"/>
  <c r="BT303" i="4"/>
  <c r="BT406" i="4" s="1"/>
  <c r="BL303" i="4"/>
  <c r="BL406" i="4" s="1"/>
  <c r="BS303" i="4"/>
  <c r="BS406" i="4" s="1"/>
  <c r="BK303" i="4"/>
  <c r="BK406" i="4" s="1"/>
  <c r="BR303" i="4"/>
  <c r="BR406" i="4" s="1"/>
  <c r="BJ303" i="4"/>
  <c r="BJ406" i="4" s="1"/>
  <c r="Q312" i="4"/>
  <c r="Z316" i="4"/>
  <c r="Z331" i="4" s="1"/>
  <c r="Z339" i="4" s="1"/>
  <c r="BG316" i="4"/>
  <c r="AY318" i="4"/>
  <c r="AY409" i="4" s="1"/>
  <c r="AU303" i="4"/>
  <c r="AU406" i="4" s="1"/>
  <c r="BC303" i="4"/>
  <c r="BC406" i="4" s="1"/>
  <c r="AU304" i="4"/>
  <c r="AU407" i="4" s="1"/>
  <c r="BC304" i="4"/>
  <c r="BC407" i="4" s="1"/>
  <c r="BF305" i="4"/>
  <c r="BN305" i="4"/>
  <c r="BV305" i="4"/>
  <c r="BC306" i="4"/>
  <c r="AR309" i="4"/>
  <c r="AZ309" i="4"/>
  <c r="BH309" i="4"/>
  <c r="BP309" i="4"/>
  <c r="R312" i="4"/>
  <c r="Z314" i="4"/>
  <c r="Z329" i="4" s="1"/>
  <c r="Z337" i="4" s="1"/>
  <c r="AR316" i="4"/>
  <c r="AZ316" i="4"/>
  <c r="Z317" i="4"/>
  <c r="Z332" i="4" s="1"/>
  <c r="Z340" i="4" s="1"/>
  <c r="AR318" i="4"/>
  <c r="AR409" i="4" s="1"/>
  <c r="AZ318" i="4"/>
  <c r="AZ409" i="4" s="1"/>
  <c r="AV303" i="4"/>
  <c r="AV406" i="4" s="1"/>
  <c r="BD303" i="4"/>
  <c r="BD406" i="4" s="1"/>
  <c r="AV304" i="4"/>
  <c r="AV407" i="4" s="1"/>
  <c r="BD304" i="4"/>
  <c r="BD407" i="4" s="1"/>
  <c r="AY305" i="4"/>
  <c r="BO305" i="4"/>
  <c r="BW305" i="4"/>
  <c r="AV306" i="4"/>
  <c r="BI309" i="4"/>
  <c r="BQ309" i="4"/>
  <c r="AC339" i="4"/>
  <c r="BS339" i="4" s="1"/>
  <c r="BF331" i="4"/>
  <c r="AX331" i="4"/>
  <c r="AS316" i="4"/>
  <c r="BA316" i="4"/>
  <c r="AW303" i="4"/>
  <c r="AW406" i="4" s="1"/>
  <c r="BE303" i="4"/>
  <c r="BE406" i="4" s="1"/>
  <c r="AW304" i="4"/>
  <c r="AW407" i="4" s="1"/>
  <c r="BE304" i="4"/>
  <c r="BE407" i="4" s="1"/>
  <c r="AZ305" i="4"/>
  <c r="BH305" i="4"/>
  <c r="BP305" i="4"/>
  <c r="BE306" i="4"/>
  <c r="BJ309" i="4"/>
  <c r="BR309" i="4"/>
  <c r="AT316" i="4"/>
  <c r="BB316" i="4"/>
  <c r="AT318" i="4"/>
  <c r="AT409" i="4" s="1"/>
  <c r="BB318" i="4"/>
  <c r="BB409" i="4" s="1"/>
  <c r="Z320" i="4"/>
  <c r="BP324" i="4"/>
  <c r="BH324" i="4"/>
  <c r="BW324" i="4"/>
  <c r="BO324" i="4"/>
  <c r="BV324" i="4"/>
  <c r="BN324" i="4"/>
  <c r="BU324" i="4"/>
  <c r="BM324" i="4"/>
  <c r="BT324" i="4"/>
  <c r="BL324" i="4"/>
  <c r="BS324" i="4"/>
  <c r="BK324" i="4"/>
  <c r="BR324" i="4"/>
  <c r="BJ324" i="4"/>
  <c r="BQ324" i="4"/>
  <c r="BI324" i="4"/>
  <c r="AZ324" i="4"/>
  <c r="BF304" i="4"/>
  <c r="BF407" i="4" s="1"/>
  <c r="BQ305" i="4"/>
  <c r="BK309" i="4"/>
  <c r="BS309" i="4"/>
  <c r="K312" i="4"/>
  <c r="AY303" i="4"/>
  <c r="AY406" i="4" s="1"/>
  <c r="BG303" i="4"/>
  <c r="BG406" i="4" s="1"/>
  <c r="AA304" i="4"/>
  <c r="AY304" i="4"/>
  <c r="AY407" i="4" s="1"/>
  <c r="BG304" i="4"/>
  <c r="BG407" i="4" s="1"/>
  <c r="AT305" i="4"/>
  <c r="BB305" i="4"/>
  <c r="BJ305" i="4"/>
  <c r="AY306" i="4"/>
  <c r="BG306" i="4"/>
  <c r="AV309" i="4"/>
  <c r="BL309" i="4"/>
  <c r="BT309" i="4"/>
  <c r="Z313" i="4"/>
  <c r="Z328" i="4" s="1"/>
  <c r="Z336" i="4" s="1"/>
  <c r="AV316" i="4"/>
  <c r="BD316" i="4"/>
  <c r="AV318" i="4"/>
  <c r="AV409" i="4" s="1"/>
  <c r="BD318" i="4"/>
  <c r="BD409" i="4" s="1"/>
  <c r="AR303" i="4"/>
  <c r="AR406" i="4" s="1"/>
  <c r="AZ303" i="4"/>
  <c r="AZ406" i="4" s="1"/>
  <c r="AR304" i="4"/>
  <c r="AR407" i="4" s="1"/>
  <c r="AZ304" i="4"/>
  <c r="AZ407" i="4" s="1"/>
  <c r="AU305" i="4"/>
  <c r="BC305" i="4"/>
  <c r="BK305" i="4"/>
  <c r="BS305" i="4"/>
  <c r="AR306" i="4"/>
  <c r="AZ306" i="4"/>
  <c r="BM309" i="4"/>
  <c r="BU309" i="4"/>
  <c r="AW316" i="4"/>
  <c r="BE316" i="4"/>
  <c r="BE318" i="4"/>
  <c r="BE409" i="4" s="1"/>
  <c r="Z319" i="4"/>
  <c r="AS303" i="4"/>
  <c r="AS406" i="4" s="1"/>
  <c r="AS304" i="4"/>
  <c r="AS407" i="4" s="1"/>
  <c r="AV305" i="4"/>
  <c r="BL305" i="4"/>
  <c r="AX309" i="4"/>
  <c r="BN309" i="4"/>
  <c r="Z315" i="4"/>
  <c r="Z330" i="4" s="1"/>
  <c r="Z338" i="4" s="1"/>
  <c r="AX316" i="4"/>
  <c r="AX318" i="4"/>
  <c r="AX409" i="4" s="1"/>
  <c r="AS324" i="4"/>
  <c r="BA324" i="4"/>
  <c r="AT324" i="4"/>
  <c r="BB324" i="4"/>
  <c r="AU324" i="4"/>
  <c r="BC324" i="4"/>
  <c r="BA341" i="4"/>
  <c r="BA414" i="4" s="1"/>
  <c r="AV324" i="4"/>
  <c r="BD324" i="4"/>
  <c r="AW324" i="4"/>
  <c r="BE324" i="4"/>
  <c r="AX324" i="4"/>
  <c r="BF324" i="4"/>
  <c r="BW331" i="4"/>
  <c r="BO331" i="4"/>
  <c r="BU331" i="4"/>
  <c r="BM331" i="4"/>
  <c r="BT331" i="4"/>
  <c r="BL331" i="4"/>
  <c r="BS331" i="4"/>
  <c r="BK331" i="4"/>
  <c r="BQ331" i="4"/>
  <c r="BI331" i="4"/>
  <c r="BP331" i="4"/>
  <c r="BH331" i="4"/>
  <c r="BG331" i="4"/>
  <c r="BN331" i="4"/>
  <c r="AY324" i="4"/>
  <c r="BG324" i="4"/>
  <c r="BR331" i="4"/>
  <c r="BM339" i="4"/>
  <c r="BT339" i="4"/>
  <c r="BL339" i="4"/>
  <c r="BK339" i="4"/>
  <c r="BR339" i="4"/>
  <c r="BJ339" i="4"/>
  <c r="BI339" i="4"/>
  <c r="BP339" i="4"/>
  <c r="BH339" i="4"/>
  <c r="BO339" i="4"/>
  <c r="BV339" i="4"/>
  <c r="BN339" i="4"/>
  <c r="AR324" i="4"/>
  <c r="BV331" i="4"/>
  <c r="AR331" i="4"/>
  <c r="AZ331" i="4"/>
  <c r="AX339" i="4"/>
  <c r="BF339" i="4"/>
  <c r="AT341" i="4"/>
  <c r="AT414" i="4" s="1"/>
  <c r="BB341" i="4"/>
  <c r="BB414" i="4" s="1"/>
  <c r="AS331" i="4"/>
  <c r="BA331" i="4"/>
  <c r="BG339" i="4"/>
  <c r="AU341" i="4"/>
  <c r="AU414" i="4" s="1"/>
  <c r="BC341" i="4"/>
  <c r="BC414" i="4" s="1"/>
  <c r="BI366" i="4"/>
  <c r="BL366" i="4"/>
  <c r="AR339" i="4"/>
  <c r="AZ339" i="4"/>
  <c r="BD341" i="4"/>
  <c r="BD414" i="4" s="1"/>
  <c r="AU331" i="4"/>
  <c r="BC331" i="4"/>
  <c r="AS339" i="4"/>
  <c r="BA339" i="4"/>
  <c r="AK365" i="4"/>
  <c r="AW341" i="4"/>
  <c r="AW414" i="4" s="1"/>
  <c r="BE341" i="4"/>
  <c r="BE414" i="4" s="1"/>
  <c r="AK343" i="4"/>
  <c r="AV331" i="4"/>
  <c r="BD331" i="4"/>
  <c r="AT339" i="4"/>
  <c r="BB339" i="4"/>
  <c r="Z345" i="4"/>
  <c r="AX341" i="4"/>
  <c r="AX414" i="4" s="1"/>
  <c r="BF341" i="4"/>
  <c r="BF414" i="4" s="1"/>
  <c r="AC342" i="4"/>
  <c r="BE342" i="4" s="1"/>
  <c r="AK342" i="4"/>
  <c r="AK345" i="4"/>
  <c r="AW331" i="4"/>
  <c r="BE331" i="4"/>
  <c r="AU339" i="4"/>
  <c r="BC339" i="4"/>
  <c r="AA341" i="4"/>
  <c r="AY341" i="4"/>
  <c r="AY414" i="4" s="1"/>
  <c r="BG341" i="4"/>
  <c r="BG414" i="4" s="1"/>
  <c r="AV339" i="4"/>
  <c r="BD339" i="4"/>
  <c r="AR341" i="4"/>
  <c r="AR414" i="4" s="1"/>
  <c r="AZ341" i="4"/>
  <c r="AZ414" i="4" s="1"/>
  <c r="AY331" i="4"/>
  <c r="AW339" i="4"/>
  <c r="AC366" i="4"/>
  <c r="BQ366" i="4" s="1"/>
  <c r="BD365" i="4"/>
  <c r="AU365" i="4"/>
  <c r="AK341" i="4"/>
  <c r="AS341" i="4"/>
  <c r="AS414" i="4" s="1"/>
  <c r="AV342" i="4"/>
  <c r="AK348" i="4"/>
  <c r="AK371" i="4"/>
  <c r="AK349" i="4"/>
  <c r="Y381" i="4"/>
  <c r="AK381" i="4" s="1"/>
  <c r="AK357" i="4"/>
  <c r="AK368" i="4"/>
  <c r="AK346" i="4"/>
  <c r="AK375" i="4"/>
  <c r="Y379" i="4"/>
  <c r="AK379" i="4" s="1"/>
  <c r="AK355" i="4"/>
  <c r="AK350" i="4"/>
  <c r="AK344" i="4"/>
  <c r="AK373" i="4"/>
  <c r="AK351" i="4"/>
  <c r="Y383" i="4"/>
  <c r="AK383" i="4" s="1"/>
  <c r="AK359" i="4"/>
  <c r="AK378" i="4"/>
  <c r="AK353" i="4"/>
  <c r="Y386" i="4"/>
  <c r="AK386" i="4" s="1"/>
  <c r="AK362" i="4"/>
  <c r="AX365" i="4"/>
  <c r="AK376" i="4"/>
  <c r="AK354" i="4"/>
  <c r="AK380" i="4"/>
  <c r="AK385" i="4"/>
  <c r="Y388" i="4"/>
  <c r="AK388" i="4" s="1"/>
  <c r="AK364" i="4"/>
  <c r="BB366" i="4"/>
  <c r="BA366" i="4"/>
  <c r="AS366" i="4"/>
  <c r="BF366" i="4"/>
  <c r="BE366" i="4"/>
  <c r="AW366" i="4"/>
  <c r="BC366" i="4"/>
  <c r="AV366" i="4"/>
  <c r="AU366" i="4"/>
  <c r="BG366" i="4"/>
  <c r="AK356" i="4"/>
  <c r="AK361" i="4"/>
  <c r="AZ366" i="4"/>
  <c r="AK360" i="4"/>
  <c r="AW365" i="4"/>
  <c r="BF365" i="4"/>
  <c r="AK382" i="4"/>
  <c r="BC365" i="4"/>
  <c r="BG365" i="4"/>
  <c r="AR365" i="4"/>
  <c r="AZ365" i="4"/>
  <c r="AK358" i="4"/>
  <c r="AK387" i="4"/>
  <c r="AS365" i="4"/>
  <c r="BA365" i="4"/>
  <c r="AK384" i="4"/>
  <c r="AT365" i="4"/>
  <c r="BB365" i="4"/>
  <c r="AV365" i="4"/>
  <c r="BE365" i="4"/>
  <c r="AE5" i="5" l="1"/>
  <c r="AK5" i="5" s="1"/>
  <c r="AQ5" i="5" s="1"/>
  <c r="AD5" i="5"/>
  <c r="AJ5" i="5" s="1"/>
  <c r="AP5" i="5" s="1"/>
  <c r="H12" i="5"/>
  <c r="AM8" i="5"/>
  <c r="AR33" i="5"/>
  <c r="AJ6" i="5"/>
  <c r="AK10" i="5"/>
  <c r="AJ30" i="5"/>
  <c r="AQ8" i="5"/>
  <c r="AJ22" i="5"/>
  <c r="J12" i="5"/>
  <c r="AS32" i="5"/>
  <c r="AM6" i="5"/>
  <c r="AK12" i="5"/>
  <c r="AL9" i="5"/>
  <c r="K12" i="5"/>
  <c r="AL30" i="5"/>
  <c r="AL27" i="5"/>
  <c r="AK27" i="5"/>
  <c r="AM26" i="5"/>
  <c r="I12" i="5"/>
  <c r="AL31" i="5"/>
  <c r="AS8" i="5"/>
  <c r="AV31" i="5"/>
  <c r="AK13" i="5"/>
  <c r="AM13" i="5"/>
  <c r="AM27" i="5"/>
  <c r="X30" i="5"/>
  <c r="AV30" i="5" s="1"/>
  <c r="AL26" i="5"/>
  <c r="AL6" i="5"/>
  <c r="Z6" i="5"/>
  <c r="AM17" i="5"/>
  <c r="AL29" i="5"/>
  <c r="AS12" i="5"/>
  <c r="AK30" i="5"/>
  <c r="AJ8" i="5"/>
  <c r="X8" i="5"/>
  <c r="AJ27" i="5"/>
  <c r="AM12" i="5"/>
  <c r="X17" i="5"/>
  <c r="AJ17" i="5"/>
  <c r="AG10" i="5"/>
  <c r="AS10" i="5"/>
  <c r="X33" i="5"/>
  <c r="AJ33" i="5"/>
  <c r="AK32" i="5"/>
  <c r="Y32" i="5"/>
  <c r="AI32" i="5"/>
  <c r="AU32" i="5" s="1"/>
  <c r="AH32" i="5"/>
  <c r="AT32" i="5" s="1"/>
  <c r="Z28" i="5"/>
  <c r="AL28" i="5"/>
  <c r="AJ19" i="5"/>
  <c r="X19" i="5"/>
  <c r="AL22" i="5"/>
  <c r="Z22" i="5"/>
  <c r="AG9" i="5"/>
  <c r="AS9" i="5"/>
  <c r="AA15" i="5"/>
  <c r="AM15" i="5"/>
  <c r="AJ16" i="5"/>
  <c r="X16" i="5"/>
  <c r="AK11" i="5"/>
  <c r="Y11" i="5"/>
  <c r="G139" i="5"/>
  <c r="AR7" i="5"/>
  <c r="AF7" i="5"/>
  <c r="AG6" i="5"/>
  <c r="AP12" i="5"/>
  <c r="AD12" i="5"/>
  <c r="AL32" i="5"/>
  <c r="AJ7" i="5"/>
  <c r="X7" i="5"/>
  <c r="AS33" i="5"/>
  <c r="AS7" i="5"/>
  <c r="AL25" i="5"/>
  <c r="Z25" i="5"/>
  <c r="AM28" i="5"/>
  <c r="AA28" i="5"/>
  <c r="X26" i="5"/>
  <c r="AJ26" i="5"/>
  <c r="AJ24" i="5"/>
  <c r="X24" i="5"/>
  <c r="AK25" i="5"/>
  <c r="Y25" i="5"/>
  <c r="AH19" i="5"/>
  <c r="AT19" i="5" s="1"/>
  <c r="AI19" i="5"/>
  <c r="AU19" i="5" s="1"/>
  <c r="AM22" i="5"/>
  <c r="AA22" i="5"/>
  <c r="AS13" i="5"/>
  <c r="AG13" i="5"/>
  <c r="AQ13" i="5"/>
  <c r="AE13" i="5"/>
  <c r="Y18" i="5"/>
  <c r="AK18" i="5"/>
  <c r="AR10" i="5"/>
  <c r="AF10" i="5"/>
  <c r="Y9" i="5"/>
  <c r="AK9" i="5"/>
  <c r="AI6" i="5"/>
  <c r="AU6" i="5" s="1"/>
  <c r="AH6" i="5"/>
  <c r="AT6" i="5" s="1"/>
  <c r="AK14" i="5"/>
  <c r="AK29" i="5"/>
  <c r="AJ13" i="5"/>
  <c r="X13" i="5"/>
  <c r="Y26" i="5"/>
  <c r="AK26" i="5"/>
  <c r="Y24" i="5"/>
  <c r="AK24" i="5"/>
  <c r="AK22" i="5"/>
  <c r="Y22" i="5"/>
  <c r="AM23" i="5"/>
  <c r="AA23" i="5"/>
  <c r="AF9" i="5"/>
  <c r="AR9" i="5"/>
  <c r="AL16" i="5"/>
  <c r="Z16" i="5"/>
  <c r="AL11" i="5"/>
  <c r="Z11" i="5"/>
  <c r="AK19" i="5"/>
  <c r="X14" i="5"/>
  <c r="AJ14" i="5"/>
  <c r="AB20" i="5"/>
  <c r="AN20" i="5" s="1"/>
  <c r="G189" i="5"/>
  <c r="G184" i="5"/>
  <c r="G174" i="5"/>
  <c r="G169" i="5"/>
  <c r="AR8" i="5"/>
  <c r="AF8" i="5"/>
  <c r="AQ12" i="5"/>
  <c r="AE12" i="5"/>
  <c r="AK16" i="5"/>
  <c r="AJ31" i="5"/>
  <c r="AJ29" i="5"/>
  <c r="X29" i="5"/>
  <c r="AM9" i="5"/>
  <c r="AA9" i="5"/>
  <c r="AL23" i="5"/>
  <c r="Z23" i="5"/>
  <c r="Y17" i="5"/>
  <c r="AK17" i="5"/>
  <c r="AM11" i="5"/>
  <c r="AA11" i="5"/>
  <c r="AB21" i="5"/>
  <c r="AN21" i="5" s="1"/>
  <c r="X9" i="5"/>
  <c r="AJ9" i="5"/>
  <c r="AF12" i="5"/>
  <c r="AR12" i="5"/>
  <c r="AF33" i="5"/>
  <c r="AM14" i="5"/>
  <c r="Y7" i="5"/>
  <c r="AK7" i="5"/>
  <c r="AM33" i="5"/>
  <c r="AK23" i="5"/>
  <c r="AK33" i="5"/>
  <c r="AM10" i="5"/>
  <c r="AJ15" i="5"/>
  <c r="X15" i="5"/>
  <c r="AL33" i="5"/>
  <c r="Z33" i="5"/>
  <c r="X28" i="5"/>
  <c r="AJ28" i="5"/>
  <c r="AM25" i="5"/>
  <c r="AA25" i="5"/>
  <c r="AR13" i="5"/>
  <c r="AF13" i="5"/>
  <c r="AG11" i="5"/>
  <c r="AJ18" i="5"/>
  <c r="X18" i="5"/>
  <c r="AD8" i="5"/>
  <c r="AP8" i="5"/>
  <c r="AJ10" i="5"/>
  <c r="X10" i="5"/>
  <c r="AI14" i="5"/>
  <c r="AU14" i="5" s="1"/>
  <c r="AH14" i="5"/>
  <c r="AT14" i="5" s="1"/>
  <c r="AR32" i="5"/>
  <c r="Z7" i="5"/>
  <c r="AL7" i="5"/>
  <c r="AM31" i="5"/>
  <c r="AS6" i="5"/>
  <c r="AK15" i="5"/>
  <c r="X12" i="5"/>
  <c r="AJ12" i="5"/>
  <c r="Z12" i="5"/>
  <c r="AL12" i="5"/>
  <c r="AR6" i="5"/>
  <c r="AF6" i="5"/>
  <c r="G149" i="5"/>
  <c r="AA32" i="5"/>
  <c r="AM32" i="5"/>
  <c r="AA29" i="5"/>
  <c r="AM29" i="5"/>
  <c r="AC27" i="5"/>
  <c r="AO27" i="5" s="1"/>
  <c r="AA24" i="5"/>
  <c r="AM24" i="5"/>
  <c r="AM19" i="5"/>
  <c r="AA19" i="5"/>
  <c r="X23" i="5"/>
  <c r="AJ23" i="5"/>
  <c r="AM16" i="5"/>
  <c r="AA16" i="5"/>
  <c r="AA18" i="5"/>
  <c r="AM18" i="5"/>
  <c r="X11" i="5"/>
  <c r="AJ11" i="5"/>
  <c r="AF11" i="5"/>
  <c r="AL14" i="5"/>
  <c r="Z14" i="5"/>
  <c r="Y6" i="5"/>
  <c r="AV6" i="5" s="1"/>
  <c r="AK6" i="5"/>
  <c r="AL8" i="5"/>
  <c r="Z8" i="5"/>
  <c r="AP11" i="5"/>
  <c r="AK8" i="5"/>
  <c r="AA7" i="5"/>
  <c r="AM7" i="5"/>
  <c r="AJ32" i="5"/>
  <c r="AK31" i="5"/>
  <c r="Z18" i="5"/>
  <c r="AL18" i="5"/>
  <c r="Z10" i="5"/>
  <c r="AL10" i="5"/>
  <c r="Y28" i="5"/>
  <c r="AK28" i="5"/>
  <c r="Z24" i="5"/>
  <c r="AL24" i="5"/>
  <c r="AI20" i="5"/>
  <c r="AU20" i="5" s="1"/>
  <c r="AH20" i="5"/>
  <c r="AT20" i="5" s="1"/>
  <c r="AJ25" i="5"/>
  <c r="X25" i="5"/>
  <c r="Z15" i="5"/>
  <c r="AL15" i="5"/>
  <c r="AL13" i="5"/>
  <c r="Z13" i="5"/>
  <c r="AL17" i="5"/>
  <c r="Z17" i="5"/>
  <c r="AD13" i="5"/>
  <c r="AP13" i="5"/>
  <c r="AM30" i="5"/>
  <c r="AS11" i="5"/>
  <c r="EI44" i="4"/>
  <c r="EQ44" i="4"/>
  <c r="GV44" i="4"/>
  <c r="EH44" i="4"/>
  <c r="GW47" i="4"/>
  <c r="EJ47" i="4"/>
  <c r="HD44" i="4"/>
  <c r="EP44" i="4"/>
  <c r="HD47" i="4"/>
  <c r="ER47" i="4"/>
  <c r="AZ342" i="4"/>
  <c r="BT366" i="4"/>
  <c r="BU366" i="4"/>
  <c r="C307" i="4"/>
  <c r="C315" i="4"/>
  <c r="C323" i="4" s="1"/>
  <c r="C331" i="4" s="1"/>
  <c r="BE284" i="4"/>
  <c r="AV284" i="4"/>
  <c r="O296" i="4"/>
  <c r="O299" i="4" s="1"/>
  <c r="O298" i="4"/>
  <c r="R282" i="4"/>
  <c r="R284" i="4" s="1"/>
  <c r="R285" i="4" s="1"/>
  <c r="R286" i="4" s="1"/>
  <c r="R280" i="4"/>
  <c r="R283" i="4" s="1"/>
  <c r="N295" i="4"/>
  <c r="N303" i="4" s="1"/>
  <c r="P311" i="4" s="1"/>
  <c r="P287" i="4"/>
  <c r="Q299" i="4"/>
  <c r="Q297" i="4"/>
  <c r="Q300" i="4" s="1"/>
  <c r="Q301" i="4" s="1"/>
  <c r="Q302" i="4" s="1"/>
  <c r="BP284" i="4"/>
  <c r="BT284" i="4"/>
  <c r="P290" i="4"/>
  <c r="N298" i="4"/>
  <c r="N306" i="4" s="1"/>
  <c r="P314" i="4" s="1"/>
  <c r="O290" i="4"/>
  <c r="M298" i="4"/>
  <c r="M306" i="4" s="1"/>
  <c r="O314" i="4" s="1"/>
  <c r="CK182" i="4"/>
  <c r="CK115" i="4"/>
  <c r="AB111" i="4"/>
  <c r="AW111" i="4" s="1"/>
  <c r="BR111" i="4" s="1"/>
  <c r="G119" i="4"/>
  <c r="GN112" i="4"/>
  <c r="GN120" i="4" s="1"/>
  <c r="GN55" i="4"/>
  <c r="GN63" i="4" s="1"/>
  <c r="DH124" i="4"/>
  <c r="DH132" i="4" s="1"/>
  <c r="DH67" i="4"/>
  <c r="DH75" i="4" s="1"/>
  <c r="AE389" i="4"/>
  <c r="D305" i="4"/>
  <c r="D329" i="4" s="1"/>
  <c r="E337" i="4" s="1"/>
  <c r="EQ42" i="4"/>
  <c r="HU86" i="4"/>
  <c r="HU70" i="4"/>
  <c r="HU54" i="4"/>
  <c r="HM86" i="4"/>
  <c r="HM70" i="4"/>
  <c r="HM54" i="4"/>
  <c r="GI85" i="4"/>
  <c r="GI69" i="4"/>
  <c r="GI53" i="4"/>
  <c r="GI92" i="4"/>
  <c r="GI76" i="4"/>
  <c r="GI60" i="4"/>
  <c r="GA84" i="4"/>
  <c r="GA68" i="4"/>
  <c r="GA52" i="4"/>
  <c r="DU83" i="4"/>
  <c r="DU67" i="4"/>
  <c r="DU51" i="4"/>
  <c r="DU92" i="4"/>
  <c r="DU60" i="4"/>
  <c r="DU76" i="4"/>
  <c r="DC70" i="4"/>
  <c r="DC26" i="4"/>
  <c r="DC48" i="4"/>
  <c r="DC72" i="4"/>
  <c r="DC50" i="4"/>
  <c r="DC28" i="4"/>
  <c r="CU70" i="4"/>
  <c r="CU26" i="4"/>
  <c r="CU48" i="4"/>
  <c r="CU72" i="4"/>
  <c r="CU50" i="4"/>
  <c r="CU28" i="4"/>
  <c r="CD84" i="4"/>
  <c r="CD68" i="4"/>
  <c r="CD52" i="4"/>
  <c r="CD92" i="4"/>
  <c r="CD76" i="4"/>
  <c r="CD60" i="4"/>
  <c r="CD95" i="4"/>
  <c r="CD79" i="4"/>
  <c r="CD63" i="4"/>
  <c r="BF83" i="4"/>
  <c r="BF67" i="4"/>
  <c r="BF51" i="4"/>
  <c r="BF94" i="4"/>
  <c r="BF62" i="4"/>
  <c r="BF78" i="4"/>
  <c r="AX87" i="4"/>
  <c r="AX71" i="4"/>
  <c r="AX55" i="4"/>
  <c r="AX93" i="4"/>
  <c r="AX77" i="4"/>
  <c r="AX61" i="4"/>
  <c r="AH85" i="4"/>
  <c r="AH69" i="4"/>
  <c r="AH53" i="4"/>
  <c r="AH95" i="4"/>
  <c r="AH79" i="4"/>
  <c r="AH63" i="4"/>
  <c r="AH91" i="4"/>
  <c r="AH75" i="4"/>
  <c r="AH59" i="4"/>
  <c r="R94" i="4"/>
  <c r="R62" i="4"/>
  <c r="R78" i="4"/>
  <c r="R75" i="4"/>
  <c r="R91" i="4"/>
  <c r="R59" i="4"/>
  <c r="J70" i="4"/>
  <c r="J86" i="4"/>
  <c r="J54" i="4"/>
  <c r="J93" i="4"/>
  <c r="J77" i="4"/>
  <c r="J61" i="4"/>
  <c r="CM281" i="4"/>
  <c r="CM394" i="4" s="1"/>
  <c r="CE281" i="4"/>
  <c r="CE394" i="4" s="1"/>
  <c r="CL281" i="4"/>
  <c r="CL394" i="4" s="1"/>
  <c r="CD281" i="4"/>
  <c r="CD394" i="4" s="1"/>
  <c r="CK281" i="4"/>
  <c r="CK394" i="4" s="1"/>
  <c r="CC281" i="4"/>
  <c r="CC394" i="4" s="1"/>
  <c r="CJ281" i="4"/>
  <c r="CJ394" i="4" s="1"/>
  <c r="CB281" i="4"/>
  <c r="CB394" i="4" s="1"/>
  <c r="CI281" i="4"/>
  <c r="CI394" i="4" s="1"/>
  <c r="CA281" i="4"/>
  <c r="CA394" i="4" s="1"/>
  <c r="CH281" i="4"/>
  <c r="CH394" i="4" s="1"/>
  <c r="BZ281" i="4"/>
  <c r="BZ394" i="4" s="1"/>
  <c r="CG281" i="4"/>
  <c r="CG394" i="4" s="1"/>
  <c r="BY281" i="4"/>
  <c r="BY394" i="4" s="1"/>
  <c r="CF281" i="4"/>
  <c r="CF394" i="4" s="1"/>
  <c r="BX281" i="4"/>
  <c r="BX394" i="4" s="1"/>
  <c r="DM301" i="4"/>
  <c r="DM402" i="4" s="1"/>
  <c r="DE301" i="4"/>
  <c r="DE402" i="4" s="1"/>
  <c r="DL301" i="4"/>
  <c r="DL402" i="4" s="1"/>
  <c r="DD301" i="4"/>
  <c r="DD402" i="4" s="1"/>
  <c r="DS301" i="4"/>
  <c r="DS402" i="4" s="1"/>
  <c r="DK301" i="4"/>
  <c r="DK402" i="4" s="1"/>
  <c r="DR301" i="4"/>
  <c r="DR402" i="4" s="1"/>
  <c r="DJ301" i="4"/>
  <c r="DJ402" i="4" s="1"/>
  <c r="DQ301" i="4"/>
  <c r="DQ402" i="4" s="1"/>
  <c r="DI301" i="4"/>
  <c r="DI402" i="4" s="1"/>
  <c r="DP301" i="4"/>
  <c r="DP402" i="4" s="1"/>
  <c r="DH301" i="4"/>
  <c r="DH402" i="4" s="1"/>
  <c r="DO301" i="4"/>
  <c r="DO402" i="4" s="1"/>
  <c r="DG301" i="4"/>
  <c r="DG402" i="4" s="1"/>
  <c r="DN301" i="4"/>
  <c r="DN402" i="4" s="1"/>
  <c r="DF301" i="4"/>
  <c r="DF402" i="4" s="1"/>
  <c r="DM312" i="4"/>
  <c r="DE312" i="4"/>
  <c r="DL312" i="4"/>
  <c r="DD312" i="4"/>
  <c r="DS312" i="4"/>
  <c r="DK312" i="4"/>
  <c r="DR312" i="4"/>
  <c r="DJ312" i="4"/>
  <c r="DQ312" i="4"/>
  <c r="DI312" i="4"/>
  <c r="DP312" i="4"/>
  <c r="DH312" i="4"/>
  <c r="DO312" i="4"/>
  <c r="DG312" i="4"/>
  <c r="DN312" i="4"/>
  <c r="DF312" i="4"/>
  <c r="DS315" i="4"/>
  <c r="DK315" i="4"/>
  <c r="DR315" i="4"/>
  <c r="DJ315" i="4"/>
  <c r="DQ315" i="4"/>
  <c r="DI315" i="4"/>
  <c r="DP315" i="4"/>
  <c r="DH315" i="4"/>
  <c r="DO315" i="4"/>
  <c r="DG315" i="4"/>
  <c r="DN315" i="4"/>
  <c r="DF315" i="4"/>
  <c r="DM315" i="4"/>
  <c r="DE315" i="4"/>
  <c r="DL315" i="4"/>
  <c r="DD315" i="4"/>
  <c r="DO361" i="4"/>
  <c r="DG361" i="4"/>
  <c r="DN361" i="4"/>
  <c r="DF361" i="4"/>
  <c r="DS361" i="4"/>
  <c r="DK361" i="4"/>
  <c r="DR361" i="4"/>
  <c r="DJ361" i="4"/>
  <c r="DM361" i="4"/>
  <c r="DL361" i="4"/>
  <c r="DI361" i="4"/>
  <c r="DH361" i="4"/>
  <c r="DE361" i="4"/>
  <c r="DD361" i="4"/>
  <c r="DQ361" i="4"/>
  <c r="DP361" i="4"/>
  <c r="CM363" i="4"/>
  <c r="CE363" i="4"/>
  <c r="CL363" i="4"/>
  <c r="CD363" i="4"/>
  <c r="CI363" i="4"/>
  <c r="CA363" i="4"/>
  <c r="CH363" i="4"/>
  <c r="BZ363" i="4"/>
  <c r="CB363" i="4"/>
  <c r="BY363" i="4"/>
  <c r="BX363" i="4"/>
  <c r="CK363" i="4"/>
  <c r="CJ363" i="4"/>
  <c r="CG363" i="4"/>
  <c r="CF363" i="4"/>
  <c r="CC363" i="4"/>
  <c r="DR388" i="4"/>
  <c r="DJ388" i="4"/>
  <c r="DN388" i="4"/>
  <c r="DF388" i="4"/>
  <c r="DO388" i="4"/>
  <c r="DD388" i="4"/>
  <c r="DL388" i="4"/>
  <c r="DK388" i="4"/>
  <c r="DI388" i="4"/>
  <c r="DQ388" i="4"/>
  <c r="DG388" i="4"/>
  <c r="DP388" i="4"/>
  <c r="DE388" i="4"/>
  <c r="DH388" i="4"/>
  <c r="DM388" i="4"/>
  <c r="DS388" i="4"/>
  <c r="IM84" i="4"/>
  <c r="IM68" i="4"/>
  <c r="IM52" i="4"/>
  <c r="IE84" i="4"/>
  <c r="IE68" i="4"/>
  <c r="IE52" i="4"/>
  <c r="HT85" i="4"/>
  <c r="HT69" i="4"/>
  <c r="HT53" i="4"/>
  <c r="HL85" i="4"/>
  <c r="HL69" i="4"/>
  <c r="HL53" i="4"/>
  <c r="GH92" i="4"/>
  <c r="GH60" i="4"/>
  <c r="GH76" i="4"/>
  <c r="DT87" i="4"/>
  <c r="DT71" i="4"/>
  <c r="DT55" i="4"/>
  <c r="DL85" i="4"/>
  <c r="DL69" i="4"/>
  <c r="DL53" i="4"/>
  <c r="AS305" i="4"/>
  <c r="DB72" i="4"/>
  <c r="DB28" i="4"/>
  <c r="DB50" i="4"/>
  <c r="DB70" i="4"/>
  <c r="DB48" i="4"/>
  <c r="DB26" i="4"/>
  <c r="CT73" i="4"/>
  <c r="CT29" i="4"/>
  <c r="CT51" i="4"/>
  <c r="CT76" i="4"/>
  <c r="CT54" i="4"/>
  <c r="CT32" i="4"/>
  <c r="CC85" i="4"/>
  <c r="CC69" i="4"/>
  <c r="CC53" i="4"/>
  <c r="BM87" i="4"/>
  <c r="BM55" i="4"/>
  <c r="BM71" i="4"/>
  <c r="BE67" i="4"/>
  <c r="BE83" i="4"/>
  <c r="BE51" i="4"/>
  <c r="AO84" i="4"/>
  <c r="AO68" i="4"/>
  <c r="AO52" i="4"/>
  <c r="I86" i="4"/>
  <c r="I70" i="4"/>
  <c r="I54" i="4"/>
  <c r="I76" i="4"/>
  <c r="I60" i="4"/>
  <c r="I92" i="4"/>
  <c r="AZ99" i="4"/>
  <c r="AE50" i="4"/>
  <c r="FN328" i="4"/>
  <c r="FF328" i="4"/>
  <c r="FL328" i="4"/>
  <c r="FD328" i="4"/>
  <c r="FK328" i="4"/>
  <c r="FC328" i="4"/>
  <c r="FJ328" i="4"/>
  <c r="FB328" i="4"/>
  <c r="FH328" i="4"/>
  <c r="EZ328" i="4"/>
  <c r="FO328" i="4"/>
  <c r="FG328" i="4"/>
  <c r="FA328" i="4"/>
  <c r="FM328" i="4"/>
  <c r="FI328" i="4"/>
  <c r="FE328" i="4"/>
  <c r="EH328" i="4"/>
  <c r="DZ328" i="4"/>
  <c r="EF328" i="4"/>
  <c r="DX328" i="4"/>
  <c r="EE328" i="4"/>
  <c r="DW328" i="4"/>
  <c r="ED328" i="4"/>
  <c r="DV328" i="4"/>
  <c r="EB328" i="4"/>
  <c r="DT328" i="4"/>
  <c r="EI328" i="4"/>
  <c r="EA328" i="4"/>
  <c r="DU328" i="4"/>
  <c r="EG328" i="4"/>
  <c r="EC328" i="4"/>
  <c r="DY328" i="4"/>
  <c r="EI331" i="4"/>
  <c r="EA331" i="4"/>
  <c r="EG331" i="4"/>
  <c r="DY331" i="4"/>
  <c r="EF331" i="4"/>
  <c r="DX331" i="4"/>
  <c r="EE331" i="4"/>
  <c r="DW331" i="4"/>
  <c r="EC331" i="4"/>
  <c r="DU331" i="4"/>
  <c r="EB331" i="4"/>
  <c r="DT331" i="4"/>
  <c r="EH331" i="4"/>
  <c r="ED331" i="4"/>
  <c r="DZ331" i="4"/>
  <c r="DV331" i="4"/>
  <c r="DC353" i="4"/>
  <c r="CU353" i="4"/>
  <c r="DA353" i="4"/>
  <c r="CS353" i="4"/>
  <c r="CZ353" i="4"/>
  <c r="CR353" i="4"/>
  <c r="CY353" i="4"/>
  <c r="CQ353" i="4"/>
  <c r="CW353" i="4"/>
  <c r="CO353" i="4"/>
  <c r="CV353" i="4"/>
  <c r="CN353" i="4"/>
  <c r="CT353" i="4"/>
  <c r="CP353" i="4"/>
  <c r="DB353" i="4"/>
  <c r="CX353" i="4"/>
  <c r="CY355" i="4"/>
  <c r="CQ355" i="4"/>
  <c r="CW355" i="4"/>
  <c r="CO355" i="4"/>
  <c r="CV355" i="4"/>
  <c r="CN355" i="4"/>
  <c r="DC355" i="4"/>
  <c r="CU355" i="4"/>
  <c r="DA355" i="4"/>
  <c r="CS355" i="4"/>
  <c r="CZ355" i="4"/>
  <c r="CR355" i="4"/>
  <c r="DB355" i="4"/>
  <c r="CX355" i="4"/>
  <c r="CT355" i="4"/>
  <c r="CP355" i="4"/>
  <c r="FK379" i="4"/>
  <c r="FC379" i="4"/>
  <c r="FO379" i="4"/>
  <c r="FG379" i="4"/>
  <c r="FI379" i="4"/>
  <c r="FE379" i="4"/>
  <c r="FN379" i="4"/>
  <c r="FD379" i="4"/>
  <c r="FJ379" i="4"/>
  <c r="EZ379" i="4"/>
  <c r="FH379" i="4"/>
  <c r="FF379" i="4"/>
  <c r="FM379" i="4"/>
  <c r="FL379" i="4"/>
  <c r="FB379" i="4"/>
  <c r="FA379" i="4"/>
  <c r="CM269" i="4"/>
  <c r="CE269" i="4"/>
  <c r="CL269" i="4"/>
  <c r="CD269" i="4"/>
  <c r="CK269" i="4"/>
  <c r="CC269" i="4"/>
  <c r="CI269" i="4"/>
  <c r="CA269" i="4"/>
  <c r="CH269" i="4"/>
  <c r="BZ269" i="4"/>
  <c r="CG269" i="4"/>
  <c r="BY269" i="4"/>
  <c r="CB269" i="4"/>
  <c r="BX269" i="4"/>
  <c r="CJ269" i="4"/>
  <c r="CF269" i="4"/>
  <c r="ES278" i="4"/>
  <c r="EK278" i="4"/>
  <c r="ER278" i="4"/>
  <c r="EJ278" i="4"/>
  <c r="EY278" i="4"/>
  <c r="EQ278" i="4"/>
  <c r="EX278" i="4"/>
  <c r="EP278" i="4"/>
  <c r="EW278" i="4"/>
  <c r="EO278" i="4"/>
  <c r="EV278" i="4"/>
  <c r="EN278" i="4"/>
  <c r="EU278" i="4"/>
  <c r="EM278" i="4"/>
  <c r="ET278" i="4"/>
  <c r="EL278" i="4"/>
  <c r="EX279" i="4"/>
  <c r="EP279" i="4"/>
  <c r="EW279" i="4"/>
  <c r="EO279" i="4"/>
  <c r="EV279" i="4"/>
  <c r="EN279" i="4"/>
  <c r="EU279" i="4"/>
  <c r="EM279" i="4"/>
  <c r="ET279" i="4"/>
  <c r="EL279" i="4"/>
  <c r="ES279" i="4"/>
  <c r="EK279" i="4"/>
  <c r="ER279" i="4"/>
  <c r="EJ279" i="4"/>
  <c r="EY279" i="4"/>
  <c r="EQ279" i="4"/>
  <c r="CM288" i="4"/>
  <c r="CE288" i="4"/>
  <c r="CL288" i="4"/>
  <c r="CD288" i="4"/>
  <c r="CK288" i="4"/>
  <c r="CC288" i="4"/>
  <c r="CJ288" i="4"/>
  <c r="CB288" i="4"/>
  <c r="CI288" i="4"/>
  <c r="CA288" i="4"/>
  <c r="CH288" i="4"/>
  <c r="BZ288" i="4"/>
  <c r="CG288" i="4"/>
  <c r="BY288" i="4"/>
  <c r="CF288" i="4"/>
  <c r="BX288" i="4"/>
  <c r="ER289" i="4"/>
  <c r="EJ289" i="4"/>
  <c r="EY289" i="4"/>
  <c r="EQ289" i="4"/>
  <c r="EX289" i="4"/>
  <c r="EP289" i="4"/>
  <c r="EW289" i="4"/>
  <c r="EO289" i="4"/>
  <c r="EV289" i="4"/>
  <c r="EN289" i="4"/>
  <c r="EU289" i="4"/>
  <c r="EM289" i="4"/>
  <c r="ET289" i="4"/>
  <c r="EL289" i="4"/>
  <c r="ES289" i="4"/>
  <c r="EK289" i="4"/>
  <c r="CH300" i="4"/>
  <c r="BZ300" i="4"/>
  <c r="CG300" i="4"/>
  <c r="BY300" i="4"/>
  <c r="CF300" i="4"/>
  <c r="BX300" i="4"/>
  <c r="CM300" i="4"/>
  <c r="CE300" i="4"/>
  <c r="CL300" i="4"/>
  <c r="CD300" i="4"/>
  <c r="CK300" i="4"/>
  <c r="CC300" i="4"/>
  <c r="CJ300" i="4"/>
  <c r="CB300" i="4"/>
  <c r="CI300" i="4"/>
  <c r="CA300" i="4"/>
  <c r="CL309" i="4"/>
  <c r="CD309" i="4"/>
  <c r="CK309" i="4"/>
  <c r="CC309" i="4"/>
  <c r="CJ309" i="4"/>
  <c r="CB309" i="4"/>
  <c r="CI309" i="4"/>
  <c r="CA309" i="4"/>
  <c r="CH309" i="4"/>
  <c r="BZ309" i="4"/>
  <c r="CG309" i="4"/>
  <c r="BY309" i="4"/>
  <c r="CF309" i="4"/>
  <c r="BX309" i="4"/>
  <c r="CM309" i="4"/>
  <c r="CE309" i="4"/>
  <c r="DR310" i="4"/>
  <c r="DJ310" i="4"/>
  <c r="DQ310" i="4"/>
  <c r="DI310" i="4"/>
  <c r="DP310" i="4"/>
  <c r="DH310" i="4"/>
  <c r="DO310" i="4"/>
  <c r="DG310" i="4"/>
  <c r="DN310" i="4"/>
  <c r="DF310" i="4"/>
  <c r="DM310" i="4"/>
  <c r="DE310" i="4"/>
  <c r="DL310" i="4"/>
  <c r="DD310" i="4"/>
  <c r="DS310" i="4"/>
  <c r="DK310" i="4"/>
  <c r="DM344" i="4"/>
  <c r="DE344" i="4"/>
  <c r="DS344" i="4"/>
  <c r="DK344" i="4"/>
  <c r="DR344" i="4"/>
  <c r="DJ344" i="4"/>
  <c r="DQ344" i="4"/>
  <c r="DI344" i="4"/>
  <c r="DO344" i="4"/>
  <c r="DG344" i="4"/>
  <c r="DN344" i="4"/>
  <c r="DF344" i="4"/>
  <c r="DP344" i="4"/>
  <c r="DL344" i="4"/>
  <c r="DH344" i="4"/>
  <c r="DD344" i="4"/>
  <c r="CG344" i="4"/>
  <c r="BY344" i="4"/>
  <c r="CM344" i="4"/>
  <c r="CE344" i="4"/>
  <c r="CL344" i="4"/>
  <c r="CD344" i="4"/>
  <c r="CK344" i="4"/>
  <c r="CC344" i="4"/>
  <c r="CI344" i="4"/>
  <c r="CA344" i="4"/>
  <c r="CH344" i="4"/>
  <c r="BZ344" i="4"/>
  <c r="CJ344" i="4"/>
  <c r="CF344" i="4"/>
  <c r="CB344" i="4"/>
  <c r="BX344" i="4"/>
  <c r="DO365" i="4"/>
  <c r="DG365" i="4"/>
  <c r="DS365" i="4"/>
  <c r="DK365" i="4"/>
  <c r="DQ365" i="4"/>
  <c r="DF365" i="4"/>
  <c r="DN365" i="4"/>
  <c r="DD365" i="4"/>
  <c r="DM365" i="4"/>
  <c r="DL365" i="4"/>
  <c r="DI365" i="4"/>
  <c r="DR365" i="4"/>
  <c r="DH365" i="4"/>
  <c r="DP365" i="4"/>
  <c r="DJ365" i="4"/>
  <c r="DE365" i="4"/>
  <c r="IT83" i="4"/>
  <c r="IT44" i="4" s="1"/>
  <c r="IT67" i="4"/>
  <c r="IT43" i="4" s="1"/>
  <c r="IT51" i="4"/>
  <c r="IT42" i="4" s="1"/>
  <c r="IL83" i="4"/>
  <c r="IL44" i="4" s="1"/>
  <c r="IL67" i="4"/>
  <c r="IL43" i="4" s="1"/>
  <c r="IL51" i="4"/>
  <c r="IL42" i="4" s="1"/>
  <c r="FY94" i="4"/>
  <c r="FY78" i="4"/>
  <c r="FY62" i="4"/>
  <c r="FG86" i="4"/>
  <c r="FG70" i="4"/>
  <c r="FG54" i="4"/>
  <c r="EY86" i="4"/>
  <c r="EY70" i="4"/>
  <c r="EY54" i="4"/>
  <c r="DK87" i="4"/>
  <c r="DK71" i="4"/>
  <c r="DK55" i="4"/>
  <c r="DK93" i="4"/>
  <c r="DK61" i="4"/>
  <c r="DK77" i="4"/>
  <c r="BA342" i="4"/>
  <c r="CS72" i="4"/>
  <c r="CS28" i="4"/>
  <c r="CS50" i="4"/>
  <c r="CS70" i="4"/>
  <c r="CS26" i="4"/>
  <c r="CS48" i="4"/>
  <c r="AN83" i="4"/>
  <c r="AN67" i="4"/>
  <c r="AN51" i="4"/>
  <c r="AN75" i="4"/>
  <c r="AN59" i="4"/>
  <c r="AN91" i="4"/>
  <c r="P87" i="4"/>
  <c r="P71" i="4"/>
  <c r="P55" i="4"/>
  <c r="P93" i="4"/>
  <c r="P77" i="4"/>
  <c r="P61" i="4"/>
  <c r="EW339" i="4"/>
  <c r="EO339" i="4"/>
  <c r="EV339" i="4"/>
  <c r="EN339" i="4"/>
  <c r="EU339" i="4"/>
  <c r="EM339" i="4"/>
  <c r="ET339" i="4"/>
  <c r="EL339" i="4"/>
  <c r="ES339" i="4"/>
  <c r="EK339" i="4"/>
  <c r="ER339" i="4"/>
  <c r="EJ339" i="4"/>
  <c r="EY339" i="4"/>
  <c r="EQ339" i="4"/>
  <c r="EX339" i="4"/>
  <c r="EP339" i="4"/>
  <c r="DS337" i="4"/>
  <c r="DK337" i="4"/>
  <c r="DR337" i="4"/>
  <c r="DJ337" i="4"/>
  <c r="DQ337" i="4"/>
  <c r="DI337" i="4"/>
  <c r="DP337" i="4"/>
  <c r="DH337" i="4"/>
  <c r="DO337" i="4"/>
  <c r="DG337" i="4"/>
  <c r="DN337" i="4"/>
  <c r="DF337" i="4"/>
  <c r="DM337" i="4"/>
  <c r="DE337" i="4"/>
  <c r="DL337" i="4"/>
  <c r="DD337" i="4"/>
  <c r="EV346" i="4"/>
  <c r="EN346" i="4"/>
  <c r="ET346" i="4"/>
  <c r="EL346" i="4"/>
  <c r="ES346" i="4"/>
  <c r="EK346" i="4"/>
  <c r="ER346" i="4"/>
  <c r="EJ346" i="4"/>
  <c r="EX346" i="4"/>
  <c r="EP346" i="4"/>
  <c r="EW346" i="4"/>
  <c r="EO346" i="4"/>
  <c r="EY346" i="4"/>
  <c r="EU346" i="4"/>
  <c r="EQ346" i="4"/>
  <c r="EM346" i="4"/>
  <c r="ER348" i="4"/>
  <c r="EJ348" i="4"/>
  <c r="EY348" i="4"/>
  <c r="EQ348" i="4"/>
  <c r="EX348" i="4"/>
  <c r="EP348" i="4"/>
  <c r="EW348" i="4"/>
  <c r="EO348" i="4"/>
  <c r="EV348" i="4"/>
  <c r="EN348" i="4"/>
  <c r="EU348" i="4"/>
  <c r="EM348" i="4"/>
  <c r="ET348" i="4"/>
  <c r="EL348" i="4"/>
  <c r="ES348" i="4"/>
  <c r="EK348" i="4"/>
  <c r="EX370" i="4"/>
  <c r="EP370" i="4"/>
  <c r="EU370" i="4"/>
  <c r="EM370" i="4"/>
  <c r="ET370" i="4"/>
  <c r="EL370" i="4"/>
  <c r="EY370" i="4"/>
  <c r="EK370" i="4"/>
  <c r="EW370" i="4"/>
  <c r="EJ370" i="4"/>
  <c r="ER370" i="4"/>
  <c r="EQ370" i="4"/>
  <c r="ES370" i="4"/>
  <c r="EO370" i="4"/>
  <c r="EN370" i="4"/>
  <c r="EV370" i="4"/>
  <c r="EK71" i="4"/>
  <c r="HA54" i="4"/>
  <c r="HA52" i="4"/>
  <c r="V58" i="4"/>
  <c r="V41" i="4"/>
  <c r="BI4" i="4" s="1"/>
  <c r="IS84" i="4"/>
  <c r="IS68" i="4"/>
  <c r="IS52" i="4"/>
  <c r="IK84" i="4"/>
  <c r="IK68" i="4"/>
  <c r="IK52" i="4"/>
  <c r="HR86" i="4"/>
  <c r="HR70" i="4"/>
  <c r="HR54" i="4"/>
  <c r="HJ86" i="4"/>
  <c r="HJ70" i="4"/>
  <c r="HJ54" i="4"/>
  <c r="GF83" i="4"/>
  <c r="GF67" i="4"/>
  <c r="GF51" i="4"/>
  <c r="FX87" i="4"/>
  <c r="FX71" i="4"/>
  <c r="FX55" i="4"/>
  <c r="FN87" i="4"/>
  <c r="FN71" i="4"/>
  <c r="FN55" i="4"/>
  <c r="FF87" i="4"/>
  <c r="FF71" i="4"/>
  <c r="FF55" i="4"/>
  <c r="DR87" i="4"/>
  <c r="DR55" i="4"/>
  <c r="DR71" i="4"/>
  <c r="DJ85" i="4"/>
  <c r="DJ69" i="4"/>
  <c r="DJ53" i="4"/>
  <c r="BE275" i="4"/>
  <c r="BA305" i="4"/>
  <c r="CZ72" i="4"/>
  <c r="CZ28" i="4"/>
  <c r="CZ50" i="4"/>
  <c r="CZ70" i="4"/>
  <c r="CZ26" i="4"/>
  <c r="CZ48" i="4"/>
  <c r="CR72" i="4"/>
  <c r="CR28" i="4"/>
  <c r="CR50" i="4"/>
  <c r="CR70" i="4"/>
  <c r="CR26" i="4"/>
  <c r="CR48" i="4"/>
  <c r="CA86" i="4"/>
  <c r="CA70" i="4"/>
  <c r="CA54" i="4"/>
  <c r="BS93" i="4"/>
  <c r="BS61" i="4"/>
  <c r="BS77" i="4"/>
  <c r="BK83" i="4"/>
  <c r="BK67" i="4"/>
  <c r="BK51" i="4"/>
  <c r="BC87" i="4"/>
  <c r="BC71" i="4"/>
  <c r="BC55" i="4"/>
  <c r="BC91" i="4"/>
  <c r="BC75" i="4"/>
  <c r="BC59" i="4"/>
  <c r="HA75" i="4"/>
  <c r="HA46" i="4" s="1"/>
  <c r="HB79" i="4"/>
  <c r="GY68" i="4"/>
  <c r="GY70" i="4"/>
  <c r="HB75" i="4"/>
  <c r="HB46" i="4" s="1"/>
  <c r="GZ68" i="4"/>
  <c r="GZ43" i="4" s="1"/>
  <c r="GZ70" i="4"/>
  <c r="HC46" i="4"/>
  <c r="HA68" i="4"/>
  <c r="HA43" i="4" s="1"/>
  <c r="HA70" i="4"/>
  <c r="HD46" i="4"/>
  <c r="HB68" i="4"/>
  <c r="HB43" i="4" s="1"/>
  <c r="HB70" i="4"/>
  <c r="GW46" i="4"/>
  <c r="GY77" i="4"/>
  <c r="GX46" i="4"/>
  <c r="GZ77" i="4"/>
  <c r="GY79" i="4"/>
  <c r="GY75" i="4"/>
  <c r="HA77" i="4"/>
  <c r="GZ79" i="4"/>
  <c r="GZ75" i="4"/>
  <c r="HB77" i="4"/>
  <c r="HA79" i="4"/>
  <c r="AM93" i="4"/>
  <c r="AM77" i="4"/>
  <c r="AM61" i="4"/>
  <c r="AE85" i="4"/>
  <c r="AE69" i="4"/>
  <c r="AE53" i="4"/>
  <c r="W83" i="4"/>
  <c r="W67" i="4"/>
  <c r="W51" i="4"/>
  <c r="O87" i="4"/>
  <c r="O71" i="4"/>
  <c r="O55" i="4"/>
  <c r="H274" i="4"/>
  <c r="T266" i="4"/>
  <c r="AJ7" i="4" s="1"/>
  <c r="AF84" i="4"/>
  <c r="AF68" i="4"/>
  <c r="AF52" i="4"/>
  <c r="AF95" i="4"/>
  <c r="AF79" i="4"/>
  <c r="AF63" i="4"/>
  <c r="BG99" i="4"/>
  <c r="AL50" i="4"/>
  <c r="EF351" i="4"/>
  <c r="DX351" i="4"/>
  <c r="EC351" i="4"/>
  <c r="DU351" i="4"/>
  <c r="EB351" i="4"/>
  <c r="DT351" i="4"/>
  <c r="EH351" i="4"/>
  <c r="DZ351" i="4"/>
  <c r="EG351" i="4"/>
  <c r="DY351" i="4"/>
  <c r="EI351" i="4"/>
  <c r="EE351" i="4"/>
  <c r="ED351" i="4"/>
  <c r="EA351" i="4"/>
  <c r="DW351" i="4"/>
  <c r="DV351" i="4"/>
  <c r="FJ352" i="4"/>
  <c r="FB352" i="4"/>
  <c r="FH352" i="4"/>
  <c r="EZ352" i="4"/>
  <c r="FO352" i="4"/>
  <c r="FG352" i="4"/>
  <c r="FN352" i="4"/>
  <c r="FF352" i="4"/>
  <c r="FL352" i="4"/>
  <c r="FD352" i="4"/>
  <c r="FK352" i="4"/>
  <c r="FC352" i="4"/>
  <c r="FM352" i="4"/>
  <c r="FI352" i="4"/>
  <c r="FE352" i="4"/>
  <c r="FA352" i="4"/>
  <c r="FL375" i="4"/>
  <c r="FD375" i="4"/>
  <c r="FH375" i="4"/>
  <c r="EZ375" i="4"/>
  <c r="FG375" i="4"/>
  <c r="FF375" i="4"/>
  <c r="FE375" i="4"/>
  <c r="FM375" i="4"/>
  <c r="FA375" i="4"/>
  <c r="FK375" i="4"/>
  <c r="FJ375" i="4"/>
  <c r="FI375" i="4"/>
  <c r="FO375" i="4"/>
  <c r="FN375" i="4"/>
  <c r="FC375" i="4"/>
  <c r="FB375" i="4"/>
  <c r="HB60" i="4"/>
  <c r="EM54" i="4"/>
  <c r="EM52" i="4"/>
  <c r="IJ83" i="4"/>
  <c r="IJ44" i="4" s="1"/>
  <c r="IJ67" i="4"/>
  <c r="IJ43" i="4" s="1"/>
  <c r="IJ51" i="4"/>
  <c r="IJ42" i="4" s="1"/>
  <c r="GE85" i="4"/>
  <c r="GE69" i="4"/>
  <c r="GE53" i="4"/>
  <c r="GE92" i="4"/>
  <c r="GE76" i="4"/>
  <c r="GE60" i="4"/>
  <c r="FW83" i="4"/>
  <c r="FW67" i="4"/>
  <c r="FW51" i="4"/>
  <c r="DQ68" i="4"/>
  <c r="DQ84" i="4"/>
  <c r="DQ52" i="4"/>
  <c r="DQ92" i="4"/>
  <c r="DQ76" i="4"/>
  <c r="DQ60" i="4"/>
  <c r="CH83" i="4"/>
  <c r="CH67" i="4"/>
  <c r="CH51" i="4"/>
  <c r="BZ87" i="4"/>
  <c r="BZ71" i="4"/>
  <c r="BZ55" i="4"/>
  <c r="BZ92" i="4"/>
  <c r="BZ76" i="4"/>
  <c r="BZ60" i="4"/>
  <c r="BJ87" i="4"/>
  <c r="BJ71" i="4"/>
  <c r="BJ55" i="4"/>
  <c r="BB83" i="4"/>
  <c r="BB67" i="4"/>
  <c r="BB51" i="4"/>
  <c r="GX59" i="4"/>
  <c r="GX45" i="4" s="1"/>
  <c r="GX61" i="4"/>
  <c r="GX63" i="4"/>
  <c r="GY60" i="4"/>
  <c r="GY62" i="4"/>
  <c r="GZ59" i="4"/>
  <c r="GZ45" i="4" s="1"/>
  <c r="GZ61" i="4"/>
  <c r="GZ63" i="4"/>
  <c r="HA60" i="4"/>
  <c r="HA62" i="4"/>
  <c r="AL67" i="4"/>
  <c r="AL83" i="4"/>
  <c r="AL51" i="4"/>
  <c r="AD87" i="4"/>
  <c r="AD71" i="4"/>
  <c r="AD55" i="4"/>
  <c r="AD93" i="4"/>
  <c r="AD77" i="4"/>
  <c r="AD61" i="4"/>
  <c r="V87" i="4"/>
  <c r="V71" i="4"/>
  <c r="V55" i="4"/>
  <c r="V60" i="4"/>
  <c r="V92" i="4"/>
  <c r="V76" i="4"/>
  <c r="N83" i="4"/>
  <c r="N67" i="4"/>
  <c r="N51" i="4"/>
  <c r="N94" i="4"/>
  <c r="N62" i="4"/>
  <c r="N78" i="4"/>
  <c r="W115" i="4"/>
  <c r="AR107" i="4"/>
  <c r="BM107" i="4" s="1"/>
  <c r="CH107" i="4" s="1"/>
  <c r="FM272" i="4"/>
  <c r="FM392" i="4" s="1"/>
  <c r="FE272" i="4"/>
  <c r="FE392" i="4" s="1"/>
  <c r="FL272" i="4"/>
  <c r="FL392" i="4" s="1"/>
  <c r="FD272" i="4"/>
  <c r="FD392" i="4" s="1"/>
  <c r="FK272" i="4"/>
  <c r="FK392" i="4" s="1"/>
  <c r="FC272" i="4"/>
  <c r="FC392" i="4" s="1"/>
  <c r="FJ272" i="4"/>
  <c r="FJ392" i="4" s="1"/>
  <c r="FB272" i="4"/>
  <c r="FB392" i="4" s="1"/>
  <c r="FH272" i="4"/>
  <c r="FH392" i="4" s="1"/>
  <c r="EZ272" i="4"/>
  <c r="EZ392" i="4" s="1"/>
  <c r="FO272" i="4"/>
  <c r="FO392" i="4" s="1"/>
  <c r="FG272" i="4"/>
  <c r="FG392" i="4" s="1"/>
  <c r="FN272" i="4"/>
  <c r="FN392" i="4" s="1"/>
  <c r="FF272" i="4"/>
  <c r="FF392" i="4" s="1"/>
  <c r="FI272" i="4"/>
  <c r="FI392" i="4" s="1"/>
  <c r="FA272" i="4"/>
  <c r="FA392" i="4" s="1"/>
  <c r="EC292" i="4"/>
  <c r="EC400" i="4" s="1"/>
  <c r="DU292" i="4"/>
  <c r="DU400" i="4" s="1"/>
  <c r="EB292" i="4"/>
  <c r="EB400" i="4" s="1"/>
  <c r="DT292" i="4"/>
  <c r="DT400" i="4" s="1"/>
  <c r="EI292" i="4"/>
  <c r="EI400" i="4" s="1"/>
  <c r="EA292" i="4"/>
  <c r="EA400" i="4" s="1"/>
  <c r="EH292" i="4"/>
  <c r="EH400" i="4" s="1"/>
  <c r="DZ292" i="4"/>
  <c r="DZ400" i="4" s="1"/>
  <c r="EG292" i="4"/>
  <c r="EG400" i="4" s="1"/>
  <c r="DY292" i="4"/>
  <c r="DY400" i="4" s="1"/>
  <c r="EF292" i="4"/>
  <c r="EF400" i="4" s="1"/>
  <c r="DX292" i="4"/>
  <c r="DX400" i="4" s="1"/>
  <c r="EE292" i="4"/>
  <c r="EE400" i="4" s="1"/>
  <c r="DW292" i="4"/>
  <c r="DW400" i="4" s="1"/>
  <c r="ED292" i="4"/>
  <c r="ED400" i="4" s="1"/>
  <c r="DV292" i="4"/>
  <c r="DV400" i="4" s="1"/>
  <c r="DQ330" i="4"/>
  <c r="DI330" i="4"/>
  <c r="DO330" i="4"/>
  <c r="DG330" i="4"/>
  <c r="DN330" i="4"/>
  <c r="DF330" i="4"/>
  <c r="DM330" i="4"/>
  <c r="DE330" i="4"/>
  <c r="DS330" i="4"/>
  <c r="DK330" i="4"/>
  <c r="DR330" i="4"/>
  <c r="DJ330" i="4"/>
  <c r="DP330" i="4"/>
  <c r="DL330" i="4"/>
  <c r="DH330" i="4"/>
  <c r="DD330" i="4"/>
  <c r="EY326" i="4"/>
  <c r="EQ326" i="4"/>
  <c r="EX326" i="4"/>
  <c r="EP326" i="4"/>
  <c r="EW326" i="4"/>
  <c r="EO326" i="4"/>
  <c r="EV326" i="4"/>
  <c r="EN326" i="4"/>
  <c r="EU326" i="4"/>
  <c r="EM326" i="4"/>
  <c r="ET326" i="4"/>
  <c r="EL326" i="4"/>
  <c r="ES326" i="4"/>
  <c r="EK326" i="4"/>
  <c r="ER326" i="4"/>
  <c r="EJ326" i="4"/>
  <c r="CK330" i="4"/>
  <c r="CC330" i="4"/>
  <c r="CI330" i="4"/>
  <c r="CA330" i="4"/>
  <c r="CH330" i="4"/>
  <c r="BZ330" i="4"/>
  <c r="CG330" i="4"/>
  <c r="BY330" i="4"/>
  <c r="CM330" i="4"/>
  <c r="CE330" i="4"/>
  <c r="CL330" i="4"/>
  <c r="CD330" i="4"/>
  <c r="CJ330" i="4"/>
  <c r="CF330" i="4"/>
  <c r="CB330" i="4"/>
  <c r="BX330" i="4"/>
  <c r="DQ354" i="4"/>
  <c r="DI354" i="4"/>
  <c r="DO354" i="4"/>
  <c r="DG354" i="4"/>
  <c r="DN354" i="4"/>
  <c r="DF354" i="4"/>
  <c r="DM354" i="4"/>
  <c r="DE354" i="4"/>
  <c r="DS354" i="4"/>
  <c r="DK354" i="4"/>
  <c r="DR354" i="4"/>
  <c r="DJ354" i="4"/>
  <c r="DP354" i="4"/>
  <c r="DL354" i="4"/>
  <c r="DH354" i="4"/>
  <c r="DD354" i="4"/>
  <c r="EY356" i="4"/>
  <c r="EQ356" i="4"/>
  <c r="EX356" i="4"/>
  <c r="EP356" i="4"/>
  <c r="EU356" i="4"/>
  <c r="EM356" i="4"/>
  <c r="ET356" i="4"/>
  <c r="EL356" i="4"/>
  <c r="EK356" i="4"/>
  <c r="EW356" i="4"/>
  <c r="EV356" i="4"/>
  <c r="ES356" i="4"/>
  <c r="EO356" i="4"/>
  <c r="EN356" i="4"/>
  <c r="EJ356" i="4"/>
  <c r="ER356" i="4"/>
  <c r="CI379" i="4"/>
  <c r="CA379" i="4"/>
  <c r="CM379" i="4"/>
  <c r="CE379" i="4"/>
  <c r="CL379" i="4"/>
  <c r="CB379" i="4"/>
  <c r="CH379" i="4"/>
  <c r="BX379" i="4"/>
  <c r="CG379" i="4"/>
  <c r="CC379" i="4"/>
  <c r="CK379" i="4"/>
  <c r="CJ379" i="4"/>
  <c r="BZ379" i="4"/>
  <c r="BY379" i="4"/>
  <c r="CF379" i="4"/>
  <c r="CD379" i="4"/>
  <c r="CM265" i="4"/>
  <c r="CE265" i="4"/>
  <c r="CL265" i="4"/>
  <c r="CD265" i="4"/>
  <c r="CK265" i="4"/>
  <c r="CC265" i="4"/>
  <c r="CJ265" i="4"/>
  <c r="CB265" i="4"/>
  <c r="CI265" i="4"/>
  <c r="CA265" i="4"/>
  <c r="CH265" i="4"/>
  <c r="BZ265" i="4"/>
  <c r="CG265" i="4"/>
  <c r="BY265" i="4"/>
  <c r="CF265" i="4"/>
  <c r="BX265" i="4"/>
  <c r="EY266" i="4"/>
  <c r="EQ266" i="4"/>
  <c r="EX266" i="4"/>
  <c r="EP266" i="4"/>
  <c r="EW266" i="4"/>
  <c r="EO266" i="4"/>
  <c r="EV266" i="4"/>
  <c r="EN266" i="4"/>
  <c r="EU266" i="4"/>
  <c r="EM266" i="4"/>
  <c r="ET266" i="4"/>
  <c r="EL266" i="4"/>
  <c r="ES266" i="4"/>
  <c r="EK266" i="4"/>
  <c r="EJ266" i="4"/>
  <c r="ER266" i="4"/>
  <c r="DQ285" i="4"/>
  <c r="DI285" i="4"/>
  <c r="DP285" i="4"/>
  <c r="DH285" i="4"/>
  <c r="DR285" i="4"/>
  <c r="DF285" i="4"/>
  <c r="DO285" i="4"/>
  <c r="DE285" i="4"/>
  <c r="DN285" i="4"/>
  <c r="DD285" i="4"/>
  <c r="DM285" i="4"/>
  <c r="DL285" i="4"/>
  <c r="DK285" i="4"/>
  <c r="DJ285" i="4"/>
  <c r="DS285" i="4"/>
  <c r="DG285" i="4"/>
  <c r="ER273" i="4"/>
  <c r="EJ273" i="4"/>
  <c r="EY273" i="4"/>
  <c r="EQ273" i="4"/>
  <c r="EX273" i="4"/>
  <c r="EP273" i="4"/>
  <c r="EW273" i="4"/>
  <c r="EO273" i="4"/>
  <c r="EV273" i="4"/>
  <c r="EN273" i="4"/>
  <c r="EU273" i="4"/>
  <c r="EM273" i="4"/>
  <c r="ET273" i="4"/>
  <c r="EL273" i="4"/>
  <c r="ES273" i="4"/>
  <c r="EK273" i="4"/>
  <c r="CG286" i="4"/>
  <c r="BY286" i="4"/>
  <c r="CF286" i="4"/>
  <c r="BX286" i="4"/>
  <c r="CM286" i="4"/>
  <c r="CE286" i="4"/>
  <c r="CL286" i="4"/>
  <c r="CD286" i="4"/>
  <c r="CK286" i="4"/>
  <c r="CC286" i="4"/>
  <c r="CJ286" i="4"/>
  <c r="CB286" i="4"/>
  <c r="CI286" i="4"/>
  <c r="CA286" i="4"/>
  <c r="CH286" i="4"/>
  <c r="BZ286" i="4"/>
  <c r="ES286" i="4"/>
  <c r="EK286" i="4"/>
  <c r="ER286" i="4"/>
  <c r="EJ286" i="4"/>
  <c r="EY286" i="4"/>
  <c r="EQ286" i="4"/>
  <c r="EX286" i="4"/>
  <c r="EP286" i="4"/>
  <c r="EW286" i="4"/>
  <c r="EO286" i="4"/>
  <c r="EV286" i="4"/>
  <c r="EN286" i="4"/>
  <c r="EU286" i="4"/>
  <c r="EM286" i="4"/>
  <c r="ET286" i="4"/>
  <c r="EL286" i="4"/>
  <c r="DS319" i="4"/>
  <c r="DK319" i="4"/>
  <c r="DR319" i="4"/>
  <c r="DJ319" i="4"/>
  <c r="DQ319" i="4"/>
  <c r="DI319" i="4"/>
  <c r="DP319" i="4"/>
  <c r="DH319" i="4"/>
  <c r="DO319" i="4"/>
  <c r="DG319" i="4"/>
  <c r="DN319" i="4"/>
  <c r="DF319" i="4"/>
  <c r="DM319" i="4"/>
  <c r="DE319" i="4"/>
  <c r="DL319" i="4"/>
  <c r="DD319" i="4"/>
  <c r="DL323" i="4"/>
  <c r="DD323" i="4"/>
  <c r="DS323" i="4"/>
  <c r="DK323" i="4"/>
  <c r="DR323" i="4"/>
  <c r="DJ323" i="4"/>
  <c r="DQ323" i="4"/>
  <c r="DI323" i="4"/>
  <c r="DP323" i="4"/>
  <c r="DH323" i="4"/>
  <c r="DO323" i="4"/>
  <c r="DG323" i="4"/>
  <c r="DN323" i="4"/>
  <c r="DF323" i="4"/>
  <c r="DM323" i="4"/>
  <c r="DE323" i="4"/>
  <c r="EY321" i="4"/>
  <c r="EQ321" i="4"/>
  <c r="EX321" i="4"/>
  <c r="EP321" i="4"/>
  <c r="EW321" i="4"/>
  <c r="EO321" i="4"/>
  <c r="EV321" i="4"/>
  <c r="EN321" i="4"/>
  <c r="EU321" i="4"/>
  <c r="EM321" i="4"/>
  <c r="ET321" i="4"/>
  <c r="EL321" i="4"/>
  <c r="ES321" i="4"/>
  <c r="EK321" i="4"/>
  <c r="ER321" i="4"/>
  <c r="EJ321" i="4"/>
  <c r="ER359" i="4"/>
  <c r="EJ359" i="4"/>
  <c r="EY359" i="4"/>
  <c r="EQ359" i="4"/>
  <c r="EV359" i="4"/>
  <c r="EN359" i="4"/>
  <c r="EU359" i="4"/>
  <c r="EM359" i="4"/>
  <c r="EX359" i="4"/>
  <c r="ET359" i="4"/>
  <c r="ES359" i="4"/>
  <c r="EP359" i="4"/>
  <c r="EL359" i="4"/>
  <c r="EK359" i="4"/>
  <c r="EW359" i="4"/>
  <c r="EO359" i="4"/>
  <c r="EY384" i="4"/>
  <c r="EQ384" i="4"/>
  <c r="EU384" i="4"/>
  <c r="EM384" i="4"/>
  <c r="ER384" i="4"/>
  <c r="EW384" i="4"/>
  <c r="EL384" i="4"/>
  <c r="EO384" i="4"/>
  <c r="EX384" i="4"/>
  <c r="EJ384" i="4"/>
  <c r="EV384" i="4"/>
  <c r="EP384" i="4"/>
  <c r="ET384" i="4"/>
  <c r="ES384" i="4"/>
  <c r="EN384" i="4"/>
  <c r="EK384" i="4"/>
  <c r="EX381" i="4"/>
  <c r="EP381" i="4"/>
  <c r="ET381" i="4"/>
  <c r="EL381" i="4"/>
  <c r="ES381" i="4"/>
  <c r="EO381" i="4"/>
  <c r="EY381" i="4"/>
  <c r="EN381" i="4"/>
  <c r="EU381" i="4"/>
  <c r="EJ381" i="4"/>
  <c r="EW381" i="4"/>
  <c r="EQ381" i="4"/>
  <c r="EM381" i="4"/>
  <c r="EK381" i="4"/>
  <c r="EV381" i="4"/>
  <c r="ER381" i="4"/>
  <c r="GY54" i="4"/>
  <c r="GY52" i="4"/>
  <c r="GY42" i="4" s="1"/>
  <c r="T58" i="4"/>
  <c r="T41" i="4"/>
  <c r="BG4" i="4" s="1"/>
  <c r="IQ70" i="4"/>
  <c r="IQ86" i="4"/>
  <c r="IQ54" i="4"/>
  <c r="II70" i="4"/>
  <c r="II86" i="4"/>
  <c r="II54" i="4"/>
  <c r="GD67" i="4"/>
  <c r="GD83" i="4"/>
  <c r="GD51" i="4"/>
  <c r="GD75" i="4"/>
  <c r="GD59" i="4"/>
  <c r="GD91" i="4"/>
  <c r="FV95" i="4"/>
  <c r="FV79" i="4"/>
  <c r="FV63" i="4"/>
  <c r="FL86" i="4"/>
  <c r="FL70" i="4"/>
  <c r="FL54" i="4"/>
  <c r="FD86" i="4"/>
  <c r="FD54" i="4"/>
  <c r="FD70" i="4"/>
  <c r="CX74" i="4"/>
  <c r="CX30" i="4"/>
  <c r="CX52" i="4"/>
  <c r="CP74" i="4"/>
  <c r="CP30" i="4"/>
  <c r="CP52" i="4"/>
  <c r="CG86" i="4"/>
  <c r="CG70" i="4"/>
  <c r="CG54" i="4"/>
  <c r="BI93" i="4"/>
  <c r="BI77" i="4"/>
  <c r="BI61" i="4"/>
  <c r="BA85" i="4"/>
  <c r="BA69" i="4"/>
  <c r="BA53" i="4"/>
  <c r="BA94" i="4"/>
  <c r="BA78" i="4"/>
  <c r="BA62" i="4"/>
  <c r="AK69" i="4"/>
  <c r="AK85" i="4"/>
  <c r="AK53" i="4"/>
  <c r="AC76" i="4"/>
  <c r="AC60" i="4"/>
  <c r="AC92" i="4"/>
  <c r="M85" i="4"/>
  <c r="M69" i="4"/>
  <c r="M53" i="4"/>
  <c r="DC281" i="4"/>
  <c r="DC394" i="4" s="1"/>
  <c r="CU281" i="4"/>
  <c r="CU394" i="4" s="1"/>
  <c r="DB281" i="4"/>
  <c r="DB394" i="4" s="1"/>
  <c r="CT281" i="4"/>
  <c r="CT394" i="4" s="1"/>
  <c r="DA281" i="4"/>
  <c r="DA394" i="4" s="1"/>
  <c r="CS281" i="4"/>
  <c r="CS394" i="4" s="1"/>
  <c r="CZ281" i="4"/>
  <c r="CZ394" i="4" s="1"/>
  <c r="CR281" i="4"/>
  <c r="CR394" i="4" s="1"/>
  <c r="CY281" i="4"/>
  <c r="CY394" i="4" s="1"/>
  <c r="CQ281" i="4"/>
  <c r="CQ394" i="4" s="1"/>
  <c r="CX281" i="4"/>
  <c r="CX394" i="4" s="1"/>
  <c r="CP281" i="4"/>
  <c r="CP394" i="4" s="1"/>
  <c r="CW281" i="4"/>
  <c r="CW394" i="4" s="1"/>
  <c r="CO281" i="4"/>
  <c r="CO394" i="4" s="1"/>
  <c r="CV281" i="4"/>
  <c r="CV394" i="4" s="1"/>
  <c r="CN281" i="4"/>
  <c r="CN394" i="4" s="1"/>
  <c r="EC301" i="4"/>
  <c r="EC402" i="4" s="1"/>
  <c r="DU301" i="4"/>
  <c r="DU402" i="4" s="1"/>
  <c r="EB301" i="4"/>
  <c r="EB402" i="4" s="1"/>
  <c r="DT301" i="4"/>
  <c r="DT402" i="4" s="1"/>
  <c r="EI301" i="4"/>
  <c r="EI402" i="4" s="1"/>
  <c r="EA301" i="4"/>
  <c r="EA402" i="4" s="1"/>
  <c r="EH301" i="4"/>
  <c r="EH402" i="4" s="1"/>
  <c r="DZ301" i="4"/>
  <c r="DZ402" i="4" s="1"/>
  <c r="EG301" i="4"/>
  <c r="EG402" i="4" s="1"/>
  <c r="DY301" i="4"/>
  <c r="DY402" i="4" s="1"/>
  <c r="EF301" i="4"/>
  <c r="EF402" i="4" s="1"/>
  <c r="DX301" i="4"/>
  <c r="DX402" i="4" s="1"/>
  <c r="EE301" i="4"/>
  <c r="EE402" i="4" s="1"/>
  <c r="DW301" i="4"/>
  <c r="DW402" i="4" s="1"/>
  <c r="ED301" i="4"/>
  <c r="ED402" i="4" s="1"/>
  <c r="DV301" i="4"/>
  <c r="DV402" i="4" s="1"/>
  <c r="FM317" i="4"/>
  <c r="FE317" i="4"/>
  <c r="FL317" i="4"/>
  <c r="FD317" i="4"/>
  <c r="FK317" i="4"/>
  <c r="FC317" i="4"/>
  <c r="FJ317" i="4"/>
  <c r="FB317" i="4"/>
  <c r="FI317" i="4"/>
  <c r="FA317" i="4"/>
  <c r="FH317" i="4"/>
  <c r="EZ317" i="4"/>
  <c r="FO317" i="4"/>
  <c r="FG317" i="4"/>
  <c r="FN317" i="4"/>
  <c r="FF317" i="4"/>
  <c r="DA314" i="4"/>
  <c r="CS314" i="4"/>
  <c r="CZ314" i="4"/>
  <c r="CR314" i="4"/>
  <c r="CY314" i="4"/>
  <c r="CQ314" i="4"/>
  <c r="CX314" i="4"/>
  <c r="CP314" i="4"/>
  <c r="CW314" i="4"/>
  <c r="CO314" i="4"/>
  <c r="CV314" i="4"/>
  <c r="CN314" i="4"/>
  <c r="DC314" i="4"/>
  <c r="CU314" i="4"/>
  <c r="DB314" i="4"/>
  <c r="CT314" i="4"/>
  <c r="DA364" i="4"/>
  <c r="CS364" i="4"/>
  <c r="CZ364" i="4"/>
  <c r="CR364" i="4"/>
  <c r="CW364" i="4"/>
  <c r="CO364" i="4"/>
  <c r="CV364" i="4"/>
  <c r="CN364" i="4"/>
  <c r="CX364" i="4"/>
  <c r="CU364" i="4"/>
  <c r="CT364" i="4"/>
  <c r="CQ364" i="4"/>
  <c r="CP364" i="4"/>
  <c r="DC364" i="4"/>
  <c r="DB364" i="4"/>
  <c r="CY364" i="4"/>
  <c r="DC363" i="4"/>
  <c r="CU363" i="4"/>
  <c r="DB363" i="4"/>
  <c r="CT363" i="4"/>
  <c r="CY363" i="4"/>
  <c r="CQ363" i="4"/>
  <c r="CX363" i="4"/>
  <c r="CP363" i="4"/>
  <c r="CR363" i="4"/>
  <c r="CO363" i="4"/>
  <c r="CN363" i="4"/>
  <c r="DA363" i="4"/>
  <c r="CZ363" i="4"/>
  <c r="CW363" i="4"/>
  <c r="CV363" i="4"/>
  <c r="CS363" i="4"/>
  <c r="EF385" i="4"/>
  <c r="DX385" i="4"/>
  <c r="EB385" i="4"/>
  <c r="DT385" i="4"/>
  <c r="EA385" i="4"/>
  <c r="EH385" i="4"/>
  <c r="DW385" i="4"/>
  <c r="EG385" i="4"/>
  <c r="DV385" i="4"/>
  <c r="EC385" i="4"/>
  <c r="DZ385" i="4"/>
  <c r="ED385" i="4"/>
  <c r="EI385" i="4"/>
  <c r="EE385" i="4"/>
  <c r="DY385" i="4"/>
  <c r="DU385" i="4"/>
  <c r="CJ351" i="4"/>
  <c r="CB351" i="4"/>
  <c r="CG351" i="4"/>
  <c r="BY351" i="4"/>
  <c r="CF351" i="4"/>
  <c r="BX351" i="4"/>
  <c r="CL351" i="4"/>
  <c r="CD351" i="4"/>
  <c r="CK351" i="4"/>
  <c r="CC351" i="4"/>
  <c r="CA351" i="4"/>
  <c r="BZ351" i="4"/>
  <c r="CM351" i="4"/>
  <c r="CI351" i="4"/>
  <c r="CH351" i="4"/>
  <c r="CE351" i="4"/>
  <c r="DP351" i="4"/>
  <c r="DH351" i="4"/>
  <c r="DM351" i="4"/>
  <c r="DE351" i="4"/>
  <c r="DL351" i="4"/>
  <c r="DD351" i="4"/>
  <c r="DR351" i="4"/>
  <c r="DJ351" i="4"/>
  <c r="DQ351" i="4"/>
  <c r="DI351" i="4"/>
  <c r="DS351" i="4"/>
  <c r="DO351" i="4"/>
  <c r="DN351" i="4"/>
  <c r="DK351" i="4"/>
  <c r="DG351" i="4"/>
  <c r="DF351" i="4"/>
  <c r="EX374" i="4"/>
  <c r="EP374" i="4"/>
  <c r="ET374" i="4"/>
  <c r="EL374" i="4"/>
  <c r="EW374" i="4"/>
  <c r="EM374" i="4"/>
  <c r="EV374" i="4"/>
  <c r="EK374" i="4"/>
  <c r="ER374" i="4"/>
  <c r="EQ374" i="4"/>
  <c r="EO374" i="4"/>
  <c r="EN374" i="4"/>
  <c r="EY374" i="4"/>
  <c r="EU374" i="4"/>
  <c r="ES374" i="4"/>
  <c r="EJ374" i="4"/>
  <c r="EM55" i="4"/>
  <c r="ES53" i="4"/>
  <c r="ES51" i="4"/>
  <c r="IP85" i="4"/>
  <c r="IP69" i="4"/>
  <c r="IP53" i="4"/>
  <c r="IH85" i="4"/>
  <c r="IH69" i="4"/>
  <c r="IH53" i="4"/>
  <c r="HW86" i="4"/>
  <c r="HW70" i="4"/>
  <c r="HW54" i="4"/>
  <c r="HO86" i="4"/>
  <c r="HO70" i="4"/>
  <c r="HO54" i="4"/>
  <c r="GC83" i="4"/>
  <c r="GC67" i="4"/>
  <c r="GC51" i="4"/>
  <c r="GC87" i="4"/>
  <c r="GC71" i="4"/>
  <c r="GC55" i="4"/>
  <c r="GC93" i="4"/>
  <c r="GC61" i="4"/>
  <c r="GC77" i="4"/>
  <c r="FU75" i="4"/>
  <c r="FU59" i="4"/>
  <c r="FU91" i="4"/>
  <c r="FU95" i="4"/>
  <c r="FU79" i="4"/>
  <c r="FU63" i="4"/>
  <c r="DW87" i="4"/>
  <c r="DW71" i="4"/>
  <c r="DW55" i="4"/>
  <c r="DO86" i="4"/>
  <c r="DO70" i="4"/>
  <c r="DO54" i="4"/>
  <c r="BA272" i="4"/>
  <c r="BA392" i="4" s="1"/>
  <c r="CW70" i="4"/>
  <c r="CW26" i="4"/>
  <c r="CW48" i="4"/>
  <c r="CO70" i="4"/>
  <c r="CO26" i="4"/>
  <c r="CO48" i="4"/>
  <c r="CF86" i="4"/>
  <c r="CF70" i="4"/>
  <c r="CF54" i="4"/>
  <c r="CF92" i="4"/>
  <c r="CF76" i="4"/>
  <c r="CF60" i="4"/>
  <c r="BH85" i="4"/>
  <c r="BH69" i="4"/>
  <c r="BH53" i="4"/>
  <c r="AR76" i="4"/>
  <c r="AR60" i="4"/>
  <c r="AR92" i="4"/>
  <c r="AJ84" i="4"/>
  <c r="AJ68" i="4"/>
  <c r="AJ52" i="4"/>
  <c r="T84" i="4"/>
  <c r="T68" i="4"/>
  <c r="T52" i="4"/>
  <c r="L75" i="4"/>
  <c r="L91" i="4"/>
  <c r="L59" i="4"/>
  <c r="U115" i="4"/>
  <c r="AP107" i="4"/>
  <c r="BK107" i="4" s="1"/>
  <c r="CF107" i="4" s="1"/>
  <c r="FJ268" i="4"/>
  <c r="FB268" i="4"/>
  <c r="FI268" i="4"/>
  <c r="FA268" i="4"/>
  <c r="FH268" i="4"/>
  <c r="EZ268" i="4"/>
  <c r="FN268" i="4"/>
  <c r="FF268" i="4"/>
  <c r="FM268" i="4"/>
  <c r="FE268" i="4"/>
  <c r="FL268" i="4"/>
  <c r="FD268" i="4"/>
  <c r="FO268" i="4"/>
  <c r="FK268" i="4"/>
  <c r="FG268" i="4"/>
  <c r="FC268" i="4"/>
  <c r="EC277" i="4"/>
  <c r="DU277" i="4"/>
  <c r="EB277" i="4"/>
  <c r="DT277" i="4"/>
  <c r="EI277" i="4"/>
  <c r="EA277" i="4"/>
  <c r="EH277" i="4"/>
  <c r="DZ277" i="4"/>
  <c r="EG277" i="4"/>
  <c r="DY277" i="4"/>
  <c r="EF277" i="4"/>
  <c r="DX277" i="4"/>
  <c r="EE277" i="4"/>
  <c r="DW277" i="4"/>
  <c r="ED277" i="4"/>
  <c r="DV277" i="4"/>
  <c r="FH269" i="4"/>
  <c r="EZ269" i="4"/>
  <c r="FO269" i="4"/>
  <c r="FG269" i="4"/>
  <c r="FN269" i="4"/>
  <c r="FF269" i="4"/>
  <c r="FM269" i="4"/>
  <c r="FE269" i="4"/>
  <c r="FK269" i="4"/>
  <c r="FC269" i="4"/>
  <c r="FJ269" i="4"/>
  <c r="FB269" i="4"/>
  <c r="FI269" i="4"/>
  <c r="FA269" i="4"/>
  <c r="FL269" i="4"/>
  <c r="FD269" i="4"/>
  <c r="CX300" i="4"/>
  <c r="CP300" i="4"/>
  <c r="CW300" i="4"/>
  <c r="CO300" i="4"/>
  <c r="CV300" i="4"/>
  <c r="CN300" i="4"/>
  <c r="DC300" i="4"/>
  <c r="CU300" i="4"/>
  <c r="DB300" i="4"/>
  <c r="CT300" i="4"/>
  <c r="DA300" i="4"/>
  <c r="CS300" i="4"/>
  <c r="CZ300" i="4"/>
  <c r="CR300" i="4"/>
  <c r="CY300" i="4"/>
  <c r="CQ300" i="4"/>
  <c r="DC288" i="4"/>
  <c r="CU288" i="4"/>
  <c r="DB288" i="4"/>
  <c r="CT288" i="4"/>
  <c r="DA288" i="4"/>
  <c r="CS288" i="4"/>
  <c r="CZ288" i="4"/>
  <c r="CR288" i="4"/>
  <c r="CY288" i="4"/>
  <c r="CQ288" i="4"/>
  <c r="CX288" i="4"/>
  <c r="CP288" i="4"/>
  <c r="CW288" i="4"/>
  <c r="CO288" i="4"/>
  <c r="CV288" i="4"/>
  <c r="CN288" i="4"/>
  <c r="FH289" i="4"/>
  <c r="EZ289" i="4"/>
  <c r="FO289" i="4"/>
  <c r="FG289" i="4"/>
  <c r="FN289" i="4"/>
  <c r="FF289" i="4"/>
  <c r="FM289" i="4"/>
  <c r="FE289" i="4"/>
  <c r="FL289" i="4"/>
  <c r="FD289" i="4"/>
  <c r="FK289" i="4"/>
  <c r="FC289" i="4"/>
  <c r="FJ289" i="4"/>
  <c r="FB289" i="4"/>
  <c r="FI289" i="4"/>
  <c r="FA289" i="4"/>
  <c r="FN310" i="4"/>
  <c r="FF310" i="4"/>
  <c r="FM310" i="4"/>
  <c r="FE310" i="4"/>
  <c r="FL310" i="4"/>
  <c r="FD310" i="4"/>
  <c r="FK310" i="4"/>
  <c r="FC310" i="4"/>
  <c r="FJ310" i="4"/>
  <c r="FB310" i="4"/>
  <c r="FI310" i="4"/>
  <c r="FA310" i="4"/>
  <c r="FH310" i="4"/>
  <c r="EZ310" i="4"/>
  <c r="FO310" i="4"/>
  <c r="FG310" i="4"/>
  <c r="DB309" i="4"/>
  <c r="CT309" i="4"/>
  <c r="DA309" i="4"/>
  <c r="CS309" i="4"/>
  <c r="CZ309" i="4"/>
  <c r="CR309" i="4"/>
  <c r="CY309" i="4"/>
  <c r="CQ309" i="4"/>
  <c r="CX309" i="4"/>
  <c r="CP309" i="4"/>
  <c r="CW309" i="4"/>
  <c r="CO309" i="4"/>
  <c r="CV309" i="4"/>
  <c r="CN309" i="4"/>
  <c r="DC309" i="4"/>
  <c r="CU309" i="4"/>
  <c r="EH310" i="4"/>
  <c r="DZ310" i="4"/>
  <c r="EG310" i="4"/>
  <c r="DY310" i="4"/>
  <c r="EF310" i="4"/>
  <c r="DX310" i="4"/>
  <c r="EE310" i="4"/>
  <c r="DW310" i="4"/>
  <c r="ED310" i="4"/>
  <c r="DV310" i="4"/>
  <c r="EC310" i="4"/>
  <c r="DU310" i="4"/>
  <c r="EB310" i="4"/>
  <c r="DT310" i="4"/>
  <c r="EI310" i="4"/>
  <c r="EA310" i="4"/>
  <c r="CW344" i="4"/>
  <c r="CO344" i="4"/>
  <c r="DC344" i="4"/>
  <c r="CU344" i="4"/>
  <c r="DB344" i="4"/>
  <c r="CT344" i="4"/>
  <c r="DA344" i="4"/>
  <c r="CS344" i="4"/>
  <c r="CY344" i="4"/>
  <c r="CQ344" i="4"/>
  <c r="CX344" i="4"/>
  <c r="CP344" i="4"/>
  <c r="CR344" i="4"/>
  <c r="CN344" i="4"/>
  <c r="CZ344" i="4"/>
  <c r="CV344" i="4"/>
  <c r="FJ366" i="4"/>
  <c r="FB366" i="4"/>
  <c r="FI366" i="4"/>
  <c r="FA366" i="4"/>
  <c r="FN366" i="4"/>
  <c r="FF366" i="4"/>
  <c r="FM366" i="4"/>
  <c r="FE366" i="4"/>
  <c r="FK366" i="4"/>
  <c r="FH366" i="4"/>
  <c r="FG366" i="4"/>
  <c r="FD366" i="4"/>
  <c r="FC366" i="4"/>
  <c r="EZ366" i="4"/>
  <c r="FO366" i="4"/>
  <c r="FL366" i="4"/>
  <c r="EH368" i="4"/>
  <c r="DZ368" i="4"/>
  <c r="EG368" i="4"/>
  <c r="DY368" i="4"/>
  <c r="ED368" i="4"/>
  <c r="DV368" i="4"/>
  <c r="EC368" i="4"/>
  <c r="DU368" i="4"/>
  <c r="DX368" i="4"/>
  <c r="DW368" i="4"/>
  <c r="DT368" i="4"/>
  <c r="EI368" i="4"/>
  <c r="EF368" i="4"/>
  <c r="EE368" i="4"/>
  <c r="EB368" i="4"/>
  <c r="EA368" i="4"/>
  <c r="BT87" i="4"/>
  <c r="BT71" i="4"/>
  <c r="BT55" i="4"/>
  <c r="GW83" i="4"/>
  <c r="GW44" i="4" s="1"/>
  <c r="GW85" i="4"/>
  <c r="GX83" i="4"/>
  <c r="GX85" i="4"/>
  <c r="GY83" i="4"/>
  <c r="GY44" i="4" s="1"/>
  <c r="GY85" i="4"/>
  <c r="GY87" i="4"/>
  <c r="GZ83" i="4"/>
  <c r="GZ85" i="4"/>
  <c r="GZ87" i="4"/>
  <c r="HA83" i="4"/>
  <c r="HA85" i="4"/>
  <c r="HA87" i="4"/>
  <c r="HB83" i="4"/>
  <c r="HB85" i="4"/>
  <c r="HB87" i="4"/>
  <c r="HC44" i="4"/>
  <c r="GX92" i="4"/>
  <c r="GX47" i="4" s="1"/>
  <c r="HB94" i="4"/>
  <c r="GY92" i="4"/>
  <c r="GY47" i="4" s="1"/>
  <c r="GZ92" i="4"/>
  <c r="GZ47" i="4" s="1"/>
  <c r="HA92" i="4"/>
  <c r="HA47" i="4" s="1"/>
  <c r="HB92" i="4"/>
  <c r="HB47" i="4" s="1"/>
  <c r="GX94" i="4"/>
  <c r="GY94" i="4"/>
  <c r="GZ94" i="4"/>
  <c r="HA94" i="4"/>
  <c r="GP67" i="4"/>
  <c r="GP43" i="4" s="1"/>
  <c r="ED55" i="4"/>
  <c r="EJ53" i="4"/>
  <c r="EJ51" i="4"/>
  <c r="IO85" i="4"/>
  <c r="IO69" i="4"/>
  <c r="IO53" i="4"/>
  <c r="IG85" i="4"/>
  <c r="IG69" i="4"/>
  <c r="IG53" i="4"/>
  <c r="GB87" i="4"/>
  <c r="GB71" i="4"/>
  <c r="GB55" i="4"/>
  <c r="FT86" i="4"/>
  <c r="FT70" i="4"/>
  <c r="FT54" i="4"/>
  <c r="FT93" i="4"/>
  <c r="FT61" i="4"/>
  <c r="FT77" i="4"/>
  <c r="DV87" i="4"/>
  <c r="DV71" i="4"/>
  <c r="DV55" i="4"/>
  <c r="DN83" i="4"/>
  <c r="DN67" i="4"/>
  <c r="DN51" i="4"/>
  <c r="DN94" i="4"/>
  <c r="DN78" i="4"/>
  <c r="DN62" i="4"/>
  <c r="BU305" i="4"/>
  <c r="CV74" i="4"/>
  <c r="CV30" i="4"/>
  <c r="CV52" i="4"/>
  <c r="CN74" i="4"/>
  <c r="CN30" i="4"/>
  <c r="CN52" i="4"/>
  <c r="BW68" i="4"/>
  <c r="BW84" i="4"/>
  <c r="BW52" i="4"/>
  <c r="BG87" i="4"/>
  <c r="BG71" i="4"/>
  <c r="BG55" i="4"/>
  <c r="BG93" i="4"/>
  <c r="BG77" i="4"/>
  <c r="BG61" i="4"/>
  <c r="AY83" i="4"/>
  <c r="AY67" i="4"/>
  <c r="AY51" i="4"/>
  <c r="AY94" i="4"/>
  <c r="AY62" i="4"/>
  <c r="AY78" i="4"/>
  <c r="AQ87" i="4"/>
  <c r="AQ71" i="4"/>
  <c r="AQ55" i="4"/>
  <c r="AI83" i="4"/>
  <c r="AI67" i="4"/>
  <c r="AI51" i="4"/>
  <c r="S67" i="4"/>
  <c r="S83" i="4"/>
  <c r="S51" i="4"/>
  <c r="S95" i="4"/>
  <c r="S79" i="4"/>
  <c r="S63" i="4"/>
  <c r="K87" i="4"/>
  <c r="K55" i="4"/>
  <c r="K71" i="4"/>
  <c r="K94" i="4"/>
  <c r="K62" i="4"/>
  <c r="K78" i="4"/>
  <c r="BJ99" i="4"/>
  <c r="AO50" i="4"/>
  <c r="CZ346" i="4"/>
  <c r="CR346" i="4"/>
  <c r="CX346" i="4"/>
  <c r="CP346" i="4"/>
  <c r="CW346" i="4"/>
  <c r="CO346" i="4"/>
  <c r="CV346" i="4"/>
  <c r="CN346" i="4"/>
  <c r="DB346" i="4"/>
  <c r="CT346" i="4"/>
  <c r="DA346" i="4"/>
  <c r="CS346" i="4"/>
  <c r="CU346" i="4"/>
  <c r="CQ346" i="4"/>
  <c r="DC346" i="4"/>
  <c r="CY346" i="4"/>
  <c r="ED338" i="4"/>
  <c r="DV338" i="4"/>
  <c r="EC338" i="4"/>
  <c r="DU338" i="4"/>
  <c r="EB338" i="4"/>
  <c r="DT338" i="4"/>
  <c r="EI338" i="4"/>
  <c r="EA338" i="4"/>
  <c r="EH338" i="4"/>
  <c r="DZ338" i="4"/>
  <c r="EG338" i="4"/>
  <c r="DY338" i="4"/>
  <c r="EF338" i="4"/>
  <c r="DX338" i="4"/>
  <c r="EE338" i="4"/>
  <c r="DW338" i="4"/>
  <c r="EI337" i="4"/>
  <c r="EA337" i="4"/>
  <c r="EH337" i="4"/>
  <c r="DZ337" i="4"/>
  <c r="EG337" i="4"/>
  <c r="DY337" i="4"/>
  <c r="EF337" i="4"/>
  <c r="DX337" i="4"/>
  <c r="EE337" i="4"/>
  <c r="DW337" i="4"/>
  <c r="ED337" i="4"/>
  <c r="DV337" i="4"/>
  <c r="EC337" i="4"/>
  <c r="DU337" i="4"/>
  <c r="EB337" i="4"/>
  <c r="DT337" i="4"/>
  <c r="FO337" i="4"/>
  <c r="FG337" i="4"/>
  <c r="FN337" i="4"/>
  <c r="FF337" i="4"/>
  <c r="FM337" i="4"/>
  <c r="FE337" i="4"/>
  <c r="FL337" i="4"/>
  <c r="FD337" i="4"/>
  <c r="FK337" i="4"/>
  <c r="FC337" i="4"/>
  <c r="FJ337" i="4"/>
  <c r="FB337" i="4"/>
  <c r="FI337" i="4"/>
  <c r="FA337" i="4"/>
  <c r="FH337" i="4"/>
  <c r="EZ337" i="4"/>
  <c r="FO370" i="4"/>
  <c r="FG370" i="4"/>
  <c r="FN370" i="4"/>
  <c r="FF370" i="4"/>
  <c r="FK370" i="4"/>
  <c r="FC370" i="4"/>
  <c r="FJ370" i="4"/>
  <c r="FB370" i="4"/>
  <c r="FM370" i="4"/>
  <c r="FL370" i="4"/>
  <c r="FE370" i="4"/>
  <c r="FD370" i="4"/>
  <c r="FI370" i="4"/>
  <c r="FH370" i="4"/>
  <c r="FA370" i="4"/>
  <c r="EZ370" i="4"/>
  <c r="CY369" i="4"/>
  <c r="CQ369" i="4"/>
  <c r="CX369" i="4"/>
  <c r="CP369" i="4"/>
  <c r="DC369" i="4"/>
  <c r="CU369" i="4"/>
  <c r="DB369" i="4"/>
  <c r="CT369" i="4"/>
  <c r="CO369" i="4"/>
  <c r="CN369" i="4"/>
  <c r="DA369" i="4"/>
  <c r="CZ369" i="4"/>
  <c r="CW369" i="4"/>
  <c r="CV369" i="4"/>
  <c r="CS369" i="4"/>
  <c r="CR369" i="4"/>
  <c r="DC265" i="4"/>
  <c r="CU265" i="4"/>
  <c r="DB265" i="4"/>
  <c r="CT265" i="4"/>
  <c r="DA265" i="4"/>
  <c r="CS265" i="4"/>
  <c r="CZ265" i="4"/>
  <c r="CR265" i="4"/>
  <c r="CY265" i="4"/>
  <c r="CQ265" i="4"/>
  <c r="CX265" i="4"/>
  <c r="CP265" i="4"/>
  <c r="CW265" i="4"/>
  <c r="CO265" i="4"/>
  <c r="CN265" i="4"/>
  <c r="CV265" i="4"/>
  <c r="FN283" i="4"/>
  <c r="FF283" i="4"/>
  <c r="FM283" i="4"/>
  <c r="FE283" i="4"/>
  <c r="FL283" i="4"/>
  <c r="FD283" i="4"/>
  <c r="FK283" i="4"/>
  <c r="FC283" i="4"/>
  <c r="FJ283" i="4"/>
  <c r="FB283" i="4"/>
  <c r="FI283" i="4"/>
  <c r="FA283" i="4"/>
  <c r="FH283" i="4"/>
  <c r="EZ283" i="4"/>
  <c r="FO283" i="4"/>
  <c r="FG283" i="4"/>
  <c r="EB274" i="4"/>
  <c r="DT274" i="4"/>
  <c r="EI274" i="4"/>
  <c r="EA274" i="4"/>
  <c r="EH274" i="4"/>
  <c r="DZ274" i="4"/>
  <c r="EG274" i="4"/>
  <c r="DY274" i="4"/>
  <c r="EF274" i="4"/>
  <c r="DX274" i="4"/>
  <c r="EE274" i="4"/>
  <c r="DW274" i="4"/>
  <c r="ED274" i="4"/>
  <c r="DV274" i="4"/>
  <c r="EC274" i="4"/>
  <c r="DU274" i="4"/>
  <c r="FH275" i="4"/>
  <c r="EZ275" i="4"/>
  <c r="FO275" i="4"/>
  <c r="FG275" i="4"/>
  <c r="FN275" i="4"/>
  <c r="FF275" i="4"/>
  <c r="FM275" i="4"/>
  <c r="FE275" i="4"/>
  <c r="FL275" i="4"/>
  <c r="FD275" i="4"/>
  <c r="FK275" i="4"/>
  <c r="FC275" i="4"/>
  <c r="FJ275" i="4"/>
  <c r="FB275" i="4"/>
  <c r="FI275" i="4"/>
  <c r="FA275" i="4"/>
  <c r="CV294" i="4"/>
  <c r="CN294" i="4"/>
  <c r="DC294" i="4"/>
  <c r="CU294" i="4"/>
  <c r="DB294" i="4"/>
  <c r="CT294" i="4"/>
  <c r="DA294" i="4"/>
  <c r="CS294" i="4"/>
  <c r="CZ294" i="4"/>
  <c r="CR294" i="4"/>
  <c r="CY294" i="4"/>
  <c r="CQ294" i="4"/>
  <c r="CX294" i="4"/>
  <c r="CP294" i="4"/>
  <c r="CW294" i="4"/>
  <c r="CO294" i="4"/>
  <c r="FI295" i="4"/>
  <c r="FA295" i="4"/>
  <c r="FH295" i="4"/>
  <c r="EZ295" i="4"/>
  <c r="FO295" i="4"/>
  <c r="FG295" i="4"/>
  <c r="FN295" i="4"/>
  <c r="FF295" i="4"/>
  <c r="FM295" i="4"/>
  <c r="FE295" i="4"/>
  <c r="FL295" i="4"/>
  <c r="FD295" i="4"/>
  <c r="FK295" i="4"/>
  <c r="FC295" i="4"/>
  <c r="FJ295" i="4"/>
  <c r="FB295" i="4"/>
  <c r="FO319" i="4"/>
  <c r="FG319" i="4"/>
  <c r="FN319" i="4"/>
  <c r="FF319" i="4"/>
  <c r="FM319" i="4"/>
  <c r="FE319" i="4"/>
  <c r="FL319" i="4"/>
  <c r="FD319" i="4"/>
  <c r="FK319" i="4"/>
  <c r="FC319" i="4"/>
  <c r="FJ319" i="4"/>
  <c r="FB319" i="4"/>
  <c r="FI319" i="4"/>
  <c r="FA319" i="4"/>
  <c r="FH319" i="4"/>
  <c r="EZ319" i="4"/>
  <c r="EB324" i="4"/>
  <c r="DT324" i="4"/>
  <c r="EI324" i="4"/>
  <c r="EA324" i="4"/>
  <c r="EH324" i="4"/>
  <c r="DZ324" i="4"/>
  <c r="EG324" i="4"/>
  <c r="DY324" i="4"/>
  <c r="EF324" i="4"/>
  <c r="DX324" i="4"/>
  <c r="EE324" i="4"/>
  <c r="DW324" i="4"/>
  <c r="ED324" i="4"/>
  <c r="DV324" i="4"/>
  <c r="EC324" i="4"/>
  <c r="DU324" i="4"/>
  <c r="FO322" i="4"/>
  <c r="FG322" i="4"/>
  <c r="FN322" i="4"/>
  <c r="FF322" i="4"/>
  <c r="FM322" i="4"/>
  <c r="FE322" i="4"/>
  <c r="FL322" i="4"/>
  <c r="FD322" i="4"/>
  <c r="FK322" i="4"/>
  <c r="FC322" i="4"/>
  <c r="FJ322" i="4"/>
  <c r="FB322" i="4"/>
  <c r="FI322" i="4"/>
  <c r="FA322" i="4"/>
  <c r="FH322" i="4"/>
  <c r="EZ322" i="4"/>
  <c r="ED358" i="4"/>
  <c r="DV358" i="4"/>
  <c r="EC358" i="4"/>
  <c r="DU358" i="4"/>
  <c r="EH358" i="4"/>
  <c r="DZ358" i="4"/>
  <c r="EG358" i="4"/>
  <c r="DY358" i="4"/>
  <c r="EE358" i="4"/>
  <c r="EA358" i="4"/>
  <c r="DX358" i="4"/>
  <c r="DW358" i="4"/>
  <c r="EI358" i="4"/>
  <c r="EF358" i="4"/>
  <c r="EB358" i="4"/>
  <c r="DT358" i="4"/>
  <c r="CX383" i="4"/>
  <c r="CP383" i="4"/>
  <c r="DB383" i="4"/>
  <c r="CT383" i="4"/>
  <c r="CW383" i="4"/>
  <c r="CS383" i="4"/>
  <c r="DC383" i="4"/>
  <c r="CR383" i="4"/>
  <c r="CY383" i="4"/>
  <c r="CN383" i="4"/>
  <c r="CQ383" i="4"/>
  <c r="CO383" i="4"/>
  <c r="DA383" i="4"/>
  <c r="CZ383" i="4"/>
  <c r="CV383" i="4"/>
  <c r="CU383" i="4"/>
  <c r="FO384" i="4"/>
  <c r="FG384" i="4"/>
  <c r="FK384" i="4"/>
  <c r="FC384" i="4"/>
  <c r="FM384" i="4"/>
  <c r="FB384" i="4"/>
  <c r="FH384" i="4"/>
  <c r="FD384" i="4"/>
  <c r="FL384" i="4"/>
  <c r="FJ384" i="4"/>
  <c r="FE384" i="4"/>
  <c r="FI384" i="4"/>
  <c r="FF384" i="4"/>
  <c r="EZ384" i="4"/>
  <c r="FN384" i="4"/>
  <c r="FA384" i="4"/>
  <c r="CM171" i="4"/>
  <c r="EY97" i="4"/>
  <c r="CM104" i="4"/>
  <c r="CM69" i="4"/>
  <c r="CG292" i="4"/>
  <c r="CG400" i="4" s="1"/>
  <c r="BY292" i="4"/>
  <c r="BY400" i="4" s="1"/>
  <c r="CF292" i="4"/>
  <c r="CF400" i="4" s="1"/>
  <c r="BX292" i="4"/>
  <c r="BX400" i="4" s="1"/>
  <c r="CM292" i="4"/>
  <c r="CM400" i="4" s="1"/>
  <c r="CE292" i="4"/>
  <c r="CE400" i="4" s="1"/>
  <c r="CL292" i="4"/>
  <c r="CL400" i="4" s="1"/>
  <c r="CD292" i="4"/>
  <c r="CD400" i="4" s="1"/>
  <c r="CK292" i="4"/>
  <c r="CK400" i="4" s="1"/>
  <c r="CC292" i="4"/>
  <c r="CC400" i="4" s="1"/>
  <c r="CJ292" i="4"/>
  <c r="CJ400" i="4" s="1"/>
  <c r="CB292" i="4"/>
  <c r="CB400" i="4" s="1"/>
  <c r="CI292" i="4"/>
  <c r="CI400" i="4" s="1"/>
  <c r="CA292" i="4"/>
  <c r="CA400" i="4" s="1"/>
  <c r="CH292" i="4"/>
  <c r="CH400" i="4" s="1"/>
  <c r="BZ292" i="4"/>
  <c r="BZ400" i="4" s="1"/>
  <c r="AC178" i="4"/>
  <c r="AX97" i="4"/>
  <c r="BR42" i="4"/>
  <c r="AW45" i="4"/>
  <c r="AR342" i="4"/>
  <c r="BW366" i="4"/>
  <c r="BN366" i="4"/>
  <c r="BD342" i="4"/>
  <c r="AX284" i="4"/>
  <c r="AW284" i="4"/>
  <c r="Q305" i="4"/>
  <c r="Q308" i="4" s="1"/>
  <c r="Q309" i="4" s="1"/>
  <c r="Q310" i="4" s="1"/>
  <c r="Q307" i="4"/>
  <c r="BA284" i="4"/>
  <c r="BB391" i="4"/>
  <c r="AT391" i="4"/>
  <c r="BF391" i="4"/>
  <c r="AX391" i="4"/>
  <c r="BA391" i="4"/>
  <c r="AY391" i="4"/>
  <c r="AW391" i="4"/>
  <c r="BG391" i="4"/>
  <c r="AV391" i="4"/>
  <c r="BD391" i="4"/>
  <c r="AS391" i="4"/>
  <c r="BC391" i="4"/>
  <c r="AR391" i="4"/>
  <c r="BE391" i="4"/>
  <c r="AU391" i="4"/>
  <c r="AZ391" i="4"/>
  <c r="Z277" i="4"/>
  <c r="AA267" i="4"/>
  <c r="BR263" i="4"/>
  <c r="BJ263" i="4"/>
  <c r="BQ263" i="4"/>
  <c r="BI263" i="4"/>
  <c r="BP263" i="4"/>
  <c r="BH263" i="4"/>
  <c r="BW263" i="4"/>
  <c r="BO263" i="4"/>
  <c r="BV263" i="4"/>
  <c r="BN263" i="4"/>
  <c r="BU263" i="4"/>
  <c r="BM263" i="4"/>
  <c r="BT263" i="4"/>
  <c r="BL263" i="4"/>
  <c r="BK263" i="4"/>
  <c r="BS263" i="4"/>
  <c r="P300" i="4"/>
  <c r="P308" i="4" s="1"/>
  <c r="N316" i="4" s="1"/>
  <c r="N292" i="4"/>
  <c r="M295" i="4"/>
  <c r="M303" i="4" s="1"/>
  <c r="O311" i="4" s="1"/>
  <c r="O287" i="4"/>
  <c r="BI284" i="4"/>
  <c r="BM284" i="4"/>
  <c r="J272" i="4"/>
  <c r="K272" i="4"/>
  <c r="K273" i="4" s="1"/>
  <c r="K274" i="4" s="1"/>
  <c r="K275" i="4" s="1"/>
  <c r="K276" i="4" s="1"/>
  <c r="K277" i="4" s="1"/>
  <c r="K278" i="4" s="1"/>
  <c r="O282" i="4"/>
  <c r="O280" i="4"/>
  <c r="O283" i="4" s="1"/>
  <c r="AC218" i="4"/>
  <c r="AX137" i="4"/>
  <c r="CK189" i="4"/>
  <c r="CK122" i="4"/>
  <c r="CJ189" i="4"/>
  <c r="CJ122" i="4"/>
  <c r="AB106" i="4"/>
  <c r="AW106" i="4" s="1"/>
  <c r="BR106" i="4" s="1"/>
  <c r="G114" i="4"/>
  <c r="CK184" i="4"/>
  <c r="CK117" i="4"/>
  <c r="AB110" i="4"/>
  <c r="AW110" i="4" s="1"/>
  <c r="BR110" i="4" s="1"/>
  <c r="G118" i="4"/>
  <c r="EC101" i="4"/>
  <c r="BR101" i="4"/>
  <c r="AW52" i="4"/>
  <c r="AW60" i="4" s="1"/>
  <c r="FS110" i="4"/>
  <c r="FS118" i="4" s="1"/>
  <c r="FS53" i="4"/>
  <c r="FS61" i="4" s="1"/>
  <c r="EI42" i="4"/>
  <c r="IN87" i="4"/>
  <c r="IN71" i="4"/>
  <c r="IN55" i="4"/>
  <c r="IF87" i="4"/>
  <c r="IF71" i="4"/>
  <c r="IF55" i="4"/>
  <c r="GI86" i="4"/>
  <c r="GI70" i="4"/>
  <c r="GI54" i="4"/>
  <c r="GI93" i="4"/>
  <c r="GI77" i="4"/>
  <c r="GI61" i="4"/>
  <c r="GA91" i="4"/>
  <c r="GA75" i="4"/>
  <c r="GA59" i="4"/>
  <c r="FI87" i="4"/>
  <c r="FI71" i="4"/>
  <c r="FI55" i="4"/>
  <c r="FA87" i="4"/>
  <c r="FA71" i="4"/>
  <c r="FA55" i="4"/>
  <c r="DU84" i="4"/>
  <c r="DU68" i="4"/>
  <c r="DU52" i="4"/>
  <c r="DU93" i="4"/>
  <c r="DU61" i="4"/>
  <c r="DU77" i="4"/>
  <c r="DU95" i="4"/>
  <c r="DU79" i="4"/>
  <c r="DU63" i="4"/>
  <c r="DM59" i="4"/>
  <c r="DM91" i="4"/>
  <c r="DM75" i="4"/>
  <c r="DC76" i="4"/>
  <c r="DC54" i="4"/>
  <c r="DC32" i="4"/>
  <c r="DC73" i="4"/>
  <c r="DC29" i="4"/>
  <c r="DC51" i="4"/>
  <c r="CU76" i="4"/>
  <c r="CU54" i="4"/>
  <c r="CU32" i="4"/>
  <c r="CU73" i="4"/>
  <c r="CU29" i="4"/>
  <c r="CU51" i="4"/>
  <c r="CD85" i="4"/>
  <c r="CD69" i="4"/>
  <c r="CD53" i="4"/>
  <c r="CD93" i="4"/>
  <c r="CD77" i="4"/>
  <c r="CD61" i="4"/>
  <c r="BF84" i="4"/>
  <c r="BF68" i="4"/>
  <c r="BF52" i="4"/>
  <c r="AP95" i="4"/>
  <c r="AP79" i="4"/>
  <c r="AP63" i="4"/>
  <c r="AH86" i="4"/>
  <c r="AH70" i="4"/>
  <c r="AH54" i="4"/>
  <c r="AH92" i="4"/>
  <c r="AH76" i="4"/>
  <c r="AH60" i="4"/>
  <c r="R67" i="4"/>
  <c r="R83" i="4"/>
  <c r="R51" i="4"/>
  <c r="R76" i="4"/>
  <c r="R60" i="4"/>
  <c r="R92" i="4"/>
  <c r="J71" i="4"/>
  <c r="J87" i="4"/>
  <c r="J55" i="4"/>
  <c r="CK271" i="4"/>
  <c r="CK390" i="4" s="1"/>
  <c r="CC271" i="4"/>
  <c r="CC390" i="4" s="1"/>
  <c r="CJ271" i="4"/>
  <c r="CJ390" i="4" s="1"/>
  <c r="CB271" i="4"/>
  <c r="CB390" i="4" s="1"/>
  <c r="CI271" i="4"/>
  <c r="CI390" i="4" s="1"/>
  <c r="CA271" i="4"/>
  <c r="CA390" i="4" s="1"/>
  <c r="CH271" i="4"/>
  <c r="CH390" i="4" s="1"/>
  <c r="BZ271" i="4"/>
  <c r="BZ390" i="4" s="1"/>
  <c r="CF271" i="4"/>
  <c r="CF390" i="4" s="1"/>
  <c r="BX271" i="4"/>
  <c r="BX390" i="4" s="1"/>
  <c r="CM271" i="4"/>
  <c r="CM390" i="4" s="1"/>
  <c r="CE271" i="4"/>
  <c r="CE390" i="4" s="1"/>
  <c r="CL271" i="4"/>
  <c r="CL390" i="4" s="1"/>
  <c r="CD271" i="4"/>
  <c r="CD390" i="4" s="1"/>
  <c r="CG271" i="4"/>
  <c r="CG390" i="4" s="1"/>
  <c r="BY271" i="4"/>
  <c r="BY390" i="4" s="1"/>
  <c r="ES301" i="4"/>
  <c r="ES402" i="4" s="1"/>
  <c r="EK301" i="4"/>
  <c r="EK402" i="4" s="1"/>
  <c r="ER301" i="4"/>
  <c r="ER402" i="4" s="1"/>
  <c r="EJ301" i="4"/>
  <c r="EJ402" i="4" s="1"/>
  <c r="EY301" i="4"/>
  <c r="EY402" i="4" s="1"/>
  <c r="EQ301" i="4"/>
  <c r="EQ402" i="4" s="1"/>
  <c r="EX301" i="4"/>
  <c r="EX402" i="4" s="1"/>
  <c r="EP301" i="4"/>
  <c r="EP402" i="4" s="1"/>
  <c r="EW301" i="4"/>
  <c r="EW402" i="4" s="1"/>
  <c r="EO301" i="4"/>
  <c r="EO402" i="4" s="1"/>
  <c r="EV301" i="4"/>
  <c r="EV402" i="4" s="1"/>
  <c r="EN301" i="4"/>
  <c r="EN402" i="4" s="1"/>
  <c r="EU301" i="4"/>
  <c r="EU402" i="4" s="1"/>
  <c r="EM301" i="4"/>
  <c r="EM402" i="4" s="1"/>
  <c r="ET301" i="4"/>
  <c r="ET402" i="4" s="1"/>
  <c r="EL301" i="4"/>
  <c r="EL402" i="4" s="1"/>
  <c r="DM313" i="4"/>
  <c r="DE313" i="4"/>
  <c r="DL313" i="4"/>
  <c r="DD313" i="4"/>
  <c r="DS313" i="4"/>
  <c r="DK313" i="4"/>
  <c r="DR313" i="4"/>
  <c r="DJ313" i="4"/>
  <c r="DQ313" i="4"/>
  <c r="DI313" i="4"/>
  <c r="DP313" i="4"/>
  <c r="DH313" i="4"/>
  <c r="DO313" i="4"/>
  <c r="DG313" i="4"/>
  <c r="DN313" i="4"/>
  <c r="DF313" i="4"/>
  <c r="CK317" i="4"/>
  <c r="CC317" i="4"/>
  <c r="CJ317" i="4"/>
  <c r="CB317" i="4"/>
  <c r="CI317" i="4"/>
  <c r="CA317" i="4"/>
  <c r="CH317" i="4"/>
  <c r="BZ317" i="4"/>
  <c r="CG317" i="4"/>
  <c r="BY317" i="4"/>
  <c r="CF317" i="4"/>
  <c r="BX317" i="4"/>
  <c r="CM317" i="4"/>
  <c r="CE317" i="4"/>
  <c r="CL317" i="4"/>
  <c r="CD317" i="4"/>
  <c r="EY364" i="4"/>
  <c r="EW364" i="4"/>
  <c r="EO364" i="4"/>
  <c r="EV364" i="4"/>
  <c r="EN364" i="4"/>
  <c r="ES364" i="4"/>
  <c r="EK364" i="4"/>
  <c r="ER364" i="4"/>
  <c r="EJ364" i="4"/>
  <c r="ET364" i="4"/>
  <c r="EQ364" i="4"/>
  <c r="EP364" i="4"/>
  <c r="EM364" i="4"/>
  <c r="EL364" i="4"/>
  <c r="EX364" i="4"/>
  <c r="EU364" i="4"/>
  <c r="CI361" i="4"/>
  <c r="CA361" i="4"/>
  <c r="CH361" i="4"/>
  <c r="BZ361" i="4"/>
  <c r="CM361" i="4"/>
  <c r="CE361" i="4"/>
  <c r="CL361" i="4"/>
  <c r="CD361" i="4"/>
  <c r="CG361" i="4"/>
  <c r="CF361" i="4"/>
  <c r="CC361" i="4"/>
  <c r="CB361" i="4"/>
  <c r="BY361" i="4"/>
  <c r="BX361" i="4"/>
  <c r="CK361" i="4"/>
  <c r="CJ361" i="4"/>
  <c r="CF387" i="4"/>
  <c r="BX387" i="4"/>
  <c r="CJ387" i="4"/>
  <c r="CB387" i="4"/>
  <c r="CE387" i="4"/>
  <c r="CM387" i="4"/>
  <c r="CC387" i="4"/>
  <c r="CL387" i="4"/>
  <c r="CA387" i="4"/>
  <c r="CK387" i="4"/>
  <c r="BZ387" i="4"/>
  <c r="CH387" i="4"/>
  <c r="CG387" i="4"/>
  <c r="BY387" i="4"/>
  <c r="CI387" i="4"/>
  <c r="CD387" i="4"/>
  <c r="ED178" i="4"/>
  <c r="GO121" i="4"/>
  <c r="GO178" i="4" s="1"/>
  <c r="CB83" i="4"/>
  <c r="CB67" i="4"/>
  <c r="CB51" i="4"/>
  <c r="CB94" i="4"/>
  <c r="CB78" i="4"/>
  <c r="CB62" i="4"/>
  <c r="HC42" i="4"/>
  <c r="IM85" i="4"/>
  <c r="IM69" i="4"/>
  <c r="IM53" i="4"/>
  <c r="IE85" i="4"/>
  <c r="IE69" i="4"/>
  <c r="IE53" i="4"/>
  <c r="HT86" i="4"/>
  <c r="HT70" i="4"/>
  <c r="HT54" i="4"/>
  <c r="HL86" i="4"/>
  <c r="HL70" i="4"/>
  <c r="HL54" i="4"/>
  <c r="GH87" i="4"/>
  <c r="GH71" i="4"/>
  <c r="GH55" i="4"/>
  <c r="GH93" i="4"/>
  <c r="GH61" i="4"/>
  <c r="GH77" i="4"/>
  <c r="FZ59" i="4"/>
  <c r="FZ91" i="4"/>
  <c r="FZ75" i="4"/>
  <c r="FH83" i="4"/>
  <c r="FH44" i="4" s="1"/>
  <c r="FH67" i="4"/>
  <c r="FH43" i="4" s="1"/>
  <c r="FH51" i="4"/>
  <c r="FH42" i="4" s="1"/>
  <c r="EZ83" i="4"/>
  <c r="EZ44" i="4" s="1"/>
  <c r="EZ67" i="4"/>
  <c r="EZ43" i="4" s="1"/>
  <c r="EZ51" i="4"/>
  <c r="EZ42" i="4" s="1"/>
  <c r="DL86" i="4"/>
  <c r="DL70" i="4"/>
  <c r="DL54" i="4"/>
  <c r="AS306" i="4"/>
  <c r="DB73" i="4"/>
  <c r="DB29" i="4"/>
  <c r="DB51" i="4"/>
  <c r="DB76" i="4"/>
  <c r="DB54" i="4"/>
  <c r="DB32" i="4"/>
  <c r="CT75" i="4"/>
  <c r="CT53" i="4"/>
  <c r="CT31" i="4"/>
  <c r="CC86" i="4"/>
  <c r="CC70" i="4"/>
  <c r="CC54" i="4"/>
  <c r="CC91" i="4"/>
  <c r="CC75" i="4"/>
  <c r="CC59" i="4"/>
  <c r="CC95" i="4"/>
  <c r="CC79" i="4"/>
  <c r="CC63" i="4"/>
  <c r="BM75" i="4"/>
  <c r="BM59" i="4"/>
  <c r="BM91" i="4"/>
  <c r="BM94" i="4"/>
  <c r="BM62" i="4"/>
  <c r="BM78" i="4"/>
  <c r="BE84" i="4"/>
  <c r="BE68" i="4"/>
  <c r="BE52" i="4"/>
  <c r="BE95" i="4"/>
  <c r="BE79" i="4"/>
  <c r="BE63" i="4"/>
  <c r="AO85" i="4"/>
  <c r="AO69" i="4"/>
  <c r="AO53" i="4"/>
  <c r="AO91" i="4"/>
  <c r="AO75" i="4"/>
  <c r="AO59" i="4"/>
  <c r="AO95" i="4"/>
  <c r="AO79" i="4"/>
  <c r="AO63" i="4"/>
  <c r="Q83" i="4"/>
  <c r="Q67" i="4"/>
  <c r="Q51" i="4"/>
  <c r="Q94" i="4"/>
  <c r="Q62" i="4"/>
  <c r="Q78" i="4"/>
  <c r="I87" i="4"/>
  <c r="I71" i="4"/>
  <c r="I55" i="4"/>
  <c r="I93" i="4"/>
  <c r="I77" i="4"/>
  <c r="I61" i="4"/>
  <c r="AE107" i="4"/>
  <c r="AZ107" i="4" s="1"/>
  <c r="BU107" i="4" s="1"/>
  <c r="J115" i="4"/>
  <c r="DC326" i="4"/>
  <c r="CU326" i="4"/>
  <c r="DB326" i="4"/>
  <c r="CT326" i="4"/>
  <c r="DA326" i="4"/>
  <c r="CS326" i="4"/>
  <c r="CZ326" i="4"/>
  <c r="CR326" i="4"/>
  <c r="CY326" i="4"/>
  <c r="CQ326" i="4"/>
  <c r="CX326" i="4"/>
  <c r="CP326" i="4"/>
  <c r="CW326" i="4"/>
  <c r="CO326" i="4"/>
  <c r="CV326" i="4"/>
  <c r="CN326" i="4"/>
  <c r="EE329" i="4"/>
  <c r="DW329" i="4"/>
  <c r="EC329" i="4"/>
  <c r="DU329" i="4"/>
  <c r="EB329" i="4"/>
  <c r="DT329" i="4"/>
  <c r="EI329" i="4"/>
  <c r="EA329" i="4"/>
  <c r="EG329" i="4"/>
  <c r="DY329" i="4"/>
  <c r="EF329" i="4"/>
  <c r="DX329" i="4"/>
  <c r="EH329" i="4"/>
  <c r="ED329" i="4"/>
  <c r="DZ329" i="4"/>
  <c r="DV329" i="4"/>
  <c r="FI332" i="4"/>
  <c r="FA332" i="4"/>
  <c r="FO332" i="4"/>
  <c r="FG332" i="4"/>
  <c r="FN332" i="4"/>
  <c r="FF332" i="4"/>
  <c r="FM332" i="4"/>
  <c r="FE332" i="4"/>
  <c r="FK332" i="4"/>
  <c r="FC332" i="4"/>
  <c r="FJ332" i="4"/>
  <c r="FB332" i="4"/>
  <c r="FL332" i="4"/>
  <c r="FH332" i="4"/>
  <c r="FD332" i="4"/>
  <c r="EZ332" i="4"/>
  <c r="FK355" i="4"/>
  <c r="FC355" i="4"/>
  <c r="FI355" i="4"/>
  <c r="FA355" i="4"/>
  <c r="FH355" i="4"/>
  <c r="EZ355" i="4"/>
  <c r="FO355" i="4"/>
  <c r="FG355" i="4"/>
  <c r="FM355" i="4"/>
  <c r="FE355" i="4"/>
  <c r="FL355" i="4"/>
  <c r="FD355" i="4"/>
  <c r="FN355" i="4"/>
  <c r="FJ355" i="4"/>
  <c r="FF355" i="4"/>
  <c r="FB355" i="4"/>
  <c r="FI380" i="4"/>
  <c r="FA380" i="4"/>
  <c r="FM380" i="4"/>
  <c r="FE380" i="4"/>
  <c r="FL380" i="4"/>
  <c r="FB380" i="4"/>
  <c r="FH380" i="4"/>
  <c r="FG380" i="4"/>
  <c r="FN380" i="4"/>
  <c r="FC380" i="4"/>
  <c r="FJ380" i="4"/>
  <c r="FF380" i="4"/>
  <c r="FK380" i="4"/>
  <c r="FD380" i="4"/>
  <c r="FO380" i="4"/>
  <c r="EZ380" i="4"/>
  <c r="EC380" i="4"/>
  <c r="DU380" i="4"/>
  <c r="EG380" i="4"/>
  <c r="DY380" i="4"/>
  <c r="EF380" i="4"/>
  <c r="DV380" i="4"/>
  <c r="EB380" i="4"/>
  <c r="EA380" i="4"/>
  <c r="EH380" i="4"/>
  <c r="DW380" i="4"/>
  <c r="ED380" i="4"/>
  <c r="DZ380" i="4"/>
  <c r="EI380" i="4"/>
  <c r="DT380" i="4"/>
  <c r="EE380" i="4"/>
  <c r="DX380" i="4"/>
  <c r="CL267" i="4"/>
  <c r="CL391" i="4" s="1"/>
  <c r="CD267" i="4"/>
  <c r="CD391" i="4" s="1"/>
  <c r="CK267" i="4"/>
  <c r="CK391" i="4" s="1"/>
  <c r="CC267" i="4"/>
  <c r="CC391" i="4" s="1"/>
  <c r="CJ267" i="4"/>
  <c r="CJ391" i="4" s="1"/>
  <c r="CB267" i="4"/>
  <c r="CB391" i="4" s="1"/>
  <c r="CI267" i="4"/>
  <c r="CI391" i="4" s="1"/>
  <c r="CA267" i="4"/>
  <c r="CA391" i="4" s="1"/>
  <c r="CH267" i="4"/>
  <c r="CH391" i="4" s="1"/>
  <c r="BZ267" i="4"/>
  <c r="BZ391" i="4" s="1"/>
  <c r="CG267" i="4"/>
  <c r="CG391" i="4" s="1"/>
  <c r="BY267" i="4"/>
  <c r="BY391" i="4" s="1"/>
  <c r="CF267" i="4"/>
  <c r="CF391" i="4" s="1"/>
  <c r="BX267" i="4"/>
  <c r="BX391" i="4" s="1"/>
  <c r="CM267" i="4"/>
  <c r="CM391" i="4" s="1"/>
  <c r="CE267" i="4"/>
  <c r="CE391" i="4" s="1"/>
  <c r="EV270" i="4"/>
  <c r="EN270" i="4"/>
  <c r="EU270" i="4"/>
  <c r="EM270" i="4"/>
  <c r="ET270" i="4"/>
  <c r="EL270" i="4"/>
  <c r="ES270" i="4"/>
  <c r="EK270" i="4"/>
  <c r="EY270" i="4"/>
  <c r="EQ270" i="4"/>
  <c r="EX270" i="4"/>
  <c r="EP270" i="4"/>
  <c r="EW270" i="4"/>
  <c r="EO270" i="4"/>
  <c r="ER270" i="4"/>
  <c r="EJ270" i="4"/>
  <c r="DS280" i="4"/>
  <c r="DK280" i="4"/>
  <c r="DR280" i="4"/>
  <c r="DJ280" i="4"/>
  <c r="DQ280" i="4"/>
  <c r="DI280" i="4"/>
  <c r="DP280" i="4"/>
  <c r="DH280" i="4"/>
  <c r="DO280" i="4"/>
  <c r="DG280" i="4"/>
  <c r="DN280" i="4"/>
  <c r="DF280" i="4"/>
  <c r="DM280" i="4"/>
  <c r="DE280" i="4"/>
  <c r="DL280" i="4"/>
  <c r="DD280" i="4"/>
  <c r="EW298" i="4"/>
  <c r="EO298" i="4"/>
  <c r="EV298" i="4"/>
  <c r="EN298" i="4"/>
  <c r="EU298" i="4"/>
  <c r="EM298" i="4"/>
  <c r="ET298" i="4"/>
  <c r="EL298" i="4"/>
  <c r="ES298" i="4"/>
  <c r="EK298" i="4"/>
  <c r="ER298" i="4"/>
  <c r="EJ298" i="4"/>
  <c r="EY298" i="4"/>
  <c r="EQ298" i="4"/>
  <c r="EX298" i="4"/>
  <c r="EP298" i="4"/>
  <c r="DL289" i="4"/>
  <c r="DD289" i="4"/>
  <c r="DS289" i="4"/>
  <c r="DK289" i="4"/>
  <c r="DR289" i="4"/>
  <c r="DJ289" i="4"/>
  <c r="DQ289" i="4"/>
  <c r="DI289" i="4"/>
  <c r="DP289" i="4"/>
  <c r="DH289" i="4"/>
  <c r="DO289" i="4"/>
  <c r="DG289" i="4"/>
  <c r="DN289" i="4"/>
  <c r="DF289" i="4"/>
  <c r="DM289" i="4"/>
  <c r="DE289" i="4"/>
  <c r="CJ297" i="4"/>
  <c r="CB297" i="4"/>
  <c r="CI297" i="4"/>
  <c r="CA297" i="4"/>
  <c r="CH297" i="4"/>
  <c r="BZ297" i="4"/>
  <c r="CG297" i="4"/>
  <c r="BY297" i="4"/>
  <c r="CF297" i="4"/>
  <c r="BX297" i="4"/>
  <c r="CM297" i="4"/>
  <c r="CE297" i="4"/>
  <c r="CL297" i="4"/>
  <c r="CD297" i="4"/>
  <c r="CK297" i="4"/>
  <c r="CC297" i="4"/>
  <c r="CG304" i="4"/>
  <c r="BY304" i="4"/>
  <c r="CF304" i="4"/>
  <c r="BX304" i="4"/>
  <c r="CM304" i="4"/>
  <c r="CE304" i="4"/>
  <c r="CL304" i="4"/>
  <c r="CD304" i="4"/>
  <c r="CK304" i="4"/>
  <c r="CC304" i="4"/>
  <c r="CJ304" i="4"/>
  <c r="CB304" i="4"/>
  <c r="CI304" i="4"/>
  <c r="CA304" i="4"/>
  <c r="CH304" i="4"/>
  <c r="BZ304" i="4"/>
  <c r="CL310" i="4"/>
  <c r="CD310" i="4"/>
  <c r="CK310" i="4"/>
  <c r="CC310" i="4"/>
  <c r="CJ310" i="4"/>
  <c r="CB310" i="4"/>
  <c r="CI310" i="4"/>
  <c r="CA310" i="4"/>
  <c r="CH310" i="4"/>
  <c r="BZ310" i="4"/>
  <c r="CG310" i="4"/>
  <c r="BY310" i="4"/>
  <c r="CF310" i="4"/>
  <c r="BX310" i="4"/>
  <c r="CM310" i="4"/>
  <c r="CE310" i="4"/>
  <c r="DP305" i="4"/>
  <c r="DH305" i="4"/>
  <c r="DO305" i="4"/>
  <c r="DG305" i="4"/>
  <c r="DN305" i="4"/>
  <c r="DF305" i="4"/>
  <c r="DM305" i="4"/>
  <c r="DE305" i="4"/>
  <c r="DL305" i="4"/>
  <c r="DD305" i="4"/>
  <c r="DS305" i="4"/>
  <c r="DK305" i="4"/>
  <c r="DR305" i="4"/>
  <c r="DJ305" i="4"/>
  <c r="DQ305" i="4"/>
  <c r="DI305" i="4"/>
  <c r="DM341" i="4"/>
  <c r="DE341" i="4"/>
  <c r="DL341" i="4"/>
  <c r="DD341" i="4"/>
  <c r="DS341" i="4"/>
  <c r="DK341" i="4"/>
  <c r="DR341" i="4"/>
  <c r="DJ341" i="4"/>
  <c r="DQ341" i="4"/>
  <c r="DI341" i="4"/>
  <c r="DP341" i="4"/>
  <c r="DH341" i="4"/>
  <c r="DO341" i="4"/>
  <c r="DG341" i="4"/>
  <c r="DN341" i="4"/>
  <c r="DF341" i="4"/>
  <c r="ES344" i="4"/>
  <c r="EK344" i="4"/>
  <c r="EY344" i="4"/>
  <c r="EQ344" i="4"/>
  <c r="EX344" i="4"/>
  <c r="EP344" i="4"/>
  <c r="EW344" i="4"/>
  <c r="EO344" i="4"/>
  <c r="EU344" i="4"/>
  <c r="EM344" i="4"/>
  <c r="ET344" i="4"/>
  <c r="EL344" i="4"/>
  <c r="EV344" i="4"/>
  <c r="ER344" i="4"/>
  <c r="EN344" i="4"/>
  <c r="EJ344" i="4"/>
  <c r="ET366" i="4"/>
  <c r="EL366" i="4"/>
  <c r="ES366" i="4"/>
  <c r="EK366" i="4"/>
  <c r="EX366" i="4"/>
  <c r="EP366" i="4"/>
  <c r="EW366" i="4"/>
  <c r="EO366" i="4"/>
  <c r="EU366" i="4"/>
  <c r="ER366" i="4"/>
  <c r="EQ366" i="4"/>
  <c r="EN366" i="4"/>
  <c r="EM366" i="4"/>
  <c r="EJ366" i="4"/>
  <c r="EY366" i="4"/>
  <c r="EV366" i="4"/>
  <c r="AC186" i="4"/>
  <c r="AX105" i="4"/>
  <c r="GT61" i="4"/>
  <c r="IT84" i="4"/>
  <c r="IT68" i="4"/>
  <c r="IT52" i="4"/>
  <c r="IL84" i="4"/>
  <c r="IL68" i="4"/>
  <c r="IL52" i="4"/>
  <c r="GG83" i="4"/>
  <c r="GG67" i="4"/>
  <c r="GG51" i="4"/>
  <c r="FY87" i="4"/>
  <c r="FY71" i="4"/>
  <c r="FY55" i="4"/>
  <c r="FY95" i="4"/>
  <c r="FY79" i="4"/>
  <c r="FY63" i="4"/>
  <c r="DS83" i="4"/>
  <c r="DS67" i="4"/>
  <c r="DS51" i="4"/>
  <c r="DK94" i="4"/>
  <c r="DK78" i="4"/>
  <c r="DK62" i="4"/>
  <c r="AW275" i="4"/>
  <c r="CS73" i="4"/>
  <c r="CS29" i="4"/>
  <c r="CS51" i="4"/>
  <c r="CS76" i="4"/>
  <c r="CS54" i="4"/>
  <c r="CS32" i="4"/>
  <c r="AN84" i="4"/>
  <c r="AN68" i="4"/>
  <c r="AN52" i="4"/>
  <c r="AN76" i="4"/>
  <c r="AN60" i="4"/>
  <c r="AN92" i="4"/>
  <c r="AN95" i="4"/>
  <c r="AN79" i="4"/>
  <c r="AN63" i="4"/>
  <c r="AY99" i="4"/>
  <c r="AD50" i="4"/>
  <c r="DN338" i="4"/>
  <c r="DF338" i="4"/>
  <c r="DM338" i="4"/>
  <c r="DE338" i="4"/>
  <c r="DL338" i="4"/>
  <c r="DD338" i="4"/>
  <c r="DS338" i="4"/>
  <c r="DK338" i="4"/>
  <c r="DR338" i="4"/>
  <c r="DJ338" i="4"/>
  <c r="DQ338" i="4"/>
  <c r="DI338" i="4"/>
  <c r="DP338" i="4"/>
  <c r="DH338" i="4"/>
  <c r="DO338" i="4"/>
  <c r="DG338" i="4"/>
  <c r="CK339" i="4"/>
  <c r="CC339" i="4"/>
  <c r="CJ339" i="4"/>
  <c r="CB339" i="4"/>
  <c r="CI339" i="4"/>
  <c r="CA339" i="4"/>
  <c r="CH339" i="4"/>
  <c r="BZ339" i="4"/>
  <c r="CG339" i="4"/>
  <c r="BY339" i="4"/>
  <c r="CF339" i="4"/>
  <c r="BX339" i="4"/>
  <c r="CM339" i="4"/>
  <c r="CE339" i="4"/>
  <c r="CL339" i="4"/>
  <c r="CD339" i="4"/>
  <c r="DN347" i="4"/>
  <c r="DF347" i="4"/>
  <c r="DL347" i="4"/>
  <c r="DD347" i="4"/>
  <c r="DS347" i="4"/>
  <c r="DK347" i="4"/>
  <c r="DR347" i="4"/>
  <c r="DJ347" i="4"/>
  <c r="DP347" i="4"/>
  <c r="DH347" i="4"/>
  <c r="DO347" i="4"/>
  <c r="DG347" i="4"/>
  <c r="DI347" i="4"/>
  <c r="DE347" i="4"/>
  <c r="DQ347" i="4"/>
  <c r="DM347" i="4"/>
  <c r="EX345" i="4"/>
  <c r="EP345" i="4"/>
  <c r="EV345" i="4"/>
  <c r="EN345" i="4"/>
  <c r="EU345" i="4"/>
  <c r="EM345" i="4"/>
  <c r="ET345" i="4"/>
  <c r="EL345" i="4"/>
  <c r="ER345" i="4"/>
  <c r="EJ345" i="4"/>
  <c r="EY345" i="4"/>
  <c r="EQ345" i="4"/>
  <c r="EO345" i="4"/>
  <c r="EK345" i="4"/>
  <c r="EW345" i="4"/>
  <c r="ES345" i="4"/>
  <c r="EU369" i="4"/>
  <c r="EM369" i="4"/>
  <c r="ET369" i="4"/>
  <c r="EL369" i="4"/>
  <c r="EY369" i="4"/>
  <c r="EQ369" i="4"/>
  <c r="EX369" i="4"/>
  <c r="EP369" i="4"/>
  <c r="EK369" i="4"/>
  <c r="EJ369" i="4"/>
  <c r="EW369" i="4"/>
  <c r="EV369" i="4"/>
  <c r="ES369" i="4"/>
  <c r="ER369" i="4"/>
  <c r="EO369" i="4"/>
  <c r="EN369" i="4"/>
  <c r="HB63" i="4"/>
  <c r="GS54" i="4"/>
  <c r="GS52" i="4"/>
  <c r="N58" i="4"/>
  <c r="N41" i="4"/>
  <c r="BA4" i="4" s="1"/>
  <c r="GF84" i="4"/>
  <c r="GF68" i="4"/>
  <c r="GF52" i="4"/>
  <c r="GF75" i="4"/>
  <c r="GF59" i="4"/>
  <c r="GF91" i="4"/>
  <c r="DR75" i="4"/>
  <c r="DR59" i="4"/>
  <c r="DR91" i="4"/>
  <c r="DJ86" i="4"/>
  <c r="DJ70" i="4"/>
  <c r="DJ54" i="4"/>
  <c r="CZ73" i="4"/>
  <c r="CZ29" i="4"/>
  <c r="CZ51" i="4"/>
  <c r="CZ76" i="4"/>
  <c r="CZ54" i="4"/>
  <c r="CZ32" i="4"/>
  <c r="CR73" i="4"/>
  <c r="CR29" i="4"/>
  <c r="CR51" i="4"/>
  <c r="CR76" i="4"/>
  <c r="CR54" i="4"/>
  <c r="CR32" i="4"/>
  <c r="CA87" i="4"/>
  <c r="CA71" i="4"/>
  <c r="CA55" i="4"/>
  <c r="CA59" i="4"/>
  <c r="CA91" i="4"/>
  <c r="CA75" i="4"/>
  <c r="BS83" i="4"/>
  <c r="BS67" i="4"/>
  <c r="BS51" i="4"/>
  <c r="BS95" i="4"/>
  <c r="BS79" i="4"/>
  <c r="BS63" i="4"/>
  <c r="BK84" i="4"/>
  <c r="BK68" i="4"/>
  <c r="BK52" i="4"/>
  <c r="BK94" i="4"/>
  <c r="BK62" i="4"/>
  <c r="BK78" i="4"/>
  <c r="BC76" i="4"/>
  <c r="BC60" i="4"/>
  <c r="BC92" i="4"/>
  <c r="BC95" i="4"/>
  <c r="BC79" i="4"/>
  <c r="BC63" i="4"/>
  <c r="EF76" i="4"/>
  <c r="EF46" i="4" s="1"/>
  <c r="ED67" i="4"/>
  <c r="ED43" i="4" s="1"/>
  <c r="ED69" i="4"/>
  <c r="ED71" i="4"/>
  <c r="EE67" i="4"/>
  <c r="EE69" i="4"/>
  <c r="EE71" i="4"/>
  <c r="EF67" i="4"/>
  <c r="EF69" i="4"/>
  <c r="EF71" i="4"/>
  <c r="EK78" i="4"/>
  <c r="EK76" i="4"/>
  <c r="ED78" i="4"/>
  <c r="ED76" i="4"/>
  <c r="ED46" i="4" s="1"/>
  <c r="EE78" i="4"/>
  <c r="EE76" i="4"/>
  <c r="EF78" i="4"/>
  <c r="AE86" i="4"/>
  <c r="AE70" i="4"/>
  <c r="AE54" i="4"/>
  <c r="W84" i="4"/>
  <c r="W68" i="4"/>
  <c r="W52" i="4"/>
  <c r="W95" i="4"/>
  <c r="W79" i="4"/>
  <c r="W63" i="4"/>
  <c r="O94" i="4"/>
  <c r="O78" i="4"/>
  <c r="O62" i="4"/>
  <c r="AF85" i="4"/>
  <c r="AF69" i="4"/>
  <c r="AF53" i="4"/>
  <c r="Q115" i="4"/>
  <c r="AL107" i="4"/>
  <c r="BG107" i="4" s="1"/>
  <c r="CB107" i="4" s="1"/>
  <c r="FK350" i="4"/>
  <c r="FC350" i="4"/>
  <c r="FJ350" i="4"/>
  <c r="FB350" i="4"/>
  <c r="FI350" i="4"/>
  <c r="FA350" i="4"/>
  <c r="FH350" i="4"/>
  <c r="EZ350" i="4"/>
  <c r="FO350" i="4"/>
  <c r="FG350" i="4"/>
  <c r="FN350" i="4"/>
  <c r="FF350" i="4"/>
  <c r="FM350" i="4"/>
  <c r="FE350" i="4"/>
  <c r="FL350" i="4"/>
  <c r="FD350" i="4"/>
  <c r="DB374" i="4"/>
  <c r="CT374" i="4"/>
  <c r="DA374" i="4"/>
  <c r="CS374" i="4"/>
  <c r="CX374" i="4"/>
  <c r="CP374" i="4"/>
  <c r="CW374" i="4"/>
  <c r="CO374" i="4"/>
  <c r="CN374" i="4"/>
  <c r="DC374" i="4"/>
  <c r="CV374" i="4"/>
  <c r="CU374" i="4"/>
  <c r="CZ374" i="4"/>
  <c r="CY374" i="4"/>
  <c r="CR374" i="4"/>
  <c r="CQ374" i="4"/>
  <c r="FH373" i="4"/>
  <c r="EZ373" i="4"/>
  <c r="FO373" i="4"/>
  <c r="FG373" i="4"/>
  <c r="FL373" i="4"/>
  <c r="FD373" i="4"/>
  <c r="FK373" i="4"/>
  <c r="FC373" i="4"/>
  <c r="FB373" i="4"/>
  <c r="FA373" i="4"/>
  <c r="FJ373" i="4"/>
  <c r="FI373" i="4"/>
  <c r="FN373" i="4"/>
  <c r="FM373" i="4"/>
  <c r="FF373" i="4"/>
  <c r="FE373" i="4"/>
  <c r="EE54" i="4"/>
  <c r="EE52" i="4"/>
  <c r="IJ84" i="4"/>
  <c r="IJ68" i="4"/>
  <c r="IJ52" i="4"/>
  <c r="GE86" i="4"/>
  <c r="GE70" i="4"/>
  <c r="GE54" i="4"/>
  <c r="GE93" i="4"/>
  <c r="GE61" i="4"/>
  <c r="GE77" i="4"/>
  <c r="FW84" i="4"/>
  <c r="FW68" i="4"/>
  <c r="FW52" i="4"/>
  <c r="FW75" i="4"/>
  <c r="FW59" i="4"/>
  <c r="FW91" i="4"/>
  <c r="DQ93" i="4"/>
  <c r="DQ61" i="4"/>
  <c r="DQ77" i="4"/>
  <c r="DQ95" i="4"/>
  <c r="DQ79" i="4"/>
  <c r="DQ63" i="4"/>
  <c r="DI67" i="4"/>
  <c r="DI83" i="4"/>
  <c r="DI51" i="4"/>
  <c r="DI75" i="4"/>
  <c r="DI59" i="4"/>
  <c r="DI91" i="4"/>
  <c r="CH84" i="4"/>
  <c r="CH68" i="4"/>
  <c r="CH52" i="4"/>
  <c r="CH94" i="4"/>
  <c r="CH62" i="4"/>
  <c r="CH78" i="4"/>
  <c r="BZ93" i="4"/>
  <c r="BZ77" i="4"/>
  <c r="BZ61" i="4"/>
  <c r="BJ91" i="4"/>
  <c r="BJ75" i="4"/>
  <c r="BJ59" i="4"/>
  <c r="BB84" i="4"/>
  <c r="BB68" i="4"/>
  <c r="BB52" i="4"/>
  <c r="EJ59" i="4"/>
  <c r="EJ61" i="4"/>
  <c r="EJ63" i="4"/>
  <c r="EK60" i="4"/>
  <c r="EK45" i="4" s="1"/>
  <c r="EK62" i="4"/>
  <c r="ED59" i="4"/>
  <c r="ED61" i="4"/>
  <c r="ED63" i="4"/>
  <c r="EE60" i="4"/>
  <c r="EE45" i="4" s="1"/>
  <c r="EE62" i="4"/>
  <c r="EF59" i="4"/>
  <c r="EF61" i="4"/>
  <c r="EF63" i="4"/>
  <c r="AL84" i="4"/>
  <c r="AL68" i="4"/>
  <c r="AL52" i="4"/>
  <c r="AL94" i="4"/>
  <c r="AL62" i="4"/>
  <c r="AL78" i="4"/>
  <c r="AD95" i="4"/>
  <c r="AD79" i="4"/>
  <c r="AD63" i="4"/>
  <c r="V93" i="4"/>
  <c r="V61" i="4"/>
  <c r="V77" i="4"/>
  <c r="N84" i="4"/>
  <c r="N68" i="4"/>
  <c r="N52" i="4"/>
  <c r="BE99" i="4"/>
  <c r="AJ50" i="4"/>
  <c r="EE282" i="4"/>
  <c r="EE396" i="4" s="1"/>
  <c r="DW282" i="4"/>
  <c r="DW396" i="4" s="1"/>
  <c r="ED282" i="4"/>
  <c r="ED396" i="4" s="1"/>
  <c r="DV282" i="4"/>
  <c r="DV396" i="4" s="1"/>
  <c r="EC282" i="4"/>
  <c r="EC396" i="4" s="1"/>
  <c r="DU282" i="4"/>
  <c r="DU396" i="4" s="1"/>
  <c r="EB282" i="4"/>
  <c r="EB396" i="4" s="1"/>
  <c r="DT282" i="4"/>
  <c r="DT396" i="4" s="1"/>
  <c r="EI282" i="4"/>
  <c r="EI396" i="4" s="1"/>
  <c r="EA282" i="4"/>
  <c r="EA396" i="4" s="1"/>
  <c r="EH282" i="4"/>
  <c r="EH396" i="4" s="1"/>
  <c r="DZ282" i="4"/>
  <c r="DZ396" i="4" s="1"/>
  <c r="EG282" i="4"/>
  <c r="EG396" i="4" s="1"/>
  <c r="DY282" i="4"/>
  <c r="DY396" i="4" s="1"/>
  <c r="EF282" i="4"/>
  <c r="EF396" i="4" s="1"/>
  <c r="DX282" i="4"/>
  <c r="DX396" i="4" s="1"/>
  <c r="EH302" i="4"/>
  <c r="EH404" i="4" s="1"/>
  <c r="DZ302" i="4"/>
  <c r="DZ404" i="4" s="1"/>
  <c r="EB302" i="4"/>
  <c r="EB404" i="4" s="1"/>
  <c r="DT302" i="4"/>
  <c r="DT404" i="4" s="1"/>
  <c r="DY302" i="4"/>
  <c r="DY404" i="4" s="1"/>
  <c r="EI302" i="4"/>
  <c r="EI404" i="4" s="1"/>
  <c r="DX302" i="4"/>
  <c r="DX404" i="4" s="1"/>
  <c r="EG302" i="4"/>
  <c r="EG404" i="4" s="1"/>
  <c r="DW302" i="4"/>
  <c r="DW404" i="4" s="1"/>
  <c r="EF302" i="4"/>
  <c r="EF404" i="4" s="1"/>
  <c r="DV302" i="4"/>
  <c r="DV404" i="4" s="1"/>
  <c r="EE302" i="4"/>
  <c r="EE404" i="4" s="1"/>
  <c r="DU302" i="4"/>
  <c r="DU404" i="4" s="1"/>
  <c r="ED302" i="4"/>
  <c r="ED404" i="4" s="1"/>
  <c r="EC302" i="4"/>
  <c r="EC404" i="4" s="1"/>
  <c r="EA302" i="4"/>
  <c r="EA404" i="4" s="1"/>
  <c r="CM326" i="4"/>
  <c r="CE326" i="4"/>
  <c r="CL326" i="4"/>
  <c r="CD326" i="4"/>
  <c r="CK326" i="4"/>
  <c r="CC326" i="4"/>
  <c r="CJ326" i="4"/>
  <c r="CB326" i="4"/>
  <c r="CI326" i="4"/>
  <c r="CA326" i="4"/>
  <c r="CH326" i="4"/>
  <c r="BZ326" i="4"/>
  <c r="CG326" i="4"/>
  <c r="BY326" i="4"/>
  <c r="CF326" i="4"/>
  <c r="BX326" i="4"/>
  <c r="EY327" i="4"/>
  <c r="EQ327" i="4"/>
  <c r="EX327" i="4"/>
  <c r="EP327" i="4"/>
  <c r="EW327" i="4"/>
  <c r="EO327" i="4"/>
  <c r="EV327" i="4"/>
  <c r="EN327" i="4"/>
  <c r="EU327" i="4"/>
  <c r="EM327" i="4"/>
  <c r="ET327" i="4"/>
  <c r="EL327" i="4"/>
  <c r="ES327" i="4"/>
  <c r="EK327" i="4"/>
  <c r="ER327" i="4"/>
  <c r="EJ327" i="4"/>
  <c r="DS331" i="4"/>
  <c r="DK331" i="4"/>
  <c r="DQ331" i="4"/>
  <c r="DI331" i="4"/>
  <c r="DP331" i="4"/>
  <c r="DH331" i="4"/>
  <c r="DO331" i="4"/>
  <c r="DG331" i="4"/>
  <c r="DM331" i="4"/>
  <c r="DE331" i="4"/>
  <c r="DL331" i="4"/>
  <c r="DD331" i="4"/>
  <c r="DR331" i="4"/>
  <c r="DN331" i="4"/>
  <c r="DJ331" i="4"/>
  <c r="DF331" i="4"/>
  <c r="CI355" i="4"/>
  <c r="CA355" i="4"/>
  <c r="CG355" i="4"/>
  <c r="BY355" i="4"/>
  <c r="CF355" i="4"/>
  <c r="BX355" i="4"/>
  <c r="CM355" i="4"/>
  <c r="CE355" i="4"/>
  <c r="CK355" i="4"/>
  <c r="CC355" i="4"/>
  <c r="CJ355" i="4"/>
  <c r="CB355" i="4"/>
  <c r="BZ355" i="4"/>
  <c r="CL355" i="4"/>
  <c r="CH355" i="4"/>
  <c r="CD355" i="4"/>
  <c r="CK378" i="4"/>
  <c r="CC378" i="4"/>
  <c r="CG378" i="4"/>
  <c r="BY378" i="4"/>
  <c r="CI378" i="4"/>
  <c r="BX378" i="4"/>
  <c r="CE378" i="4"/>
  <c r="CD378" i="4"/>
  <c r="CJ378" i="4"/>
  <c r="BZ378" i="4"/>
  <c r="CH378" i="4"/>
  <c r="CF378" i="4"/>
  <c r="CL378" i="4"/>
  <c r="CB378" i="4"/>
  <c r="CM378" i="4"/>
  <c r="CA378" i="4"/>
  <c r="ES380" i="4"/>
  <c r="EK380" i="4"/>
  <c r="EW380" i="4"/>
  <c r="EO380" i="4"/>
  <c r="EQ380" i="4"/>
  <c r="EX380" i="4"/>
  <c r="EM380" i="4"/>
  <c r="EV380" i="4"/>
  <c r="EL380" i="4"/>
  <c r="ER380" i="4"/>
  <c r="EY380" i="4"/>
  <c r="EU380" i="4"/>
  <c r="EN380" i="4"/>
  <c r="EJ380" i="4"/>
  <c r="EP380" i="4"/>
  <c r="ET380" i="4"/>
  <c r="DA72" i="4"/>
  <c r="DA28" i="4"/>
  <c r="DA50" i="4"/>
  <c r="DA69" i="4"/>
  <c r="DA18" i="4" s="1"/>
  <c r="DA25" i="4"/>
  <c r="DA16" i="4" s="1"/>
  <c r="DA47" i="4"/>
  <c r="DA17" i="4" s="1"/>
  <c r="CM266" i="4"/>
  <c r="CE266" i="4"/>
  <c r="CL266" i="4"/>
  <c r="CD266" i="4"/>
  <c r="CK266" i="4"/>
  <c r="CC266" i="4"/>
  <c r="CJ266" i="4"/>
  <c r="CB266" i="4"/>
  <c r="CI266" i="4"/>
  <c r="CA266" i="4"/>
  <c r="CH266" i="4"/>
  <c r="BZ266" i="4"/>
  <c r="CG266" i="4"/>
  <c r="BY266" i="4"/>
  <c r="BX266" i="4"/>
  <c r="CF266" i="4"/>
  <c r="CH263" i="4"/>
  <c r="BZ263" i="4"/>
  <c r="CG263" i="4"/>
  <c r="BY263" i="4"/>
  <c r="CF263" i="4"/>
  <c r="BX263" i="4"/>
  <c r="CM263" i="4"/>
  <c r="CE263" i="4"/>
  <c r="CL263" i="4"/>
  <c r="CD263" i="4"/>
  <c r="CK263" i="4"/>
  <c r="CC263" i="4"/>
  <c r="CJ263" i="4"/>
  <c r="CB263" i="4"/>
  <c r="CI263" i="4"/>
  <c r="CA263" i="4"/>
  <c r="DM286" i="4"/>
  <c r="DE286" i="4"/>
  <c r="DL286" i="4"/>
  <c r="DD286" i="4"/>
  <c r="DS286" i="4"/>
  <c r="DK286" i="4"/>
  <c r="DR286" i="4"/>
  <c r="DJ286" i="4"/>
  <c r="DQ286" i="4"/>
  <c r="DI286" i="4"/>
  <c r="DP286" i="4"/>
  <c r="DH286" i="4"/>
  <c r="DO286" i="4"/>
  <c r="DG286" i="4"/>
  <c r="DN286" i="4"/>
  <c r="DF286" i="4"/>
  <c r="ER274" i="4"/>
  <c r="EJ274" i="4"/>
  <c r="EY274" i="4"/>
  <c r="EQ274" i="4"/>
  <c r="EX274" i="4"/>
  <c r="EP274" i="4"/>
  <c r="EW274" i="4"/>
  <c r="EO274" i="4"/>
  <c r="EV274" i="4"/>
  <c r="EN274" i="4"/>
  <c r="EU274" i="4"/>
  <c r="EM274" i="4"/>
  <c r="ET274" i="4"/>
  <c r="EL274" i="4"/>
  <c r="ES274" i="4"/>
  <c r="EK274" i="4"/>
  <c r="CG295" i="4"/>
  <c r="BY295" i="4"/>
  <c r="CF295" i="4"/>
  <c r="BX295" i="4"/>
  <c r="CM295" i="4"/>
  <c r="CE295" i="4"/>
  <c r="CL295" i="4"/>
  <c r="CD295" i="4"/>
  <c r="CK295" i="4"/>
  <c r="CC295" i="4"/>
  <c r="CJ295" i="4"/>
  <c r="CB295" i="4"/>
  <c r="CI295" i="4"/>
  <c r="CA295" i="4"/>
  <c r="CH295" i="4"/>
  <c r="BZ295" i="4"/>
  <c r="ES295" i="4"/>
  <c r="EK295" i="4"/>
  <c r="ER295" i="4"/>
  <c r="EJ295" i="4"/>
  <c r="EY295" i="4"/>
  <c r="EQ295" i="4"/>
  <c r="EX295" i="4"/>
  <c r="EP295" i="4"/>
  <c r="EW295" i="4"/>
  <c r="EO295" i="4"/>
  <c r="EV295" i="4"/>
  <c r="EN295" i="4"/>
  <c r="EU295" i="4"/>
  <c r="EM295" i="4"/>
  <c r="ET295" i="4"/>
  <c r="EL295" i="4"/>
  <c r="EY319" i="4"/>
  <c r="EQ319" i="4"/>
  <c r="EX319" i="4"/>
  <c r="EP319" i="4"/>
  <c r="EW319" i="4"/>
  <c r="EO319" i="4"/>
  <c r="EV319" i="4"/>
  <c r="EN319" i="4"/>
  <c r="EU319" i="4"/>
  <c r="EM319" i="4"/>
  <c r="ET319" i="4"/>
  <c r="EL319" i="4"/>
  <c r="ES319" i="4"/>
  <c r="EK319" i="4"/>
  <c r="ER319" i="4"/>
  <c r="EJ319" i="4"/>
  <c r="DL324" i="4"/>
  <c r="DD324" i="4"/>
  <c r="DS324" i="4"/>
  <c r="DK324" i="4"/>
  <c r="DR324" i="4"/>
  <c r="DJ324" i="4"/>
  <c r="DQ324" i="4"/>
  <c r="DI324" i="4"/>
  <c r="DP324" i="4"/>
  <c r="DH324" i="4"/>
  <c r="DO324" i="4"/>
  <c r="DG324" i="4"/>
  <c r="DN324" i="4"/>
  <c r="DF324" i="4"/>
  <c r="DM324" i="4"/>
  <c r="DE324" i="4"/>
  <c r="EY322" i="4"/>
  <c r="EQ322" i="4"/>
  <c r="EX322" i="4"/>
  <c r="EP322" i="4"/>
  <c r="EW322" i="4"/>
  <c r="EO322" i="4"/>
  <c r="EV322" i="4"/>
  <c r="EN322" i="4"/>
  <c r="EU322" i="4"/>
  <c r="EM322" i="4"/>
  <c r="ET322" i="4"/>
  <c r="EL322" i="4"/>
  <c r="ES322" i="4"/>
  <c r="EK322" i="4"/>
  <c r="ER322" i="4"/>
  <c r="EJ322" i="4"/>
  <c r="ET358" i="4"/>
  <c r="EL358" i="4"/>
  <c r="ES358" i="4"/>
  <c r="EK358" i="4"/>
  <c r="EX358" i="4"/>
  <c r="EP358" i="4"/>
  <c r="EW358" i="4"/>
  <c r="EO358" i="4"/>
  <c r="EU358" i="4"/>
  <c r="EQ358" i="4"/>
  <c r="EN358" i="4"/>
  <c r="EM358" i="4"/>
  <c r="EY358" i="4"/>
  <c r="EV358" i="4"/>
  <c r="ER358" i="4"/>
  <c r="EJ358" i="4"/>
  <c r="DN383" i="4"/>
  <c r="DF383" i="4"/>
  <c r="DR383" i="4"/>
  <c r="DJ383" i="4"/>
  <c r="DS383" i="4"/>
  <c r="DH383" i="4"/>
  <c r="DO383" i="4"/>
  <c r="DD383" i="4"/>
  <c r="DM383" i="4"/>
  <c r="DI383" i="4"/>
  <c r="DL383" i="4"/>
  <c r="DK383" i="4"/>
  <c r="DQ383" i="4"/>
  <c r="DP383" i="4"/>
  <c r="DG383" i="4"/>
  <c r="DE383" i="4"/>
  <c r="DP382" i="4"/>
  <c r="DH382" i="4"/>
  <c r="DL382" i="4"/>
  <c r="DD382" i="4"/>
  <c r="DO382" i="4"/>
  <c r="DE382" i="4"/>
  <c r="DK382" i="4"/>
  <c r="DJ382" i="4"/>
  <c r="DQ382" i="4"/>
  <c r="DF382" i="4"/>
  <c r="DI382" i="4"/>
  <c r="DG382" i="4"/>
  <c r="DS382" i="4"/>
  <c r="DR382" i="4"/>
  <c r="DN382" i="4"/>
  <c r="DM382" i="4"/>
  <c r="GQ54" i="4"/>
  <c r="GQ52" i="4"/>
  <c r="L58" i="4"/>
  <c r="L41" i="4"/>
  <c r="AY4" i="4" s="1"/>
  <c r="HX67" i="4"/>
  <c r="HX43" i="4" s="1"/>
  <c r="HX83" i="4"/>
  <c r="HX44" i="4" s="1"/>
  <c r="HX51" i="4"/>
  <c r="HX42" i="4" s="1"/>
  <c r="HP67" i="4"/>
  <c r="HP43" i="4" s="1"/>
  <c r="HP83" i="4"/>
  <c r="HP44" i="4" s="1"/>
  <c r="HP51" i="4"/>
  <c r="HP42" i="4" s="1"/>
  <c r="GD68" i="4"/>
  <c r="GD84" i="4"/>
  <c r="GD52" i="4"/>
  <c r="GD92" i="4"/>
  <c r="GD76" i="4"/>
  <c r="GD60" i="4"/>
  <c r="DX83" i="4"/>
  <c r="DX67" i="4"/>
  <c r="DX51" i="4"/>
  <c r="DX75" i="4"/>
  <c r="DX59" i="4"/>
  <c r="DX91" i="4"/>
  <c r="DP87" i="4"/>
  <c r="DP71" i="4"/>
  <c r="DP55" i="4"/>
  <c r="BC275" i="4"/>
  <c r="CX69" i="4"/>
  <c r="CX18" i="4" s="1"/>
  <c r="CX25" i="4"/>
  <c r="CX16" i="4" s="1"/>
  <c r="CX47" i="4"/>
  <c r="CX17" i="4" s="1"/>
  <c r="CP69" i="4"/>
  <c r="CP18" i="4" s="1"/>
  <c r="CP25" i="4"/>
  <c r="CP16" i="4" s="1"/>
  <c r="CP47" i="4"/>
  <c r="CP17" i="4" s="1"/>
  <c r="CG87" i="4"/>
  <c r="CG71" i="4"/>
  <c r="CG55" i="4"/>
  <c r="BY83" i="4"/>
  <c r="BY51" i="4"/>
  <c r="BY67" i="4"/>
  <c r="BA86" i="4"/>
  <c r="BA70" i="4"/>
  <c r="BA54" i="4"/>
  <c r="AK70" i="4"/>
  <c r="AK86" i="4"/>
  <c r="AK54" i="4"/>
  <c r="AK94" i="4"/>
  <c r="AK62" i="4"/>
  <c r="AK78" i="4"/>
  <c r="AC95" i="4"/>
  <c r="AC79" i="4"/>
  <c r="AC63" i="4"/>
  <c r="AC93" i="4"/>
  <c r="AC77" i="4"/>
  <c r="AC61" i="4"/>
  <c r="M86" i="4"/>
  <c r="M70" i="4"/>
  <c r="M54" i="4"/>
  <c r="M75" i="4"/>
  <c r="M91" i="4"/>
  <c r="M59" i="4"/>
  <c r="DA271" i="4"/>
  <c r="DA390" i="4" s="1"/>
  <c r="CS271" i="4"/>
  <c r="CS390" i="4" s="1"/>
  <c r="CZ271" i="4"/>
  <c r="CZ390" i="4" s="1"/>
  <c r="CR271" i="4"/>
  <c r="CR390" i="4" s="1"/>
  <c r="CY271" i="4"/>
  <c r="CY390" i="4" s="1"/>
  <c r="CQ271" i="4"/>
  <c r="CQ390" i="4" s="1"/>
  <c r="CX271" i="4"/>
  <c r="CX390" i="4" s="1"/>
  <c r="CP271" i="4"/>
  <c r="CP390" i="4" s="1"/>
  <c r="CV271" i="4"/>
  <c r="CV390" i="4" s="1"/>
  <c r="CN271" i="4"/>
  <c r="CN390" i="4" s="1"/>
  <c r="DC271" i="4"/>
  <c r="DC390" i="4" s="1"/>
  <c r="CU271" i="4"/>
  <c r="CU390" i="4" s="1"/>
  <c r="DB271" i="4"/>
  <c r="DB390" i="4" s="1"/>
  <c r="CT271" i="4"/>
  <c r="CT390" i="4" s="1"/>
  <c r="CW271" i="4"/>
  <c r="CW390" i="4" s="1"/>
  <c r="CO271" i="4"/>
  <c r="CO390" i="4" s="1"/>
  <c r="FI301" i="4"/>
  <c r="FI402" i="4" s="1"/>
  <c r="FA301" i="4"/>
  <c r="FA402" i="4" s="1"/>
  <c r="FH301" i="4"/>
  <c r="FH402" i="4" s="1"/>
  <c r="EZ301" i="4"/>
  <c r="EZ402" i="4" s="1"/>
  <c r="FO301" i="4"/>
  <c r="FO402" i="4" s="1"/>
  <c r="FG301" i="4"/>
  <c r="FG402" i="4" s="1"/>
  <c r="FN301" i="4"/>
  <c r="FN402" i="4" s="1"/>
  <c r="FF301" i="4"/>
  <c r="FF402" i="4" s="1"/>
  <c r="FM301" i="4"/>
  <c r="FM402" i="4" s="1"/>
  <c r="FE301" i="4"/>
  <c r="FE402" i="4" s="1"/>
  <c r="FL301" i="4"/>
  <c r="FL402" i="4" s="1"/>
  <c r="FD301" i="4"/>
  <c r="FD402" i="4" s="1"/>
  <c r="FK301" i="4"/>
  <c r="FK402" i="4" s="1"/>
  <c r="FC301" i="4"/>
  <c r="FC402" i="4" s="1"/>
  <c r="FJ301" i="4"/>
  <c r="FJ402" i="4" s="1"/>
  <c r="FB301" i="4"/>
  <c r="FB402" i="4" s="1"/>
  <c r="EC312" i="4"/>
  <c r="DU312" i="4"/>
  <c r="EB312" i="4"/>
  <c r="DT312" i="4"/>
  <c r="EI312" i="4"/>
  <c r="EA312" i="4"/>
  <c r="EH312" i="4"/>
  <c r="DZ312" i="4"/>
  <c r="EG312" i="4"/>
  <c r="DY312" i="4"/>
  <c r="EF312" i="4"/>
  <c r="DX312" i="4"/>
  <c r="EE312" i="4"/>
  <c r="DW312" i="4"/>
  <c r="ED312" i="4"/>
  <c r="DV312" i="4"/>
  <c r="EI315" i="4"/>
  <c r="EA315" i="4"/>
  <c r="EH315" i="4"/>
  <c r="DZ315" i="4"/>
  <c r="EG315" i="4"/>
  <c r="DY315" i="4"/>
  <c r="EF315" i="4"/>
  <c r="DX315" i="4"/>
  <c r="EE315" i="4"/>
  <c r="DW315" i="4"/>
  <c r="ED315" i="4"/>
  <c r="DV315" i="4"/>
  <c r="EC315" i="4"/>
  <c r="DU315" i="4"/>
  <c r="EB315" i="4"/>
  <c r="DT315" i="4"/>
  <c r="EE361" i="4"/>
  <c r="DW361" i="4"/>
  <c r="ED361" i="4"/>
  <c r="DV361" i="4"/>
  <c r="EI361" i="4"/>
  <c r="EA361" i="4"/>
  <c r="EH361" i="4"/>
  <c r="DZ361" i="4"/>
  <c r="EC361" i="4"/>
  <c r="EB361" i="4"/>
  <c r="DY361" i="4"/>
  <c r="DX361" i="4"/>
  <c r="DU361" i="4"/>
  <c r="DT361" i="4"/>
  <c r="EG361" i="4"/>
  <c r="EF361" i="4"/>
  <c r="CY361" i="4"/>
  <c r="CQ361" i="4"/>
  <c r="CX361" i="4"/>
  <c r="CP361" i="4"/>
  <c r="DC361" i="4"/>
  <c r="CU361" i="4"/>
  <c r="DB361" i="4"/>
  <c r="CT361" i="4"/>
  <c r="CW361" i="4"/>
  <c r="CV361" i="4"/>
  <c r="CS361" i="4"/>
  <c r="CR361" i="4"/>
  <c r="CO361" i="4"/>
  <c r="CN361" i="4"/>
  <c r="DA361" i="4"/>
  <c r="CZ361" i="4"/>
  <c r="CZ385" i="4"/>
  <c r="CR385" i="4"/>
  <c r="CV385" i="4"/>
  <c r="CN385" i="4"/>
  <c r="CU385" i="4"/>
  <c r="DB385" i="4"/>
  <c r="CQ385" i="4"/>
  <c r="DA385" i="4"/>
  <c r="CP385" i="4"/>
  <c r="CW385" i="4"/>
  <c r="CX385" i="4"/>
  <c r="CT385" i="4"/>
  <c r="CS385" i="4"/>
  <c r="CO385" i="4"/>
  <c r="CY385" i="4"/>
  <c r="DC385" i="4"/>
  <c r="CM176" i="4"/>
  <c r="EY137" i="4"/>
  <c r="CM109" i="4"/>
  <c r="CM74" i="4"/>
  <c r="EU350" i="4"/>
  <c r="EM350" i="4"/>
  <c r="ET350" i="4"/>
  <c r="EL350" i="4"/>
  <c r="ES350" i="4"/>
  <c r="EK350" i="4"/>
  <c r="ER350" i="4"/>
  <c r="EJ350" i="4"/>
  <c r="EY350" i="4"/>
  <c r="EQ350" i="4"/>
  <c r="EX350" i="4"/>
  <c r="EP350" i="4"/>
  <c r="EW350" i="4"/>
  <c r="EO350" i="4"/>
  <c r="EV350" i="4"/>
  <c r="EN350" i="4"/>
  <c r="CH352" i="4"/>
  <c r="BZ352" i="4"/>
  <c r="CF352" i="4"/>
  <c r="BX352" i="4"/>
  <c r="CM352" i="4"/>
  <c r="CE352" i="4"/>
  <c r="CL352" i="4"/>
  <c r="CD352" i="4"/>
  <c r="CJ352" i="4"/>
  <c r="CB352" i="4"/>
  <c r="CI352" i="4"/>
  <c r="CA352" i="4"/>
  <c r="CC352" i="4"/>
  <c r="BY352" i="4"/>
  <c r="CK352" i="4"/>
  <c r="CG352" i="4"/>
  <c r="CJ375" i="4"/>
  <c r="CB375" i="4"/>
  <c r="CF375" i="4"/>
  <c r="BX375" i="4"/>
  <c r="CM375" i="4"/>
  <c r="CC375" i="4"/>
  <c r="CL375" i="4"/>
  <c r="CA375" i="4"/>
  <c r="CH375" i="4"/>
  <c r="CG375" i="4"/>
  <c r="CE375" i="4"/>
  <c r="CD375" i="4"/>
  <c r="CK375" i="4"/>
  <c r="CI375" i="4"/>
  <c r="BZ375" i="4"/>
  <c r="BY375" i="4"/>
  <c r="EE55" i="4"/>
  <c r="EK53" i="4"/>
  <c r="EK51" i="4"/>
  <c r="EK42" i="4" s="1"/>
  <c r="IP86" i="4"/>
  <c r="IP70" i="4"/>
  <c r="IP54" i="4"/>
  <c r="IH86" i="4"/>
  <c r="IH70" i="4"/>
  <c r="IH54" i="4"/>
  <c r="GC84" i="4"/>
  <c r="GC68" i="4"/>
  <c r="GC52" i="4"/>
  <c r="GC94" i="4"/>
  <c r="GC78" i="4"/>
  <c r="GC62" i="4"/>
  <c r="FU92" i="4"/>
  <c r="FU76" i="4"/>
  <c r="FU60" i="4"/>
  <c r="FK67" i="4"/>
  <c r="FK43" i="4" s="1"/>
  <c r="FK83" i="4"/>
  <c r="FK44" i="4" s="1"/>
  <c r="FK51" i="4"/>
  <c r="FK42" i="4" s="1"/>
  <c r="FC67" i="4"/>
  <c r="FC43" i="4" s="1"/>
  <c r="FC83" i="4"/>
  <c r="FC44" i="4" s="1"/>
  <c r="FC51" i="4"/>
  <c r="FC42" i="4" s="1"/>
  <c r="DW91" i="4"/>
  <c r="DW75" i="4"/>
  <c r="DW59" i="4"/>
  <c r="AR270" i="4"/>
  <c r="CW76" i="4"/>
  <c r="CW54" i="4"/>
  <c r="CW32" i="4"/>
  <c r="CO76" i="4"/>
  <c r="CO54" i="4"/>
  <c r="CO32" i="4"/>
  <c r="CO74" i="4"/>
  <c r="CO52" i="4"/>
  <c r="CO30" i="4"/>
  <c r="CF87" i="4"/>
  <c r="CF71" i="4"/>
  <c r="CF55" i="4"/>
  <c r="CF95" i="4"/>
  <c r="CF79" i="4"/>
  <c r="CF63" i="4"/>
  <c r="CF93" i="4"/>
  <c r="CF77" i="4"/>
  <c r="CF61" i="4"/>
  <c r="BX67" i="4"/>
  <c r="BX83" i="4"/>
  <c r="BX51" i="4"/>
  <c r="BX94" i="4"/>
  <c r="BX62" i="4"/>
  <c r="BX78" i="4"/>
  <c r="BH86" i="4"/>
  <c r="BH70" i="4"/>
  <c r="BH54" i="4"/>
  <c r="AR93" i="4"/>
  <c r="AR77" i="4"/>
  <c r="AR61" i="4"/>
  <c r="AJ85" i="4"/>
  <c r="AJ69" i="4"/>
  <c r="AJ53" i="4"/>
  <c r="AJ95" i="4"/>
  <c r="AJ79" i="4"/>
  <c r="AJ63" i="4"/>
  <c r="AJ94" i="4"/>
  <c r="AJ62" i="4"/>
  <c r="AJ78" i="4"/>
  <c r="T85" i="4"/>
  <c r="T69" i="4"/>
  <c r="T53" i="4"/>
  <c r="L76" i="4"/>
  <c r="L60" i="4"/>
  <c r="L92" i="4"/>
  <c r="BK99" i="4"/>
  <c r="AP50" i="4"/>
  <c r="EF270" i="4"/>
  <c r="DX270" i="4"/>
  <c r="EE270" i="4"/>
  <c r="DW270" i="4"/>
  <c r="ED270" i="4"/>
  <c r="DV270" i="4"/>
  <c r="EC270" i="4"/>
  <c r="DU270" i="4"/>
  <c r="EI270" i="4"/>
  <c r="EA270" i="4"/>
  <c r="EH270" i="4"/>
  <c r="DZ270" i="4"/>
  <c r="EG270" i="4"/>
  <c r="DY270" i="4"/>
  <c r="EB270" i="4"/>
  <c r="DT270" i="4"/>
  <c r="EC278" i="4"/>
  <c r="DU278" i="4"/>
  <c r="EB278" i="4"/>
  <c r="DT278" i="4"/>
  <c r="EI278" i="4"/>
  <c r="EA278" i="4"/>
  <c r="EH278" i="4"/>
  <c r="DZ278" i="4"/>
  <c r="EG278" i="4"/>
  <c r="DY278" i="4"/>
  <c r="EF278" i="4"/>
  <c r="DX278" i="4"/>
  <c r="EE278" i="4"/>
  <c r="DW278" i="4"/>
  <c r="ED278" i="4"/>
  <c r="DV278" i="4"/>
  <c r="CZ270" i="4"/>
  <c r="CR270" i="4"/>
  <c r="CY270" i="4"/>
  <c r="CQ270" i="4"/>
  <c r="CX270" i="4"/>
  <c r="CP270" i="4"/>
  <c r="CW270" i="4"/>
  <c r="CO270" i="4"/>
  <c r="DC270" i="4"/>
  <c r="CU270" i="4"/>
  <c r="DB270" i="4"/>
  <c r="CT270" i="4"/>
  <c r="DA270" i="4"/>
  <c r="CS270" i="4"/>
  <c r="CV270" i="4"/>
  <c r="CN270" i="4"/>
  <c r="FM298" i="4"/>
  <c r="FE298" i="4"/>
  <c r="FL298" i="4"/>
  <c r="FD298" i="4"/>
  <c r="FK298" i="4"/>
  <c r="FC298" i="4"/>
  <c r="FJ298" i="4"/>
  <c r="FB298" i="4"/>
  <c r="FI298" i="4"/>
  <c r="FA298" i="4"/>
  <c r="FH298" i="4"/>
  <c r="EZ298" i="4"/>
  <c r="FO298" i="4"/>
  <c r="FG298" i="4"/>
  <c r="FN298" i="4"/>
  <c r="FF298" i="4"/>
  <c r="EB289" i="4"/>
  <c r="DT289" i="4"/>
  <c r="EI289" i="4"/>
  <c r="EA289" i="4"/>
  <c r="EH289" i="4"/>
  <c r="DZ289" i="4"/>
  <c r="EG289" i="4"/>
  <c r="DY289" i="4"/>
  <c r="EF289" i="4"/>
  <c r="DX289" i="4"/>
  <c r="EE289" i="4"/>
  <c r="DW289" i="4"/>
  <c r="ED289" i="4"/>
  <c r="DV289" i="4"/>
  <c r="EC289" i="4"/>
  <c r="DU289" i="4"/>
  <c r="CZ297" i="4"/>
  <c r="CR297" i="4"/>
  <c r="CY297" i="4"/>
  <c r="CQ297" i="4"/>
  <c r="CX297" i="4"/>
  <c r="CP297" i="4"/>
  <c r="CW297" i="4"/>
  <c r="CO297" i="4"/>
  <c r="CV297" i="4"/>
  <c r="CN297" i="4"/>
  <c r="DC297" i="4"/>
  <c r="CU297" i="4"/>
  <c r="DB297" i="4"/>
  <c r="CT297" i="4"/>
  <c r="DA297" i="4"/>
  <c r="CS297" i="4"/>
  <c r="CW304" i="4"/>
  <c r="CO304" i="4"/>
  <c r="CV304" i="4"/>
  <c r="CN304" i="4"/>
  <c r="DC304" i="4"/>
  <c r="CU304" i="4"/>
  <c r="DB304" i="4"/>
  <c r="CT304" i="4"/>
  <c r="DA304" i="4"/>
  <c r="CS304" i="4"/>
  <c r="CZ304" i="4"/>
  <c r="CR304" i="4"/>
  <c r="CY304" i="4"/>
  <c r="CQ304" i="4"/>
  <c r="CX304" i="4"/>
  <c r="CP304" i="4"/>
  <c r="DB310" i="4"/>
  <c r="CT310" i="4"/>
  <c r="DA310" i="4"/>
  <c r="CS310" i="4"/>
  <c r="CZ310" i="4"/>
  <c r="CR310" i="4"/>
  <c r="CY310" i="4"/>
  <c r="CQ310" i="4"/>
  <c r="CX310" i="4"/>
  <c r="CP310" i="4"/>
  <c r="CW310" i="4"/>
  <c r="CO310" i="4"/>
  <c r="CV310" i="4"/>
  <c r="CN310" i="4"/>
  <c r="DC310" i="4"/>
  <c r="CU310" i="4"/>
  <c r="EG342" i="4"/>
  <c r="DY342" i="4"/>
  <c r="EC342" i="4"/>
  <c r="DU342" i="4"/>
  <c r="DZ342" i="4"/>
  <c r="EI342" i="4"/>
  <c r="DX342" i="4"/>
  <c r="EH342" i="4"/>
  <c r="DW342" i="4"/>
  <c r="EF342" i="4"/>
  <c r="DV342" i="4"/>
  <c r="EE342" i="4"/>
  <c r="DT342" i="4"/>
  <c r="ED342" i="4"/>
  <c r="EB342" i="4"/>
  <c r="EA342" i="4"/>
  <c r="FK343" i="4"/>
  <c r="FC343" i="4"/>
  <c r="FI343" i="4"/>
  <c r="FA343" i="4"/>
  <c r="FH343" i="4"/>
  <c r="EZ343" i="4"/>
  <c r="FO343" i="4"/>
  <c r="FG343" i="4"/>
  <c r="FM343" i="4"/>
  <c r="FE343" i="4"/>
  <c r="FL343" i="4"/>
  <c r="FD343" i="4"/>
  <c r="FN343" i="4"/>
  <c r="FJ343" i="4"/>
  <c r="FF343" i="4"/>
  <c r="FB343" i="4"/>
  <c r="EB367" i="4"/>
  <c r="DT367" i="4"/>
  <c r="EI367" i="4"/>
  <c r="EA367" i="4"/>
  <c r="EF367" i="4"/>
  <c r="DX367" i="4"/>
  <c r="EE367" i="4"/>
  <c r="DW367" i="4"/>
  <c r="DZ367" i="4"/>
  <c r="DY367" i="4"/>
  <c r="DV367" i="4"/>
  <c r="DU367" i="4"/>
  <c r="EH367" i="4"/>
  <c r="EG367" i="4"/>
  <c r="ED367" i="4"/>
  <c r="EC367" i="4"/>
  <c r="CG303" i="4"/>
  <c r="CG406" i="4" s="1"/>
  <c r="BY303" i="4"/>
  <c r="BY406" i="4" s="1"/>
  <c r="CF303" i="4"/>
  <c r="CF406" i="4" s="1"/>
  <c r="BX303" i="4"/>
  <c r="BX406" i="4" s="1"/>
  <c r="CM303" i="4"/>
  <c r="CM406" i="4" s="1"/>
  <c r="CE303" i="4"/>
  <c r="CE406" i="4" s="1"/>
  <c r="CL303" i="4"/>
  <c r="CL406" i="4" s="1"/>
  <c r="CD303" i="4"/>
  <c r="CD406" i="4" s="1"/>
  <c r="CK303" i="4"/>
  <c r="CK406" i="4" s="1"/>
  <c r="CC303" i="4"/>
  <c r="CC406" i="4" s="1"/>
  <c r="CJ303" i="4"/>
  <c r="CJ406" i="4" s="1"/>
  <c r="CB303" i="4"/>
  <c r="CB406" i="4" s="1"/>
  <c r="CI303" i="4"/>
  <c r="CI406" i="4" s="1"/>
  <c r="CA303" i="4"/>
  <c r="CA406" i="4" s="1"/>
  <c r="CH303" i="4"/>
  <c r="CH406" i="4" s="1"/>
  <c r="BZ303" i="4"/>
  <c r="BZ406" i="4" s="1"/>
  <c r="BT95" i="4"/>
  <c r="BT79" i="4"/>
  <c r="BT63" i="4"/>
  <c r="EJ84" i="4"/>
  <c r="EJ44" i="4" s="1"/>
  <c r="EJ86" i="4"/>
  <c r="EK84" i="4"/>
  <c r="EK44" i="4" s="1"/>
  <c r="EK86" i="4"/>
  <c r="ED84" i="4"/>
  <c r="ED86" i="4"/>
  <c r="EK91" i="4"/>
  <c r="EK47" i="4" s="1"/>
  <c r="EE84" i="4"/>
  <c r="EE44" i="4" s="1"/>
  <c r="EE86" i="4"/>
  <c r="ED91" i="4"/>
  <c r="EF84" i="4"/>
  <c r="EF86" i="4"/>
  <c r="EE91" i="4"/>
  <c r="EE47" i="4" s="1"/>
  <c r="EF91" i="4"/>
  <c r="EG47" i="4"/>
  <c r="EE95" i="4"/>
  <c r="EF95" i="4"/>
  <c r="EK93" i="4"/>
  <c r="ED93" i="4"/>
  <c r="EE93" i="4"/>
  <c r="EF93" i="4"/>
  <c r="EK95" i="4"/>
  <c r="ED95" i="4"/>
  <c r="ES67" i="4"/>
  <c r="ES43" i="4" s="1"/>
  <c r="GW54" i="4"/>
  <c r="GW52" i="4"/>
  <c r="GW42" i="4" s="1"/>
  <c r="IO86" i="4"/>
  <c r="IO70" i="4"/>
  <c r="IO54" i="4"/>
  <c r="IG86" i="4"/>
  <c r="IG70" i="4"/>
  <c r="IG54" i="4"/>
  <c r="HV83" i="4"/>
  <c r="HV44" i="4" s="1"/>
  <c r="HV67" i="4"/>
  <c r="HV43" i="4" s="1"/>
  <c r="HV51" i="4"/>
  <c r="HV42" i="4" s="1"/>
  <c r="HN83" i="4"/>
  <c r="HN44" i="4" s="1"/>
  <c r="HN67" i="4"/>
  <c r="HN43" i="4" s="1"/>
  <c r="HN51" i="4"/>
  <c r="HN42" i="4" s="1"/>
  <c r="GB95" i="4"/>
  <c r="GB79" i="4"/>
  <c r="GB63" i="4"/>
  <c r="FT94" i="4"/>
  <c r="FT78" i="4"/>
  <c r="FT62" i="4"/>
  <c r="FJ85" i="4"/>
  <c r="FJ69" i="4"/>
  <c r="FJ53" i="4"/>
  <c r="FB85" i="4"/>
  <c r="FB69" i="4"/>
  <c r="FB53" i="4"/>
  <c r="EG51" i="4"/>
  <c r="EG42" i="4" s="1"/>
  <c r="DN84" i="4"/>
  <c r="DN68" i="4"/>
  <c r="DN52" i="4"/>
  <c r="DN87" i="4"/>
  <c r="DN71" i="4"/>
  <c r="DN55" i="4"/>
  <c r="DN95" i="4"/>
  <c r="DN79" i="4"/>
  <c r="DN63" i="4"/>
  <c r="CV69" i="4"/>
  <c r="CV18" i="4" s="1"/>
  <c r="CV25" i="4"/>
  <c r="CV16" i="4" s="1"/>
  <c r="CV47" i="4"/>
  <c r="CV17" i="4" s="1"/>
  <c r="CN69" i="4"/>
  <c r="CN18" i="4" s="1"/>
  <c r="CN25" i="4"/>
  <c r="CN16" i="4" s="1"/>
  <c r="CN47" i="4"/>
  <c r="CN17" i="4" s="1"/>
  <c r="BW69" i="4"/>
  <c r="BW85" i="4"/>
  <c r="BW53" i="4"/>
  <c r="BW75" i="4"/>
  <c r="BW59" i="4"/>
  <c r="BW91" i="4"/>
  <c r="BW95" i="4"/>
  <c r="BW79" i="4"/>
  <c r="BW63" i="4"/>
  <c r="AY84" i="4"/>
  <c r="AY68" i="4"/>
  <c r="AY52" i="4"/>
  <c r="AI84" i="4"/>
  <c r="AI68" i="4"/>
  <c r="AI52" i="4"/>
  <c r="AI95" i="4"/>
  <c r="AI79" i="4"/>
  <c r="AI63" i="4"/>
  <c r="S84" i="4"/>
  <c r="S68" i="4"/>
  <c r="S52" i="4"/>
  <c r="K75" i="4"/>
  <c r="K91" i="4"/>
  <c r="K59" i="4"/>
  <c r="L115" i="4"/>
  <c r="AG107" i="4"/>
  <c r="BB107" i="4" s="1"/>
  <c r="BW107" i="4" s="1"/>
  <c r="CV348" i="4"/>
  <c r="CN348" i="4"/>
  <c r="DC348" i="4"/>
  <c r="CU348" i="4"/>
  <c r="DB348" i="4"/>
  <c r="CT348" i="4"/>
  <c r="DA348" i="4"/>
  <c r="CS348" i="4"/>
  <c r="CZ348" i="4"/>
  <c r="CR348" i="4"/>
  <c r="CY348" i="4"/>
  <c r="CQ348" i="4"/>
  <c r="CX348" i="4"/>
  <c r="CP348" i="4"/>
  <c r="CW348" i="4"/>
  <c r="CO348" i="4"/>
  <c r="CV340" i="4"/>
  <c r="CN340" i="4"/>
  <c r="DC340" i="4"/>
  <c r="CU340" i="4"/>
  <c r="DB340" i="4"/>
  <c r="CT340" i="4"/>
  <c r="DA340" i="4"/>
  <c r="CS340" i="4"/>
  <c r="CZ340" i="4"/>
  <c r="CR340" i="4"/>
  <c r="CY340" i="4"/>
  <c r="CQ340" i="4"/>
  <c r="CX340" i="4"/>
  <c r="CP340" i="4"/>
  <c r="CW340" i="4"/>
  <c r="CO340" i="4"/>
  <c r="DA339" i="4"/>
  <c r="CS339" i="4"/>
  <c r="CZ339" i="4"/>
  <c r="CR339" i="4"/>
  <c r="CY339" i="4"/>
  <c r="CQ339" i="4"/>
  <c r="CX339" i="4"/>
  <c r="CP339" i="4"/>
  <c r="CW339" i="4"/>
  <c r="CO339" i="4"/>
  <c r="CV339" i="4"/>
  <c r="CN339" i="4"/>
  <c r="DC339" i="4"/>
  <c r="CU339" i="4"/>
  <c r="DB339" i="4"/>
  <c r="CT339" i="4"/>
  <c r="EG339" i="4"/>
  <c r="DY339" i="4"/>
  <c r="EF339" i="4"/>
  <c r="DX339" i="4"/>
  <c r="EE339" i="4"/>
  <c r="DW339" i="4"/>
  <c r="ED339" i="4"/>
  <c r="DV339" i="4"/>
  <c r="EC339" i="4"/>
  <c r="DU339" i="4"/>
  <c r="EB339" i="4"/>
  <c r="DT339" i="4"/>
  <c r="EI339" i="4"/>
  <c r="EA339" i="4"/>
  <c r="EH339" i="4"/>
  <c r="DZ339" i="4"/>
  <c r="DA371" i="4"/>
  <c r="CS371" i="4"/>
  <c r="CZ371" i="4"/>
  <c r="CR371" i="4"/>
  <c r="CW371" i="4"/>
  <c r="CO371" i="4"/>
  <c r="CV371" i="4"/>
  <c r="CN371" i="4"/>
  <c r="CX371" i="4"/>
  <c r="CU371" i="4"/>
  <c r="CP371" i="4"/>
  <c r="DC371" i="4"/>
  <c r="DB371" i="4"/>
  <c r="CY371" i="4"/>
  <c r="CT371" i="4"/>
  <c r="CQ371" i="4"/>
  <c r="FK372" i="4"/>
  <c r="FC372" i="4"/>
  <c r="FJ372" i="4"/>
  <c r="FB372" i="4"/>
  <c r="FO372" i="4"/>
  <c r="FG372" i="4"/>
  <c r="FN372" i="4"/>
  <c r="FF372" i="4"/>
  <c r="FH372" i="4"/>
  <c r="FE372" i="4"/>
  <c r="EZ372" i="4"/>
  <c r="FM372" i="4"/>
  <c r="FI372" i="4"/>
  <c r="FD372" i="4"/>
  <c r="FA372" i="4"/>
  <c r="FL372" i="4"/>
  <c r="DC266" i="4"/>
  <c r="CU266" i="4"/>
  <c r="DB266" i="4"/>
  <c r="CT266" i="4"/>
  <c r="DA266" i="4"/>
  <c r="CS266" i="4"/>
  <c r="CZ266" i="4"/>
  <c r="CR266" i="4"/>
  <c r="CY266" i="4"/>
  <c r="CQ266" i="4"/>
  <c r="CX266" i="4"/>
  <c r="CP266" i="4"/>
  <c r="CW266" i="4"/>
  <c r="CO266" i="4"/>
  <c r="CV266" i="4"/>
  <c r="CN266" i="4"/>
  <c r="FN284" i="4"/>
  <c r="FF284" i="4"/>
  <c r="FM284" i="4"/>
  <c r="FE284" i="4"/>
  <c r="FL284" i="4"/>
  <c r="FD284" i="4"/>
  <c r="FK284" i="4"/>
  <c r="FC284" i="4"/>
  <c r="FJ284" i="4"/>
  <c r="FB284" i="4"/>
  <c r="FI284" i="4"/>
  <c r="FA284" i="4"/>
  <c r="FH284" i="4"/>
  <c r="EZ284" i="4"/>
  <c r="FO284" i="4"/>
  <c r="FG284" i="4"/>
  <c r="EB275" i="4"/>
  <c r="DT275" i="4"/>
  <c r="EI275" i="4"/>
  <c r="EA275" i="4"/>
  <c r="EH275" i="4"/>
  <c r="DZ275" i="4"/>
  <c r="EG275" i="4"/>
  <c r="DY275" i="4"/>
  <c r="EF275" i="4"/>
  <c r="DX275" i="4"/>
  <c r="EE275" i="4"/>
  <c r="DW275" i="4"/>
  <c r="ED275" i="4"/>
  <c r="DV275" i="4"/>
  <c r="EC275" i="4"/>
  <c r="DU275" i="4"/>
  <c r="EH283" i="4"/>
  <c r="DZ283" i="4"/>
  <c r="EG283" i="4"/>
  <c r="DY283" i="4"/>
  <c r="EF283" i="4"/>
  <c r="DX283" i="4"/>
  <c r="EE283" i="4"/>
  <c r="DW283" i="4"/>
  <c r="ED283" i="4"/>
  <c r="DV283" i="4"/>
  <c r="EC283" i="4"/>
  <c r="DU283" i="4"/>
  <c r="EB283" i="4"/>
  <c r="DT283" i="4"/>
  <c r="EI283" i="4"/>
  <c r="EA283" i="4"/>
  <c r="ED296" i="4"/>
  <c r="DV296" i="4"/>
  <c r="EC296" i="4"/>
  <c r="DU296" i="4"/>
  <c r="EB296" i="4"/>
  <c r="DT296" i="4"/>
  <c r="EI296" i="4"/>
  <c r="EA296" i="4"/>
  <c r="EH296" i="4"/>
  <c r="DZ296" i="4"/>
  <c r="EG296" i="4"/>
  <c r="DY296" i="4"/>
  <c r="EF296" i="4"/>
  <c r="DX296" i="4"/>
  <c r="EE296" i="4"/>
  <c r="DW296" i="4"/>
  <c r="EH293" i="4"/>
  <c r="DZ293" i="4"/>
  <c r="EG293" i="4"/>
  <c r="DY293" i="4"/>
  <c r="EF293" i="4"/>
  <c r="DX293" i="4"/>
  <c r="EE293" i="4"/>
  <c r="DW293" i="4"/>
  <c r="ED293" i="4"/>
  <c r="DV293" i="4"/>
  <c r="EC293" i="4"/>
  <c r="DU293" i="4"/>
  <c r="EB293" i="4"/>
  <c r="DT293" i="4"/>
  <c r="EI293" i="4"/>
  <c r="EA293" i="4"/>
  <c r="CZ320" i="4"/>
  <c r="CR320" i="4"/>
  <c r="CY320" i="4"/>
  <c r="CX320" i="4"/>
  <c r="CW320" i="4"/>
  <c r="CO320" i="4"/>
  <c r="DC320" i="4"/>
  <c r="CU320" i="4"/>
  <c r="DB320" i="4"/>
  <c r="CT320" i="4"/>
  <c r="DA320" i="4"/>
  <c r="CS320" i="4"/>
  <c r="CP320" i="4"/>
  <c r="CN320" i="4"/>
  <c r="CV320" i="4"/>
  <c r="CQ320" i="4"/>
  <c r="EB325" i="4"/>
  <c r="DT325" i="4"/>
  <c r="EI325" i="4"/>
  <c r="EA325" i="4"/>
  <c r="EH325" i="4"/>
  <c r="DZ325" i="4"/>
  <c r="EG325" i="4"/>
  <c r="DY325" i="4"/>
  <c r="EF325" i="4"/>
  <c r="DX325" i="4"/>
  <c r="EE325" i="4"/>
  <c r="DW325" i="4"/>
  <c r="ED325" i="4"/>
  <c r="DV325" i="4"/>
  <c r="EC325" i="4"/>
  <c r="DU325" i="4"/>
  <c r="EB359" i="4"/>
  <c r="DT359" i="4"/>
  <c r="EI359" i="4"/>
  <c r="EA359" i="4"/>
  <c r="EF359" i="4"/>
  <c r="DX359" i="4"/>
  <c r="EE359" i="4"/>
  <c r="DW359" i="4"/>
  <c r="EH359" i="4"/>
  <c r="ED359" i="4"/>
  <c r="EC359" i="4"/>
  <c r="DZ359" i="4"/>
  <c r="DV359" i="4"/>
  <c r="DU359" i="4"/>
  <c r="EG359" i="4"/>
  <c r="DY359" i="4"/>
  <c r="CV359" i="4"/>
  <c r="CN359" i="4"/>
  <c r="DC359" i="4"/>
  <c r="CU359" i="4"/>
  <c r="CZ359" i="4"/>
  <c r="CR359" i="4"/>
  <c r="CY359" i="4"/>
  <c r="CQ359" i="4"/>
  <c r="DB359" i="4"/>
  <c r="CX359" i="4"/>
  <c r="CW359" i="4"/>
  <c r="CT359" i="4"/>
  <c r="CP359" i="4"/>
  <c r="CO359" i="4"/>
  <c r="CS359" i="4"/>
  <c r="DA359" i="4"/>
  <c r="CZ382" i="4"/>
  <c r="CR382" i="4"/>
  <c r="CV382" i="4"/>
  <c r="CN382" i="4"/>
  <c r="CT382" i="4"/>
  <c r="DA382" i="4"/>
  <c r="CP382" i="4"/>
  <c r="CY382" i="4"/>
  <c r="CO382" i="4"/>
  <c r="CU382" i="4"/>
  <c r="CX382" i="4"/>
  <c r="CW382" i="4"/>
  <c r="CS382" i="4"/>
  <c r="CQ382" i="4"/>
  <c r="DC382" i="4"/>
  <c r="DB382" i="4"/>
  <c r="H271" i="4"/>
  <c r="T263" i="4"/>
  <c r="AJ4" i="4" s="1"/>
  <c r="CL302" i="4"/>
  <c r="CL404" i="4" s="1"/>
  <c r="CD302" i="4"/>
  <c r="CD404" i="4" s="1"/>
  <c r="CF302" i="4"/>
  <c r="CF404" i="4" s="1"/>
  <c r="BX302" i="4"/>
  <c r="BX404" i="4" s="1"/>
  <c r="CI302" i="4"/>
  <c r="CI404" i="4" s="1"/>
  <c r="BY302" i="4"/>
  <c r="BY404" i="4" s="1"/>
  <c r="CH302" i="4"/>
  <c r="CH404" i="4" s="1"/>
  <c r="CG302" i="4"/>
  <c r="CG404" i="4" s="1"/>
  <c r="CE302" i="4"/>
  <c r="CE404" i="4" s="1"/>
  <c r="CC302" i="4"/>
  <c r="CC404" i="4" s="1"/>
  <c r="CM302" i="4"/>
  <c r="CM404" i="4" s="1"/>
  <c r="CB302" i="4"/>
  <c r="CB404" i="4" s="1"/>
  <c r="CK302" i="4"/>
  <c r="CK404" i="4" s="1"/>
  <c r="CA302" i="4"/>
  <c r="CA404" i="4" s="1"/>
  <c r="CJ302" i="4"/>
  <c r="CJ404" i="4" s="1"/>
  <c r="BZ302" i="4"/>
  <c r="BZ404" i="4" s="1"/>
  <c r="AC202" i="4"/>
  <c r="AX121" i="4"/>
  <c r="BL67" i="4"/>
  <c r="BL83" i="4"/>
  <c r="BL51" i="4"/>
  <c r="FS98" i="4"/>
  <c r="GM42" i="4"/>
  <c r="HH42" i="4" s="1"/>
  <c r="EB42" i="4"/>
  <c r="BD366" i="4"/>
  <c r="AX366" i="4"/>
  <c r="BQ341" i="4"/>
  <c r="BI341" i="4"/>
  <c r="BP341" i="4"/>
  <c r="BH341" i="4"/>
  <c r="BW341" i="4"/>
  <c r="BO341" i="4"/>
  <c r="BV341" i="4"/>
  <c r="BN341" i="4"/>
  <c r="BU341" i="4"/>
  <c r="BM341" i="4"/>
  <c r="BT341" i="4"/>
  <c r="BL341" i="4"/>
  <c r="BS341" i="4"/>
  <c r="BK341" i="4"/>
  <c r="BR341" i="4"/>
  <c r="BJ341" i="4"/>
  <c r="BK366" i="4"/>
  <c r="BV366" i="4"/>
  <c r="AY339" i="4"/>
  <c r="BE339" i="4"/>
  <c r="BQ339" i="4"/>
  <c r="BU339" i="4"/>
  <c r="BR305" i="4"/>
  <c r="K317" i="4"/>
  <c r="K318" i="4" s="1"/>
  <c r="K313" i="4"/>
  <c r="K314" i="4"/>
  <c r="K315" i="4" s="1"/>
  <c r="BI305" i="4"/>
  <c r="AR305" i="4"/>
  <c r="BG305" i="4"/>
  <c r="R315" i="4"/>
  <c r="R313" i="4"/>
  <c r="R316" i="4" s="1"/>
  <c r="R317" i="4" s="1"/>
  <c r="R318" i="4" s="1"/>
  <c r="AU306" i="4"/>
  <c r="C317" i="4"/>
  <c r="C325" i="4" s="1"/>
  <c r="C333" i="4" s="1"/>
  <c r="C309" i="4"/>
  <c r="BM306" i="4"/>
  <c r="BI306" i="4"/>
  <c r="K298" i="4"/>
  <c r="K299" i="4" s="1"/>
  <c r="K300" i="4" s="1"/>
  <c r="K301" i="4" s="1"/>
  <c r="K302" i="4" s="1"/>
  <c r="K297" i="4"/>
  <c r="BC284" i="4"/>
  <c r="AS284" i="4"/>
  <c r="BP273" i="4"/>
  <c r="BH273" i="4"/>
  <c r="BW273" i="4"/>
  <c r="BO273" i="4"/>
  <c r="BV273" i="4"/>
  <c r="BN273" i="4"/>
  <c r="BU273" i="4"/>
  <c r="BM273" i="4"/>
  <c r="BS273" i="4"/>
  <c r="BK273" i="4"/>
  <c r="BR273" i="4"/>
  <c r="BJ273" i="4"/>
  <c r="BQ273" i="4"/>
  <c r="BI273" i="4"/>
  <c r="BT273" i="4"/>
  <c r="BL273" i="4"/>
  <c r="P306" i="4"/>
  <c r="P304" i="4"/>
  <c r="P307" i="4" s="1"/>
  <c r="Q282" i="4"/>
  <c r="Q284" i="4" s="1"/>
  <c r="Q285" i="4" s="1"/>
  <c r="Q286" i="4" s="1"/>
  <c r="Q280" i="4"/>
  <c r="Q283" i="4" s="1"/>
  <c r="R298" i="4"/>
  <c r="R296" i="4"/>
  <c r="BQ284" i="4"/>
  <c r="BV267" i="4"/>
  <c r="BV391" i="4" s="1"/>
  <c r="BN267" i="4"/>
  <c r="BN391" i="4" s="1"/>
  <c r="BU267" i="4"/>
  <c r="BU391" i="4" s="1"/>
  <c r="BM267" i="4"/>
  <c r="BM391" i="4" s="1"/>
  <c r="BT267" i="4"/>
  <c r="BT391" i="4" s="1"/>
  <c r="BL267" i="4"/>
  <c r="BL391" i="4" s="1"/>
  <c r="BS267" i="4"/>
  <c r="BS391" i="4" s="1"/>
  <c r="BK267" i="4"/>
  <c r="BK391" i="4" s="1"/>
  <c r="BR267" i="4"/>
  <c r="BR391" i="4" s="1"/>
  <c r="BJ267" i="4"/>
  <c r="BJ391" i="4" s="1"/>
  <c r="BQ267" i="4"/>
  <c r="BQ391" i="4" s="1"/>
  <c r="BI267" i="4"/>
  <c r="BI391" i="4" s="1"/>
  <c r="BP267" i="4"/>
  <c r="BP391" i="4" s="1"/>
  <c r="BH267" i="4"/>
  <c r="BH391" i="4" s="1"/>
  <c r="BW267" i="4"/>
  <c r="BW391" i="4" s="1"/>
  <c r="BO267" i="4"/>
  <c r="BO391" i="4" s="1"/>
  <c r="BW265" i="4"/>
  <c r="BO265" i="4"/>
  <c r="BV265" i="4"/>
  <c r="BN265" i="4"/>
  <c r="BU265" i="4"/>
  <c r="BM265" i="4"/>
  <c r="BT265" i="4"/>
  <c r="BL265" i="4"/>
  <c r="BS265" i="4"/>
  <c r="BK265" i="4"/>
  <c r="BR265" i="4"/>
  <c r="BJ265" i="4"/>
  <c r="BQ265" i="4"/>
  <c r="BI265" i="4"/>
  <c r="BP265" i="4"/>
  <c r="BH265" i="4"/>
  <c r="J291" i="4"/>
  <c r="I299" i="4" s="1"/>
  <c r="I307" i="4" s="1"/>
  <c r="J315" i="4" s="1"/>
  <c r="J275" i="4"/>
  <c r="I283" i="4"/>
  <c r="CL189" i="4"/>
  <c r="CL122" i="4"/>
  <c r="CK188" i="4"/>
  <c r="CK121" i="4"/>
  <c r="CJ188" i="4"/>
  <c r="CJ121" i="4"/>
  <c r="CL182" i="4"/>
  <c r="CL115" i="4"/>
  <c r="CJ183" i="4"/>
  <c r="CJ116" i="4"/>
  <c r="AB109" i="4"/>
  <c r="AW109" i="4" s="1"/>
  <c r="BR109" i="4" s="1"/>
  <c r="G117" i="4"/>
  <c r="FS109" i="4"/>
  <c r="FS117" i="4" s="1"/>
  <c r="FS52" i="4"/>
  <c r="FS60" i="4" s="1"/>
  <c r="BR102" i="4"/>
  <c r="EC102" i="4"/>
  <c r="AW53" i="4"/>
  <c r="AW61" i="4" s="1"/>
  <c r="AD389" i="4"/>
  <c r="D297" i="4"/>
  <c r="D321" i="4" s="1"/>
  <c r="D337" i="4" s="1"/>
  <c r="Q58" i="4"/>
  <c r="Q41" i="4"/>
  <c r="BD4" i="4" s="1"/>
  <c r="GT51" i="4"/>
  <c r="GI94" i="4"/>
  <c r="GI78" i="4"/>
  <c r="GI62" i="4"/>
  <c r="GA85" i="4"/>
  <c r="GA69" i="4"/>
  <c r="GA53" i="4"/>
  <c r="GA92" i="4"/>
  <c r="GA76" i="4"/>
  <c r="GA60" i="4"/>
  <c r="DU94" i="4"/>
  <c r="DU78" i="4"/>
  <c r="DU62" i="4"/>
  <c r="DM83" i="4"/>
  <c r="DM67" i="4"/>
  <c r="DM51" i="4"/>
  <c r="DM92" i="4"/>
  <c r="DM60" i="4"/>
  <c r="DM76" i="4"/>
  <c r="DC75" i="4"/>
  <c r="DC53" i="4"/>
  <c r="DC31" i="4"/>
  <c r="CU75" i="4"/>
  <c r="CU53" i="4"/>
  <c r="CU31" i="4"/>
  <c r="CD86" i="4"/>
  <c r="CD70" i="4"/>
  <c r="CD54" i="4"/>
  <c r="BF85" i="4"/>
  <c r="BF69" i="4"/>
  <c r="BF53" i="4"/>
  <c r="BF75" i="4"/>
  <c r="BF59" i="4"/>
  <c r="BF91" i="4"/>
  <c r="BF95" i="4"/>
  <c r="BF79" i="4"/>
  <c r="BF63" i="4"/>
  <c r="AP83" i="4"/>
  <c r="AP67" i="4"/>
  <c r="AP51" i="4"/>
  <c r="AP94" i="4"/>
  <c r="AP78" i="4"/>
  <c r="AP62" i="4"/>
  <c r="AH87" i="4"/>
  <c r="AH71" i="4"/>
  <c r="AH55" i="4"/>
  <c r="AH93" i="4"/>
  <c r="AH77" i="4"/>
  <c r="AH61" i="4"/>
  <c r="R68" i="4"/>
  <c r="R84" i="4"/>
  <c r="R52" i="4"/>
  <c r="R95" i="4"/>
  <c r="R79" i="4"/>
  <c r="R63" i="4"/>
  <c r="R93" i="4"/>
  <c r="R77" i="4"/>
  <c r="R61" i="4"/>
  <c r="J95" i="4"/>
  <c r="J79" i="4"/>
  <c r="J63" i="4"/>
  <c r="S115" i="4"/>
  <c r="AN107" i="4"/>
  <c r="BI107" i="4" s="1"/>
  <c r="CD107" i="4" s="1"/>
  <c r="DS281" i="4"/>
  <c r="DS394" i="4" s="1"/>
  <c r="DK281" i="4"/>
  <c r="DK394" i="4" s="1"/>
  <c r="DR281" i="4"/>
  <c r="DR394" i="4" s="1"/>
  <c r="DJ281" i="4"/>
  <c r="DJ394" i="4" s="1"/>
  <c r="DQ281" i="4"/>
  <c r="DQ394" i="4" s="1"/>
  <c r="DI281" i="4"/>
  <c r="DI394" i="4" s="1"/>
  <c r="DP281" i="4"/>
  <c r="DP394" i="4" s="1"/>
  <c r="DH281" i="4"/>
  <c r="DH394" i="4" s="1"/>
  <c r="DO281" i="4"/>
  <c r="DO394" i="4" s="1"/>
  <c r="DG281" i="4"/>
  <c r="DG394" i="4" s="1"/>
  <c r="DN281" i="4"/>
  <c r="DN394" i="4" s="1"/>
  <c r="DF281" i="4"/>
  <c r="DF394" i="4" s="1"/>
  <c r="DM281" i="4"/>
  <c r="DM394" i="4" s="1"/>
  <c r="DE281" i="4"/>
  <c r="DE394" i="4" s="1"/>
  <c r="DL281" i="4"/>
  <c r="DL394" i="4" s="1"/>
  <c r="DD281" i="4"/>
  <c r="DD394" i="4" s="1"/>
  <c r="CI291" i="4"/>
  <c r="CI398" i="4" s="1"/>
  <c r="CA291" i="4"/>
  <c r="CA398" i="4" s="1"/>
  <c r="CH291" i="4"/>
  <c r="CH398" i="4" s="1"/>
  <c r="BZ291" i="4"/>
  <c r="BZ398" i="4" s="1"/>
  <c r="CG291" i="4"/>
  <c r="CG398" i="4" s="1"/>
  <c r="BY291" i="4"/>
  <c r="BY398" i="4" s="1"/>
  <c r="CF291" i="4"/>
  <c r="CF398" i="4" s="1"/>
  <c r="BX291" i="4"/>
  <c r="BX398" i="4" s="1"/>
  <c r="CM291" i="4"/>
  <c r="CM398" i="4" s="1"/>
  <c r="CE291" i="4"/>
  <c r="CE398" i="4" s="1"/>
  <c r="CL291" i="4"/>
  <c r="CL398" i="4" s="1"/>
  <c r="CD291" i="4"/>
  <c r="CD398" i="4" s="1"/>
  <c r="CK291" i="4"/>
  <c r="CK398" i="4" s="1"/>
  <c r="CC291" i="4"/>
  <c r="CC398" i="4" s="1"/>
  <c r="CJ291" i="4"/>
  <c r="CJ398" i="4" s="1"/>
  <c r="CB291" i="4"/>
  <c r="CB398" i="4" s="1"/>
  <c r="CM315" i="4"/>
  <c r="CE315" i="4"/>
  <c r="CL315" i="4"/>
  <c r="CD315" i="4"/>
  <c r="CK315" i="4"/>
  <c r="CC315" i="4"/>
  <c r="CJ315" i="4"/>
  <c r="CB315" i="4"/>
  <c r="CI315" i="4"/>
  <c r="CA315" i="4"/>
  <c r="CH315" i="4"/>
  <c r="BZ315" i="4"/>
  <c r="CG315" i="4"/>
  <c r="BY315" i="4"/>
  <c r="CF315" i="4"/>
  <c r="BX315" i="4"/>
  <c r="DR316" i="4"/>
  <c r="DJ316" i="4"/>
  <c r="DQ316" i="4"/>
  <c r="DI316" i="4"/>
  <c r="DP316" i="4"/>
  <c r="DH316" i="4"/>
  <c r="DO316" i="4"/>
  <c r="DG316" i="4"/>
  <c r="DN316" i="4"/>
  <c r="DF316" i="4"/>
  <c r="DM316" i="4"/>
  <c r="DE316" i="4"/>
  <c r="DL316" i="4"/>
  <c r="DD316" i="4"/>
  <c r="DS316" i="4"/>
  <c r="DK316" i="4"/>
  <c r="DS363" i="4"/>
  <c r="DK363" i="4"/>
  <c r="DR363" i="4"/>
  <c r="DJ363" i="4"/>
  <c r="DO363" i="4"/>
  <c r="DG363" i="4"/>
  <c r="DN363" i="4"/>
  <c r="DF363" i="4"/>
  <c r="DH363" i="4"/>
  <c r="DE363" i="4"/>
  <c r="DD363" i="4"/>
  <c r="DQ363" i="4"/>
  <c r="DP363" i="4"/>
  <c r="DM363" i="4"/>
  <c r="DL363" i="4"/>
  <c r="DI363" i="4"/>
  <c r="EY363" i="4"/>
  <c r="EQ363" i="4"/>
  <c r="EX363" i="4"/>
  <c r="EP363" i="4"/>
  <c r="EU363" i="4"/>
  <c r="EM363" i="4"/>
  <c r="ET363" i="4"/>
  <c r="EL363" i="4"/>
  <c r="EN363" i="4"/>
  <c r="EK363" i="4"/>
  <c r="EJ363" i="4"/>
  <c r="EW363" i="4"/>
  <c r="EV363" i="4"/>
  <c r="ES363" i="4"/>
  <c r="ER363" i="4"/>
  <c r="EO363" i="4"/>
  <c r="ET386" i="4"/>
  <c r="EL386" i="4"/>
  <c r="EX386" i="4"/>
  <c r="EP386" i="4"/>
  <c r="EO386" i="4"/>
  <c r="EW386" i="4"/>
  <c r="EM386" i="4"/>
  <c r="EV386" i="4"/>
  <c r="EK386" i="4"/>
  <c r="EU386" i="4"/>
  <c r="EJ386" i="4"/>
  <c r="ER386" i="4"/>
  <c r="EQ386" i="4"/>
  <c r="EN386" i="4"/>
  <c r="EY386" i="4"/>
  <c r="ES386" i="4"/>
  <c r="CB84" i="4"/>
  <c r="CB68" i="4"/>
  <c r="CB52" i="4"/>
  <c r="GU42" i="4"/>
  <c r="IM86" i="4"/>
  <c r="IM70" i="4"/>
  <c r="IM54" i="4"/>
  <c r="IE86" i="4"/>
  <c r="IE70" i="4"/>
  <c r="IE54" i="4"/>
  <c r="GH94" i="4"/>
  <c r="GH78" i="4"/>
  <c r="GH62" i="4"/>
  <c r="FZ87" i="4"/>
  <c r="FZ71" i="4"/>
  <c r="FZ55" i="4"/>
  <c r="FZ92" i="4"/>
  <c r="FZ60" i="4"/>
  <c r="FZ76" i="4"/>
  <c r="FH84" i="4"/>
  <c r="FH68" i="4"/>
  <c r="FH52" i="4"/>
  <c r="EZ84" i="4"/>
  <c r="EZ68" i="4"/>
  <c r="EZ52" i="4"/>
  <c r="DT75" i="4"/>
  <c r="DT59" i="4"/>
  <c r="DT91" i="4"/>
  <c r="DL87" i="4"/>
  <c r="DL71" i="4"/>
  <c r="DL55" i="4"/>
  <c r="DB75" i="4"/>
  <c r="DB53" i="4"/>
  <c r="DB31" i="4"/>
  <c r="CC87" i="4"/>
  <c r="CC71" i="4"/>
  <c r="CC55" i="4"/>
  <c r="CC92" i="4"/>
  <c r="CC76" i="4"/>
  <c r="CC60" i="4"/>
  <c r="BU83" i="4"/>
  <c r="BU67" i="4"/>
  <c r="BU51" i="4"/>
  <c r="BU94" i="4"/>
  <c r="BU62" i="4"/>
  <c r="BU78" i="4"/>
  <c r="BM92" i="4"/>
  <c r="BM76" i="4"/>
  <c r="BM60" i="4"/>
  <c r="BE85" i="4"/>
  <c r="BE69" i="4"/>
  <c r="BE53" i="4"/>
  <c r="AO86" i="4"/>
  <c r="AO70" i="4"/>
  <c r="AO54" i="4"/>
  <c r="AO94" i="4"/>
  <c r="AO62" i="4"/>
  <c r="AO78" i="4"/>
  <c r="AO60" i="4"/>
  <c r="AO92" i="4"/>
  <c r="AO76" i="4"/>
  <c r="Q84" i="4"/>
  <c r="Q68" i="4"/>
  <c r="Q52" i="4"/>
  <c r="DC327" i="4"/>
  <c r="CU327" i="4"/>
  <c r="DB327" i="4"/>
  <c r="CT327" i="4"/>
  <c r="DA327" i="4"/>
  <c r="CS327" i="4"/>
  <c r="CZ327" i="4"/>
  <c r="CR327" i="4"/>
  <c r="CY327" i="4"/>
  <c r="CQ327" i="4"/>
  <c r="CX327" i="4"/>
  <c r="CP327" i="4"/>
  <c r="CW327" i="4"/>
  <c r="CO327" i="4"/>
  <c r="CV327" i="4"/>
  <c r="CN327" i="4"/>
  <c r="FM330" i="4"/>
  <c r="FE330" i="4"/>
  <c r="FK330" i="4"/>
  <c r="FC330" i="4"/>
  <c r="FJ330" i="4"/>
  <c r="FB330" i="4"/>
  <c r="FI330" i="4"/>
  <c r="FA330" i="4"/>
  <c r="FO330" i="4"/>
  <c r="FG330" i="4"/>
  <c r="FN330" i="4"/>
  <c r="FF330" i="4"/>
  <c r="FH330" i="4"/>
  <c r="FD330" i="4"/>
  <c r="EZ330" i="4"/>
  <c r="FL330" i="4"/>
  <c r="CY329" i="4"/>
  <c r="CQ329" i="4"/>
  <c r="CW329" i="4"/>
  <c r="CO329" i="4"/>
  <c r="CV329" i="4"/>
  <c r="CN329" i="4"/>
  <c r="DC329" i="4"/>
  <c r="CU329" i="4"/>
  <c r="DA329" i="4"/>
  <c r="CS329" i="4"/>
  <c r="CZ329" i="4"/>
  <c r="CR329" i="4"/>
  <c r="DB329" i="4"/>
  <c r="CX329" i="4"/>
  <c r="CT329" i="4"/>
  <c r="CP329" i="4"/>
  <c r="EI356" i="4"/>
  <c r="EA356" i="4"/>
  <c r="EH356" i="4"/>
  <c r="DZ356" i="4"/>
  <c r="EE356" i="4"/>
  <c r="DW356" i="4"/>
  <c r="ED356" i="4"/>
  <c r="DV356" i="4"/>
  <c r="DU356" i="4"/>
  <c r="EG356" i="4"/>
  <c r="EF356" i="4"/>
  <c r="EC356" i="4"/>
  <c r="DY356" i="4"/>
  <c r="DX356" i="4"/>
  <c r="EB356" i="4"/>
  <c r="DT356" i="4"/>
  <c r="CW380" i="4"/>
  <c r="CO380" i="4"/>
  <c r="DA380" i="4"/>
  <c r="CS380" i="4"/>
  <c r="CZ380" i="4"/>
  <c r="CP380" i="4"/>
  <c r="CV380" i="4"/>
  <c r="CU380" i="4"/>
  <c r="DB380" i="4"/>
  <c r="CQ380" i="4"/>
  <c r="CX380" i="4"/>
  <c r="CT380" i="4"/>
  <c r="CY380" i="4"/>
  <c r="CR380" i="4"/>
  <c r="DC380" i="4"/>
  <c r="CN380" i="4"/>
  <c r="FO377" i="4"/>
  <c r="FG377" i="4"/>
  <c r="FK377" i="4"/>
  <c r="FC377" i="4"/>
  <c r="FM377" i="4"/>
  <c r="FB377" i="4"/>
  <c r="FI377" i="4"/>
  <c r="FH377" i="4"/>
  <c r="FN377" i="4"/>
  <c r="FD377" i="4"/>
  <c r="FL377" i="4"/>
  <c r="FJ377" i="4"/>
  <c r="FA377" i="4"/>
  <c r="EZ377" i="4"/>
  <c r="FF377" i="4"/>
  <c r="FE377" i="4"/>
  <c r="DR267" i="4"/>
  <c r="DR391" i="4" s="1"/>
  <c r="DJ267" i="4"/>
  <c r="DJ391" i="4" s="1"/>
  <c r="DQ267" i="4"/>
  <c r="DQ391" i="4" s="1"/>
  <c r="DI267" i="4"/>
  <c r="DI391" i="4" s="1"/>
  <c r="DP267" i="4"/>
  <c r="DP391" i="4" s="1"/>
  <c r="DH267" i="4"/>
  <c r="DH391" i="4" s="1"/>
  <c r="DO267" i="4"/>
  <c r="DO391" i="4" s="1"/>
  <c r="DG267" i="4"/>
  <c r="DG391" i="4" s="1"/>
  <c r="DN267" i="4"/>
  <c r="DN391" i="4" s="1"/>
  <c r="DF267" i="4"/>
  <c r="DF391" i="4" s="1"/>
  <c r="DM267" i="4"/>
  <c r="DM391" i="4" s="1"/>
  <c r="DE267" i="4"/>
  <c r="DE391" i="4" s="1"/>
  <c r="DL267" i="4"/>
  <c r="DL391" i="4" s="1"/>
  <c r="DD267" i="4"/>
  <c r="DD391" i="4" s="1"/>
  <c r="DS267" i="4"/>
  <c r="DS391" i="4" s="1"/>
  <c r="DK267" i="4"/>
  <c r="DK391" i="4" s="1"/>
  <c r="ET268" i="4"/>
  <c r="EL268" i="4"/>
  <c r="ES268" i="4"/>
  <c r="EK268" i="4"/>
  <c r="ER268" i="4"/>
  <c r="EJ268" i="4"/>
  <c r="EX268" i="4"/>
  <c r="EP268" i="4"/>
  <c r="EW268" i="4"/>
  <c r="EO268" i="4"/>
  <c r="EV268" i="4"/>
  <c r="EN268" i="4"/>
  <c r="EM268" i="4"/>
  <c r="EY268" i="4"/>
  <c r="EU268" i="4"/>
  <c r="EQ268" i="4"/>
  <c r="EY269" i="4"/>
  <c r="EQ269" i="4"/>
  <c r="EX269" i="4"/>
  <c r="EP269" i="4"/>
  <c r="EW269" i="4"/>
  <c r="EO269" i="4"/>
  <c r="EU269" i="4"/>
  <c r="EM269" i="4"/>
  <c r="ET269" i="4"/>
  <c r="EL269" i="4"/>
  <c r="ES269" i="4"/>
  <c r="EK269" i="4"/>
  <c r="EN269" i="4"/>
  <c r="EJ269" i="4"/>
  <c r="EV269" i="4"/>
  <c r="ER269" i="4"/>
  <c r="EV287" i="4"/>
  <c r="EN287" i="4"/>
  <c r="EU287" i="4"/>
  <c r="EM287" i="4"/>
  <c r="ET287" i="4"/>
  <c r="EL287" i="4"/>
  <c r="ES287" i="4"/>
  <c r="EK287" i="4"/>
  <c r="ER287" i="4"/>
  <c r="EJ287" i="4"/>
  <c r="EY287" i="4"/>
  <c r="EQ287" i="4"/>
  <c r="EX287" i="4"/>
  <c r="EP287" i="4"/>
  <c r="EW287" i="4"/>
  <c r="EO287" i="4"/>
  <c r="ET290" i="4"/>
  <c r="EL290" i="4"/>
  <c r="ES290" i="4"/>
  <c r="EK290" i="4"/>
  <c r="ER290" i="4"/>
  <c r="EJ290" i="4"/>
  <c r="EY290" i="4"/>
  <c r="EQ290" i="4"/>
  <c r="EX290" i="4"/>
  <c r="EP290" i="4"/>
  <c r="EW290" i="4"/>
  <c r="EO290" i="4"/>
  <c r="EV290" i="4"/>
  <c r="EN290" i="4"/>
  <c r="EU290" i="4"/>
  <c r="EM290" i="4"/>
  <c r="EY288" i="4"/>
  <c r="EQ288" i="4"/>
  <c r="EX288" i="4"/>
  <c r="EP288" i="4"/>
  <c r="EW288" i="4"/>
  <c r="EO288" i="4"/>
  <c r="EV288" i="4"/>
  <c r="EN288" i="4"/>
  <c r="EU288" i="4"/>
  <c r="EM288" i="4"/>
  <c r="ET288" i="4"/>
  <c r="EL288" i="4"/>
  <c r="ES288" i="4"/>
  <c r="EK288" i="4"/>
  <c r="ER288" i="4"/>
  <c r="EJ288" i="4"/>
  <c r="CG306" i="4"/>
  <c r="BY306" i="4"/>
  <c r="CF306" i="4"/>
  <c r="BX306" i="4"/>
  <c r="CM306" i="4"/>
  <c r="CE306" i="4"/>
  <c r="CL306" i="4"/>
  <c r="CD306" i="4"/>
  <c r="CK306" i="4"/>
  <c r="CC306" i="4"/>
  <c r="CJ306" i="4"/>
  <c r="CB306" i="4"/>
  <c r="CI306" i="4"/>
  <c r="CA306" i="4"/>
  <c r="CH306" i="4"/>
  <c r="BZ306" i="4"/>
  <c r="ES304" i="4"/>
  <c r="EK304" i="4"/>
  <c r="ER304" i="4"/>
  <c r="EJ304" i="4"/>
  <c r="EY304" i="4"/>
  <c r="EQ304" i="4"/>
  <c r="EX304" i="4"/>
  <c r="EP304" i="4"/>
  <c r="EW304" i="4"/>
  <c r="EO304" i="4"/>
  <c r="EV304" i="4"/>
  <c r="EN304" i="4"/>
  <c r="EU304" i="4"/>
  <c r="EM304" i="4"/>
  <c r="ET304" i="4"/>
  <c r="EL304" i="4"/>
  <c r="EX307" i="4"/>
  <c r="EP307" i="4"/>
  <c r="EW307" i="4"/>
  <c r="EO307" i="4"/>
  <c r="EV307" i="4"/>
  <c r="EN307" i="4"/>
  <c r="EU307" i="4"/>
  <c r="EM307" i="4"/>
  <c r="ET307" i="4"/>
  <c r="EL307" i="4"/>
  <c r="ES307" i="4"/>
  <c r="EK307" i="4"/>
  <c r="ER307" i="4"/>
  <c r="EJ307" i="4"/>
  <c r="EY307" i="4"/>
  <c r="EQ307" i="4"/>
  <c r="ES341" i="4"/>
  <c r="EK341" i="4"/>
  <c r="ER341" i="4"/>
  <c r="EJ341" i="4"/>
  <c r="EY341" i="4"/>
  <c r="EQ341" i="4"/>
  <c r="EX341" i="4"/>
  <c r="EP341" i="4"/>
  <c r="EW341" i="4"/>
  <c r="EO341" i="4"/>
  <c r="EV341" i="4"/>
  <c r="EN341" i="4"/>
  <c r="EU341" i="4"/>
  <c r="EM341" i="4"/>
  <c r="ET341" i="4"/>
  <c r="EL341" i="4"/>
  <c r="DN366" i="4"/>
  <c r="DF366" i="4"/>
  <c r="DM366" i="4"/>
  <c r="DE366" i="4"/>
  <c r="DR366" i="4"/>
  <c r="DJ366" i="4"/>
  <c r="DQ366" i="4"/>
  <c r="DI366" i="4"/>
  <c r="DO366" i="4"/>
  <c r="DL366" i="4"/>
  <c r="DK366" i="4"/>
  <c r="DH366" i="4"/>
  <c r="DG366" i="4"/>
  <c r="DD366" i="4"/>
  <c r="DS366" i="4"/>
  <c r="DP366" i="4"/>
  <c r="DL367" i="4"/>
  <c r="DD367" i="4"/>
  <c r="DS367" i="4"/>
  <c r="DK367" i="4"/>
  <c r="DP367" i="4"/>
  <c r="DH367" i="4"/>
  <c r="DO367" i="4"/>
  <c r="DG367" i="4"/>
  <c r="DJ367" i="4"/>
  <c r="DI367" i="4"/>
  <c r="DF367" i="4"/>
  <c r="DE367" i="4"/>
  <c r="DR367" i="4"/>
  <c r="DQ367" i="4"/>
  <c r="DN367" i="4"/>
  <c r="DM367" i="4"/>
  <c r="HB53" i="4"/>
  <c r="GG84" i="4"/>
  <c r="GG68" i="4"/>
  <c r="GG52" i="4"/>
  <c r="DS84" i="4"/>
  <c r="DS68" i="4"/>
  <c r="DS52" i="4"/>
  <c r="DK83" i="4"/>
  <c r="DK67" i="4"/>
  <c r="DK51" i="4"/>
  <c r="CS75" i="4"/>
  <c r="CS53" i="4"/>
  <c r="CS31" i="4"/>
  <c r="BD67" i="4"/>
  <c r="BD83" i="4"/>
  <c r="BD51" i="4"/>
  <c r="AN85" i="4"/>
  <c r="AN69" i="4"/>
  <c r="AN53" i="4"/>
  <c r="AN93" i="4"/>
  <c r="AN77" i="4"/>
  <c r="AN61" i="4"/>
  <c r="I115" i="4"/>
  <c r="AD107" i="4"/>
  <c r="AY107" i="4" s="1"/>
  <c r="BT107" i="4" s="1"/>
  <c r="CF340" i="4"/>
  <c r="BX340" i="4"/>
  <c r="CM340" i="4"/>
  <c r="CE340" i="4"/>
  <c r="CL340" i="4"/>
  <c r="CD340" i="4"/>
  <c r="CK340" i="4"/>
  <c r="CC340" i="4"/>
  <c r="CJ340" i="4"/>
  <c r="CB340" i="4"/>
  <c r="CI340" i="4"/>
  <c r="CA340" i="4"/>
  <c r="CH340" i="4"/>
  <c r="BZ340" i="4"/>
  <c r="CG340" i="4"/>
  <c r="BY340" i="4"/>
  <c r="ER340" i="4"/>
  <c r="EJ340" i="4"/>
  <c r="EY340" i="4"/>
  <c r="EQ340" i="4"/>
  <c r="EX340" i="4"/>
  <c r="EP340" i="4"/>
  <c r="EW340" i="4"/>
  <c r="EO340" i="4"/>
  <c r="EV340" i="4"/>
  <c r="EN340" i="4"/>
  <c r="EU340" i="4"/>
  <c r="EM340" i="4"/>
  <c r="ET340" i="4"/>
  <c r="EL340" i="4"/>
  <c r="ES340" i="4"/>
  <c r="EK340" i="4"/>
  <c r="CF348" i="4"/>
  <c r="BX348" i="4"/>
  <c r="CM348" i="4"/>
  <c r="CE348" i="4"/>
  <c r="CL348" i="4"/>
  <c r="CD348" i="4"/>
  <c r="CK348" i="4"/>
  <c r="CC348" i="4"/>
  <c r="CJ348" i="4"/>
  <c r="CB348" i="4"/>
  <c r="CI348" i="4"/>
  <c r="CA348" i="4"/>
  <c r="CH348" i="4"/>
  <c r="BZ348" i="4"/>
  <c r="CG348" i="4"/>
  <c r="BY348" i="4"/>
  <c r="DP346" i="4"/>
  <c r="DH346" i="4"/>
  <c r="DN346" i="4"/>
  <c r="DF346" i="4"/>
  <c r="DM346" i="4"/>
  <c r="DE346" i="4"/>
  <c r="DL346" i="4"/>
  <c r="DD346" i="4"/>
  <c r="DR346" i="4"/>
  <c r="DJ346" i="4"/>
  <c r="DQ346" i="4"/>
  <c r="DI346" i="4"/>
  <c r="DS346" i="4"/>
  <c r="DO346" i="4"/>
  <c r="DK346" i="4"/>
  <c r="DG346" i="4"/>
  <c r="DR370" i="4"/>
  <c r="DJ370" i="4"/>
  <c r="DN370" i="4"/>
  <c r="DF370" i="4"/>
  <c r="DP370" i="4"/>
  <c r="DE370" i="4"/>
  <c r="DO370" i="4"/>
  <c r="DD370" i="4"/>
  <c r="DK370" i="4"/>
  <c r="DI370" i="4"/>
  <c r="DS370" i="4"/>
  <c r="DQ370" i="4"/>
  <c r="DM370" i="4"/>
  <c r="DL370" i="4"/>
  <c r="DH370" i="4"/>
  <c r="DG370" i="4"/>
  <c r="EN54" i="4"/>
  <c r="EN52" i="4"/>
  <c r="IS85" i="4"/>
  <c r="IS69" i="4"/>
  <c r="IS53" i="4"/>
  <c r="IK85" i="4"/>
  <c r="IK69" i="4"/>
  <c r="IK53" i="4"/>
  <c r="GF85" i="4"/>
  <c r="GF69" i="4"/>
  <c r="GF53" i="4"/>
  <c r="GF92" i="4"/>
  <c r="GF76" i="4"/>
  <c r="GF60" i="4"/>
  <c r="FX83" i="4"/>
  <c r="FX67" i="4"/>
  <c r="FX51" i="4"/>
  <c r="DR83" i="4"/>
  <c r="DR67" i="4"/>
  <c r="DR51" i="4"/>
  <c r="DR92" i="4"/>
  <c r="DR76" i="4"/>
  <c r="DR60" i="4"/>
  <c r="DJ87" i="4"/>
  <c r="DJ55" i="4"/>
  <c r="DJ71" i="4"/>
  <c r="CZ75" i="4"/>
  <c r="CZ31" i="4"/>
  <c r="CZ53" i="4"/>
  <c r="CR75" i="4"/>
  <c r="CR31" i="4"/>
  <c r="CR53" i="4"/>
  <c r="CA92" i="4"/>
  <c r="CA60" i="4"/>
  <c r="CA76" i="4"/>
  <c r="BS84" i="4"/>
  <c r="BS68" i="4"/>
  <c r="BS52" i="4"/>
  <c r="BK85" i="4"/>
  <c r="BK69" i="4"/>
  <c r="BK53" i="4"/>
  <c r="BC93" i="4"/>
  <c r="BC77" i="4"/>
  <c r="BC61" i="4"/>
  <c r="EN76" i="4"/>
  <c r="EN46" i="4" s="1"/>
  <c r="EL67" i="4"/>
  <c r="EL69" i="4"/>
  <c r="EL71" i="4"/>
  <c r="EM67" i="4"/>
  <c r="EM43" i="4" s="1"/>
  <c r="EM69" i="4"/>
  <c r="EM71" i="4"/>
  <c r="EN67" i="4"/>
  <c r="EN43" i="4" s="1"/>
  <c r="EN69" i="4"/>
  <c r="EN71" i="4"/>
  <c r="ER76" i="4"/>
  <c r="ES78" i="4"/>
  <c r="ES76" i="4"/>
  <c r="EL78" i="4"/>
  <c r="EL76" i="4"/>
  <c r="EL46" i="4" s="1"/>
  <c r="EM78" i="4"/>
  <c r="ER67" i="4"/>
  <c r="ER43" i="4" s="1"/>
  <c r="EM76" i="4"/>
  <c r="EN78" i="4"/>
  <c r="AM83" i="4"/>
  <c r="AM67" i="4"/>
  <c r="AM51" i="4"/>
  <c r="AE87" i="4"/>
  <c r="AE71" i="4"/>
  <c r="AE55" i="4"/>
  <c r="AE75" i="4"/>
  <c r="AE59" i="4"/>
  <c r="AE91" i="4"/>
  <c r="AE95" i="4"/>
  <c r="AE79" i="4"/>
  <c r="AE63" i="4"/>
  <c r="W85" i="4"/>
  <c r="W69" i="4"/>
  <c r="W53" i="4"/>
  <c r="BF99" i="4"/>
  <c r="AK50" i="4"/>
  <c r="CW303" i="4"/>
  <c r="CW406" i="4" s="1"/>
  <c r="CO303" i="4"/>
  <c r="CO406" i="4" s="1"/>
  <c r="CV303" i="4"/>
  <c r="CV406" i="4" s="1"/>
  <c r="CN303" i="4"/>
  <c r="CN406" i="4" s="1"/>
  <c r="DC303" i="4"/>
  <c r="DC406" i="4" s="1"/>
  <c r="CU303" i="4"/>
  <c r="CU406" i="4" s="1"/>
  <c r="DB303" i="4"/>
  <c r="DB406" i="4" s="1"/>
  <c r="CT303" i="4"/>
  <c r="CT406" i="4" s="1"/>
  <c r="DA303" i="4"/>
  <c r="DA406" i="4" s="1"/>
  <c r="CS303" i="4"/>
  <c r="CS406" i="4" s="1"/>
  <c r="CZ303" i="4"/>
  <c r="CZ406" i="4" s="1"/>
  <c r="CR303" i="4"/>
  <c r="CR406" i="4" s="1"/>
  <c r="CY303" i="4"/>
  <c r="CY406" i="4" s="1"/>
  <c r="CQ303" i="4"/>
  <c r="CQ406" i="4" s="1"/>
  <c r="CX303" i="4"/>
  <c r="CX406" i="4" s="1"/>
  <c r="CP303" i="4"/>
  <c r="CP406" i="4" s="1"/>
  <c r="DN333" i="4"/>
  <c r="DN412" i="4" s="1"/>
  <c r="DF333" i="4"/>
  <c r="DF412" i="4" s="1"/>
  <c r="DL333" i="4"/>
  <c r="DL412" i="4" s="1"/>
  <c r="DD333" i="4"/>
  <c r="DD412" i="4" s="1"/>
  <c r="DS333" i="4"/>
  <c r="DS412" i="4" s="1"/>
  <c r="DK333" i="4"/>
  <c r="DK412" i="4" s="1"/>
  <c r="DR333" i="4"/>
  <c r="DR412" i="4" s="1"/>
  <c r="DJ333" i="4"/>
  <c r="DJ412" i="4" s="1"/>
  <c r="DP333" i="4"/>
  <c r="DP412" i="4" s="1"/>
  <c r="DH333" i="4"/>
  <c r="DH412" i="4" s="1"/>
  <c r="DO333" i="4"/>
  <c r="DO412" i="4" s="1"/>
  <c r="DG333" i="4"/>
  <c r="DG412" i="4" s="1"/>
  <c r="DM333" i="4"/>
  <c r="DM412" i="4" s="1"/>
  <c r="DI333" i="4"/>
  <c r="DI412" i="4" s="1"/>
  <c r="DE333" i="4"/>
  <c r="DE412" i="4" s="1"/>
  <c r="DQ333" i="4"/>
  <c r="DQ412" i="4" s="1"/>
  <c r="AF86" i="4"/>
  <c r="AF70" i="4"/>
  <c r="AF54" i="4"/>
  <c r="FN318" i="4"/>
  <c r="FN409" i="4" s="1"/>
  <c r="FF318" i="4"/>
  <c r="FF409" i="4" s="1"/>
  <c r="FM318" i="4"/>
  <c r="FM409" i="4" s="1"/>
  <c r="FE318" i="4"/>
  <c r="FE409" i="4" s="1"/>
  <c r="FL318" i="4"/>
  <c r="FL409" i="4" s="1"/>
  <c r="FD318" i="4"/>
  <c r="FD409" i="4" s="1"/>
  <c r="FK318" i="4"/>
  <c r="FK409" i="4" s="1"/>
  <c r="FC318" i="4"/>
  <c r="FC409" i="4" s="1"/>
  <c r="FJ318" i="4"/>
  <c r="FJ409" i="4" s="1"/>
  <c r="FB318" i="4"/>
  <c r="FB409" i="4" s="1"/>
  <c r="FI318" i="4"/>
  <c r="FI409" i="4" s="1"/>
  <c r="FA318" i="4"/>
  <c r="FA409" i="4" s="1"/>
  <c r="FH318" i="4"/>
  <c r="FH409" i="4" s="1"/>
  <c r="EZ318" i="4"/>
  <c r="EZ409" i="4" s="1"/>
  <c r="FO318" i="4"/>
  <c r="FO409" i="4" s="1"/>
  <c r="FG318" i="4"/>
  <c r="FG409" i="4" s="1"/>
  <c r="FL351" i="4"/>
  <c r="FD351" i="4"/>
  <c r="FI351" i="4"/>
  <c r="FA351" i="4"/>
  <c r="FH351" i="4"/>
  <c r="EZ351" i="4"/>
  <c r="FN351" i="4"/>
  <c r="FF351" i="4"/>
  <c r="FM351" i="4"/>
  <c r="FE351" i="4"/>
  <c r="FJ351" i="4"/>
  <c r="FG351" i="4"/>
  <c r="FC351" i="4"/>
  <c r="FB351" i="4"/>
  <c r="FO351" i="4"/>
  <c r="FK351" i="4"/>
  <c r="EB373" i="4"/>
  <c r="DT373" i="4"/>
  <c r="EI373" i="4"/>
  <c r="EA373" i="4"/>
  <c r="EF373" i="4"/>
  <c r="DX373" i="4"/>
  <c r="EE373" i="4"/>
  <c r="DW373" i="4"/>
  <c r="DV373" i="4"/>
  <c r="DU373" i="4"/>
  <c r="ED373" i="4"/>
  <c r="EC373" i="4"/>
  <c r="EH373" i="4"/>
  <c r="EG373" i="4"/>
  <c r="DZ373" i="4"/>
  <c r="DY373" i="4"/>
  <c r="EH374" i="4"/>
  <c r="DZ374" i="4"/>
  <c r="ED374" i="4"/>
  <c r="DV374" i="4"/>
  <c r="EB374" i="4"/>
  <c r="EA374" i="4"/>
  <c r="EG374" i="4"/>
  <c r="DW374" i="4"/>
  <c r="EF374" i="4"/>
  <c r="DU374" i="4"/>
  <c r="DT374" i="4"/>
  <c r="EE374" i="4"/>
  <c r="EC374" i="4"/>
  <c r="EI374" i="4"/>
  <c r="DY374" i="4"/>
  <c r="DX374" i="4"/>
  <c r="HB55" i="4"/>
  <c r="GZ53" i="4"/>
  <c r="GZ51" i="4"/>
  <c r="GZ42" i="4" s="1"/>
  <c r="IR87" i="4"/>
  <c r="IR55" i="4"/>
  <c r="IR71" i="4"/>
  <c r="IR85" i="4"/>
  <c r="IR69" i="4"/>
  <c r="IR53" i="4"/>
  <c r="IJ87" i="4"/>
  <c r="IJ55" i="4"/>
  <c r="IJ71" i="4"/>
  <c r="GE94" i="4"/>
  <c r="GE78" i="4"/>
  <c r="GE62" i="4"/>
  <c r="FW85" i="4"/>
  <c r="FW69" i="4"/>
  <c r="FW53" i="4"/>
  <c r="FW92" i="4"/>
  <c r="FW76" i="4"/>
  <c r="FW60" i="4"/>
  <c r="FM83" i="4"/>
  <c r="FM44" i="4" s="1"/>
  <c r="FM67" i="4"/>
  <c r="FM43" i="4" s="1"/>
  <c r="FM51" i="4"/>
  <c r="FM42" i="4" s="1"/>
  <c r="FE83" i="4"/>
  <c r="FE44" i="4" s="1"/>
  <c r="FE67" i="4"/>
  <c r="FE43" i="4" s="1"/>
  <c r="FE51" i="4"/>
  <c r="FE42" i="4" s="1"/>
  <c r="DQ69" i="4"/>
  <c r="DQ85" i="4"/>
  <c r="DQ53" i="4"/>
  <c r="DQ94" i="4"/>
  <c r="DQ78" i="4"/>
  <c r="DQ62" i="4"/>
  <c r="DI68" i="4"/>
  <c r="DI84" i="4"/>
  <c r="DI52" i="4"/>
  <c r="DI92" i="4"/>
  <c r="DI76" i="4"/>
  <c r="DI60" i="4"/>
  <c r="CY71" i="4"/>
  <c r="CY27" i="4"/>
  <c r="CY49" i="4"/>
  <c r="CQ27" i="4"/>
  <c r="CQ71" i="4"/>
  <c r="CQ49" i="4"/>
  <c r="CH85" i="4"/>
  <c r="CH69" i="4"/>
  <c r="CH53" i="4"/>
  <c r="BJ92" i="4"/>
  <c r="BJ76" i="4"/>
  <c r="BJ60" i="4"/>
  <c r="BB85" i="4"/>
  <c r="BB69" i="4"/>
  <c r="BB53" i="4"/>
  <c r="EP45" i="4"/>
  <c r="ER59" i="4"/>
  <c r="ER61" i="4"/>
  <c r="ER63" i="4"/>
  <c r="ES60" i="4"/>
  <c r="ES45" i="4" s="1"/>
  <c r="ES62" i="4"/>
  <c r="EL59" i="4"/>
  <c r="EL61" i="4"/>
  <c r="EL63" i="4"/>
  <c r="EM60" i="4"/>
  <c r="EM45" i="4" s="1"/>
  <c r="EM62" i="4"/>
  <c r="EN59" i="4"/>
  <c r="EN61" i="4"/>
  <c r="EN63" i="4"/>
  <c r="AL85" i="4"/>
  <c r="AL69" i="4"/>
  <c r="AL53" i="4"/>
  <c r="N85" i="4"/>
  <c r="N69" i="4"/>
  <c r="N53" i="4"/>
  <c r="O115" i="4"/>
  <c r="AJ107" i="4"/>
  <c r="BE107" i="4" s="1"/>
  <c r="BZ107" i="4" s="1"/>
  <c r="FK282" i="4"/>
  <c r="FK396" i="4" s="1"/>
  <c r="FC282" i="4"/>
  <c r="FC396" i="4" s="1"/>
  <c r="FJ282" i="4"/>
  <c r="FJ396" i="4" s="1"/>
  <c r="FB282" i="4"/>
  <c r="FB396" i="4" s="1"/>
  <c r="FI282" i="4"/>
  <c r="FI396" i="4" s="1"/>
  <c r="FA282" i="4"/>
  <c r="FA396" i="4" s="1"/>
  <c r="FH282" i="4"/>
  <c r="FH396" i="4" s="1"/>
  <c r="EZ282" i="4"/>
  <c r="EZ396" i="4" s="1"/>
  <c r="FO282" i="4"/>
  <c r="FO396" i="4" s="1"/>
  <c r="FG282" i="4"/>
  <c r="FG396" i="4" s="1"/>
  <c r="FN282" i="4"/>
  <c r="FN396" i="4" s="1"/>
  <c r="FF282" i="4"/>
  <c r="FF396" i="4" s="1"/>
  <c r="FM282" i="4"/>
  <c r="FM396" i="4" s="1"/>
  <c r="FE282" i="4"/>
  <c r="FE396" i="4" s="1"/>
  <c r="FL282" i="4"/>
  <c r="FL396" i="4" s="1"/>
  <c r="FD282" i="4"/>
  <c r="FD396" i="4" s="1"/>
  <c r="FI292" i="4"/>
  <c r="FI400" i="4" s="1"/>
  <c r="FA292" i="4"/>
  <c r="FA400" i="4" s="1"/>
  <c r="FH292" i="4"/>
  <c r="FH400" i="4" s="1"/>
  <c r="EZ292" i="4"/>
  <c r="EZ400" i="4" s="1"/>
  <c r="FO292" i="4"/>
  <c r="FO400" i="4" s="1"/>
  <c r="FG292" i="4"/>
  <c r="FG400" i="4" s="1"/>
  <c r="FN292" i="4"/>
  <c r="FN400" i="4" s="1"/>
  <c r="FF292" i="4"/>
  <c r="FF400" i="4" s="1"/>
  <c r="FM292" i="4"/>
  <c r="FM400" i="4" s="1"/>
  <c r="FE292" i="4"/>
  <c r="FE400" i="4" s="1"/>
  <c r="FL292" i="4"/>
  <c r="FL400" i="4" s="1"/>
  <c r="FD292" i="4"/>
  <c r="FD400" i="4" s="1"/>
  <c r="FK292" i="4"/>
  <c r="FK400" i="4" s="1"/>
  <c r="FC292" i="4"/>
  <c r="FC400" i="4" s="1"/>
  <c r="FJ292" i="4"/>
  <c r="FJ400" i="4" s="1"/>
  <c r="FB292" i="4"/>
  <c r="FB400" i="4" s="1"/>
  <c r="CM327" i="4"/>
  <c r="CE327" i="4"/>
  <c r="CL327" i="4"/>
  <c r="CD327" i="4"/>
  <c r="CK327" i="4"/>
  <c r="CC327" i="4"/>
  <c r="CJ327" i="4"/>
  <c r="CB327" i="4"/>
  <c r="CI327" i="4"/>
  <c r="CA327" i="4"/>
  <c r="CH327" i="4"/>
  <c r="BZ327" i="4"/>
  <c r="CG327" i="4"/>
  <c r="BY327" i="4"/>
  <c r="CF327" i="4"/>
  <c r="BX327" i="4"/>
  <c r="CM331" i="4"/>
  <c r="CE331" i="4"/>
  <c r="CK331" i="4"/>
  <c r="CC331" i="4"/>
  <c r="CJ331" i="4"/>
  <c r="CB331" i="4"/>
  <c r="CI331" i="4"/>
  <c r="CA331" i="4"/>
  <c r="CG331" i="4"/>
  <c r="BY331" i="4"/>
  <c r="CF331" i="4"/>
  <c r="BX331" i="4"/>
  <c r="CL331" i="4"/>
  <c r="CH331" i="4"/>
  <c r="CD331" i="4"/>
  <c r="BZ331" i="4"/>
  <c r="ES332" i="4"/>
  <c r="EK332" i="4"/>
  <c r="EY332" i="4"/>
  <c r="EQ332" i="4"/>
  <c r="EX332" i="4"/>
  <c r="EP332" i="4"/>
  <c r="EW332" i="4"/>
  <c r="EO332" i="4"/>
  <c r="EU332" i="4"/>
  <c r="EM332" i="4"/>
  <c r="ET332" i="4"/>
  <c r="EL332" i="4"/>
  <c r="ER332" i="4"/>
  <c r="EN332" i="4"/>
  <c r="EJ332" i="4"/>
  <c r="EV332" i="4"/>
  <c r="EU355" i="4"/>
  <c r="EM355" i="4"/>
  <c r="ES355" i="4"/>
  <c r="EK355" i="4"/>
  <c r="ER355" i="4"/>
  <c r="EJ355" i="4"/>
  <c r="EY355" i="4"/>
  <c r="EQ355" i="4"/>
  <c r="EW355" i="4"/>
  <c r="EO355" i="4"/>
  <c r="EV355" i="4"/>
  <c r="EN355" i="4"/>
  <c r="EL355" i="4"/>
  <c r="EX355" i="4"/>
  <c r="ET355" i="4"/>
  <c r="EP355" i="4"/>
  <c r="DO379" i="4"/>
  <c r="DG379" i="4"/>
  <c r="DS379" i="4"/>
  <c r="DK379" i="4"/>
  <c r="DR379" i="4"/>
  <c r="DH379" i="4"/>
  <c r="DN379" i="4"/>
  <c r="DD379" i="4"/>
  <c r="DM379" i="4"/>
  <c r="DI379" i="4"/>
  <c r="DF379" i="4"/>
  <c r="DE379" i="4"/>
  <c r="DQ379" i="4"/>
  <c r="DP379" i="4"/>
  <c r="DJ379" i="4"/>
  <c r="DL379" i="4"/>
  <c r="EU379" i="4"/>
  <c r="EM379" i="4"/>
  <c r="EY379" i="4"/>
  <c r="EQ379" i="4"/>
  <c r="EX379" i="4"/>
  <c r="EN379" i="4"/>
  <c r="ET379" i="4"/>
  <c r="EJ379" i="4"/>
  <c r="ES379" i="4"/>
  <c r="EO379" i="4"/>
  <c r="EW379" i="4"/>
  <c r="EV379" i="4"/>
  <c r="EL379" i="4"/>
  <c r="EK379" i="4"/>
  <c r="ER379" i="4"/>
  <c r="EP379" i="4"/>
  <c r="DA29" i="4"/>
  <c r="DA51" i="4"/>
  <c r="DA73" i="4"/>
  <c r="DA70" i="4"/>
  <c r="DA26" i="4"/>
  <c r="DA48" i="4"/>
  <c r="ET263" i="4"/>
  <c r="EL263" i="4"/>
  <c r="ES263" i="4"/>
  <c r="EK263" i="4"/>
  <c r="ER263" i="4"/>
  <c r="EJ263" i="4"/>
  <c r="EY263" i="4"/>
  <c r="EQ263" i="4"/>
  <c r="EX263" i="4"/>
  <c r="EP263" i="4"/>
  <c r="EW263" i="4"/>
  <c r="EO263" i="4"/>
  <c r="EV263" i="4"/>
  <c r="EN263" i="4"/>
  <c r="EU263" i="4"/>
  <c r="EM263" i="4"/>
  <c r="CH264" i="4"/>
  <c r="BZ264" i="4"/>
  <c r="CG264" i="4"/>
  <c r="BY264" i="4"/>
  <c r="CF264" i="4"/>
  <c r="BX264" i="4"/>
  <c r="CM264" i="4"/>
  <c r="CE264" i="4"/>
  <c r="CL264" i="4"/>
  <c r="CD264" i="4"/>
  <c r="CK264" i="4"/>
  <c r="CC264" i="4"/>
  <c r="CJ264" i="4"/>
  <c r="CB264" i="4"/>
  <c r="CA264" i="4"/>
  <c r="CI264" i="4"/>
  <c r="DL274" i="4"/>
  <c r="DD274" i="4"/>
  <c r="DS274" i="4"/>
  <c r="DK274" i="4"/>
  <c r="DR274" i="4"/>
  <c r="DJ274" i="4"/>
  <c r="DQ274" i="4"/>
  <c r="DI274" i="4"/>
  <c r="DP274" i="4"/>
  <c r="DH274" i="4"/>
  <c r="DO274" i="4"/>
  <c r="DG274" i="4"/>
  <c r="DN274" i="4"/>
  <c r="DF274" i="4"/>
  <c r="DM274" i="4"/>
  <c r="DE274" i="4"/>
  <c r="ER275" i="4"/>
  <c r="EJ275" i="4"/>
  <c r="EY275" i="4"/>
  <c r="EQ275" i="4"/>
  <c r="EX275" i="4"/>
  <c r="EP275" i="4"/>
  <c r="EW275" i="4"/>
  <c r="EO275" i="4"/>
  <c r="EV275" i="4"/>
  <c r="EN275" i="4"/>
  <c r="EU275" i="4"/>
  <c r="EM275" i="4"/>
  <c r="ET275" i="4"/>
  <c r="EL275" i="4"/>
  <c r="ES275" i="4"/>
  <c r="EK275" i="4"/>
  <c r="CF294" i="4"/>
  <c r="BX294" i="4"/>
  <c r="CM294" i="4"/>
  <c r="CE294" i="4"/>
  <c r="CL294" i="4"/>
  <c r="CD294" i="4"/>
  <c r="CK294" i="4"/>
  <c r="CC294" i="4"/>
  <c r="CJ294" i="4"/>
  <c r="CB294" i="4"/>
  <c r="CI294" i="4"/>
  <c r="CA294" i="4"/>
  <c r="CH294" i="4"/>
  <c r="BZ294" i="4"/>
  <c r="CG294" i="4"/>
  <c r="BY294" i="4"/>
  <c r="DR293" i="4"/>
  <c r="DJ293" i="4"/>
  <c r="DQ293" i="4"/>
  <c r="DI293" i="4"/>
  <c r="DP293" i="4"/>
  <c r="DH293" i="4"/>
  <c r="DO293" i="4"/>
  <c r="DG293" i="4"/>
  <c r="DN293" i="4"/>
  <c r="DF293" i="4"/>
  <c r="DM293" i="4"/>
  <c r="DE293" i="4"/>
  <c r="DL293" i="4"/>
  <c r="DD293" i="4"/>
  <c r="DS293" i="4"/>
  <c r="DK293" i="4"/>
  <c r="CJ320" i="4"/>
  <c r="CB320" i="4"/>
  <c r="CM320" i="4"/>
  <c r="CL320" i="4"/>
  <c r="CD320" i="4"/>
  <c r="CK320" i="4"/>
  <c r="CA320" i="4"/>
  <c r="BZ320" i="4"/>
  <c r="CI320" i="4"/>
  <c r="BY320" i="4"/>
  <c r="CH320" i="4"/>
  <c r="BX320" i="4"/>
  <c r="CG320" i="4"/>
  <c r="CF320" i="4"/>
  <c r="CE320" i="4"/>
  <c r="CC320" i="4"/>
  <c r="DL325" i="4"/>
  <c r="DD325" i="4"/>
  <c r="DS325" i="4"/>
  <c r="DK325" i="4"/>
  <c r="DR325" i="4"/>
  <c r="DJ325" i="4"/>
  <c r="DQ325" i="4"/>
  <c r="DI325" i="4"/>
  <c r="DP325" i="4"/>
  <c r="DH325" i="4"/>
  <c r="DO325" i="4"/>
  <c r="DG325" i="4"/>
  <c r="DN325" i="4"/>
  <c r="DF325" i="4"/>
  <c r="DM325" i="4"/>
  <c r="DE325" i="4"/>
  <c r="DP320" i="4"/>
  <c r="DH320" i="4"/>
  <c r="DO320" i="4"/>
  <c r="DG320" i="4"/>
  <c r="DN320" i="4"/>
  <c r="DF320" i="4"/>
  <c r="DM320" i="4"/>
  <c r="DE320" i="4"/>
  <c r="DL320" i="4"/>
  <c r="DS320" i="4"/>
  <c r="DK320" i="4"/>
  <c r="DR320" i="4"/>
  <c r="DJ320" i="4"/>
  <c r="DQ320" i="4"/>
  <c r="DI320" i="4"/>
  <c r="DD320" i="4"/>
  <c r="DL359" i="4"/>
  <c r="DD359" i="4"/>
  <c r="DS359" i="4"/>
  <c r="DK359" i="4"/>
  <c r="DP359" i="4"/>
  <c r="DH359" i="4"/>
  <c r="DO359" i="4"/>
  <c r="DG359" i="4"/>
  <c r="DR359" i="4"/>
  <c r="DN359" i="4"/>
  <c r="DM359" i="4"/>
  <c r="DJ359" i="4"/>
  <c r="DF359" i="4"/>
  <c r="DE359" i="4"/>
  <c r="DQ359" i="4"/>
  <c r="DI359" i="4"/>
  <c r="DR381" i="4"/>
  <c r="DJ381" i="4"/>
  <c r="DN381" i="4"/>
  <c r="DF381" i="4"/>
  <c r="DM381" i="4"/>
  <c r="DI381" i="4"/>
  <c r="DS381" i="4"/>
  <c r="DH381" i="4"/>
  <c r="DO381" i="4"/>
  <c r="DD381" i="4"/>
  <c r="DK381" i="4"/>
  <c r="DG381" i="4"/>
  <c r="DQ381" i="4"/>
  <c r="DP381" i="4"/>
  <c r="DL381" i="4"/>
  <c r="DE381" i="4"/>
  <c r="CH383" i="4"/>
  <c r="BZ383" i="4"/>
  <c r="CL383" i="4"/>
  <c r="CD383" i="4"/>
  <c r="CM383" i="4"/>
  <c r="CB383" i="4"/>
  <c r="CI383" i="4"/>
  <c r="BX383" i="4"/>
  <c r="CG383" i="4"/>
  <c r="CC383" i="4"/>
  <c r="CF383" i="4"/>
  <c r="CE383" i="4"/>
  <c r="CA383" i="4"/>
  <c r="BY383" i="4"/>
  <c r="CK383" i="4"/>
  <c r="CJ383" i="4"/>
  <c r="EL54" i="4"/>
  <c r="EL52" i="4"/>
  <c r="HX68" i="4"/>
  <c r="HX84" i="4"/>
  <c r="HX52" i="4"/>
  <c r="HP68" i="4"/>
  <c r="HP84" i="4"/>
  <c r="HP52" i="4"/>
  <c r="GD69" i="4"/>
  <c r="GD85" i="4"/>
  <c r="GD53" i="4"/>
  <c r="GD93" i="4"/>
  <c r="GD61" i="4"/>
  <c r="GD77" i="4"/>
  <c r="FV67" i="4"/>
  <c r="FV83" i="4"/>
  <c r="FV51" i="4"/>
  <c r="FV75" i="4"/>
  <c r="FV59" i="4"/>
  <c r="FV91" i="4"/>
  <c r="DX84" i="4"/>
  <c r="DX68" i="4"/>
  <c r="DX52" i="4"/>
  <c r="DX92" i="4"/>
  <c r="DX76" i="4"/>
  <c r="DX60" i="4"/>
  <c r="CX70" i="4"/>
  <c r="CX26" i="4"/>
  <c r="CX48" i="4"/>
  <c r="CX72" i="4"/>
  <c r="CX28" i="4"/>
  <c r="CX50" i="4"/>
  <c r="CP70" i="4"/>
  <c r="CP26" i="4"/>
  <c r="CP48" i="4"/>
  <c r="CP72" i="4"/>
  <c r="CP28" i="4"/>
  <c r="CP50" i="4"/>
  <c r="BY84" i="4"/>
  <c r="BY68" i="4"/>
  <c r="BY52" i="4"/>
  <c r="BY75" i="4"/>
  <c r="BY59" i="4"/>
  <c r="BY91" i="4"/>
  <c r="BI83" i="4"/>
  <c r="BI67" i="4"/>
  <c r="BI51" i="4"/>
  <c r="BA87" i="4"/>
  <c r="BA71" i="4"/>
  <c r="BA55" i="4"/>
  <c r="BA91" i="4"/>
  <c r="BA75" i="4"/>
  <c r="BA59" i="4"/>
  <c r="AK71" i="4"/>
  <c r="AK87" i="4"/>
  <c r="AK55" i="4"/>
  <c r="AC67" i="4"/>
  <c r="AC83" i="4"/>
  <c r="AC51" i="4"/>
  <c r="U83" i="4"/>
  <c r="U67" i="4"/>
  <c r="U51" i="4"/>
  <c r="M87" i="4"/>
  <c r="M71" i="4"/>
  <c r="M55" i="4"/>
  <c r="M76" i="4"/>
  <c r="M60" i="4"/>
  <c r="M92" i="4"/>
  <c r="EI281" i="4"/>
  <c r="EI394" i="4" s="1"/>
  <c r="EA281" i="4"/>
  <c r="EA394" i="4" s="1"/>
  <c r="EH281" i="4"/>
  <c r="EH394" i="4" s="1"/>
  <c r="DZ281" i="4"/>
  <c r="DZ394" i="4" s="1"/>
  <c r="EG281" i="4"/>
  <c r="EG394" i="4" s="1"/>
  <c r="DY281" i="4"/>
  <c r="DY394" i="4" s="1"/>
  <c r="EF281" i="4"/>
  <c r="EF394" i="4" s="1"/>
  <c r="DX281" i="4"/>
  <c r="DX394" i="4" s="1"/>
  <c r="EE281" i="4"/>
  <c r="EE394" i="4" s="1"/>
  <c r="DW281" i="4"/>
  <c r="DW394" i="4" s="1"/>
  <c r="ED281" i="4"/>
  <c r="ED394" i="4" s="1"/>
  <c r="DV281" i="4"/>
  <c r="DV394" i="4" s="1"/>
  <c r="EC281" i="4"/>
  <c r="EC394" i="4" s="1"/>
  <c r="DU281" i="4"/>
  <c r="DU394" i="4" s="1"/>
  <c r="EB281" i="4"/>
  <c r="EB394" i="4" s="1"/>
  <c r="DT281" i="4"/>
  <c r="DT394" i="4" s="1"/>
  <c r="CY291" i="4"/>
  <c r="CY398" i="4" s="1"/>
  <c r="CQ291" i="4"/>
  <c r="CQ398" i="4" s="1"/>
  <c r="CX291" i="4"/>
  <c r="CX398" i="4" s="1"/>
  <c r="CP291" i="4"/>
  <c r="CP398" i="4" s="1"/>
  <c r="CW291" i="4"/>
  <c r="CW398" i="4" s="1"/>
  <c r="CO291" i="4"/>
  <c r="CO398" i="4" s="1"/>
  <c r="CV291" i="4"/>
  <c r="CV398" i="4" s="1"/>
  <c r="CN291" i="4"/>
  <c r="CN398" i="4" s="1"/>
  <c r="DC291" i="4"/>
  <c r="DC398" i="4" s="1"/>
  <c r="CU291" i="4"/>
  <c r="CU398" i="4" s="1"/>
  <c r="DB291" i="4"/>
  <c r="DB398" i="4" s="1"/>
  <c r="CT291" i="4"/>
  <c r="CT398" i="4" s="1"/>
  <c r="DA291" i="4"/>
  <c r="DA398" i="4" s="1"/>
  <c r="CS291" i="4"/>
  <c r="CS398" i="4" s="1"/>
  <c r="CZ291" i="4"/>
  <c r="CZ398" i="4" s="1"/>
  <c r="CR291" i="4"/>
  <c r="CR398" i="4" s="1"/>
  <c r="EC313" i="4"/>
  <c r="DU313" i="4"/>
  <c r="EB313" i="4"/>
  <c r="DT313" i="4"/>
  <c r="EI313" i="4"/>
  <c r="EA313" i="4"/>
  <c r="EH313" i="4"/>
  <c r="DZ313" i="4"/>
  <c r="EG313" i="4"/>
  <c r="DY313" i="4"/>
  <c r="EF313" i="4"/>
  <c r="DX313" i="4"/>
  <c r="EE313" i="4"/>
  <c r="DW313" i="4"/>
  <c r="ED313" i="4"/>
  <c r="DV313" i="4"/>
  <c r="DA317" i="4"/>
  <c r="CS317" i="4"/>
  <c r="CZ317" i="4"/>
  <c r="CR317" i="4"/>
  <c r="CY317" i="4"/>
  <c r="CQ317" i="4"/>
  <c r="CX317" i="4"/>
  <c r="CP317" i="4"/>
  <c r="CW317" i="4"/>
  <c r="CO317" i="4"/>
  <c r="CV317" i="4"/>
  <c r="CN317" i="4"/>
  <c r="DC317" i="4"/>
  <c r="CU317" i="4"/>
  <c r="DB317" i="4"/>
  <c r="CT317" i="4"/>
  <c r="FO364" i="4"/>
  <c r="FG364" i="4"/>
  <c r="FM364" i="4"/>
  <c r="FE364" i="4"/>
  <c r="FL364" i="4"/>
  <c r="FD364" i="4"/>
  <c r="FK364" i="4"/>
  <c r="FI364" i="4"/>
  <c r="FA364" i="4"/>
  <c r="FH364" i="4"/>
  <c r="EZ364" i="4"/>
  <c r="FN364" i="4"/>
  <c r="FJ364" i="4"/>
  <c r="FF364" i="4"/>
  <c r="FC364" i="4"/>
  <c r="FB364" i="4"/>
  <c r="FO363" i="4"/>
  <c r="FG363" i="4"/>
  <c r="FN363" i="4"/>
  <c r="FF363" i="4"/>
  <c r="FK363" i="4"/>
  <c r="FC363" i="4"/>
  <c r="FJ363" i="4"/>
  <c r="FB363" i="4"/>
  <c r="FD363" i="4"/>
  <c r="FA363" i="4"/>
  <c r="EZ363" i="4"/>
  <c r="FM363" i="4"/>
  <c r="FL363" i="4"/>
  <c r="FI363" i="4"/>
  <c r="FH363" i="4"/>
  <c r="FE363" i="4"/>
  <c r="ED386" i="4"/>
  <c r="DV386" i="4"/>
  <c r="EH386" i="4"/>
  <c r="DZ386" i="4"/>
  <c r="EE386" i="4"/>
  <c r="DT386" i="4"/>
  <c r="EB386" i="4"/>
  <c r="EA386" i="4"/>
  <c r="DY386" i="4"/>
  <c r="EG386" i="4"/>
  <c r="DW386" i="4"/>
  <c r="EF386" i="4"/>
  <c r="DU386" i="4"/>
  <c r="EI386" i="4"/>
  <c r="DX386" i="4"/>
  <c r="EC386" i="4"/>
  <c r="H292" i="4"/>
  <c r="H300" i="4" s="1"/>
  <c r="T284" i="4"/>
  <c r="AL9" i="4" s="1"/>
  <c r="CK349" i="4"/>
  <c r="CC349" i="4"/>
  <c r="CJ349" i="4"/>
  <c r="CB349" i="4"/>
  <c r="CI349" i="4"/>
  <c r="CA349" i="4"/>
  <c r="CH349" i="4"/>
  <c r="BZ349" i="4"/>
  <c r="CG349" i="4"/>
  <c r="BY349" i="4"/>
  <c r="CF349" i="4"/>
  <c r="BX349" i="4"/>
  <c r="CM349" i="4"/>
  <c r="CE349" i="4"/>
  <c r="CL349" i="4"/>
  <c r="CD349" i="4"/>
  <c r="DR374" i="4"/>
  <c r="DJ374" i="4"/>
  <c r="DQ374" i="4"/>
  <c r="DI374" i="4"/>
  <c r="DN374" i="4"/>
  <c r="DF374" i="4"/>
  <c r="DM374" i="4"/>
  <c r="DE374" i="4"/>
  <c r="DD374" i="4"/>
  <c r="DS374" i="4"/>
  <c r="DL374" i="4"/>
  <c r="DK374" i="4"/>
  <c r="DP374" i="4"/>
  <c r="DO374" i="4"/>
  <c r="DH374" i="4"/>
  <c r="DG374" i="4"/>
  <c r="DN376" i="4"/>
  <c r="DF376" i="4"/>
  <c r="DR376" i="4"/>
  <c r="DJ376" i="4"/>
  <c r="DI376" i="4"/>
  <c r="DP376" i="4"/>
  <c r="DE376" i="4"/>
  <c r="DO376" i="4"/>
  <c r="DD376" i="4"/>
  <c r="DK376" i="4"/>
  <c r="DS376" i="4"/>
  <c r="DL376" i="4"/>
  <c r="DH376" i="4"/>
  <c r="DQ376" i="4"/>
  <c r="DM376" i="4"/>
  <c r="DG376" i="4"/>
  <c r="GX67" i="4"/>
  <c r="GX54" i="4"/>
  <c r="GX52" i="4"/>
  <c r="GX42" i="4" s="1"/>
  <c r="FU83" i="4"/>
  <c r="FU67" i="4"/>
  <c r="FU51" i="4"/>
  <c r="FU93" i="4"/>
  <c r="FU61" i="4"/>
  <c r="FU77" i="4"/>
  <c r="FK68" i="4"/>
  <c r="FK84" i="4"/>
  <c r="FK52" i="4"/>
  <c r="FC68" i="4"/>
  <c r="FC84" i="4"/>
  <c r="FC52" i="4"/>
  <c r="DW83" i="4"/>
  <c r="DW67" i="4"/>
  <c r="DW51" i="4"/>
  <c r="DW92" i="4"/>
  <c r="DW76" i="4"/>
  <c r="DW60" i="4"/>
  <c r="DO87" i="4"/>
  <c r="DO71" i="4"/>
  <c r="DO55" i="4"/>
  <c r="BX84" i="4"/>
  <c r="BX68" i="4"/>
  <c r="BX52" i="4"/>
  <c r="BH87" i="4"/>
  <c r="BH71" i="4"/>
  <c r="BH55" i="4"/>
  <c r="AZ83" i="4"/>
  <c r="AZ67" i="4"/>
  <c r="AZ51" i="4"/>
  <c r="AZ94" i="4"/>
  <c r="AZ62" i="4"/>
  <c r="AZ78" i="4"/>
  <c r="AR95" i="4"/>
  <c r="AR79" i="4"/>
  <c r="AR63" i="4"/>
  <c r="AJ86" i="4"/>
  <c r="AJ70" i="4"/>
  <c r="AJ54" i="4"/>
  <c r="T86" i="4"/>
  <c r="T70" i="4"/>
  <c r="T54" i="4"/>
  <c r="T94" i="4"/>
  <c r="T62" i="4"/>
  <c r="T78" i="4"/>
  <c r="L95" i="4"/>
  <c r="L79" i="4"/>
  <c r="L63" i="4"/>
  <c r="L93" i="4"/>
  <c r="L77" i="4"/>
  <c r="L61" i="4"/>
  <c r="M115" i="4"/>
  <c r="AH107" i="4"/>
  <c r="BC107" i="4" s="1"/>
  <c r="BX107" i="4" s="1"/>
  <c r="FN279" i="4"/>
  <c r="FF279" i="4"/>
  <c r="FM279" i="4"/>
  <c r="FE279" i="4"/>
  <c r="FL279" i="4"/>
  <c r="FD279" i="4"/>
  <c r="FK279" i="4"/>
  <c r="FC279" i="4"/>
  <c r="FJ279" i="4"/>
  <c r="FB279" i="4"/>
  <c r="FI279" i="4"/>
  <c r="FA279" i="4"/>
  <c r="FH279" i="4"/>
  <c r="EZ279" i="4"/>
  <c r="FO279" i="4"/>
  <c r="FG279" i="4"/>
  <c r="DC280" i="4"/>
  <c r="CU280" i="4"/>
  <c r="DB280" i="4"/>
  <c r="CT280" i="4"/>
  <c r="DA280" i="4"/>
  <c r="CS280" i="4"/>
  <c r="CZ280" i="4"/>
  <c r="CR280" i="4"/>
  <c r="CY280" i="4"/>
  <c r="CQ280" i="4"/>
  <c r="CX280" i="4"/>
  <c r="CP280" i="4"/>
  <c r="CW280" i="4"/>
  <c r="CO280" i="4"/>
  <c r="CV280" i="4"/>
  <c r="CN280" i="4"/>
  <c r="EH279" i="4"/>
  <c r="DZ279" i="4"/>
  <c r="EG279" i="4"/>
  <c r="DY279" i="4"/>
  <c r="EF279" i="4"/>
  <c r="DX279" i="4"/>
  <c r="EE279" i="4"/>
  <c r="DW279" i="4"/>
  <c r="ED279" i="4"/>
  <c r="DV279" i="4"/>
  <c r="EC279" i="4"/>
  <c r="DU279" i="4"/>
  <c r="EB279" i="4"/>
  <c r="DT279" i="4"/>
  <c r="EI279" i="4"/>
  <c r="EA279" i="4"/>
  <c r="FL287" i="4"/>
  <c r="FD287" i="4"/>
  <c r="FK287" i="4"/>
  <c r="FC287" i="4"/>
  <c r="FJ287" i="4"/>
  <c r="FB287" i="4"/>
  <c r="FI287" i="4"/>
  <c r="FA287" i="4"/>
  <c r="FH287" i="4"/>
  <c r="EZ287" i="4"/>
  <c r="FO287" i="4"/>
  <c r="FG287" i="4"/>
  <c r="FN287" i="4"/>
  <c r="FF287" i="4"/>
  <c r="FM287" i="4"/>
  <c r="FE287" i="4"/>
  <c r="FJ290" i="4"/>
  <c r="FB290" i="4"/>
  <c r="FI290" i="4"/>
  <c r="FA290" i="4"/>
  <c r="FH290" i="4"/>
  <c r="EZ290" i="4"/>
  <c r="FO290" i="4"/>
  <c r="FG290" i="4"/>
  <c r="FN290" i="4"/>
  <c r="FF290" i="4"/>
  <c r="FM290" i="4"/>
  <c r="FE290" i="4"/>
  <c r="FL290" i="4"/>
  <c r="FD290" i="4"/>
  <c r="FK290" i="4"/>
  <c r="FC290" i="4"/>
  <c r="FO288" i="4"/>
  <c r="FG288" i="4"/>
  <c r="FN288" i="4"/>
  <c r="FF288" i="4"/>
  <c r="FM288" i="4"/>
  <c r="FE288" i="4"/>
  <c r="FL288" i="4"/>
  <c r="FD288" i="4"/>
  <c r="FK288" i="4"/>
  <c r="FC288" i="4"/>
  <c r="FJ288" i="4"/>
  <c r="FB288" i="4"/>
  <c r="FI288" i="4"/>
  <c r="FA288" i="4"/>
  <c r="FH288" i="4"/>
  <c r="EZ288" i="4"/>
  <c r="CW306" i="4"/>
  <c r="CO306" i="4"/>
  <c r="CV306" i="4"/>
  <c r="CN306" i="4"/>
  <c r="DC306" i="4"/>
  <c r="CU306" i="4"/>
  <c r="DB306" i="4"/>
  <c r="CT306" i="4"/>
  <c r="DA306" i="4"/>
  <c r="CS306" i="4"/>
  <c r="CZ306" i="4"/>
  <c r="CR306" i="4"/>
  <c r="CY306" i="4"/>
  <c r="CQ306" i="4"/>
  <c r="CX306" i="4"/>
  <c r="CP306" i="4"/>
  <c r="FI304" i="4"/>
  <c r="FA304" i="4"/>
  <c r="FH304" i="4"/>
  <c r="EZ304" i="4"/>
  <c r="FO304" i="4"/>
  <c r="FG304" i="4"/>
  <c r="FN304" i="4"/>
  <c r="FF304" i="4"/>
  <c r="FM304" i="4"/>
  <c r="FE304" i="4"/>
  <c r="FL304" i="4"/>
  <c r="FD304" i="4"/>
  <c r="FK304" i="4"/>
  <c r="FC304" i="4"/>
  <c r="FJ304" i="4"/>
  <c r="FB304" i="4"/>
  <c r="CW341" i="4"/>
  <c r="CO341" i="4"/>
  <c r="CV341" i="4"/>
  <c r="CN341" i="4"/>
  <c r="DC341" i="4"/>
  <c r="CU341" i="4"/>
  <c r="DB341" i="4"/>
  <c r="CT341" i="4"/>
  <c r="DA341" i="4"/>
  <c r="CS341" i="4"/>
  <c r="CZ341" i="4"/>
  <c r="CR341" i="4"/>
  <c r="CY341" i="4"/>
  <c r="CQ341" i="4"/>
  <c r="CX341" i="4"/>
  <c r="CP341" i="4"/>
  <c r="EC344" i="4"/>
  <c r="DU344" i="4"/>
  <c r="EI344" i="4"/>
  <c r="EA344" i="4"/>
  <c r="EH344" i="4"/>
  <c r="DZ344" i="4"/>
  <c r="EG344" i="4"/>
  <c r="DY344" i="4"/>
  <c r="EE344" i="4"/>
  <c r="DW344" i="4"/>
  <c r="ED344" i="4"/>
  <c r="DV344" i="4"/>
  <c r="DX344" i="4"/>
  <c r="DT344" i="4"/>
  <c r="EF344" i="4"/>
  <c r="EB344" i="4"/>
  <c r="DB368" i="4"/>
  <c r="CT368" i="4"/>
  <c r="DA368" i="4"/>
  <c r="CS368" i="4"/>
  <c r="CX368" i="4"/>
  <c r="CP368" i="4"/>
  <c r="CW368" i="4"/>
  <c r="CO368" i="4"/>
  <c r="CR368" i="4"/>
  <c r="CQ368" i="4"/>
  <c r="CN368" i="4"/>
  <c r="DC368" i="4"/>
  <c r="CZ368" i="4"/>
  <c r="CY368" i="4"/>
  <c r="CV368" i="4"/>
  <c r="CU368" i="4"/>
  <c r="ES303" i="4"/>
  <c r="ES406" i="4" s="1"/>
  <c r="EK303" i="4"/>
  <c r="EK406" i="4" s="1"/>
  <c r="ER303" i="4"/>
  <c r="ER406" i="4" s="1"/>
  <c r="EJ303" i="4"/>
  <c r="EJ406" i="4" s="1"/>
  <c r="EY303" i="4"/>
  <c r="EY406" i="4" s="1"/>
  <c r="EQ303" i="4"/>
  <c r="EQ406" i="4" s="1"/>
  <c r="EX303" i="4"/>
  <c r="EX406" i="4" s="1"/>
  <c r="EP303" i="4"/>
  <c r="EP406" i="4" s="1"/>
  <c r="EW303" i="4"/>
  <c r="EW406" i="4" s="1"/>
  <c r="EO303" i="4"/>
  <c r="EO406" i="4" s="1"/>
  <c r="EV303" i="4"/>
  <c r="EV406" i="4" s="1"/>
  <c r="EN303" i="4"/>
  <c r="EN406" i="4" s="1"/>
  <c r="EU303" i="4"/>
  <c r="EU406" i="4" s="1"/>
  <c r="EM303" i="4"/>
  <c r="EM406" i="4" s="1"/>
  <c r="ET303" i="4"/>
  <c r="ET406" i="4" s="1"/>
  <c r="EL303" i="4"/>
  <c r="EL406" i="4" s="1"/>
  <c r="ER84" i="4"/>
  <c r="ER86" i="4"/>
  <c r="ES84" i="4"/>
  <c r="ES44" i="4" s="1"/>
  <c r="ES86" i="4"/>
  <c r="EL84" i="4"/>
  <c r="EL44" i="4" s="1"/>
  <c r="EL86" i="4"/>
  <c r="ES91" i="4"/>
  <c r="ES47" i="4" s="1"/>
  <c r="EM84" i="4"/>
  <c r="EM44" i="4" s="1"/>
  <c r="EM86" i="4"/>
  <c r="EL91" i="4"/>
  <c r="EN84" i="4"/>
  <c r="EN44" i="4" s="1"/>
  <c r="EN86" i="4"/>
  <c r="EM91" i="4"/>
  <c r="EN91" i="4"/>
  <c r="EN47" i="4" s="1"/>
  <c r="EM95" i="4"/>
  <c r="EN95" i="4"/>
  <c r="ES93" i="4"/>
  <c r="EL93" i="4"/>
  <c r="EM93" i="4"/>
  <c r="EN93" i="4"/>
  <c r="ES95" i="4"/>
  <c r="EL95" i="4"/>
  <c r="GT62" i="4"/>
  <c r="GO54" i="4"/>
  <c r="GO52" i="4"/>
  <c r="HV84" i="4"/>
  <c r="HV68" i="4"/>
  <c r="HV52" i="4"/>
  <c r="HV87" i="4"/>
  <c r="HV71" i="4"/>
  <c r="HV55" i="4"/>
  <c r="HN84" i="4"/>
  <c r="HN68" i="4"/>
  <c r="HN52" i="4"/>
  <c r="HN87" i="4"/>
  <c r="HN71" i="4"/>
  <c r="HN55" i="4"/>
  <c r="GB83" i="4"/>
  <c r="GB67" i="4"/>
  <c r="GB51" i="4"/>
  <c r="FT87" i="4"/>
  <c r="FT71" i="4"/>
  <c r="FT55" i="4"/>
  <c r="FJ86" i="4"/>
  <c r="FJ70" i="4"/>
  <c r="FJ54" i="4"/>
  <c r="FB86" i="4"/>
  <c r="FB70" i="4"/>
  <c r="FB54" i="4"/>
  <c r="DV85" i="4"/>
  <c r="DV69" i="4"/>
  <c r="DV53" i="4"/>
  <c r="BA275" i="4"/>
  <c r="AZ269" i="4"/>
  <c r="CV70" i="4"/>
  <c r="CV26" i="4"/>
  <c r="CV48" i="4"/>
  <c r="CV72" i="4"/>
  <c r="CV50" i="4"/>
  <c r="CV28" i="4"/>
  <c r="CN70" i="4"/>
  <c r="CN26" i="4"/>
  <c r="CN48" i="4"/>
  <c r="CN72" i="4"/>
  <c r="CN50" i="4"/>
  <c r="CN28" i="4"/>
  <c r="CE94" i="4"/>
  <c r="CE62" i="4"/>
  <c r="CE78" i="4"/>
  <c r="BW70" i="4"/>
  <c r="BW86" i="4"/>
  <c r="BW54" i="4"/>
  <c r="BW94" i="4"/>
  <c r="BW62" i="4"/>
  <c r="BW78" i="4"/>
  <c r="BW92" i="4"/>
  <c r="BW76" i="4"/>
  <c r="BW60" i="4"/>
  <c r="AY85" i="4"/>
  <c r="AY69" i="4"/>
  <c r="AY53" i="4"/>
  <c r="AY75" i="4"/>
  <c r="AY59" i="4"/>
  <c r="AY91" i="4"/>
  <c r="AQ91" i="4"/>
  <c r="AQ75" i="4"/>
  <c r="AQ59" i="4"/>
  <c r="AI85" i="4"/>
  <c r="AI69" i="4"/>
  <c r="AI53" i="4"/>
  <c r="S85" i="4"/>
  <c r="S69" i="4"/>
  <c r="S53" i="4"/>
  <c r="K76" i="4"/>
  <c r="K60" i="4"/>
  <c r="K92" i="4"/>
  <c r="BB99" i="4"/>
  <c r="AG50" i="4"/>
  <c r="EE334" i="4"/>
  <c r="DW334" i="4"/>
  <c r="ED334" i="4"/>
  <c r="DV334" i="4"/>
  <c r="EC334" i="4"/>
  <c r="DU334" i="4"/>
  <c r="EB334" i="4"/>
  <c r="DT334" i="4"/>
  <c r="EI334" i="4"/>
  <c r="EA334" i="4"/>
  <c r="EH334" i="4"/>
  <c r="DZ334" i="4"/>
  <c r="EG334" i="4"/>
  <c r="DY334" i="4"/>
  <c r="EF334" i="4"/>
  <c r="DX334" i="4"/>
  <c r="FK334" i="4"/>
  <c r="FC334" i="4"/>
  <c r="FJ334" i="4"/>
  <c r="FB334" i="4"/>
  <c r="FI334" i="4"/>
  <c r="FA334" i="4"/>
  <c r="FH334" i="4"/>
  <c r="EZ334" i="4"/>
  <c r="FO334" i="4"/>
  <c r="FG334" i="4"/>
  <c r="FN334" i="4"/>
  <c r="FF334" i="4"/>
  <c r="FM334" i="4"/>
  <c r="FE334" i="4"/>
  <c r="FL334" i="4"/>
  <c r="FD334" i="4"/>
  <c r="EH345" i="4"/>
  <c r="DZ345" i="4"/>
  <c r="EF345" i="4"/>
  <c r="DX345" i="4"/>
  <c r="EE345" i="4"/>
  <c r="DW345" i="4"/>
  <c r="ED345" i="4"/>
  <c r="DV345" i="4"/>
  <c r="EB345" i="4"/>
  <c r="DT345" i="4"/>
  <c r="EI345" i="4"/>
  <c r="EA345" i="4"/>
  <c r="EG345" i="4"/>
  <c r="EC345" i="4"/>
  <c r="DY345" i="4"/>
  <c r="DU345" i="4"/>
  <c r="FN345" i="4"/>
  <c r="FF345" i="4"/>
  <c r="FL345" i="4"/>
  <c r="FD345" i="4"/>
  <c r="FK345" i="4"/>
  <c r="FC345" i="4"/>
  <c r="FJ345" i="4"/>
  <c r="FB345" i="4"/>
  <c r="FH345" i="4"/>
  <c r="EZ345" i="4"/>
  <c r="FO345" i="4"/>
  <c r="FG345" i="4"/>
  <c r="FM345" i="4"/>
  <c r="FI345" i="4"/>
  <c r="FE345" i="4"/>
  <c r="FA345" i="4"/>
  <c r="EE369" i="4"/>
  <c r="DW369" i="4"/>
  <c r="ED369" i="4"/>
  <c r="DV369" i="4"/>
  <c r="EI369" i="4"/>
  <c r="EA369" i="4"/>
  <c r="EH369" i="4"/>
  <c r="DZ369" i="4"/>
  <c r="DU369" i="4"/>
  <c r="DT369" i="4"/>
  <c r="EG369" i="4"/>
  <c r="EF369" i="4"/>
  <c r="EC369" i="4"/>
  <c r="EB369" i="4"/>
  <c r="DY369" i="4"/>
  <c r="DX369" i="4"/>
  <c r="EG371" i="4"/>
  <c r="DY371" i="4"/>
  <c r="EF371" i="4"/>
  <c r="DX371" i="4"/>
  <c r="EC371" i="4"/>
  <c r="DU371" i="4"/>
  <c r="EB371" i="4"/>
  <c r="DT371" i="4"/>
  <c r="ED371" i="4"/>
  <c r="EA371" i="4"/>
  <c r="DV371" i="4"/>
  <c r="EI371" i="4"/>
  <c r="EH371" i="4"/>
  <c r="EE371" i="4"/>
  <c r="DZ371" i="4"/>
  <c r="DW371" i="4"/>
  <c r="FJ263" i="4"/>
  <c r="FB263" i="4"/>
  <c r="FI263" i="4"/>
  <c r="FA263" i="4"/>
  <c r="FH263" i="4"/>
  <c r="EZ263" i="4"/>
  <c r="FO263" i="4"/>
  <c r="FG263" i="4"/>
  <c r="FN263" i="4"/>
  <c r="FF263" i="4"/>
  <c r="FM263" i="4"/>
  <c r="FE263" i="4"/>
  <c r="FL263" i="4"/>
  <c r="FD263" i="4"/>
  <c r="FK263" i="4"/>
  <c r="FC263" i="4"/>
  <c r="FM276" i="4"/>
  <c r="FE276" i="4"/>
  <c r="FL276" i="4"/>
  <c r="FD276" i="4"/>
  <c r="FK276" i="4"/>
  <c r="FC276" i="4"/>
  <c r="FJ276" i="4"/>
  <c r="FB276" i="4"/>
  <c r="FI276" i="4"/>
  <c r="FA276" i="4"/>
  <c r="FH276" i="4"/>
  <c r="EZ276" i="4"/>
  <c r="FO276" i="4"/>
  <c r="FG276" i="4"/>
  <c r="FN276" i="4"/>
  <c r="FF276" i="4"/>
  <c r="DB283" i="4"/>
  <c r="CT283" i="4"/>
  <c r="DA283" i="4"/>
  <c r="CS283" i="4"/>
  <c r="CZ283" i="4"/>
  <c r="CR283" i="4"/>
  <c r="CY283" i="4"/>
  <c r="CQ283" i="4"/>
  <c r="CX283" i="4"/>
  <c r="CP283" i="4"/>
  <c r="CW283" i="4"/>
  <c r="CO283" i="4"/>
  <c r="CV283" i="4"/>
  <c r="CN283" i="4"/>
  <c r="DC283" i="4"/>
  <c r="CU283" i="4"/>
  <c r="EH284" i="4"/>
  <c r="DZ284" i="4"/>
  <c r="EG284" i="4"/>
  <c r="DY284" i="4"/>
  <c r="EF284" i="4"/>
  <c r="DX284" i="4"/>
  <c r="EE284" i="4"/>
  <c r="DW284" i="4"/>
  <c r="ED284" i="4"/>
  <c r="DV284" i="4"/>
  <c r="EC284" i="4"/>
  <c r="DU284" i="4"/>
  <c r="EB284" i="4"/>
  <c r="DT284" i="4"/>
  <c r="EI284" i="4"/>
  <c r="EA284" i="4"/>
  <c r="EC286" i="4"/>
  <c r="DU286" i="4"/>
  <c r="EB286" i="4"/>
  <c r="DT286" i="4"/>
  <c r="EI286" i="4"/>
  <c r="EA286" i="4"/>
  <c r="EH286" i="4"/>
  <c r="DZ286" i="4"/>
  <c r="EG286" i="4"/>
  <c r="DY286" i="4"/>
  <c r="EF286" i="4"/>
  <c r="DX286" i="4"/>
  <c r="EE286" i="4"/>
  <c r="DW286" i="4"/>
  <c r="ED286" i="4"/>
  <c r="DV286" i="4"/>
  <c r="FH294" i="4"/>
  <c r="EZ294" i="4"/>
  <c r="FO294" i="4"/>
  <c r="FG294" i="4"/>
  <c r="FN294" i="4"/>
  <c r="FF294" i="4"/>
  <c r="FM294" i="4"/>
  <c r="FE294" i="4"/>
  <c r="FL294" i="4"/>
  <c r="FD294" i="4"/>
  <c r="FK294" i="4"/>
  <c r="FC294" i="4"/>
  <c r="FJ294" i="4"/>
  <c r="FB294" i="4"/>
  <c r="FI294" i="4"/>
  <c r="FA294" i="4"/>
  <c r="CV323" i="4"/>
  <c r="CN323" i="4"/>
  <c r="DC323" i="4"/>
  <c r="CU323" i="4"/>
  <c r="DB323" i="4"/>
  <c r="CT323" i="4"/>
  <c r="DA323" i="4"/>
  <c r="CS323" i="4"/>
  <c r="CZ323" i="4"/>
  <c r="CR323" i="4"/>
  <c r="CY323" i="4"/>
  <c r="CQ323" i="4"/>
  <c r="CX323" i="4"/>
  <c r="CP323" i="4"/>
  <c r="CW323" i="4"/>
  <c r="CO323" i="4"/>
  <c r="EI321" i="4"/>
  <c r="EA321" i="4"/>
  <c r="EH321" i="4"/>
  <c r="DZ321" i="4"/>
  <c r="EG321" i="4"/>
  <c r="DY321" i="4"/>
  <c r="EF321" i="4"/>
  <c r="DX321" i="4"/>
  <c r="EE321" i="4"/>
  <c r="DW321" i="4"/>
  <c r="ED321" i="4"/>
  <c r="DV321" i="4"/>
  <c r="EC321" i="4"/>
  <c r="DU321" i="4"/>
  <c r="EB321" i="4"/>
  <c r="DT321" i="4"/>
  <c r="DB360" i="4"/>
  <c r="CT360" i="4"/>
  <c r="DA360" i="4"/>
  <c r="CS360" i="4"/>
  <c r="CX360" i="4"/>
  <c r="CP360" i="4"/>
  <c r="CW360" i="4"/>
  <c r="CO360" i="4"/>
  <c r="CR360" i="4"/>
  <c r="CN360" i="4"/>
  <c r="DC360" i="4"/>
  <c r="CZ360" i="4"/>
  <c r="CV360" i="4"/>
  <c r="CU360" i="4"/>
  <c r="CY360" i="4"/>
  <c r="CQ360" i="4"/>
  <c r="CZ357" i="4"/>
  <c r="CR357" i="4"/>
  <c r="CY357" i="4"/>
  <c r="CQ357" i="4"/>
  <c r="CV357" i="4"/>
  <c r="CN357" i="4"/>
  <c r="DC357" i="4"/>
  <c r="CU357" i="4"/>
  <c r="CS357" i="4"/>
  <c r="CO357" i="4"/>
  <c r="DB357" i="4"/>
  <c r="DA357" i="4"/>
  <c r="CW357" i="4"/>
  <c r="CT357" i="4"/>
  <c r="CX357" i="4"/>
  <c r="CP357" i="4"/>
  <c r="FM383" i="4"/>
  <c r="FJ383" i="4"/>
  <c r="FB383" i="4"/>
  <c r="FO383" i="4"/>
  <c r="FF383" i="4"/>
  <c r="FI383" i="4"/>
  <c r="FE383" i="4"/>
  <c r="FD383" i="4"/>
  <c r="FK383" i="4"/>
  <c r="EZ383" i="4"/>
  <c r="FC383" i="4"/>
  <c r="FA383" i="4"/>
  <c r="FN383" i="4"/>
  <c r="FL383" i="4"/>
  <c r="FH383" i="4"/>
  <c r="FG383" i="4"/>
  <c r="CM175" i="4"/>
  <c r="EY129" i="4"/>
  <c r="CM108" i="4"/>
  <c r="CM73" i="4"/>
  <c r="EW272" i="4"/>
  <c r="EW392" i="4" s="1"/>
  <c r="EO272" i="4"/>
  <c r="EO392" i="4" s="1"/>
  <c r="EV272" i="4"/>
  <c r="EV392" i="4" s="1"/>
  <c r="EN272" i="4"/>
  <c r="EN392" i="4" s="1"/>
  <c r="EU272" i="4"/>
  <c r="EU392" i="4" s="1"/>
  <c r="EM272" i="4"/>
  <c r="EM392" i="4" s="1"/>
  <c r="ET272" i="4"/>
  <c r="ET392" i="4" s="1"/>
  <c r="EL272" i="4"/>
  <c r="EL392" i="4" s="1"/>
  <c r="ER272" i="4"/>
  <c r="ER392" i="4" s="1"/>
  <c r="EJ272" i="4"/>
  <c r="EJ392" i="4" s="1"/>
  <c r="EY272" i="4"/>
  <c r="EY392" i="4" s="1"/>
  <c r="EQ272" i="4"/>
  <c r="EQ392" i="4" s="1"/>
  <c r="EX272" i="4"/>
  <c r="EX392" i="4" s="1"/>
  <c r="EP272" i="4"/>
  <c r="EP392" i="4" s="1"/>
  <c r="ES272" i="4"/>
  <c r="ES392" i="4" s="1"/>
  <c r="EK272" i="4"/>
  <c r="EK392" i="4" s="1"/>
  <c r="DM292" i="4"/>
  <c r="DM400" i="4" s="1"/>
  <c r="DE292" i="4"/>
  <c r="DE400" i="4" s="1"/>
  <c r="DL292" i="4"/>
  <c r="DL400" i="4" s="1"/>
  <c r="DD292" i="4"/>
  <c r="DD400" i="4" s="1"/>
  <c r="DS292" i="4"/>
  <c r="DS400" i="4" s="1"/>
  <c r="DK292" i="4"/>
  <c r="DK400" i="4" s="1"/>
  <c r="DR292" i="4"/>
  <c r="DR400" i="4" s="1"/>
  <c r="DJ292" i="4"/>
  <c r="DJ400" i="4" s="1"/>
  <c r="DQ292" i="4"/>
  <c r="DQ400" i="4" s="1"/>
  <c r="DI292" i="4"/>
  <c r="DI400" i="4" s="1"/>
  <c r="DP292" i="4"/>
  <c r="DP400" i="4" s="1"/>
  <c r="DH292" i="4"/>
  <c r="DH400" i="4" s="1"/>
  <c r="DO292" i="4"/>
  <c r="DO400" i="4" s="1"/>
  <c r="DG292" i="4"/>
  <c r="DG400" i="4" s="1"/>
  <c r="DN292" i="4"/>
  <c r="DN400" i="4" s="1"/>
  <c r="DF292" i="4"/>
  <c r="DF400" i="4" s="1"/>
  <c r="BL68" i="4"/>
  <c r="BL84" i="4"/>
  <c r="BL52" i="4"/>
  <c r="BL94" i="4"/>
  <c r="BL62" i="4"/>
  <c r="BL78" i="4"/>
  <c r="DH106" i="4"/>
  <c r="DH114" i="4" s="1"/>
  <c r="DH49" i="4"/>
  <c r="BT342" i="4"/>
  <c r="BL342" i="4"/>
  <c r="BS342" i="4"/>
  <c r="BK342" i="4"/>
  <c r="BR342" i="4"/>
  <c r="BJ342" i="4"/>
  <c r="BQ342" i="4"/>
  <c r="BI342" i="4"/>
  <c r="BP342" i="4"/>
  <c r="BH342" i="4"/>
  <c r="BW342" i="4"/>
  <c r="BO342" i="4"/>
  <c r="BV342" i="4"/>
  <c r="BN342" i="4"/>
  <c r="BU342" i="4"/>
  <c r="BM342" i="4"/>
  <c r="AA319" i="4"/>
  <c r="Q315" i="4"/>
  <c r="Q313" i="4"/>
  <c r="Q316" i="4" s="1"/>
  <c r="Q317" i="4" s="1"/>
  <c r="Q318" i="4" s="1"/>
  <c r="BT270" i="4"/>
  <c r="BL270" i="4"/>
  <c r="BS270" i="4"/>
  <c r="BK270" i="4"/>
  <c r="BR270" i="4"/>
  <c r="BJ270" i="4"/>
  <c r="BQ270" i="4"/>
  <c r="BI270" i="4"/>
  <c r="BW270" i="4"/>
  <c r="BO270" i="4"/>
  <c r="BV270" i="4"/>
  <c r="BN270" i="4"/>
  <c r="BU270" i="4"/>
  <c r="BM270" i="4"/>
  <c r="BP270" i="4"/>
  <c r="BH270" i="4"/>
  <c r="AC294" i="4"/>
  <c r="AC285" i="4"/>
  <c r="BT285" i="4" s="1"/>
  <c r="AA302" i="4"/>
  <c r="AA303" i="4" s="1"/>
  <c r="AA318" i="4" s="1"/>
  <c r="AA333" i="4" s="1"/>
  <c r="Z303" i="4"/>
  <c r="Z318" i="4" s="1"/>
  <c r="Z333" i="4" s="1"/>
  <c r="M289" i="4"/>
  <c r="O297" i="4"/>
  <c r="O305" i="4" s="1"/>
  <c r="M313" i="4" s="1"/>
  <c r="Q281" i="4"/>
  <c r="BJ284" i="4"/>
  <c r="BN284" i="4"/>
  <c r="P282" i="4"/>
  <c r="P280" i="4"/>
  <c r="P283" i="4" s="1"/>
  <c r="O286" i="4"/>
  <c r="O278" i="4"/>
  <c r="N299" i="4"/>
  <c r="N307" i="4" s="1"/>
  <c r="P315" i="4" s="1"/>
  <c r="P291" i="4"/>
  <c r="CL188" i="4"/>
  <c r="CL121" i="4"/>
  <c r="CK187" i="4"/>
  <c r="CK120" i="4"/>
  <c r="CJ187" i="4"/>
  <c r="CJ120" i="4"/>
  <c r="DH109" i="4"/>
  <c r="DH117" i="4" s="1"/>
  <c r="GN101" i="4"/>
  <c r="DH52" i="4"/>
  <c r="DH60" i="4" s="1"/>
  <c r="CL184" i="4"/>
  <c r="CL117" i="4"/>
  <c r="AW104" i="4"/>
  <c r="FS104" i="4"/>
  <c r="AB55" i="4"/>
  <c r="AB63" i="4" s="1"/>
  <c r="AB108" i="4"/>
  <c r="AW108" i="4" s="1"/>
  <c r="BR108" i="4" s="1"/>
  <c r="G116" i="4"/>
  <c r="GN111" i="4"/>
  <c r="GN119" i="4" s="1"/>
  <c r="GN54" i="4"/>
  <c r="GN62" i="4" s="1"/>
  <c r="EK43" i="4"/>
  <c r="I58" i="4"/>
  <c r="I41" i="4"/>
  <c r="AV4" i="4" s="1"/>
  <c r="GI87" i="4"/>
  <c r="GI71" i="4"/>
  <c r="GI55" i="4"/>
  <c r="GA86" i="4"/>
  <c r="GA70" i="4"/>
  <c r="GA54" i="4"/>
  <c r="GA93" i="4"/>
  <c r="GA77" i="4"/>
  <c r="GA61" i="4"/>
  <c r="FI83" i="4"/>
  <c r="FI44" i="4" s="1"/>
  <c r="FI67" i="4"/>
  <c r="FI43" i="4" s="1"/>
  <c r="FI51" i="4"/>
  <c r="FI42" i="4" s="1"/>
  <c r="DU85" i="4"/>
  <c r="DU69" i="4"/>
  <c r="DU53" i="4"/>
  <c r="DM84" i="4"/>
  <c r="DM68" i="4"/>
  <c r="DM52" i="4"/>
  <c r="DM93" i="4"/>
  <c r="DM61" i="4"/>
  <c r="DM77" i="4"/>
  <c r="DM95" i="4"/>
  <c r="DM79" i="4"/>
  <c r="DM63" i="4"/>
  <c r="CD87" i="4"/>
  <c r="CD71" i="4"/>
  <c r="CD55" i="4"/>
  <c r="CD94" i="4"/>
  <c r="CD62" i="4"/>
  <c r="CD78" i="4"/>
  <c r="BV83" i="4"/>
  <c r="BV67" i="4"/>
  <c r="BV51" i="4"/>
  <c r="BV91" i="4"/>
  <c r="BV75" i="4"/>
  <c r="BV59" i="4"/>
  <c r="BF86" i="4"/>
  <c r="BF70" i="4"/>
  <c r="BF54" i="4"/>
  <c r="BF76" i="4"/>
  <c r="BF60" i="4"/>
  <c r="BF92" i="4"/>
  <c r="AX94" i="4"/>
  <c r="AX62" i="4"/>
  <c r="AX78" i="4"/>
  <c r="AP84" i="4"/>
  <c r="AP68" i="4"/>
  <c r="AP52" i="4"/>
  <c r="R69" i="4"/>
  <c r="R85" i="4"/>
  <c r="R53" i="4"/>
  <c r="BI99" i="4"/>
  <c r="AN50" i="4"/>
  <c r="DQ271" i="4"/>
  <c r="DQ390" i="4" s="1"/>
  <c r="DI271" i="4"/>
  <c r="DI390" i="4" s="1"/>
  <c r="DP271" i="4"/>
  <c r="DP390" i="4" s="1"/>
  <c r="DH271" i="4"/>
  <c r="DH390" i="4" s="1"/>
  <c r="DO271" i="4"/>
  <c r="DO390" i="4" s="1"/>
  <c r="DG271" i="4"/>
  <c r="DG390" i="4" s="1"/>
  <c r="DN271" i="4"/>
  <c r="DN390" i="4" s="1"/>
  <c r="DF271" i="4"/>
  <c r="DF390" i="4" s="1"/>
  <c r="DL271" i="4"/>
  <c r="DL390" i="4" s="1"/>
  <c r="DD271" i="4"/>
  <c r="DD390" i="4" s="1"/>
  <c r="DS271" i="4"/>
  <c r="DS390" i="4" s="1"/>
  <c r="DK271" i="4"/>
  <c r="DK390" i="4" s="1"/>
  <c r="DR271" i="4"/>
  <c r="DR390" i="4" s="1"/>
  <c r="DJ271" i="4"/>
  <c r="DJ390" i="4" s="1"/>
  <c r="DM271" i="4"/>
  <c r="DM390" i="4" s="1"/>
  <c r="DE271" i="4"/>
  <c r="DE390" i="4" s="1"/>
  <c r="EW311" i="4"/>
  <c r="EO311" i="4"/>
  <c r="EV311" i="4"/>
  <c r="EN311" i="4"/>
  <c r="EU311" i="4"/>
  <c r="EM311" i="4"/>
  <c r="ET311" i="4"/>
  <c r="EL311" i="4"/>
  <c r="ES311" i="4"/>
  <c r="EK311" i="4"/>
  <c r="ER311" i="4"/>
  <c r="EJ311" i="4"/>
  <c r="EY311" i="4"/>
  <c r="EQ311" i="4"/>
  <c r="EX311" i="4"/>
  <c r="EP311" i="4"/>
  <c r="CL316" i="4"/>
  <c r="CD316" i="4"/>
  <c r="CK316" i="4"/>
  <c r="CC316" i="4"/>
  <c r="CJ316" i="4"/>
  <c r="CB316" i="4"/>
  <c r="CI316" i="4"/>
  <c r="CA316" i="4"/>
  <c r="CH316" i="4"/>
  <c r="BZ316" i="4"/>
  <c r="CG316" i="4"/>
  <c r="BY316" i="4"/>
  <c r="CF316" i="4"/>
  <c r="BX316" i="4"/>
  <c r="CM316" i="4"/>
  <c r="CE316" i="4"/>
  <c r="DQ311" i="4"/>
  <c r="DI311" i="4"/>
  <c r="DP311" i="4"/>
  <c r="DH311" i="4"/>
  <c r="DO311" i="4"/>
  <c r="DG311" i="4"/>
  <c r="DN311" i="4"/>
  <c r="DF311" i="4"/>
  <c r="DM311" i="4"/>
  <c r="DE311" i="4"/>
  <c r="DL311" i="4"/>
  <c r="DD311" i="4"/>
  <c r="DS311" i="4"/>
  <c r="DK311" i="4"/>
  <c r="DR311" i="4"/>
  <c r="DJ311" i="4"/>
  <c r="CG362" i="4"/>
  <c r="BY362" i="4"/>
  <c r="CF362" i="4"/>
  <c r="BX362" i="4"/>
  <c r="CK362" i="4"/>
  <c r="CC362" i="4"/>
  <c r="CJ362" i="4"/>
  <c r="CB362" i="4"/>
  <c r="CM362" i="4"/>
  <c r="CL362" i="4"/>
  <c r="CI362" i="4"/>
  <c r="CH362" i="4"/>
  <c r="CE362" i="4"/>
  <c r="CD362" i="4"/>
  <c r="CA362" i="4"/>
  <c r="BZ362" i="4"/>
  <c r="DQ364" i="4"/>
  <c r="DI364" i="4"/>
  <c r="DP364" i="4"/>
  <c r="DH364" i="4"/>
  <c r="DM364" i="4"/>
  <c r="DE364" i="4"/>
  <c r="DL364" i="4"/>
  <c r="DD364" i="4"/>
  <c r="DN364" i="4"/>
  <c r="DK364" i="4"/>
  <c r="DJ364" i="4"/>
  <c r="DG364" i="4"/>
  <c r="DF364" i="4"/>
  <c r="DS364" i="4"/>
  <c r="DR364" i="4"/>
  <c r="DO364" i="4"/>
  <c r="DL387" i="4"/>
  <c r="DD387" i="4"/>
  <c r="DP387" i="4"/>
  <c r="DH387" i="4"/>
  <c r="DK387" i="4"/>
  <c r="DS387" i="4"/>
  <c r="DI387" i="4"/>
  <c r="DR387" i="4"/>
  <c r="DG387" i="4"/>
  <c r="DQ387" i="4"/>
  <c r="DF387" i="4"/>
  <c r="DN387" i="4"/>
  <c r="DM387" i="4"/>
  <c r="DO387" i="4"/>
  <c r="DJ387" i="4"/>
  <c r="DE387" i="4"/>
  <c r="AC194" i="4"/>
  <c r="AX113" i="4"/>
  <c r="CB85" i="4"/>
  <c r="CB69" i="4"/>
  <c r="CB53" i="4"/>
  <c r="EP42" i="4"/>
  <c r="GH83" i="4"/>
  <c r="GH67" i="4"/>
  <c r="GH51" i="4"/>
  <c r="FZ93" i="4"/>
  <c r="FZ61" i="4"/>
  <c r="FZ77" i="4"/>
  <c r="FH85" i="4"/>
  <c r="FH69" i="4"/>
  <c r="FH53" i="4"/>
  <c r="EZ85" i="4"/>
  <c r="EZ69" i="4"/>
  <c r="EZ53" i="4"/>
  <c r="DT83" i="4"/>
  <c r="DT67" i="4"/>
  <c r="DT51" i="4"/>
  <c r="DT92" i="4"/>
  <c r="DT76" i="4"/>
  <c r="DT60" i="4"/>
  <c r="CC93" i="4"/>
  <c r="CC77" i="4"/>
  <c r="CC61" i="4"/>
  <c r="BU84" i="4"/>
  <c r="BU68" i="4"/>
  <c r="BU52" i="4"/>
  <c r="BM93" i="4"/>
  <c r="BM77" i="4"/>
  <c r="BM61" i="4"/>
  <c r="BE86" i="4"/>
  <c r="BE54" i="4"/>
  <c r="BE70" i="4"/>
  <c r="AO87" i="4"/>
  <c r="AO71" i="4"/>
  <c r="AO55" i="4"/>
  <c r="AO93" i="4"/>
  <c r="AO61" i="4"/>
  <c r="AO77" i="4"/>
  <c r="AG83" i="4"/>
  <c r="AG67" i="4"/>
  <c r="AG51" i="4"/>
  <c r="Q85" i="4"/>
  <c r="Q69" i="4"/>
  <c r="Q53" i="4"/>
  <c r="Q91" i="4"/>
  <c r="Q75" i="4"/>
  <c r="Q59" i="4"/>
  <c r="I95" i="4"/>
  <c r="I79" i="4"/>
  <c r="I63" i="4"/>
  <c r="EI326" i="4"/>
  <c r="EA326" i="4"/>
  <c r="EH326" i="4"/>
  <c r="DZ326" i="4"/>
  <c r="EG326" i="4"/>
  <c r="DY326" i="4"/>
  <c r="EF326" i="4"/>
  <c r="DX326" i="4"/>
  <c r="EE326" i="4"/>
  <c r="DW326" i="4"/>
  <c r="ED326" i="4"/>
  <c r="DV326" i="4"/>
  <c r="EC326" i="4"/>
  <c r="DU326" i="4"/>
  <c r="EB326" i="4"/>
  <c r="DT326" i="4"/>
  <c r="CW332" i="4"/>
  <c r="CO332" i="4"/>
  <c r="DC332" i="4"/>
  <c r="CU332" i="4"/>
  <c r="DB332" i="4"/>
  <c r="CT332" i="4"/>
  <c r="DA332" i="4"/>
  <c r="CS332" i="4"/>
  <c r="CY332" i="4"/>
  <c r="CQ332" i="4"/>
  <c r="CX332" i="4"/>
  <c r="CP332" i="4"/>
  <c r="CZ332" i="4"/>
  <c r="CV332" i="4"/>
  <c r="CR332" i="4"/>
  <c r="CN332" i="4"/>
  <c r="EG330" i="4"/>
  <c r="DY330" i="4"/>
  <c r="EE330" i="4"/>
  <c r="DW330" i="4"/>
  <c r="ED330" i="4"/>
  <c r="DV330" i="4"/>
  <c r="EC330" i="4"/>
  <c r="DU330" i="4"/>
  <c r="EI330" i="4"/>
  <c r="EA330" i="4"/>
  <c r="EH330" i="4"/>
  <c r="DZ330" i="4"/>
  <c r="EB330" i="4"/>
  <c r="DX330" i="4"/>
  <c r="DT330" i="4"/>
  <c r="EF330" i="4"/>
  <c r="EI353" i="4"/>
  <c r="EA353" i="4"/>
  <c r="EG353" i="4"/>
  <c r="DY353" i="4"/>
  <c r="EF353" i="4"/>
  <c r="DX353" i="4"/>
  <c r="EE353" i="4"/>
  <c r="DW353" i="4"/>
  <c r="EC353" i="4"/>
  <c r="DU353" i="4"/>
  <c r="EB353" i="4"/>
  <c r="DT353" i="4"/>
  <c r="DZ353" i="4"/>
  <c r="DV353" i="4"/>
  <c r="EH353" i="4"/>
  <c r="ED353" i="4"/>
  <c r="EE379" i="4"/>
  <c r="DW379" i="4"/>
  <c r="EI379" i="4"/>
  <c r="EA379" i="4"/>
  <c r="EC379" i="4"/>
  <c r="DY379" i="4"/>
  <c r="EH379" i="4"/>
  <c r="DX379" i="4"/>
  <c r="ED379" i="4"/>
  <c r="DT379" i="4"/>
  <c r="EB379" i="4"/>
  <c r="DZ379" i="4"/>
  <c r="DV379" i="4"/>
  <c r="DU379" i="4"/>
  <c r="EG379" i="4"/>
  <c r="EF379" i="4"/>
  <c r="EG378" i="4"/>
  <c r="DY378" i="4"/>
  <c r="EC378" i="4"/>
  <c r="DU378" i="4"/>
  <c r="DZ378" i="4"/>
  <c r="EF378" i="4"/>
  <c r="DV378" i="4"/>
  <c r="EE378" i="4"/>
  <c r="DT378" i="4"/>
  <c r="EA378" i="4"/>
  <c r="DX378" i="4"/>
  <c r="DW378" i="4"/>
  <c r="EI378" i="4"/>
  <c r="EH378" i="4"/>
  <c r="EB378" i="4"/>
  <c r="ED378" i="4"/>
  <c r="DS269" i="4"/>
  <c r="DK269" i="4"/>
  <c r="DR269" i="4"/>
  <c r="DJ269" i="4"/>
  <c r="DQ269" i="4"/>
  <c r="DI269" i="4"/>
  <c r="DO269" i="4"/>
  <c r="DG269" i="4"/>
  <c r="DN269" i="4"/>
  <c r="DF269" i="4"/>
  <c r="DM269" i="4"/>
  <c r="DE269" i="4"/>
  <c r="DH269" i="4"/>
  <c r="DD269" i="4"/>
  <c r="DP269" i="4"/>
  <c r="DL269" i="4"/>
  <c r="DM277" i="4"/>
  <c r="DE277" i="4"/>
  <c r="DL277" i="4"/>
  <c r="DD277" i="4"/>
  <c r="DS277" i="4"/>
  <c r="DK277" i="4"/>
  <c r="DR277" i="4"/>
  <c r="DJ277" i="4"/>
  <c r="DQ277" i="4"/>
  <c r="DI277" i="4"/>
  <c r="DP277" i="4"/>
  <c r="DH277" i="4"/>
  <c r="DO277" i="4"/>
  <c r="DG277" i="4"/>
  <c r="DN277" i="4"/>
  <c r="DF277" i="4"/>
  <c r="CJ270" i="4"/>
  <c r="CB270" i="4"/>
  <c r="CI270" i="4"/>
  <c r="CA270" i="4"/>
  <c r="CH270" i="4"/>
  <c r="BZ270" i="4"/>
  <c r="CG270" i="4"/>
  <c r="BY270" i="4"/>
  <c r="CM270" i="4"/>
  <c r="CE270" i="4"/>
  <c r="CL270" i="4"/>
  <c r="CD270" i="4"/>
  <c r="CK270" i="4"/>
  <c r="CC270" i="4"/>
  <c r="CF270" i="4"/>
  <c r="BX270" i="4"/>
  <c r="CF289" i="4"/>
  <c r="BX289" i="4"/>
  <c r="CM289" i="4"/>
  <c r="CE289" i="4"/>
  <c r="CL289" i="4"/>
  <c r="CD289" i="4"/>
  <c r="CK289" i="4"/>
  <c r="CC289" i="4"/>
  <c r="CJ289" i="4"/>
  <c r="CB289" i="4"/>
  <c r="CI289" i="4"/>
  <c r="CA289" i="4"/>
  <c r="CH289" i="4"/>
  <c r="BZ289" i="4"/>
  <c r="CG289" i="4"/>
  <c r="BY289" i="4"/>
  <c r="ET299" i="4"/>
  <c r="EL299" i="4"/>
  <c r="ES299" i="4"/>
  <c r="EK299" i="4"/>
  <c r="ER299" i="4"/>
  <c r="EJ299" i="4"/>
  <c r="EY299" i="4"/>
  <c r="EQ299" i="4"/>
  <c r="EX299" i="4"/>
  <c r="EP299" i="4"/>
  <c r="EW299" i="4"/>
  <c r="EO299" i="4"/>
  <c r="EV299" i="4"/>
  <c r="EN299" i="4"/>
  <c r="EU299" i="4"/>
  <c r="EM299" i="4"/>
  <c r="DQ298" i="4"/>
  <c r="DI298" i="4"/>
  <c r="DP298" i="4"/>
  <c r="DH298" i="4"/>
  <c r="DO298" i="4"/>
  <c r="DG298" i="4"/>
  <c r="DN298" i="4"/>
  <c r="DF298" i="4"/>
  <c r="DM298" i="4"/>
  <c r="DE298" i="4"/>
  <c r="DL298" i="4"/>
  <c r="DD298" i="4"/>
  <c r="DS298" i="4"/>
  <c r="DK298" i="4"/>
  <c r="DR298" i="4"/>
  <c r="DJ298" i="4"/>
  <c r="EV305" i="4"/>
  <c r="EN305" i="4"/>
  <c r="EU305" i="4"/>
  <c r="EM305" i="4"/>
  <c r="ET305" i="4"/>
  <c r="EL305" i="4"/>
  <c r="ES305" i="4"/>
  <c r="EK305" i="4"/>
  <c r="ER305" i="4"/>
  <c r="EJ305" i="4"/>
  <c r="EY305" i="4"/>
  <c r="EQ305" i="4"/>
  <c r="EX305" i="4"/>
  <c r="EP305" i="4"/>
  <c r="EW305" i="4"/>
  <c r="EO305" i="4"/>
  <c r="ES306" i="4"/>
  <c r="EK306" i="4"/>
  <c r="ER306" i="4"/>
  <c r="EJ306" i="4"/>
  <c r="EY306" i="4"/>
  <c r="EQ306" i="4"/>
  <c r="EX306" i="4"/>
  <c r="EP306" i="4"/>
  <c r="EW306" i="4"/>
  <c r="EO306" i="4"/>
  <c r="EV306" i="4"/>
  <c r="EN306" i="4"/>
  <c r="EU306" i="4"/>
  <c r="EM306" i="4"/>
  <c r="ET306" i="4"/>
  <c r="EL306" i="4"/>
  <c r="EX308" i="4"/>
  <c r="EP308" i="4"/>
  <c r="EW308" i="4"/>
  <c r="EO308" i="4"/>
  <c r="EV308" i="4"/>
  <c r="EN308" i="4"/>
  <c r="EU308" i="4"/>
  <c r="EM308" i="4"/>
  <c r="ET308" i="4"/>
  <c r="EL308" i="4"/>
  <c r="ES308" i="4"/>
  <c r="EK308" i="4"/>
  <c r="ER308" i="4"/>
  <c r="EJ308" i="4"/>
  <c r="EY308" i="4"/>
  <c r="EQ308" i="4"/>
  <c r="CI343" i="4"/>
  <c r="CA343" i="4"/>
  <c r="CG343" i="4"/>
  <c r="BY343" i="4"/>
  <c r="CF343" i="4"/>
  <c r="BX343" i="4"/>
  <c r="CM343" i="4"/>
  <c r="CE343" i="4"/>
  <c r="CK343" i="4"/>
  <c r="CC343" i="4"/>
  <c r="CJ343" i="4"/>
  <c r="CB343" i="4"/>
  <c r="BZ343" i="4"/>
  <c r="CL343" i="4"/>
  <c r="CH343" i="4"/>
  <c r="CD343" i="4"/>
  <c r="EU365" i="4"/>
  <c r="EM365" i="4"/>
  <c r="EY365" i="4"/>
  <c r="EQ365" i="4"/>
  <c r="EW365" i="4"/>
  <c r="EL365" i="4"/>
  <c r="ET365" i="4"/>
  <c r="EJ365" i="4"/>
  <c r="ES365" i="4"/>
  <c r="ER365" i="4"/>
  <c r="EO365" i="4"/>
  <c r="EX365" i="4"/>
  <c r="EN365" i="4"/>
  <c r="EK365" i="4"/>
  <c r="EV365" i="4"/>
  <c r="EP365" i="4"/>
  <c r="CL368" i="4"/>
  <c r="CD368" i="4"/>
  <c r="CK368" i="4"/>
  <c r="CC368" i="4"/>
  <c r="CH368" i="4"/>
  <c r="BZ368" i="4"/>
  <c r="CG368" i="4"/>
  <c r="BY368" i="4"/>
  <c r="CB368" i="4"/>
  <c r="CA368" i="4"/>
  <c r="BX368" i="4"/>
  <c r="CM368" i="4"/>
  <c r="CJ368" i="4"/>
  <c r="CI368" i="4"/>
  <c r="CF368" i="4"/>
  <c r="CE368" i="4"/>
  <c r="GT53" i="4"/>
  <c r="IT85" i="4"/>
  <c r="IT69" i="4"/>
  <c r="IT53" i="4"/>
  <c r="IL85" i="4"/>
  <c r="IL69" i="4"/>
  <c r="IL53" i="4"/>
  <c r="HS85" i="4"/>
  <c r="HS69" i="4"/>
  <c r="HS53" i="4"/>
  <c r="HK85" i="4"/>
  <c r="HK69" i="4"/>
  <c r="HK53" i="4"/>
  <c r="HK87" i="4"/>
  <c r="HK71" i="4"/>
  <c r="HK55" i="4"/>
  <c r="HK83" i="4"/>
  <c r="HK44" i="4" s="1"/>
  <c r="HK67" i="4"/>
  <c r="HK43" i="4" s="1"/>
  <c r="HK51" i="4"/>
  <c r="HK42" i="4" s="1"/>
  <c r="GG85" i="4"/>
  <c r="GG69" i="4"/>
  <c r="GG53" i="4"/>
  <c r="GG75" i="4"/>
  <c r="GG59" i="4"/>
  <c r="GG91" i="4"/>
  <c r="FY83" i="4"/>
  <c r="FY67" i="4"/>
  <c r="FY51" i="4"/>
  <c r="FG87" i="4"/>
  <c r="FG71" i="4"/>
  <c r="FG55" i="4"/>
  <c r="EY87" i="4"/>
  <c r="EY71" i="4"/>
  <c r="EY55" i="4"/>
  <c r="DK84" i="4"/>
  <c r="DK68" i="4"/>
  <c r="DK52" i="4"/>
  <c r="AV269" i="4"/>
  <c r="BD68" i="4"/>
  <c r="BD84" i="4"/>
  <c r="BD52" i="4"/>
  <c r="BD94" i="4"/>
  <c r="BD62" i="4"/>
  <c r="BD78" i="4"/>
  <c r="AN86" i="4"/>
  <c r="AN70" i="4"/>
  <c r="AN54" i="4"/>
  <c r="P94" i="4"/>
  <c r="P62" i="4"/>
  <c r="P78" i="4"/>
  <c r="CI334" i="4"/>
  <c r="CA334" i="4"/>
  <c r="CH334" i="4"/>
  <c r="BZ334" i="4"/>
  <c r="CG334" i="4"/>
  <c r="BY334" i="4"/>
  <c r="CF334" i="4"/>
  <c r="BX334" i="4"/>
  <c r="CM334" i="4"/>
  <c r="CE334" i="4"/>
  <c r="CL334" i="4"/>
  <c r="CD334" i="4"/>
  <c r="CK334" i="4"/>
  <c r="CC334" i="4"/>
  <c r="CJ334" i="4"/>
  <c r="CB334" i="4"/>
  <c r="EU336" i="4"/>
  <c r="EM336" i="4"/>
  <c r="ET336" i="4"/>
  <c r="EL336" i="4"/>
  <c r="ES336" i="4"/>
  <c r="EK336" i="4"/>
  <c r="ER336" i="4"/>
  <c r="EJ336" i="4"/>
  <c r="EY336" i="4"/>
  <c r="EQ336" i="4"/>
  <c r="EX336" i="4"/>
  <c r="EP336" i="4"/>
  <c r="EW336" i="4"/>
  <c r="EO336" i="4"/>
  <c r="EV336" i="4"/>
  <c r="EN336" i="4"/>
  <c r="DQ335" i="4"/>
  <c r="DI335" i="4"/>
  <c r="DP335" i="4"/>
  <c r="DH335" i="4"/>
  <c r="DO335" i="4"/>
  <c r="DG335" i="4"/>
  <c r="DN335" i="4"/>
  <c r="DF335" i="4"/>
  <c r="DM335" i="4"/>
  <c r="DE335" i="4"/>
  <c r="DL335" i="4"/>
  <c r="DD335" i="4"/>
  <c r="DS335" i="4"/>
  <c r="DK335" i="4"/>
  <c r="DR335" i="4"/>
  <c r="DJ335" i="4"/>
  <c r="CL345" i="4"/>
  <c r="CD345" i="4"/>
  <c r="CJ345" i="4"/>
  <c r="CB345" i="4"/>
  <c r="CI345" i="4"/>
  <c r="CA345" i="4"/>
  <c r="CH345" i="4"/>
  <c r="BZ345" i="4"/>
  <c r="CF345" i="4"/>
  <c r="BX345" i="4"/>
  <c r="CM345" i="4"/>
  <c r="CE345" i="4"/>
  <c r="CC345" i="4"/>
  <c r="BY345" i="4"/>
  <c r="CK345" i="4"/>
  <c r="CG345" i="4"/>
  <c r="CH347" i="4"/>
  <c r="BZ347" i="4"/>
  <c r="CF347" i="4"/>
  <c r="BX347" i="4"/>
  <c r="CM347" i="4"/>
  <c r="CE347" i="4"/>
  <c r="CL347" i="4"/>
  <c r="CD347" i="4"/>
  <c r="CJ347" i="4"/>
  <c r="CB347" i="4"/>
  <c r="CI347" i="4"/>
  <c r="CA347" i="4"/>
  <c r="CC347" i="4"/>
  <c r="BY347" i="4"/>
  <c r="CK347" i="4"/>
  <c r="CG347" i="4"/>
  <c r="CI369" i="4"/>
  <c r="CA369" i="4"/>
  <c r="CH369" i="4"/>
  <c r="BZ369" i="4"/>
  <c r="CM369" i="4"/>
  <c r="CE369" i="4"/>
  <c r="CL369" i="4"/>
  <c r="CD369" i="4"/>
  <c r="BY369" i="4"/>
  <c r="BX369" i="4"/>
  <c r="CK369" i="4"/>
  <c r="CJ369" i="4"/>
  <c r="CG369" i="4"/>
  <c r="CF369" i="4"/>
  <c r="CC369" i="4"/>
  <c r="CB369" i="4"/>
  <c r="EF54" i="4"/>
  <c r="EF52" i="4"/>
  <c r="EF42" i="4" s="1"/>
  <c r="IS86" i="4"/>
  <c r="IS70" i="4"/>
  <c r="IS54" i="4"/>
  <c r="IK86" i="4"/>
  <c r="IK70" i="4"/>
  <c r="IK54" i="4"/>
  <c r="GF86" i="4"/>
  <c r="GF70" i="4"/>
  <c r="GF54" i="4"/>
  <c r="GF93" i="4"/>
  <c r="GF61" i="4"/>
  <c r="GF77" i="4"/>
  <c r="FX84" i="4"/>
  <c r="FX68" i="4"/>
  <c r="FX52" i="4"/>
  <c r="FX75" i="4"/>
  <c r="FX59" i="4"/>
  <c r="FX91" i="4"/>
  <c r="FN83" i="4"/>
  <c r="FN44" i="4" s="1"/>
  <c r="FN67" i="4"/>
  <c r="FN43" i="4" s="1"/>
  <c r="FN51" i="4"/>
  <c r="FN42" i="4" s="1"/>
  <c r="FF83" i="4"/>
  <c r="FF44" i="4" s="1"/>
  <c r="FF67" i="4"/>
  <c r="FF43" i="4" s="1"/>
  <c r="FF51" i="4"/>
  <c r="FF42" i="4" s="1"/>
  <c r="DR84" i="4"/>
  <c r="DR68" i="4"/>
  <c r="DR52" i="4"/>
  <c r="DR93" i="4"/>
  <c r="DR61" i="4"/>
  <c r="DR77" i="4"/>
  <c r="DR95" i="4"/>
  <c r="DR79" i="4"/>
  <c r="DR63" i="4"/>
  <c r="DJ75" i="4"/>
  <c r="DJ59" i="4"/>
  <c r="DJ91" i="4"/>
  <c r="AV275" i="4"/>
  <c r="CA93" i="4"/>
  <c r="CA61" i="4"/>
  <c r="CA77" i="4"/>
  <c r="BS85" i="4"/>
  <c r="BS69" i="4"/>
  <c r="BS53" i="4"/>
  <c r="BK86" i="4"/>
  <c r="BK70" i="4"/>
  <c r="BK54" i="4"/>
  <c r="GS76" i="4"/>
  <c r="GS46" i="4" s="1"/>
  <c r="GT78" i="4"/>
  <c r="GQ43" i="4"/>
  <c r="GT76" i="4"/>
  <c r="GT46" i="4" s="1"/>
  <c r="GR67" i="4"/>
  <c r="GS67" i="4"/>
  <c r="GS69" i="4"/>
  <c r="GS71" i="4"/>
  <c r="GT67" i="4"/>
  <c r="GT69" i="4"/>
  <c r="GT71" i="4"/>
  <c r="GQ78" i="4"/>
  <c r="GQ46" i="4" s="1"/>
  <c r="GR78" i="4"/>
  <c r="GS78" i="4"/>
  <c r="AM84" i="4"/>
  <c r="AM68" i="4"/>
  <c r="AM52" i="4"/>
  <c r="AM94" i="4"/>
  <c r="AM62" i="4"/>
  <c r="AM78" i="4"/>
  <c r="AE76" i="4"/>
  <c r="AE60" i="4"/>
  <c r="AE92" i="4"/>
  <c r="W86" i="4"/>
  <c r="W70" i="4"/>
  <c r="W54" i="4"/>
  <c r="P115" i="4"/>
  <c r="AK107" i="4"/>
  <c r="BF107" i="4" s="1"/>
  <c r="CA107" i="4" s="1"/>
  <c r="EC303" i="4"/>
  <c r="EC406" i="4" s="1"/>
  <c r="DU303" i="4"/>
  <c r="DU406" i="4" s="1"/>
  <c r="EB303" i="4"/>
  <c r="EB406" i="4" s="1"/>
  <c r="DT303" i="4"/>
  <c r="DT406" i="4" s="1"/>
  <c r="EI303" i="4"/>
  <c r="EI406" i="4" s="1"/>
  <c r="EA303" i="4"/>
  <c r="EA406" i="4" s="1"/>
  <c r="EH303" i="4"/>
  <c r="EH406" i="4" s="1"/>
  <c r="DZ303" i="4"/>
  <c r="DZ406" i="4" s="1"/>
  <c r="EG303" i="4"/>
  <c r="EG406" i="4" s="1"/>
  <c r="DY303" i="4"/>
  <c r="DY406" i="4" s="1"/>
  <c r="EF303" i="4"/>
  <c r="EF406" i="4" s="1"/>
  <c r="DX303" i="4"/>
  <c r="DX406" i="4" s="1"/>
  <c r="EE303" i="4"/>
  <c r="EE406" i="4" s="1"/>
  <c r="DW303" i="4"/>
  <c r="DW406" i="4" s="1"/>
  <c r="ED303" i="4"/>
  <c r="ED406" i="4" s="1"/>
  <c r="DV303" i="4"/>
  <c r="DV406" i="4" s="1"/>
  <c r="ET333" i="4"/>
  <c r="ET412" i="4" s="1"/>
  <c r="EL333" i="4"/>
  <c r="EL412" i="4" s="1"/>
  <c r="ER333" i="4"/>
  <c r="ER412" i="4" s="1"/>
  <c r="EJ333" i="4"/>
  <c r="EJ412" i="4" s="1"/>
  <c r="EY333" i="4"/>
  <c r="EY412" i="4" s="1"/>
  <c r="EQ333" i="4"/>
  <c r="EQ412" i="4" s="1"/>
  <c r="EX333" i="4"/>
  <c r="EX412" i="4" s="1"/>
  <c r="EP333" i="4"/>
  <c r="EP412" i="4" s="1"/>
  <c r="EV333" i="4"/>
  <c r="EV412" i="4" s="1"/>
  <c r="EN333" i="4"/>
  <c r="EN412" i="4" s="1"/>
  <c r="EU333" i="4"/>
  <c r="EU412" i="4" s="1"/>
  <c r="EM333" i="4"/>
  <c r="EM412" i="4" s="1"/>
  <c r="ES333" i="4"/>
  <c r="ES412" i="4" s="1"/>
  <c r="EO333" i="4"/>
  <c r="EO412" i="4" s="1"/>
  <c r="EK333" i="4"/>
  <c r="EK412" i="4" s="1"/>
  <c r="EW333" i="4"/>
  <c r="EW412" i="4" s="1"/>
  <c r="AF87" i="4"/>
  <c r="AF71" i="4"/>
  <c r="AF55" i="4"/>
  <c r="H83" i="4"/>
  <c r="H67" i="4"/>
  <c r="H51" i="4"/>
  <c r="DB318" i="4"/>
  <c r="DB409" i="4" s="1"/>
  <c r="CT318" i="4"/>
  <c r="CT409" i="4" s="1"/>
  <c r="DA318" i="4"/>
  <c r="DA409" i="4" s="1"/>
  <c r="CS318" i="4"/>
  <c r="CS409" i="4" s="1"/>
  <c r="CZ318" i="4"/>
  <c r="CZ409" i="4" s="1"/>
  <c r="CR318" i="4"/>
  <c r="CR409" i="4" s="1"/>
  <c r="CY318" i="4"/>
  <c r="CY409" i="4" s="1"/>
  <c r="CQ318" i="4"/>
  <c r="CQ409" i="4" s="1"/>
  <c r="CX318" i="4"/>
  <c r="CX409" i="4" s="1"/>
  <c r="CP318" i="4"/>
  <c r="CP409" i="4" s="1"/>
  <c r="CW318" i="4"/>
  <c r="CW409" i="4" s="1"/>
  <c r="CO318" i="4"/>
  <c r="CO409" i="4" s="1"/>
  <c r="CV318" i="4"/>
  <c r="CV409" i="4" s="1"/>
  <c r="CN318" i="4"/>
  <c r="CN409" i="4" s="1"/>
  <c r="DC318" i="4"/>
  <c r="DC409" i="4" s="1"/>
  <c r="CU318" i="4"/>
  <c r="CU409" i="4" s="1"/>
  <c r="DA349" i="4"/>
  <c r="CS349" i="4"/>
  <c r="CZ349" i="4"/>
  <c r="CR349" i="4"/>
  <c r="CY349" i="4"/>
  <c r="CQ349" i="4"/>
  <c r="CX349" i="4"/>
  <c r="CP349" i="4"/>
  <c r="CW349" i="4"/>
  <c r="CO349" i="4"/>
  <c r="CV349" i="4"/>
  <c r="CN349" i="4"/>
  <c r="DC349" i="4"/>
  <c r="CU349" i="4"/>
  <c r="DB349" i="4"/>
  <c r="CT349" i="4"/>
  <c r="ED376" i="4"/>
  <c r="DV376" i="4"/>
  <c r="EH376" i="4"/>
  <c r="DZ376" i="4"/>
  <c r="EE376" i="4"/>
  <c r="DT376" i="4"/>
  <c r="EA376" i="4"/>
  <c r="DY376" i="4"/>
  <c r="EF376" i="4"/>
  <c r="DU376" i="4"/>
  <c r="DW376" i="4"/>
  <c r="EG376" i="4"/>
  <c r="EC376" i="4"/>
  <c r="DX376" i="4"/>
  <c r="EI376" i="4"/>
  <c r="EB376" i="4"/>
  <c r="FJ376" i="4"/>
  <c r="FB376" i="4"/>
  <c r="FN376" i="4"/>
  <c r="FF376" i="4"/>
  <c r="FK376" i="4"/>
  <c r="EZ376" i="4"/>
  <c r="FG376" i="4"/>
  <c r="FE376" i="4"/>
  <c r="FL376" i="4"/>
  <c r="FA376" i="4"/>
  <c r="FM376" i="4"/>
  <c r="FI376" i="4"/>
  <c r="FC376" i="4"/>
  <c r="FO376" i="4"/>
  <c r="FH376" i="4"/>
  <c r="FD376" i="4"/>
  <c r="GT55" i="4"/>
  <c r="GR53" i="4"/>
  <c r="GR51" i="4"/>
  <c r="IR86" i="4"/>
  <c r="IR70" i="4"/>
  <c r="IR54" i="4"/>
  <c r="IJ85" i="4"/>
  <c r="IJ69" i="4"/>
  <c r="IJ53" i="4"/>
  <c r="HY83" i="4"/>
  <c r="HY44" i="4" s="1"/>
  <c r="HY67" i="4"/>
  <c r="HY43" i="4" s="1"/>
  <c r="HY51" i="4"/>
  <c r="HY42" i="4" s="1"/>
  <c r="HQ83" i="4"/>
  <c r="HQ44" i="4" s="1"/>
  <c r="HQ67" i="4"/>
  <c r="HQ43" i="4" s="1"/>
  <c r="HQ51" i="4"/>
  <c r="HQ42" i="4" s="1"/>
  <c r="GE87" i="4"/>
  <c r="GE55" i="4"/>
  <c r="GE71" i="4"/>
  <c r="FW86" i="4"/>
  <c r="FW70" i="4"/>
  <c r="FW54" i="4"/>
  <c r="FW93" i="4"/>
  <c r="FW61" i="4"/>
  <c r="FW77" i="4"/>
  <c r="FM84" i="4"/>
  <c r="FM68" i="4"/>
  <c r="FM52" i="4"/>
  <c r="FE84" i="4"/>
  <c r="FE68" i="4"/>
  <c r="FE52" i="4"/>
  <c r="DQ70" i="4"/>
  <c r="DQ86" i="4"/>
  <c r="DQ54" i="4"/>
  <c r="DI93" i="4"/>
  <c r="DI61" i="4"/>
  <c r="DI77" i="4"/>
  <c r="DI95" i="4"/>
  <c r="DI79" i="4"/>
  <c r="DI63" i="4"/>
  <c r="CY74" i="4"/>
  <c r="CY30" i="4"/>
  <c r="CY52" i="4"/>
  <c r="CQ74" i="4"/>
  <c r="CQ30" i="4"/>
  <c r="CQ52" i="4"/>
  <c r="CH86" i="4"/>
  <c r="CH70" i="4"/>
  <c r="CH54" i="4"/>
  <c r="CH75" i="4"/>
  <c r="CH59" i="4"/>
  <c r="CH91" i="4"/>
  <c r="BZ95" i="4"/>
  <c r="BZ79" i="4"/>
  <c r="BZ63" i="4"/>
  <c r="BJ95" i="4"/>
  <c r="BJ79" i="4"/>
  <c r="BJ63" i="4"/>
  <c r="BJ93" i="4"/>
  <c r="BJ77" i="4"/>
  <c r="BJ61" i="4"/>
  <c r="BB86" i="4"/>
  <c r="BB70" i="4"/>
  <c r="BB54" i="4"/>
  <c r="BB94" i="4"/>
  <c r="BB62" i="4"/>
  <c r="BB78" i="4"/>
  <c r="GP60" i="4"/>
  <c r="GP45" i="4" s="1"/>
  <c r="GP62" i="4"/>
  <c r="GQ59" i="4"/>
  <c r="GQ61" i="4"/>
  <c r="GQ63" i="4"/>
  <c r="GR60" i="4"/>
  <c r="GR45" i="4" s="1"/>
  <c r="GR62" i="4"/>
  <c r="GS59" i="4"/>
  <c r="GS61" i="4"/>
  <c r="GS63" i="4"/>
  <c r="AL86" i="4"/>
  <c r="AL70" i="4"/>
  <c r="AL54" i="4"/>
  <c r="V94" i="4"/>
  <c r="V62" i="4"/>
  <c r="V78" i="4"/>
  <c r="N86" i="4"/>
  <c r="N70" i="4"/>
  <c r="N54" i="4"/>
  <c r="N91" i="4"/>
  <c r="N75" i="4"/>
  <c r="N59" i="4"/>
  <c r="N95" i="4"/>
  <c r="N79" i="4"/>
  <c r="N63" i="4"/>
  <c r="BF98" i="4"/>
  <c r="AK49" i="4"/>
  <c r="AK40" i="4" s="1"/>
  <c r="DA272" i="4"/>
  <c r="DA392" i="4" s="1"/>
  <c r="CS272" i="4"/>
  <c r="CS392" i="4" s="1"/>
  <c r="CZ272" i="4"/>
  <c r="CZ392" i="4" s="1"/>
  <c r="CR272" i="4"/>
  <c r="CR392" i="4" s="1"/>
  <c r="CY272" i="4"/>
  <c r="CY392" i="4" s="1"/>
  <c r="CQ272" i="4"/>
  <c r="CQ392" i="4" s="1"/>
  <c r="CX272" i="4"/>
  <c r="CX392" i="4" s="1"/>
  <c r="CP272" i="4"/>
  <c r="CP392" i="4" s="1"/>
  <c r="CV272" i="4"/>
  <c r="CV392" i="4" s="1"/>
  <c r="CN272" i="4"/>
  <c r="CN392" i="4" s="1"/>
  <c r="DC272" i="4"/>
  <c r="DC392" i="4" s="1"/>
  <c r="CU272" i="4"/>
  <c r="CU392" i="4" s="1"/>
  <c r="DB272" i="4"/>
  <c r="DB392" i="4" s="1"/>
  <c r="CT272" i="4"/>
  <c r="CT392" i="4" s="1"/>
  <c r="CW272" i="4"/>
  <c r="CW392" i="4" s="1"/>
  <c r="CO272" i="4"/>
  <c r="CO392" i="4" s="1"/>
  <c r="FN302" i="4"/>
  <c r="FN404" i="4" s="1"/>
  <c r="FF302" i="4"/>
  <c r="FF404" i="4" s="1"/>
  <c r="FL302" i="4"/>
  <c r="FL404" i="4" s="1"/>
  <c r="FH302" i="4"/>
  <c r="FH404" i="4" s="1"/>
  <c r="EZ302" i="4"/>
  <c r="EZ404" i="4" s="1"/>
  <c r="FE302" i="4"/>
  <c r="FE404" i="4" s="1"/>
  <c r="FD302" i="4"/>
  <c r="FD404" i="4" s="1"/>
  <c r="FO302" i="4"/>
  <c r="FO404" i="4" s="1"/>
  <c r="FC302" i="4"/>
  <c r="FC404" i="4" s="1"/>
  <c r="FM302" i="4"/>
  <c r="FM404" i="4" s="1"/>
  <c r="FB302" i="4"/>
  <c r="FB404" i="4" s="1"/>
  <c r="FK302" i="4"/>
  <c r="FK404" i="4" s="1"/>
  <c r="FA302" i="4"/>
  <c r="FA404" i="4" s="1"/>
  <c r="FJ302" i="4"/>
  <c r="FJ404" i="4" s="1"/>
  <c r="FI302" i="4"/>
  <c r="FI404" i="4" s="1"/>
  <c r="FG302" i="4"/>
  <c r="FG404" i="4" s="1"/>
  <c r="DS326" i="4"/>
  <c r="DK326" i="4"/>
  <c r="DR326" i="4"/>
  <c r="DJ326" i="4"/>
  <c r="DQ326" i="4"/>
  <c r="DI326" i="4"/>
  <c r="DP326" i="4"/>
  <c r="DH326" i="4"/>
  <c r="DO326" i="4"/>
  <c r="DG326" i="4"/>
  <c r="DN326" i="4"/>
  <c r="DF326" i="4"/>
  <c r="DM326" i="4"/>
  <c r="DE326" i="4"/>
  <c r="DL326" i="4"/>
  <c r="DD326" i="4"/>
  <c r="EY331" i="4"/>
  <c r="EQ331" i="4"/>
  <c r="EW331" i="4"/>
  <c r="EO331" i="4"/>
  <c r="EV331" i="4"/>
  <c r="EN331" i="4"/>
  <c r="EU331" i="4"/>
  <c r="EM331" i="4"/>
  <c r="ES331" i="4"/>
  <c r="EK331" i="4"/>
  <c r="ER331" i="4"/>
  <c r="EJ331" i="4"/>
  <c r="EX331" i="4"/>
  <c r="ET331" i="4"/>
  <c r="EP331" i="4"/>
  <c r="EL331" i="4"/>
  <c r="DR328" i="4"/>
  <c r="DJ328" i="4"/>
  <c r="DP328" i="4"/>
  <c r="DH328" i="4"/>
  <c r="DO328" i="4"/>
  <c r="DG328" i="4"/>
  <c r="DN328" i="4"/>
  <c r="DF328" i="4"/>
  <c r="DL328" i="4"/>
  <c r="DD328" i="4"/>
  <c r="DS328" i="4"/>
  <c r="DK328" i="4"/>
  <c r="DQ328" i="4"/>
  <c r="DM328" i="4"/>
  <c r="DI328" i="4"/>
  <c r="DE328" i="4"/>
  <c r="EW354" i="4"/>
  <c r="EO354" i="4"/>
  <c r="EU354" i="4"/>
  <c r="EM354" i="4"/>
  <c r="ET354" i="4"/>
  <c r="EL354" i="4"/>
  <c r="ES354" i="4"/>
  <c r="EK354" i="4"/>
  <c r="EY354" i="4"/>
  <c r="EQ354" i="4"/>
  <c r="EX354" i="4"/>
  <c r="EP354" i="4"/>
  <c r="EV354" i="4"/>
  <c r="ER354" i="4"/>
  <c r="EN354" i="4"/>
  <c r="EJ354" i="4"/>
  <c r="CG380" i="4"/>
  <c r="BY380" i="4"/>
  <c r="CK380" i="4"/>
  <c r="CC380" i="4"/>
  <c r="CE380" i="4"/>
  <c r="CL380" i="4"/>
  <c r="CA380" i="4"/>
  <c r="CJ380" i="4"/>
  <c r="BZ380" i="4"/>
  <c r="CF380" i="4"/>
  <c r="CM380" i="4"/>
  <c r="CI380" i="4"/>
  <c r="CB380" i="4"/>
  <c r="BX380" i="4"/>
  <c r="CD380" i="4"/>
  <c r="CH380" i="4"/>
  <c r="DQ378" i="4"/>
  <c r="DI378" i="4"/>
  <c r="DM378" i="4"/>
  <c r="DE378" i="4"/>
  <c r="DO378" i="4"/>
  <c r="DD378" i="4"/>
  <c r="DK378" i="4"/>
  <c r="DJ378" i="4"/>
  <c r="DP378" i="4"/>
  <c r="DF378" i="4"/>
  <c r="DN378" i="4"/>
  <c r="DL378" i="4"/>
  <c r="DG378" i="4"/>
  <c r="DS378" i="4"/>
  <c r="DR378" i="4"/>
  <c r="DH378" i="4"/>
  <c r="DA75" i="4"/>
  <c r="DA53" i="4"/>
  <c r="DA31" i="4"/>
  <c r="DA76" i="4"/>
  <c r="DA54" i="4"/>
  <c r="DA32" i="4"/>
  <c r="ET264" i="4"/>
  <c r="EL264" i="4"/>
  <c r="ES264" i="4"/>
  <c r="EK264" i="4"/>
  <c r="ER264" i="4"/>
  <c r="EJ264" i="4"/>
  <c r="EY264" i="4"/>
  <c r="EQ264" i="4"/>
  <c r="EX264" i="4"/>
  <c r="EP264" i="4"/>
  <c r="EW264" i="4"/>
  <c r="EO264" i="4"/>
  <c r="EV264" i="4"/>
  <c r="EN264" i="4"/>
  <c r="EM264" i="4"/>
  <c r="EU264" i="4"/>
  <c r="EW276" i="4"/>
  <c r="EO276" i="4"/>
  <c r="EV276" i="4"/>
  <c r="EN276" i="4"/>
  <c r="EU276" i="4"/>
  <c r="EM276" i="4"/>
  <c r="ET276" i="4"/>
  <c r="EL276" i="4"/>
  <c r="ES276" i="4"/>
  <c r="EK276" i="4"/>
  <c r="ER276" i="4"/>
  <c r="EJ276" i="4"/>
  <c r="EY276" i="4"/>
  <c r="EQ276" i="4"/>
  <c r="EX276" i="4"/>
  <c r="EP276" i="4"/>
  <c r="DL275" i="4"/>
  <c r="DD275" i="4"/>
  <c r="DS275" i="4"/>
  <c r="DK275" i="4"/>
  <c r="DR275" i="4"/>
  <c r="DJ275" i="4"/>
  <c r="DQ275" i="4"/>
  <c r="DI275" i="4"/>
  <c r="DP275" i="4"/>
  <c r="DH275" i="4"/>
  <c r="DO275" i="4"/>
  <c r="DG275" i="4"/>
  <c r="DN275" i="4"/>
  <c r="DF275" i="4"/>
  <c r="DM275" i="4"/>
  <c r="DE275" i="4"/>
  <c r="DR283" i="4"/>
  <c r="DJ283" i="4"/>
  <c r="DQ283" i="4"/>
  <c r="DI283" i="4"/>
  <c r="DP283" i="4"/>
  <c r="DH283" i="4"/>
  <c r="DO283" i="4"/>
  <c r="DG283" i="4"/>
  <c r="DN283" i="4"/>
  <c r="DF283" i="4"/>
  <c r="DM283" i="4"/>
  <c r="DE283" i="4"/>
  <c r="DL283" i="4"/>
  <c r="DD283" i="4"/>
  <c r="DS283" i="4"/>
  <c r="DK283" i="4"/>
  <c r="DN296" i="4"/>
  <c r="DF296" i="4"/>
  <c r="DM296" i="4"/>
  <c r="DE296" i="4"/>
  <c r="DL296" i="4"/>
  <c r="DD296" i="4"/>
  <c r="DS296" i="4"/>
  <c r="DK296" i="4"/>
  <c r="DR296" i="4"/>
  <c r="DJ296" i="4"/>
  <c r="DQ296" i="4"/>
  <c r="DI296" i="4"/>
  <c r="DP296" i="4"/>
  <c r="DH296" i="4"/>
  <c r="DO296" i="4"/>
  <c r="DG296" i="4"/>
  <c r="ER294" i="4"/>
  <c r="EJ294" i="4"/>
  <c r="EY294" i="4"/>
  <c r="EQ294" i="4"/>
  <c r="EX294" i="4"/>
  <c r="EP294" i="4"/>
  <c r="EW294" i="4"/>
  <c r="EO294" i="4"/>
  <c r="EV294" i="4"/>
  <c r="EN294" i="4"/>
  <c r="EU294" i="4"/>
  <c r="EM294" i="4"/>
  <c r="ET294" i="4"/>
  <c r="EL294" i="4"/>
  <c r="ES294" i="4"/>
  <c r="EK294" i="4"/>
  <c r="CF323" i="4"/>
  <c r="BX323" i="4"/>
  <c r="CM323" i="4"/>
  <c r="CE323" i="4"/>
  <c r="CL323" i="4"/>
  <c r="CD323" i="4"/>
  <c r="CK323" i="4"/>
  <c r="CC323" i="4"/>
  <c r="CJ323" i="4"/>
  <c r="CB323" i="4"/>
  <c r="CI323" i="4"/>
  <c r="CA323" i="4"/>
  <c r="CH323" i="4"/>
  <c r="BZ323" i="4"/>
  <c r="CG323" i="4"/>
  <c r="BY323" i="4"/>
  <c r="DS321" i="4"/>
  <c r="DS410" i="4" s="1"/>
  <c r="DK321" i="4"/>
  <c r="DK410" i="4" s="1"/>
  <c r="DR321" i="4"/>
  <c r="DR410" i="4" s="1"/>
  <c r="DJ321" i="4"/>
  <c r="DJ410" i="4" s="1"/>
  <c r="DQ321" i="4"/>
  <c r="DQ410" i="4" s="1"/>
  <c r="DI321" i="4"/>
  <c r="DI410" i="4" s="1"/>
  <c r="DP321" i="4"/>
  <c r="DP410" i="4" s="1"/>
  <c r="DH321" i="4"/>
  <c r="DH410" i="4" s="1"/>
  <c r="DO321" i="4"/>
  <c r="DO410" i="4" s="1"/>
  <c r="DG321" i="4"/>
  <c r="DG410" i="4" s="1"/>
  <c r="DN321" i="4"/>
  <c r="DN410" i="4" s="1"/>
  <c r="DF321" i="4"/>
  <c r="DF410" i="4" s="1"/>
  <c r="DM321" i="4"/>
  <c r="DM410" i="4" s="1"/>
  <c r="DE321" i="4"/>
  <c r="DE410" i="4" s="1"/>
  <c r="DL321" i="4"/>
  <c r="DL410" i="4" s="1"/>
  <c r="DD321" i="4"/>
  <c r="DD410" i="4" s="1"/>
  <c r="CJ357" i="4"/>
  <c r="CB357" i="4"/>
  <c r="CI357" i="4"/>
  <c r="CA357" i="4"/>
  <c r="CF357" i="4"/>
  <c r="BX357" i="4"/>
  <c r="CM357" i="4"/>
  <c r="CE357" i="4"/>
  <c r="CC357" i="4"/>
  <c r="BY357" i="4"/>
  <c r="CL357" i="4"/>
  <c r="CK357" i="4"/>
  <c r="CG357" i="4"/>
  <c r="CD357" i="4"/>
  <c r="CH357" i="4"/>
  <c r="BZ357" i="4"/>
  <c r="CL360" i="4"/>
  <c r="CD360" i="4"/>
  <c r="CK360" i="4"/>
  <c r="CC360" i="4"/>
  <c r="CH360" i="4"/>
  <c r="BZ360" i="4"/>
  <c r="CG360" i="4"/>
  <c r="BY360" i="4"/>
  <c r="CB360" i="4"/>
  <c r="BX360" i="4"/>
  <c r="CM360" i="4"/>
  <c r="CJ360" i="4"/>
  <c r="CF360" i="4"/>
  <c r="CE360" i="4"/>
  <c r="CA360" i="4"/>
  <c r="CI360" i="4"/>
  <c r="CJ382" i="4"/>
  <c r="CB382" i="4"/>
  <c r="CF382" i="4"/>
  <c r="BX382" i="4"/>
  <c r="CI382" i="4"/>
  <c r="BY382" i="4"/>
  <c r="CE382" i="4"/>
  <c r="CD382" i="4"/>
  <c r="CK382" i="4"/>
  <c r="BZ382" i="4"/>
  <c r="CM382" i="4"/>
  <c r="CL382" i="4"/>
  <c r="CC382" i="4"/>
  <c r="CA382" i="4"/>
  <c r="CH382" i="4"/>
  <c r="CG382" i="4"/>
  <c r="GT60" i="4"/>
  <c r="ED54" i="4"/>
  <c r="ED52" i="4"/>
  <c r="ED42" i="4" s="1"/>
  <c r="IQ71" i="4"/>
  <c r="IQ87" i="4"/>
  <c r="IQ55" i="4"/>
  <c r="II71" i="4"/>
  <c r="II87" i="4"/>
  <c r="II55" i="4"/>
  <c r="HX71" i="4"/>
  <c r="HX87" i="4"/>
  <c r="HX55" i="4"/>
  <c r="HP71" i="4"/>
  <c r="HP87" i="4"/>
  <c r="HP55" i="4"/>
  <c r="GD70" i="4"/>
  <c r="GD86" i="4"/>
  <c r="GD54" i="4"/>
  <c r="GD94" i="4"/>
  <c r="GD78" i="4"/>
  <c r="GD62" i="4"/>
  <c r="FV68" i="4"/>
  <c r="FV84" i="4"/>
  <c r="FV52" i="4"/>
  <c r="FV92" i="4"/>
  <c r="FV76" i="4"/>
  <c r="FV60" i="4"/>
  <c r="FL83" i="4"/>
  <c r="FL44" i="4" s="1"/>
  <c r="FL67" i="4"/>
  <c r="FL43" i="4" s="1"/>
  <c r="FL51" i="4"/>
  <c r="FL42" i="4" s="1"/>
  <c r="FD83" i="4"/>
  <c r="FD44" i="4" s="1"/>
  <c r="FD67" i="4"/>
  <c r="FD43" i="4" s="1"/>
  <c r="FD51" i="4"/>
  <c r="FD42" i="4" s="1"/>
  <c r="DX93" i="4"/>
  <c r="DX61" i="4"/>
  <c r="DX77" i="4"/>
  <c r="DX95" i="4"/>
  <c r="DX79" i="4"/>
  <c r="DX63" i="4"/>
  <c r="DP83" i="4"/>
  <c r="DP67" i="4"/>
  <c r="DP51" i="4"/>
  <c r="DP75" i="4"/>
  <c r="DP59" i="4"/>
  <c r="DP91" i="4"/>
  <c r="AW305" i="4"/>
  <c r="CX76" i="4"/>
  <c r="CX32" i="4"/>
  <c r="CX54" i="4"/>
  <c r="CX73" i="4"/>
  <c r="CX29" i="4"/>
  <c r="CX51" i="4"/>
  <c r="CP76" i="4"/>
  <c r="CP32" i="4"/>
  <c r="CP54" i="4"/>
  <c r="CP73" i="4"/>
  <c r="CP29" i="4"/>
  <c r="CP51" i="4"/>
  <c r="CG75" i="4"/>
  <c r="CG59" i="4"/>
  <c r="CG91" i="4"/>
  <c r="BY85" i="4"/>
  <c r="BY69" i="4"/>
  <c r="BY53" i="4"/>
  <c r="BY94" i="4"/>
  <c r="BY62" i="4"/>
  <c r="BY78" i="4"/>
  <c r="BY92" i="4"/>
  <c r="BY76" i="4"/>
  <c r="BY60" i="4"/>
  <c r="BI84" i="4"/>
  <c r="BI68" i="4"/>
  <c r="BI52" i="4"/>
  <c r="BA92" i="4"/>
  <c r="BA76" i="4"/>
  <c r="BA60" i="4"/>
  <c r="AK75" i="4"/>
  <c r="AK59" i="4"/>
  <c r="AK91" i="4"/>
  <c r="AC68" i="4"/>
  <c r="AC84" i="4"/>
  <c r="AC52" i="4"/>
  <c r="U84" i="4"/>
  <c r="U68" i="4"/>
  <c r="U52" i="4"/>
  <c r="U94" i="4"/>
  <c r="U62" i="4"/>
  <c r="U78" i="4"/>
  <c r="M93" i="4"/>
  <c r="M77" i="4"/>
  <c r="M61" i="4"/>
  <c r="M95" i="4"/>
  <c r="M79" i="4"/>
  <c r="M63" i="4"/>
  <c r="V115" i="4"/>
  <c r="AQ107" i="4"/>
  <c r="BL107" i="4" s="1"/>
  <c r="CG107" i="4" s="1"/>
  <c r="AX98" i="4"/>
  <c r="AC49" i="4"/>
  <c r="AC40" i="4" s="1"/>
  <c r="EG271" i="4"/>
  <c r="EG390" i="4" s="1"/>
  <c r="DY271" i="4"/>
  <c r="DY390" i="4" s="1"/>
  <c r="EF271" i="4"/>
  <c r="EF390" i="4" s="1"/>
  <c r="DX271" i="4"/>
  <c r="DX390" i="4" s="1"/>
  <c r="EE271" i="4"/>
  <c r="EE390" i="4" s="1"/>
  <c r="DW271" i="4"/>
  <c r="DW390" i="4" s="1"/>
  <c r="ED271" i="4"/>
  <c r="ED390" i="4" s="1"/>
  <c r="DV271" i="4"/>
  <c r="DV390" i="4" s="1"/>
  <c r="EB271" i="4"/>
  <c r="EB390" i="4" s="1"/>
  <c r="DT271" i="4"/>
  <c r="DT390" i="4" s="1"/>
  <c r="EI271" i="4"/>
  <c r="EI390" i="4" s="1"/>
  <c r="EA271" i="4"/>
  <c r="EA390" i="4" s="1"/>
  <c r="EH271" i="4"/>
  <c r="EH390" i="4" s="1"/>
  <c r="DZ271" i="4"/>
  <c r="DZ390" i="4" s="1"/>
  <c r="EC271" i="4"/>
  <c r="EC390" i="4" s="1"/>
  <c r="DU271" i="4"/>
  <c r="DU390" i="4" s="1"/>
  <c r="FN316" i="4"/>
  <c r="FF316" i="4"/>
  <c r="FM316" i="4"/>
  <c r="FE316" i="4"/>
  <c r="FL316" i="4"/>
  <c r="FD316" i="4"/>
  <c r="FK316" i="4"/>
  <c r="FC316" i="4"/>
  <c r="FJ316" i="4"/>
  <c r="FB316" i="4"/>
  <c r="FI316" i="4"/>
  <c r="FA316" i="4"/>
  <c r="FH316" i="4"/>
  <c r="EZ316" i="4"/>
  <c r="FO316" i="4"/>
  <c r="FG316" i="4"/>
  <c r="DC315" i="4"/>
  <c r="CU315" i="4"/>
  <c r="DB315" i="4"/>
  <c r="CT315" i="4"/>
  <c r="DA315" i="4"/>
  <c r="CS315" i="4"/>
  <c r="CZ315" i="4"/>
  <c r="CR315" i="4"/>
  <c r="CY315" i="4"/>
  <c r="CQ315" i="4"/>
  <c r="CX315" i="4"/>
  <c r="CP315" i="4"/>
  <c r="CW315" i="4"/>
  <c r="CO315" i="4"/>
  <c r="CV315" i="4"/>
  <c r="CN315" i="4"/>
  <c r="EH316" i="4"/>
  <c r="DZ316" i="4"/>
  <c r="EG316" i="4"/>
  <c r="DY316" i="4"/>
  <c r="EF316" i="4"/>
  <c r="DX316" i="4"/>
  <c r="EE316" i="4"/>
  <c r="DW316" i="4"/>
  <c r="ED316" i="4"/>
  <c r="DV316" i="4"/>
  <c r="EC316" i="4"/>
  <c r="DU316" i="4"/>
  <c r="EB316" i="4"/>
  <c r="DT316" i="4"/>
  <c r="EI316" i="4"/>
  <c r="EA316" i="4"/>
  <c r="EI363" i="4"/>
  <c r="EA363" i="4"/>
  <c r="EH363" i="4"/>
  <c r="DZ363" i="4"/>
  <c r="EE363" i="4"/>
  <c r="DW363" i="4"/>
  <c r="ED363" i="4"/>
  <c r="DV363" i="4"/>
  <c r="DX363" i="4"/>
  <c r="DU363" i="4"/>
  <c r="DT363" i="4"/>
  <c r="EG363" i="4"/>
  <c r="EF363" i="4"/>
  <c r="EC363" i="4"/>
  <c r="EB363" i="4"/>
  <c r="DY363" i="4"/>
  <c r="EG364" i="4"/>
  <c r="DY364" i="4"/>
  <c r="EF364" i="4"/>
  <c r="DX364" i="4"/>
  <c r="EC364" i="4"/>
  <c r="DU364" i="4"/>
  <c r="EB364" i="4"/>
  <c r="DT364" i="4"/>
  <c r="ED364" i="4"/>
  <c r="EA364" i="4"/>
  <c r="DZ364" i="4"/>
  <c r="DW364" i="4"/>
  <c r="DV364" i="4"/>
  <c r="EI364" i="4"/>
  <c r="EH364" i="4"/>
  <c r="EE364" i="4"/>
  <c r="FH387" i="4"/>
  <c r="EZ387" i="4"/>
  <c r="FL387" i="4"/>
  <c r="FD387" i="4"/>
  <c r="FM387" i="4"/>
  <c r="FB387" i="4"/>
  <c r="FJ387" i="4"/>
  <c r="FI387" i="4"/>
  <c r="FG387" i="4"/>
  <c r="FO387" i="4"/>
  <c r="FE387" i="4"/>
  <c r="FN387" i="4"/>
  <c r="FC387" i="4"/>
  <c r="FF387" i="4"/>
  <c r="FA387" i="4"/>
  <c r="FK387" i="4"/>
  <c r="CL318" i="4"/>
  <c r="CL409" i="4" s="1"/>
  <c r="CD318" i="4"/>
  <c r="CD409" i="4" s="1"/>
  <c r="CK318" i="4"/>
  <c r="CK409" i="4" s="1"/>
  <c r="CC318" i="4"/>
  <c r="CC409" i="4" s="1"/>
  <c r="CJ318" i="4"/>
  <c r="CJ409" i="4" s="1"/>
  <c r="CB318" i="4"/>
  <c r="CB409" i="4" s="1"/>
  <c r="CI318" i="4"/>
  <c r="CI409" i="4" s="1"/>
  <c r="CA318" i="4"/>
  <c r="CA409" i="4" s="1"/>
  <c r="CH318" i="4"/>
  <c r="CH409" i="4" s="1"/>
  <c r="BZ318" i="4"/>
  <c r="BZ409" i="4" s="1"/>
  <c r="CG318" i="4"/>
  <c r="CG409" i="4" s="1"/>
  <c r="BY318" i="4"/>
  <c r="BY409" i="4" s="1"/>
  <c r="CF318" i="4"/>
  <c r="CF409" i="4" s="1"/>
  <c r="BX318" i="4"/>
  <c r="BX409" i="4" s="1"/>
  <c r="CM318" i="4"/>
  <c r="CM409" i="4" s="1"/>
  <c r="CE318" i="4"/>
  <c r="CE409" i="4" s="1"/>
  <c r="DQ349" i="4"/>
  <c r="DI349" i="4"/>
  <c r="DP349" i="4"/>
  <c r="DH349" i="4"/>
  <c r="DO349" i="4"/>
  <c r="DG349" i="4"/>
  <c r="DN349" i="4"/>
  <c r="DF349" i="4"/>
  <c r="DM349" i="4"/>
  <c r="DE349" i="4"/>
  <c r="DL349" i="4"/>
  <c r="DD349" i="4"/>
  <c r="DS349" i="4"/>
  <c r="DK349" i="4"/>
  <c r="DR349" i="4"/>
  <c r="DJ349" i="4"/>
  <c r="ER373" i="4"/>
  <c r="EJ373" i="4"/>
  <c r="EY373" i="4"/>
  <c r="EQ373" i="4"/>
  <c r="EV373" i="4"/>
  <c r="EN373" i="4"/>
  <c r="EU373" i="4"/>
  <c r="EM373" i="4"/>
  <c r="EL373" i="4"/>
  <c r="EK373" i="4"/>
  <c r="ET373" i="4"/>
  <c r="ES373" i="4"/>
  <c r="EO373" i="4"/>
  <c r="EX373" i="4"/>
  <c r="EW373" i="4"/>
  <c r="EP373" i="4"/>
  <c r="ET376" i="4"/>
  <c r="EL376" i="4"/>
  <c r="EX376" i="4"/>
  <c r="EP376" i="4"/>
  <c r="EO376" i="4"/>
  <c r="EV376" i="4"/>
  <c r="EK376" i="4"/>
  <c r="EU376" i="4"/>
  <c r="EJ376" i="4"/>
  <c r="EQ376" i="4"/>
  <c r="ER376" i="4"/>
  <c r="EN376" i="4"/>
  <c r="EY376" i="4"/>
  <c r="ES376" i="4"/>
  <c r="EM376" i="4"/>
  <c r="EW376" i="4"/>
  <c r="HB62" i="4"/>
  <c r="GP54" i="4"/>
  <c r="GP52" i="4"/>
  <c r="GC85" i="4"/>
  <c r="GC69" i="4"/>
  <c r="GC53" i="4"/>
  <c r="FU84" i="4"/>
  <c r="FU68" i="4"/>
  <c r="FU52" i="4"/>
  <c r="FU94" i="4"/>
  <c r="FU78" i="4"/>
  <c r="FU62" i="4"/>
  <c r="DW84" i="4"/>
  <c r="DW68" i="4"/>
  <c r="DW52" i="4"/>
  <c r="DW93" i="4"/>
  <c r="DW61" i="4"/>
  <c r="DW77" i="4"/>
  <c r="DW95" i="4"/>
  <c r="DW79" i="4"/>
  <c r="DW63" i="4"/>
  <c r="DO91" i="4"/>
  <c r="DO75" i="4"/>
  <c r="DO59" i="4"/>
  <c r="BB275" i="4"/>
  <c r="CW72" i="4"/>
  <c r="CW50" i="4"/>
  <c r="CW28" i="4"/>
  <c r="CO72" i="4"/>
  <c r="CO50" i="4"/>
  <c r="CO28" i="4"/>
  <c r="BX85" i="4"/>
  <c r="BX69" i="4"/>
  <c r="BX53" i="4"/>
  <c r="BH95" i="4"/>
  <c r="BH79" i="4"/>
  <c r="BH63" i="4"/>
  <c r="AZ84" i="4"/>
  <c r="AZ68" i="4"/>
  <c r="AZ52" i="4"/>
  <c r="AZ95" i="4"/>
  <c r="AZ79" i="4"/>
  <c r="AZ63" i="4"/>
  <c r="AR83" i="4"/>
  <c r="AR67" i="4"/>
  <c r="AR51" i="4"/>
  <c r="AJ87" i="4"/>
  <c r="AJ71" i="4"/>
  <c r="AJ55" i="4"/>
  <c r="AJ91" i="4"/>
  <c r="AJ75" i="4"/>
  <c r="AJ59" i="4"/>
  <c r="T87" i="4"/>
  <c r="T71" i="4"/>
  <c r="T55" i="4"/>
  <c r="L83" i="4"/>
  <c r="L67" i="4"/>
  <c r="L51" i="4"/>
  <c r="BC99" i="4"/>
  <c r="AH50" i="4"/>
  <c r="ED268" i="4"/>
  <c r="DV268" i="4"/>
  <c r="EC268" i="4"/>
  <c r="DU268" i="4"/>
  <c r="EB268" i="4"/>
  <c r="DT268" i="4"/>
  <c r="EH268" i="4"/>
  <c r="DZ268" i="4"/>
  <c r="EG268" i="4"/>
  <c r="DY268" i="4"/>
  <c r="EF268" i="4"/>
  <c r="DX268" i="4"/>
  <c r="EI268" i="4"/>
  <c r="EE268" i="4"/>
  <c r="EA268" i="4"/>
  <c r="DW268" i="4"/>
  <c r="EI269" i="4"/>
  <c r="EA269" i="4"/>
  <c r="EH269" i="4"/>
  <c r="DZ269" i="4"/>
  <c r="EG269" i="4"/>
  <c r="DY269" i="4"/>
  <c r="EE269" i="4"/>
  <c r="DW269" i="4"/>
  <c r="ED269" i="4"/>
  <c r="DV269" i="4"/>
  <c r="EC269" i="4"/>
  <c r="DU269" i="4"/>
  <c r="EF269" i="4"/>
  <c r="EB269" i="4"/>
  <c r="DX269" i="4"/>
  <c r="DT269" i="4"/>
  <c r="FO280" i="4"/>
  <c r="FG280" i="4"/>
  <c r="FN280" i="4"/>
  <c r="FF280" i="4"/>
  <c r="FM280" i="4"/>
  <c r="FE280" i="4"/>
  <c r="FL280" i="4"/>
  <c r="FD280" i="4"/>
  <c r="FK280" i="4"/>
  <c r="FC280" i="4"/>
  <c r="FJ280" i="4"/>
  <c r="FB280" i="4"/>
  <c r="FI280" i="4"/>
  <c r="FA280" i="4"/>
  <c r="FH280" i="4"/>
  <c r="EZ280" i="4"/>
  <c r="CV289" i="4"/>
  <c r="CN289" i="4"/>
  <c r="DC289" i="4"/>
  <c r="CU289" i="4"/>
  <c r="DB289" i="4"/>
  <c r="CT289" i="4"/>
  <c r="DA289" i="4"/>
  <c r="CS289" i="4"/>
  <c r="CZ289" i="4"/>
  <c r="CR289" i="4"/>
  <c r="CY289" i="4"/>
  <c r="CQ289" i="4"/>
  <c r="CX289" i="4"/>
  <c r="CP289" i="4"/>
  <c r="CW289" i="4"/>
  <c r="CO289" i="4"/>
  <c r="FJ299" i="4"/>
  <c r="FB299" i="4"/>
  <c r="FI299" i="4"/>
  <c r="FA299" i="4"/>
  <c r="FH299" i="4"/>
  <c r="EZ299" i="4"/>
  <c r="FO299" i="4"/>
  <c r="FG299" i="4"/>
  <c r="FN299" i="4"/>
  <c r="FF299" i="4"/>
  <c r="FM299" i="4"/>
  <c r="FE299" i="4"/>
  <c r="FL299" i="4"/>
  <c r="FD299" i="4"/>
  <c r="FK299" i="4"/>
  <c r="FC299" i="4"/>
  <c r="EG298" i="4"/>
  <c r="DY298" i="4"/>
  <c r="EF298" i="4"/>
  <c r="DX298" i="4"/>
  <c r="EE298" i="4"/>
  <c r="DW298" i="4"/>
  <c r="ED298" i="4"/>
  <c r="DV298" i="4"/>
  <c r="EC298" i="4"/>
  <c r="DU298" i="4"/>
  <c r="EB298" i="4"/>
  <c r="DT298" i="4"/>
  <c r="EI298" i="4"/>
  <c r="EA298" i="4"/>
  <c r="EH298" i="4"/>
  <c r="DZ298" i="4"/>
  <c r="FL305" i="4"/>
  <c r="FD305" i="4"/>
  <c r="FK305" i="4"/>
  <c r="FC305" i="4"/>
  <c r="FJ305" i="4"/>
  <c r="FB305" i="4"/>
  <c r="FI305" i="4"/>
  <c r="FA305" i="4"/>
  <c r="FH305" i="4"/>
  <c r="EZ305" i="4"/>
  <c r="FO305" i="4"/>
  <c r="FG305" i="4"/>
  <c r="FN305" i="4"/>
  <c r="FF305" i="4"/>
  <c r="FM305" i="4"/>
  <c r="FE305" i="4"/>
  <c r="FI306" i="4"/>
  <c r="FA306" i="4"/>
  <c r="FH306" i="4"/>
  <c r="EZ306" i="4"/>
  <c r="FO306" i="4"/>
  <c r="FG306" i="4"/>
  <c r="FN306" i="4"/>
  <c r="FF306" i="4"/>
  <c r="FM306" i="4"/>
  <c r="FE306" i="4"/>
  <c r="FL306" i="4"/>
  <c r="FD306" i="4"/>
  <c r="FK306" i="4"/>
  <c r="FC306" i="4"/>
  <c r="FJ306" i="4"/>
  <c r="FB306" i="4"/>
  <c r="FH342" i="4"/>
  <c r="EZ342" i="4"/>
  <c r="FM342" i="4"/>
  <c r="FE342" i="4"/>
  <c r="FI342" i="4"/>
  <c r="FA342" i="4"/>
  <c r="FG342" i="4"/>
  <c r="FF342" i="4"/>
  <c r="FD342" i="4"/>
  <c r="FO342" i="4"/>
  <c r="FC342" i="4"/>
  <c r="FN342" i="4"/>
  <c r="FB342" i="4"/>
  <c r="FL342" i="4"/>
  <c r="FK342" i="4"/>
  <c r="FJ342" i="4"/>
  <c r="FI344" i="4"/>
  <c r="FA344" i="4"/>
  <c r="FO344" i="4"/>
  <c r="FG344" i="4"/>
  <c r="FN344" i="4"/>
  <c r="FF344" i="4"/>
  <c r="FM344" i="4"/>
  <c r="FE344" i="4"/>
  <c r="FK344" i="4"/>
  <c r="FC344" i="4"/>
  <c r="FJ344" i="4"/>
  <c r="FB344" i="4"/>
  <c r="FD344" i="4"/>
  <c r="EZ344" i="4"/>
  <c r="FL344" i="4"/>
  <c r="FH344" i="4"/>
  <c r="FN368" i="4"/>
  <c r="FF368" i="4"/>
  <c r="FM368" i="4"/>
  <c r="FE368" i="4"/>
  <c r="FJ368" i="4"/>
  <c r="FB368" i="4"/>
  <c r="FI368" i="4"/>
  <c r="FA368" i="4"/>
  <c r="FD368" i="4"/>
  <c r="FC368" i="4"/>
  <c r="EZ368" i="4"/>
  <c r="FO368" i="4"/>
  <c r="FL368" i="4"/>
  <c r="FK368" i="4"/>
  <c r="FH368" i="4"/>
  <c r="FG368" i="4"/>
  <c r="DM303" i="4"/>
  <c r="DM406" i="4" s="1"/>
  <c r="DE303" i="4"/>
  <c r="DE406" i="4" s="1"/>
  <c r="DL303" i="4"/>
  <c r="DL406" i="4" s="1"/>
  <c r="DD303" i="4"/>
  <c r="DD406" i="4" s="1"/>
  <c r="DS303" i="4"/>
  <c r="DS406" i="4" s="1"/>
  <c r="DK303" i="4"/>
  <c r="DK406" i="4" s="1"/>
  <c r="DR303" i="4"/>
  <c r="DR406" i="4" s="1"/>
  <c r="DJ303" i="4"/>
  <c r="DJ406" i="4" s="1"/>
  <c r="DQ303" i="4"/>
  <c r="DQ406" i="4" s="1"/>
  <c r="DI303" i="4"/>
  <c r="DI406" i="4" s="1"/>
  <c r="DP303" i="4"/>
  <c r="DP406" i="4" s="1"/>
  <c r="DH303" i="4"/>
  <c r="DH406" i="4" s="1"/>
  <c r="DO303" i="4"/>
  <c r="DO406" i="4" s="1"/>
  <c r="DG303" i="4"/>
  <c r="DG406" i="4" s="1"/>
  <c r="DN303" i="4"/>
  <c r="DN406" i="4" s="1"/>
  <c r="DF303" i="4"/>
  <c r="DF406" i="4" s="1"/>
  <c r="BT91" i="4"/>
  <c r="BT75" i="4"/>
  <c r="BT59" i="4"/>
  <c r="GP84" i="4"/>
  <c r="GP44" i="4" s="1"/>
  <c r="GQ84" i="4"/>
  <c r="GQ44" i="4" s="1"/>
  <c r="GQ86" i="4"/>
  <c r="GP91" i="4"/>
  <c r="GR84" i="4"/>
  <c r="GR44" i="4" s="1"/>
  <c r="GR86" i="4"/>
  <c r="GQ91" i="4"/>
  <c r="GS84" i="4"/>
  <c r="GS44" i="4" s="1"/>
  <c r="GS86" i="4"/>
  <c r="GR91" i="4"/>
  <c r="GR47" i="4" s="1"/>
  <c r="GT84" i="4"/>
  <c r="GT86" i="4"/>
  <c r="GS91" i="4"/>
  <c r="GT91" i="4"/>
  <c r="GR95" i="4"/>
  <c r="GS95" i="4"/>
  <c r="GP93" i="4"/>
  <c r="GT95" i="4"/>
  <c r="GQ93" i="4"/>
  <c r="GR93" i="4"/>
  <c r="GS93" i="4"/>
  <c r="GT93" i="4"/>
  <c r="GP95" i="4"/>
  <c r="GQ95" i="4"/>
  <c r="HB59" i="4"/>
  <c r="IO87" i="4"/>
  <c r="IO71" i="4"/>
  <c r="IO55" i="4"/>
  <c r="GB84" i="4"/>
  <c r="GB68" i="4"/>
  <c r="GB52" i="4"/>
  <c r="EO42" i="4"/>
  <c r="DV86" i="4"/>
  <c r="DV70" i="4"/>
  <c r="DV54" i="4"/>
  <c r="DV91" i="4"/>
  <c r="DV75" i="4"/>
  <c r="DV59" i="4"/>
  <c r="AZ270" i="4"/>
  <c r="CV76" i="4"/>
  <c r="CV54" i="4"/>
  <c r="CV32" i="4"/>
  <c r="CV73" i="4"/>
  <c r="CV51" i="4"/>
  <c r="CV29" i="4"/>
  <c r="CN76" i="4"/>
  <c r="CN54" i="4"/>
  <c r="CN32" i="4"/>
  <c r="CN73" i="4"/>
  <c r="CN51" i="4"/>
  <c r="CN29" i="4"/>
  <c r="CE67" i="4"/>
  <c r="CE83" i="4"/>
  <c r="CE51" i="4"/>
  <c r="BW71" i="4"/>
  <c r="BW87" i="4"/>
  <c r="BW55" i="4"/>
  <c r="BW93" i="4"/>
  <c r="BW77" i="4"/>
  <c r="BW61" i="4"/>
  <c r="BG95" i="4"/>
  <c r="BG79" i="4"/>
  <c r="BG63" i="4"/>
  <c r="AY86" i="4"/>
  <c r="AY70" i="4"/>
  <c r="AY54" i="4"/>
  <c r="AY95" i="4"/>
  <c r="AY79" i="4"/>
  <c r="AY63" i="4"/>
  <c r="AY76" i="4"/>
  <c r="AY60" i="4"/>
  <c r="AY92" i="4"/>
  <c r="AQ92" i="4"/>
  <c r="AQ76" i="4"/>
  <c r="AQ60" i="4"/>
  <c r="AI86" i="4"/>
  <c r="AI70" i="4"/>
  <c r="AI54" i="4"/>
  <c r="S86" i="4"/>
  <c r="S70" i="4"/>
  <c r="S54" i="4"/>
  <c r="K93" i="4"/>
  <c r="K77" i="4"/>
  <c r="K61" i="4"/>
  <c r="FM335" i="4"/>
  <c r="FE335" i="4"/>
  <c r="FL335" i="4"/>
  <c r="FD335" i="4"/>
  <c r="FK335" i="4"/>
  <c r="FC335" i="4"/>
  <c r="FJ335" i="4"/>
  <c r="FB335" i="4"/>
  <c r="FI335" i="4"/>
  <c r="FA335" i="4"/>
  <c r="FH335" i="4"/>
  <c r="EZ335" i="4"/>
  <c r="FO335" i="4"/>
  <c r="FG335" i="4"/>
  <c r="FN335" i="4"/>
  <c r="FF335" i="4"/>
  <c r="FK336" i="4"/>
  <c r="FC336" i="4"/>
  <c r="FJ336" i="4"/>
  <c r="FB336" i="4"/>
  <c r="FI336" i="4"/>
  <c r="FA336" i="4"/>
  <c r="FH336" i="4"/>
  <c r="EZ336" i="4"/>
  <c r="FO336" i="4"/>
  <c r="FG336" i="4"/>
  <c r="FN336" i="4"/>
  <c r="FF336" i="4"/>
  <c r="FM336" i="4"/>
  <c r="FE336" i="4"/>
  <c r="FL336" i="4"/>
  <c r="FD336" i="4"/>
  <c r="ED347" i="4"/>
  <c r="DV347" i="4"/>
  <c r="EB347" i="4"/>
  <c r="DT347" i="4"/>
  <c r="EI347" i="4"/>
  <c r="EA347" i="4"/>
  <c r="EH347" i="4"/>
  <c r="DZ347" i="4"/>
  <c r="EF347" i="4"/>
  <c r="DX347" i="4"/>
  <c r="EE347" i="4"/>
  <c r="DW347" i="4"/>
  <c r="EG347" i="4"/>
  <c r="EC347" i="4"/>
  <c r="DY347" i="4"/>
  <c r="DU347" i="4"/>
  <c r="EF346" i="4"/>
  <c r="DX346" i="4"/>
  <c r="ED346" i="4"/>
  <c r="DV346" i="4"/>
  <c r="EC346" i="4"/>
  <c r="DU346" i="4"/>
  <c r="EB346" i="4"/>
  <c r="DT346" i="4"/>
  <c r="EH346" i="4"/>
  <c r="DZ346" i="4"/>
  <c r="EG346" i="4"/>
  <c r="DY346" i="4"/>
  <c r="EA346" i="4"/>
  <c r="DW346" i="4"/>
  <c r="EI346" i="4"/>
  <c r="EE346" i="4"/>
  <c r="CW370" i="4"/>
  <c r="CO370" i="4"/>
  <c r="CV370" i="4"/>
  <c r="CN370" i="4"/>
  <c r="DA370" i="4"/>
  <c r="CS370" i="4"/>
  <c r="CZ370" i="4"/>
  <c r="CR370" i="4"/>
  <c r="DB370" i="4"/>
  <c r="CY370" i="4"/>
  <c r="CX370" i="4"/>
  <c r="CU370" i="4"/>
  <c r="CT370" i="4"/>
  <c r="CQ370" i="4"/>
  <c r="CP370" i="4"/>
  <c r="DC370" i="4"/>
  <c r="CY372" i="4"/>
  <c r="CQ372" i="4"/>
  <c r="CX372" i="4"/>
  <c r="CP372" i="4"/>
  <c r="DC372" i="4"/>
  <c r="CU372" i="4"/>
  <c r="DB372" i="4"/>
  <c r="CT372" i="4"/>
  <c r="CV372" i="4"/>
  <c r="CS372" i="4"/>
  <c r="CN372" i="4"/>
  <c r="DA372" i="4"/>
  <c r="CW372" i="4"/>
  <c r="CR372" i="4"/>
  <c r="CO372" i="4"/>
  <c r="CZ372" i="4"/>
  <c r="FJ264" i="4"/>
  <c r="FB264" i="4"/>
  <c r="FI264" i="4"/>
  <c r="FA264" i="4"/>
  <c r="FH264" i="4"/>
  <c r="EZ264" i="4"/>
  <c r="FO264" i="4"/>
  <c r="FG264" i="4"/>
  <c r="FN264" i="4"/>
  <c r="FF264" i="4"/>
  <c r="FM264" i="4"/>
  <c r="FE264" i="4"/>
  <c r="FL264" i="4"/>
  <c r="FD264" i="4"/>
  <c r="FK264" i="4"/>
  <c r="FC264" i="4"/>
  <c r="DA285" i="4"/>
  <c r="CS285" i="4"/>
  <c r="CZ285" i="4"/>
  <c r="CR285" i="4"/>
  <c r="CV285" i="4"/>
  <c r="CU285" i="4"/>
  <c r="CT285" i="4"/>
  <c r="DC285" i="4"/>
  <c r="CQ285" i="4"/>
  <c r="DB285" i="4"/>
  <c r="CP285" i="4"/>
  <c r="CY285" i="4"/>
  <c r="CO285" i="4"/>
  <c r="CX285" i="4"/>
  <c r="CN285" i="4"/>
  <c r="CW285" i="4"/>
  <c r="DB284" i="4"/>
  <c r="CT284" i="4"/>
  <c r="DA284" i="4"/>
  <c r="CS284" i="4"/>
  <c r="CZ284" i="4"/>
  <c r="CR284" i="4"/>
  <c r="CY284" i="4"/>
  <c r="CQ284" i="4"/>
  <c r="CX284" i="4"/>
  <c r="CP284" i="4"/>
  <c r="CW284" i="4"/>
  <c r="CO284" i="4"/>
  <c r="CV284" i="4"/>
  <c r="CN284" i="4"/>
  <c r="DC284" i="4"/>
  <c r="CU284" i="4"/>
  <c r="EG276" i="4"/>
  <c r="DY276" i="4"/>
  <c r="EF276" i="4"/>
  <c r="DX276" i="4"/>
  <c r="EE276" i="4"/>
  <c r="DW276" i="4"/>
  <c r="ED276" i="4"/>
  <c r="DV276" i="4"/>
  <c r="EC276" i="4"/>
  <c r="DU276" i="4"/>
  <c r="EB276" i="4"/>
  <c r="DT276" i="4"/>
  <c r="EI276" i="4"/>
  <c r="EA276" i="4"/>
  <c r="EH276" i="4"/>
  <c r="DZ276" i="4"/>
  <c r="EC295" i="4"/>
  <c r="DU295" i="4"/>
  <c r="EB295" i="4"/>
  <c r="DT295" i="4"/>
  <c r="EI295" i="4"/>
  <c r="EA295" i="4"/>
  <c r="EH295" i="4"/>
  <c r="DZ295" i="4"/>
  <c r="EG295" i="4"/>
  <c r="DY295" i="4"/>
  <c r="EF295" i="4"/>
  <c r="DX295" i="4"/>
  <c r="EE295" i="4"/>
  <c r="DW295" i="4"/>
  <c r="ED295" i="4"/>
  <c r="DV295" i="4"/>
  <c r="EG285" i="4"/>
  <c r="DY285" i="4"/>
  <c r="EF285" i="4"/>
  <c r="DX285" i="4"/>
  <c r="EB285" i="4"/>
  <c r="EA285" i="4"/>
  <c r="DZ285" i="4"/>
  <c r="EI285" i="4"/>
  <c r="DW285" i="4"/>
  <c r="EH285" i="4"/>
  <c r="DV285" i="4"/>
  <c r="EE285" i="4"/>
  <c r="DU285" i="4"/>
  <c r="ED285" i="4"/>
  <c r="DT285" i="4"/>
  <c r="EC285" i="4"/>
  <c r="CV324" i="4"/>
  <c r="CN324" i="4"/>
  <c r="DC324" i="4"/>
  <c r="CU324" i="4"/>
  <c r="DB324" i="4"/>
  <c r="CT324" i="4"/>
  <c r="DA324" i="4"/>
  <c r="CS324" i="4"/>
  <c r="CZ324" i="4"/>
  <c r="CR324" i="4"/>
  <c r="CY324" i="4"/>
  <c r="CQ324" i="4"/>
  <c r="CX324" i="4"/>
  <c r="CP324" i="4"/>
  <c r="CW324" i="4"/>
  <c r="CO324" i="4"/>
  <c r="EI322" i="4"/>
  <c r="EA322" i="4"/>
  <c r="EH322" i="4"/>
  <c r="DZ322" i="4"/>
  <c r="EG322" i="4"/>
  <c r="DY322" i="4"/>
  <c r="EF322" i="4"/>
  <c r="DX322" i="4"/>
  <c r="EE322" i="4"/>
  <c r="DW322" i="4"/>
  <c r="ED322" i="4"/>
  <c r="DV322" i="4"/>
  <c r="EC322" i="4"/>
  <c r="DU322" i="4"/>
  <c r="EB322" i="4"/>
  <c r="DT322" i="4"/>
  <c r="FJ358" i="4"/>
  <c r="FB358" i="4"/>
  <c r="FI358" i="4"/>
  <c r="FA358" i="4"/>
  <c r="FN358" i="4"/>
  <c r="FF358" i="4"/>
  <c r="FM358" i="4"/>
  <c r="FE358" i="4"/>
  <c r="FK358" i="4"/>
  <c r="FG358" i="4"/>
  <c r="FD358" i="4"/>
  <c r="FC358" i="4"/>
  <c r="FO358" i="4"/>
  <c r="FL358" i="4"/>
  <c r="FH358" i="4"/>
  <c r="EZ358" i="4"/>
  <c r="FH359" i="4"/>
  <c r="EZ359" i="4"/>
  <c r="FO359" i="4"/>
  <c r="FG359" i="4"/>
  <c r="FL359" i="4"/>
  <c r="FD359" i="4"/>
  <c r="FK359" i="4"/>
  <c r="FC359" i="4"/>
  <c r="FN359" i="4"/>
  <c r="FJ359" i="4"/>
  <c r="FI359" i="4"/>
  <c r="FF359" i="4"/>
  <c r="FB359" i="4"/>
  <c r="FA359" i="4"/>
  <c r="FE359" i="4"/>
  <c r="FM359" i="4"/>
  <c r="DB381" i="4"/>
  <c r="CT381" i="4"/>
  <c r="CX381" i="4"/>
  <c r="CP381" i="4"/>
  <c r="DC381" i="4"/>
  <c r="CR381" i="4"/>
  <c r="CY381" i="4"/>
  <c r="CN381" i="4"/>
  <c r="CW381" i="4"/>
  <c r="CS381" i="4"/>
  <c r="CO381" i="4"/>
  <c r="CZ381" i="4"/>
  <c r="CV381" i="4"/>
  <c r="CU381" i="4"/>
  <c r="CQ381" i="4"/>
  <c r="DA381" i="4"/>
  <c r="H275" i="4"/>
  <c r="T267" i="4"/>
  <c r="AJ8" i="4" s="1"/>
  <c r="DO282" i="4"/>
  <c r="DO396" i="4" s="1"/>
  <c r="DG282" i="4"/>
  <c r="DG396" i="4" s="1"/>
  <c r="DN282" i="4"/>
  <c r="DN396" i="4" s="1"/>
  <c r="DF282" i="4"/>
  <c r="DF396" i="4" s="1"/>
  <c r="DM282" i="4"/>
  <c r="DM396" i="4" s="1"/>
  <c r="DE282" i="4"/>
  <c r="DE396" i="4" s="1"/>
  <c r="DL282" i="4"/>
  <c r="DL396" i="4" s="1"/>
  <c r="DD282" i="4"/>
  <c r="DD396" i="4" s="1"/>
  <c r="DS282" i="4"/>
  <c r="DS396" i="4" s="1"/>
  <c r="DK282" i="4"/>
  <c r="DK396" i="4" s="1"/>
  <c r="DR282" i="4"/>
  <c r="DR396" i="4" s="1"/>
  <c r="DJ282" i="4"/>
  <c r="DJ396" i="4" s="1"/>
  <c r="DQ282" i="4"/>
  <c r="DQ396" i="4" s="1"/>
  <c r="DI282" i="4"/>
  <c r="DI396" i="4" s="1"/>
  <c r="DP282" i="4"/>
  <c r="DP396" i="4" s="1"/>
  <c r="DH282" i="4"/>
  <c r="DH396" i="4" s="1"/>
  <c r="DR302" i="4"/>
  <c r="DR404" i="4" s="1"/>
  <c r="DJ302" i="4"/>
  <c r="DJ404" i="4" s="1"/>
  <c r="DL302" i="4"/>
  <c r="DL404" i="4" s="1"/>
  <c r="DD302" i="4"/>
  <c r="DD404" i="4" s="1"/>
  <c r="DO302" i="4"/>
  <c r="DO404" i="4" s="1"/>
  <c r="DE302" i="4"/>
  <c r="DE404" i="4" s="1"/>
  <c r="DN302" i="4"/>
  <c r="DN404" i="4" s="1"/>
  <c r="DM302" i="4"/>
  <c r="DM404" i="4" s="1"/>
  <c r="DK302" i="4"/>
  <c r="DK404" i="4" s="1"/>
  <c r="DI302" i="4"/>
  <c r="DI404" i="4" s="1"/>
  <c r="DS302" i="4"/>
  <c r="DS404" i="4" s="1"/>
  <c r="DH302" i="4"/>
  <c r="DH404" i="4" s="1"/>
  <c r="DQ302" i="4"/>
  <c r="DQ404" i="4" s="1"/>
  <c r="DG302" i="4"/>
  <c r="DG404" i="4" s="1"/>
  <c r="DP302" i="4"/>
  <c r="DP404" i="4" s="1"/>
  <c r="DF302" i="4"/>
  <c r="DF404" i="4" s="1"/>
  <c r="BL69" i="4"/>
  <c r="BL85" i="4"/>
  <c r="BL53" i="4"/>
  <c r="AB46" i="4"/>
  <c r="AW43" i="4"/>
  <c r="AC343" i="4"/>
  <c r="BG342" i="4"/>
  <c r="AY342" i="4"/>
  <c r="BF342" i="4"/>
  <c r="AX342" i="4"/>
  <c r="BS365" i="4"/>
  <c r="BK365" i="4"/>
  <c r="BW365" i="4"/>
  <c r="BO365" i="4"/>
  <c r="BP365" i="4"/>
  <c r="BM365" i="4"/>
  <c r="BV365" i="4"/>
  <c r="BL365" i="4"/>
  <c r="BU365" i="4"/>
  <c r="BJ365" i="4"/>
  <c r="BR365" i="4"/>
  <c r="BH365" i="4"/>
  <c r="BQ365" i="4"/>
  <c r="BT365" i="4"/>
  <c r="BN365" i="4"/>
  <c r="BI365" i="4"/>
  <c r="BO366" i="4"/>
  <c r="C319" i="4"/>
  <c r="C327" i="4" s="1"/>
  <c r="C335" i="4" s="1"/>
  <c r="C311" i="4"/>
  <c r="BR268" i="4"/>
  <c r="BJ268" i="4"/>
  <c r="BQ268" i="4"/>
  <c r="BI268" i="4"/>
  <c r="BP268" i="4"/>
  <c r="BH268" i="4"/>
  <c r="BV268" i="4"/>
  <c r="BN268" i="4"/>
  <c r="BU268" i="4"/>
  <c r="BM268" i="4"/>
  <c r="BT268" i="4"/>
  <c r="BL268" i="4"/>
  <c r="BW268" i="4"/>
  <c r="BS268" i="4"/>
  <c r="BO268" i="4"/>
  <c r="BK268" i="4"/>
  <c r="P286" i="4"/>
  <c r="P278" i="4"/>
  <c r="AT284" i="4"/>
  <c r="P301" i="4"/>
  <c r="P309" i="4" s="1"/>
  <c r="N317" i="4" s="1"/>
  <c r="N293" i="4"/>
  <c r="Q276" i="4"/>
  <c r="Q277" i="4" s="1"/>
  <c r="Q278" i="4" s="1"/>
  <c r="Q274" i="4"/>
  <c r="Q275" i="4" s="1"/>
  <c r="BR284" i="4"/>
  <c r="BV284" i="4"/>
  <c r="AC242" i="4"/>
  <c r="AX161" i="4"/>
  <c r="CL187" i="4"/>
  <c r="CL120" i="4"/>
  <c r="CK186" i="4"/>
  <c r="CK119" i="4"/>
  <c r="CJ186" i="4"/>
  <c r="CJ119" i="4"/>
  <c r="FS100" i="4"/>
  <c r="AW100" i="4"/>
  <c r="AB51" i="4"/>
  <c r="AB59" i="4" s="1"/>
  <c r="CK183" i="4"/>
  <c r="CK116" i="4"/>
  <c r="AW103" i="4"/>
  <c r="FS103" i="4"/>
  <c r="AB54" i="4"/>
  <c r="AB62" i="4" s="1"/>
  <c r="CJ184" i="4"/>
  <c r="CJ117" i="4"/>
  <c r="DH127" i="4"/>
  <c r="DH135" i="4" s="1"/>
  <c r="DH70" i="4"/>
  <c r="DH78" i="4" s="1"/>
  <c r="IN83" i="4"/>
  <c r="IN44" i="4" s="1"/>
  <c r="IN67" i="4"/>
  <c r="IN43" i="4" s="1"/>
  <c r="IN51" i="4"/>
  <c r="IN42" i="4" s="1"/>
  <c r="IF83" i="4"/>
  <c r="IF44" i="4" s="1"/>
  <c r="IF67" i="4"/>
  <c r="IF43" i="4" s="1"/>
  <c r="IF51" i="4"/>
  <c r="IF42" i="4" s="1"/>
  <c r="HU83" i="4"/>
  <c r="HU44" i="4" s="1"/>
  <c r="HU67" i="4"/>
  <c r="HU43" i="4" s="1"/>
  <c r="HU51" i="4"/>
  <c r="HU42" i="4" s="1"/>
  <c r="HM83" i="4"/>
  <c r="HM44" i="4" s="1"/>
  <c r="HM67" i="4"/>
  <c r="HM43" i="4" s="1"/>
  <c r="HM51" i="4"/>
  <c r="HM42" i="4" s="1"/>
  <c r="GI95" i="4"/>
  <c r="GI79" i="4"/>
  <c r="GI63" i="4"/>
  <c r="GA94" i="4"/>
  <c r="GA78" i="4"/>
  <c r="GA62" i="4"/>
  <c r="FI84" i="4"/>
  <c r="FI68" i="4"/>
  <c r="FI52" i="4"/>
  <c r="FA83" i="4"/>
  <c r="FA44" i="4" s="1"/>
  <c r="FA67" i="4"/>
  <c r="FA43" i="4" s="1"/>
  <c r="FA51" i="4"/>
  <c r="FA42" i="4" s="1"/>
  <c r="DU86" i="4"/>
  <c r="DU70" i="4"/>
  <c r="DU54" i="4"/>
  <c r="DM94" i="4"/>
  <c r="DM78" i="4"/>
  <c r="DM62" i="4"/>
  <c r="BV84" i="4"/>
  <c r="BV68" i="4"/>
  <c r="BV52" i="4"/>
  <c r="BV92" i="4"/>
  <c r="BV76" i="4"/>
  <c r="BV60" i="4"/>
  <c r="BV95" i="4"/>
  <c r="BV79" i="4"/>
  <c r="BV63" i="4"/>
  <c r="BF87" i="4"/>
  <c r="BF71" i="4"/>
  <c r="BF55" i="4"/>
  <c r="BF93" i="4"/>
  <c r="BF77" i="4"/>
  <c r="BF61" i="4"/>
  <c r="AX83" i="4"/>
  <c r="AX67" i="4"/>
  <c r="AX51" i="4"/>
  <c r="AP85" i="4"/>
  <c r="AP69" i="4"/>
  <c r="AP53" i="4"/>
  <c r="AP91" i="4"/>
  <c r="AP75" i="4"/>
  <c r="AP59" i="4"/>
  <c r="R70" i="4"/>
  <c r="R86" i="4"/>
  <c r="R54" i="4"/>
  <c r="K115" i="4"/>
  <c r="AF107" i="4"/>
  <c r="BA107" i="4" s="1"/>
  <c r="BV107" i="4" s="1"/>
  <c r="ED333" i="4"/>
  <c r="ED412" i="4" s="1"/>
  <c r="DV333" i="4"/>
  <c r="DV412" i="4" s="1"/>
  <c r="EB333" i="4"/>
  <c r="EB412" i="4" s="1"/>
  <c r="DT333" i="4"/>
  <c r="DT412" i="4" s="1"/>
  <c r="EI333" i="4"/>
  <c r="EI412" i="4" s="1"/>
  <c r="EA333" i="4"/>
  <c r="EA412" i="4" s="1"/>
  <c r="EH333" i="4"/>
  <c r="EH412" i="4" s="1"/>
  <c r="DZ333" i="4"/>
  <c r="DZ412" i="4" s="1"/>
  <c r="EF333" i="4"/>
  <c r="EF412" i="4" s="1"/>
  <c r="DX333" i="4"/>
  <c r="DX412" i="4" s="1"/>
  <c r="EE333" i="4"/>
  <c r="EE412" i="4" s="1"/>
  <c r="DW333" i="4"/>
  <c r="DW412" i="4" s="1"/>
  <c r="EG333" i="4"/>
  <c r="EG412" i="4" s="1"/>
  <c r="EC333" i="4"/>
  <c r="EC412" i="4" s="1"/>
  <c r="DY333" i="4"/>
  <c r="DY412" i="4" s="1"/>
  <c r="DU333" i="4"/>
  <c r="DU412" i="4" s="1"/>
  <c r="EY281" i="4"/>
  <c r="EY394" i="4" s="1"/>
  <c r="EQ281" i="4"/>
  <c r="EQ394" i="4" s="1"/>
  <c r="EX281" i="4"/>
  <c r="EX394" i="4" s="1"/>
  <c r="EP281" i="4"/>
  <c r="EP394" i="4" s="1"/>
  <c r="EW281" i="4"/>
  <c r="EW394" i="4" s="1"/>
  <c r="EO281" i="4"/>
  <c r="EO394" i="4" s="1"/>
  <c r="EV281" i="4"/>
  <c r="EV394" i="4" s="1"/>
  <c r="EN281" i="4"/>
  <c r="EN394" i="4" s="1"/>
  <c r="EU281" i="4"/>
  <c r="EU394" i="4" s="1"/>
  <c r="EM281" i="4"/>
  <c r="EM394" i="4" s="1"/>
  <c r="ET281" i="4"/>
  <c r="ET394" i="4" s="1"/>
  <c r="EL281" i="4"/>
  <c r="EL394" i="4" s="1"/>
  <c r="ES281" i="4"/>
  <c r="ES394" i="4" s="1"/>
  <c r="EK281" i="4"/>
  <c r="EK394" i="4" s="1"/>
  <c r="ER281" i="4"/>
  <c r="ER394" i="4" s="1"/>
  <c r="EJ281" i="4"/>
  <c r="EJ394" i="4" s="1"/>
  <c r="CG312" i="4"/>
  <c r="BY312" i="4"/>
  <c r="CF312" i="4"/>
  <c r="BX312" i="4"/>
  <c r="CM312" i="4"/>
  <c r="CE312" i="4"/>
  <c r="CL312" i="4"/>
  <c r="CD312" i="4"/>
  <c r="CK312" i="4"/>
  <c r="CC312" i="4"/>
  <c r="CJ312" i="4"/>
  <c r="CB312" i="4"/>
  <c r="CI312" i="4"/>
  <c r="CA312" i="4"/>
  <c r="CH312" i="4"/>
  <c r="BZ312" i="4"/>
  <c r="CK311" i="4"/>
  <c r="CC311" i="4"/>
  <c r="CJ311" i="4"/>
  <c r="CB311" i="4"/>
  <c r="CI311" i="4"/>
  <c r="CA311" i="4"/>
  <c r="CH311" i="4"/>
  <c r="BZ311" i="4"/>
  <c r="CG311" i="4"/>
  <c r="BY311" i="4"/>
  <c r="CF311" i="4"/>
  <c r="BX311" i="4"/>
  <c r="CM311" i="4"/>
  <c r="CE311" i="4"/>
  <c r="CL311" i="4"/>
  <c r="CD311" i="4"/>
  <c r="DQ314" i="4"/>
  <c r="DI314" i="4"/>
  <c r="DP314" i="4"/>
  <c r="DH314" i="4"/>
  <c r="DO314" i="4"/>
  <c r="DG314" i="4"/>
  <c r="DN314" i="4"/>
  <c r="DF314" i="4"/>
  <c r="DM314" i="4"/>
  <c r="DE314" i="4"/>
  <c r="DL314" i="4"/>
  <c r="DD314" i="4"/>
  <c r="DS314" i="4"/>
  <c r="DK314" i="4"/>
  <c r="DR314" i="4"/>
  <c r="DJ314" i="4"/>
  <c r="ES362" i="4"/>
  <c r="EK362" i="4"/>
  <c r="ER362" i="4"/>
  <c r="EJ362" i="4"/>
  <c r="EW362" i="4"/>
  <c r="EO362" i="4"/>
  <c r="EV362" i="4"/>
  <c r="EN362" i="4"/>
  <c r="EY362" i="4"/>
  <c r="EX362" i="4"/>
  <c r="EU362" i="4"/>
  <c r="ET362" i="4"/>
  <c r="EQ362" i="4"/>
  <c r="EP362" i="4"/>
  <c r="EM362" i="4"/>
  <c r="EL362" i="4"/>
  <c r="CJ385" i="4"/>
  <c r="CB385" i="4"/>
  <c r="CF385" i="4"/>
  <c r="BX385" i="4"/>
  <c r="CK385" i="4"/>
  <c r="BZ385" i="4"/>
  <c r="CG385" i="4"/>
  <c r="CE385" i="4"/>
  <c r="CL385" i="4"/>
  <c r="CA385" i="4"/>
  <c r="CI385" i="4"/>
  <c r="CC385" i="4"/>
  <c r="BY385" i="4"/>
  <c r="CM385" i="4"/>
  <c r="CH385" i="4"/>
  <c r="CD385" i="4"/>
  <c r="CL388" i="4"/>
  <c r="CD388" i="4"/>
  <c r="CH388" i="4"/>
  <c r="BZ388" i="4"/>
  <c r="CI388" i="4"/>
  <c r="BX388" i="4"/>
  <c r="CF388" i="4"/>
  <c r="CE388" i="4"/>
  <c r="CC388" i="4"/>
  <c r="CK388" i="4"/>
  <c r="CA388" i="4"/>
  <c r="CJ388" i="4"/>
  <c r="BY388" i="4"/>
  <c r="CM388" i="4"/>
  <c r="CG388" i="4"/>
  <c r="CB388" i="4"/>
  <c r="CB86" i="4"/>
  <c r="CB70" i="4"/>
  <c r="CB54" i="4"/>
  <c r="EH42" i="4"/>
  <c r="IM87" i="4"/>
  <c r="IM71" i="4"/>
  <c r="IM55" i="4"/>
  <c r="IE87" i="4"/>
  <c r="IE71" i="4"/>
  <c r="IE55" i="4"/>
  <c r="HT83" i="4"/>
  <c r="HT44" i="4" s="1"/>
  <c r="HT67" i="4"/>
  <c r="HT43" i="4" s="1"/>
  <c r="HT51" i="4"/>
  <c r="HT42" i="4" s="1"/>
  <c r="HL83" i="4"/>
  <c r="HL44" i="4" s="1"/>
  <c r="HL67" i="4"/>
  <c r="HL43" i="4" s="1"/>
  <c r="HL51" i="4"/>
  <c r="HL42" i="4" s="1"/>
  <c r="GH84" i="4"/>
  <c r="GH68" i="4"/>
  <c r="GH52" i="4"/>
  <c r="GH95" i="4"/>
  <c r="GH79" i="4"/>
  <c r="GH63" i="4"/>
  <c r="FZ83" i="4"/>
  <c r="FZ67" i="4"/>
  <c r="FZ51" i="4"/>
  <c r="FZ94" i="4"/>
  <c r="FZ78" i="4"/>
  <c r="FZ62" i="4"/>
  <c r="FH86" i="4"/>
  <c r="FH70" i="4"/>
  <c r="FH54" i="4"/>
  <c r="EZ86" i="4"/>
  <c r="EZ70" i="4"/>
  <c r="EZ54" i="4"/>
  <c r="DT84" i="4"/>
  <c r="DT68" i="4"/>
  <c r="DT52" i="4"/>
  <c r="DT93" i="4"/>
  <c r="DT61" i="4"/>
  <c r="DT77" i="4"/>
  <c r="DT95" i="4"/>
  <c r="DT79" i="4"/>
  <c r="DT63" i="4"/>
  <c r="DL75" i="4"/>
  <c r="DL59" i="4"/>
  <c r="DL91" i="4"/>
  <c r="BB342" i="4"/>
  <c r="CT71" i="4"/>
  <c r="CT49" i="4"/>
  <c r="CT27" i="4"/>
  <c r="BU85" i="4"/>
  <c r="BU69" i="4"/>
  <c r="BU53" i="4"/>
  <c r="BM67" i="4"/>
  <c r="BM83" i="4"/>
  <c r="BM51" i="4"/>
  <c r="BE87" i="4"/>
  <c r="BE71" i="4"/>
  <c r="BE55" i="4"/>
  <c r="AG84" i="4"/>
  <c r="AG68" i="4"/>
  <c r="AG52" i="4"/>
  <c r="Q86" i="4"/>
  <c r="Q70" i="4"/>
  <c r="Q54" i="4"/>
  <c r="Q95" i="4"/>
  <c r="Q79" i="4"/>
  <c r="Q63" i="4"/>
  <c r="Q76" i="4"/>
  <c r="Q60" i="4"/>
  <c r="Q92" i="4"/>
  <c r="EI327" i="4"/>
  <c r="EA327" i="4"/>
  <c r="EH327" i="4"/>
  <c r="DZ327" i="4"/>
  <c r="EG327" i="4"/>
  <c r="DY327" i="4"/>
  <c r="EF327" i="4"/>
  <c r="DX327" i="4"/>
  <c r="EE327" i="4"/>
  <c r="DW327" i="4"/>
  <c r="ED327" i="4"/>
  <c r="DV327" i="4"/>
  <c r="EC327" i="4"/>
  <c r="DU327" i="4"/>
  <c r="EB327" i="4"/>
  <c r="DT327" i="4"/>
  <c r="FK329" i="4"/>
  <c r="FC329" i="4"/>
  <c r="FI329" i="4"/>
  <c r="FA329" i="4"/>
  <c r="FH329" i="4"/>
  <c r="EZ329" i="4"/>
  <c r="FO329" i="4"/>
  <c r="FG329" i="4"/>
  <c r="FM329" i="4"/>
  <c r="FE329" i="4"/>
  <c r="FL329" i="4"/>
  <c r="FD329" i="4"/>
  <c r="FN329" i="4"/>
  <c r="FJ329" i="4"/>
  <c r="FF329" i="4"/>
  <c r="FB329" i="4"/>
  <c r="FO331" i="4"/>
  <c r="FG331" i="4"/>
  <c r="FM331" i="4"/>
  <c r="FE331" i="4"/>
  <c r="FL331" i="4"/>
  <c r="FD331" i="4"/>
  <c r="FK331" i="4"/>
  <c r="FC331" i="4"/>
  <c r="FI331" i="4"/>
  <c r="FA331" i="4"/>
  <c r="FH331" i="4"/>
  <c r="EZ331" i="4"/>
  <c r="FN331" i="4"/>
  <c r="FJ331" i="4"/>
  <c r="FF331" i="4"/>
  <c r="FB331" i="4"/>
  <c r="DA354" i="4"/>
  <c r="CS354" i="4"/>
  <c r="CY354" i="4"/>
  <c r="CQ354" i="4"/>
  <c r="CX354" i="4"/>
  <c r="CP354" i="4"/>
  <c r="CW354" i="4"/>
  <c r="CO354" i="4"/>
  <c r="DC354" i="4"/>
  <c r="CU354" i="4"/>
  <c r="DB354" i="4"/>
  <c r="CT354" i="4"/>
  <c r="CZ354" i="4"/>
  <c r="CV354" i="4"/>
  <c r="CR354" i="4"/>
  <c r="CN354" i="4"/>
  <c r="FM378" i="4"/>
  <c r="FE378" i="4"/>
  <c r="FI378" i="4"/>
  <c r="FA378" i="4"/>
  <c r="FF378" i="4"/>
  <c r="FL378" i="4"/>
  <c r="FB378" i="4"/>
  <c r="FK378" i="4"/>
  <c r="EZ378" i="4"/>
  <c r="FG378" i="4"/>
  <c r="FO378" i="4"/>
  <c r="FN378" i="4"/>
  <c r="FD378" i="4"/>
  <c r="FC378" i="4"/>
  <c r="FJ378" i="4"/>
  <c r="FH378" i="4"/>
  <c r="CY379" i="4"/>
  <c r="CQ379" i="4"/>
  <c r="DC379" i="4"/>
  <c r="CU379" i="4"/>
  <c r="CW379" i="4"/>
  <c r="CS379" i="4"/>
  <c r="DB379" i="4"/>
  <c r="CR379" i="4"/>
  <c r="CX379" i="4"/>
  <c r="CN379" i="4"/>
  <c r="CV379" i="4"/>
  <c r="CT379" i="4"/>
  <c r="DA379" i="4"/>
  <c r="CZ379" i="4"/>
  <c r="CP379" i="4"/>
  <c r="CO379" i="4"/>
  <c r="EV267" i="4"/>
  <c r="EV391" i="4" s="1"/>
  <c r="EN267" i="4"/>
  <c r="EN391" i="4" s="1"/>
  <c r="EQ267" i="4"/>
  <c r="EQ391" i="4" s="1"/>
  <c r="EY267" i="4"/>
  <c r="EY391" i="4" s="1"/>
  <c r="EP267" i="4"/>
  <c r="EP391" i="4" s="1"/>
  <c r="EX267" i="4"/>
  <c r="EX391" i="4" s="1"/>
  <c r="EO267" i="4"/>
  <c r="EO391" i="4" s="1"/>
  <c r="EW267" i="4"/>
  <c r="EW391" i="4" s="1"/>
  <c r="EM267" i="4"/>
  <c r="EM391" i="4" s="1"/>
  <c r="EU267" i="4"/>
  <c r="EU391" i="4" s="1"/>
  <c r="EL267" i="4"/>
  <c r="EL391" i="4" s="1"/>
  <c r="ET267" i="4"/>
  <c r="ET391" i="4" s="1"/>
  <c r="EK267" i="4"/>
  <c r="EK391" i="4" s="1"/>
  <c r="ES267" i="4"/>
  <c r="ES391" i="4" s="1"/>
  <c r="EJ267" i="4"/>
  <c r="EJ391" i="4" s="1"/>
  <c r="ER267" i="4"/>
  <c r="ER391" i="4" s="1"/>
  <c r="DM278" i="4"/>
  <c r="DE278" i="4"/>
  <c r="DL278" i="4"/>
  <c r="DD278" i="4"/>
  <c r="DS278" i="4"/>
  <c r="DK278" i="4"/>
  <c r="DR278" i="4"/>
  <c r="DJ278" i="4"/>
  <c r="DQ278" i="4"/>
  <c r="DI278" i="4"/>
  <c r="DP278" i="4"/>
  <c r="DH278" i="4"/>
  <c r="DO278" i="4"/>
  <c r="DG278" i="4"/>
  <c r="DN278" i="4"/>
  <c r="DF278" i="4"/>
  <c r="DR279" i="4"/>
  <c r="DJ279" i="4"/>
  <c r="DQ279" i="4"/>
  <c r="DI279" i="4"/>
  <c r="DP279" i="4"/>
  <c r="DH279" i="4"/>
  <c r="DO279" i="4"/>
  <c r="DG279" i="4"/>
  <c r="DN279" i="4"/>
  <c r="DF279" i="4"/>
  <c r="DM279" i="4"/>
  <c r="DE279" i="4"/>
  <c r="DL279" i="4"/>
  <c r="DD279" i="4"/>
  <c r="DS279" i="4"/>
  <c r="DK279" i="4"/>
  <c r="DN290" i="4"/>
  <c r="DF290" i="4"/>
  <c r="DM290" i="4"/>
  <c r="DE290" i="4"/>
  <c r="DL290" i="4"/>
  <c r="DD290" i="4"/>
  <c r="DS290" i="4"/>
  <c r="DK290" i="4"/>
  <c r="DR290" i="4"/>
  <c r="DJ290" i="4"/>
  <c r="DQ290" i="4"/>
  <c r="DI290" i="4"/>
  <c r="DP290" i="4"/>
  <c r="DH290" i="4"/>
  <c r="DO290" i="4"/>
  <c r="DG290" i="4"/>
  <c r="ET300" i="4"/>
  <c r="EL300" i="4"/>
  <c r="ES300" i="4"/>
  <c r="EK300" i="4"/>
  <c r="ER300" i="4"/>
  <c r="EJ300" i="4"/>
  <c r="EY300" i="4"/>
  <c r="EQ300" i="4"/>
  <c r="EX300" i="4"/>
  <c r="EP300" i="4"/>
  <c r="EW300" i="4"/>
  <c r="EO300" i="4"/>
  <c r="EV300" i="4"/>
  <c r="EN300" i="4"/>
  <c r="EU300" i="4"/>
  <c r="EM300" i="4"/>
  <c r="DP287" i="4"/>
  <c r="DH287" i="4"/>
  <c r="DO287" i="4"/>
  <c r="DG287" i="4"/>
  <c r="DN287" i="4"/>
  <c r="DF287" i="4"/>
  <c r="DM287" i="4"/>
  <c r="DE287" i="4"/>
  <c r="DL287" i="4"/>
  <c r="DD287" i="4"/>
  <c r="DS287" i="4"/>
  <c r="DK287" i="4"/>
  <c r="DR287" i="4"/>
  <c r="DJ287" i="4"/>
  <c r="DQ287" i="4"/>
  <c r="DI287" i="4"/>
  <c r="DM304" i="4"/>
  <c r="DE304" i="4"/>
  <c r="DL304" i="4"/>
  <c r="DD304" i="4"/>
  <c r="DS304" i="4"/>
  <c r="DK304" i="4"/>
  <c r="DR304" i="4"/>
  <c r="DJ304" i="4"/>
  <c r="DQ304" i="4"/>
  <c r="DI304" i="4"/>
  <c r="DP304" i="4"/>
  <c r="DH304" i="4"/>
  <c r="DO304" i="4"/>
  <c r="DG304" i="4"/>
  <c r="DN304" i="4"/>
  <c r="DF304" i="4"/>
  <c r="CJ305" i="4"/>
  <c r="CB305" i="4"/>
  <c r="CI305" i="4"/>
  <c r="CA305" i="4"/>
  <c r="CH305" i="4"/>
  <c r="BZ305" i="4"/>
  <c r="CG305" i="4"/>
  <c r="BY305" i="4"/>
  <c r="CF305" i="4"/>
  <c r="BX305" i="4"/>
  <c r="CM305" i="4"/>
  <c r="CE305" i="4"/>
  <c r="CL305" i="4"/>
  <c r="CD305" i="4"/>
  <c r="CK305" i="4"/>
  <c r="CC305" i="4"/>
  <c r="EX309" i="4"/>
  <c r="EP309" i="4"/>
  <c r="EW309" i="4"/>
  <c r="EO309" i="4"/>
  <c r="EV309" i="4"/>
  <c r="EN309" i="4"/>
  <c r="EU309" i="4"/>
  <c r="EM309" i="4"/>
  <c r="ET309" i="4"/>
  <c r="EL309" i="4"/>
  <c r="ES309" i="4"/>
  <c r="EK309" i="4"/>
  <c r="ER309" i="4"/>
  <c r="EJ309" i="4"/>
  <c r="EY309" i="4"/>
  <c r="EQ309" i="4"/>
  <c r="CJ342" i="4"/>
  <c r="CB342" i="4"/>
  <c r="CI342" i="4"/>
  <c r="CA342" i="4"/>
  <c r="CH342" i="4"/>
  <c r="BZ342" i="4"/>
  <c r="CG342" i="4"/>
  <c r="BY342" i="4"/>
  <c r="CF342" i="4"/>
  <c r="BX342" i="4"/>
  <c r="CM342" i="4"/>
  <c r="CE342" i="4"/>
  <c r="CL342" i="4"/>
  <c r="CD342" i="4"/>
  <c r="CK342" i="4"/>
  <c r="CC342" i="4"/>
  <c r="CF367" i="4"/>
  <c r="BX367" i="4"/>
  <c r="CM367" i="4"/>
  <c r="CE367" i="4"/>
  <c r="CJ367" i="4"/>
  <c r="CB367" i="4"/>
  <c r="CI367" i="4"/>
  <c r="CA367" i="4"/>
  <c r="CD367" i="4"/>
  <c r="CC367" i="4"/>
  <c r="BZ367" i="4"/>
  <c r="BY367" i="4"/>
  <c r="CL367" i="4"/>
  <c r="CK367" i="4"/>
  <c r="CH367" i="4"/>
  <c r="CG367" i="4"/>
  <c r="CH366" i="4"/>
  <c r="BZ366" i="4"/>
  <c r="CG366" i="4"/>
  <c r="BY366" i="4"/>
  <c r="CL366" i="4"/>
  <c r="CD366" i="4"/>
  <c r="CK366" i="4"/>
  <c r="CC366" i="4"/>
  <c r="CI366" i="4"/>
  <c r="CF366" i="4"/>
  <c r="CE366" i="4"/>
  <c r="CB366" i="4"/>
  <c r="CA366" i="4"/>
  <c r="BX366" i="4"/>
  <c r="CM366" i="4"/>
  <c r="CJ366" i="4"/>
  <c r="IT86" i="4"/>
  <c r="IT70" i="4"/>
  <c r="IT54" i="4"/>
  <c r="IL86" i="4"/>
  <c r="IL70" i="4"/>
  <c r="IL54" i="4"/>
  <c r="HS86" i="4"/>
  <c r="HS70" i="4"/>
  <c r="HS54" i="4"/>
  <c r="HS83" i="4"/>
  <c r="HS44" i="4" s="1"/>
  <c r="HS67" i="4"/>
  <c r="HS43" i="4" s="1"/>
  <c r="HS51" i="4"/>
  <c r="HS42" i="4" s="1"/>
  <c r="HK86" i="4"/>
  <c r="HK70" i="4"/>
  <c r="HK54" i="4"/>
  <c r="HK84" i="4"/>
  <c r="HK68" i="4"/>
  <c r="HK52" i="4"/>
  <c r="GG86" i="4"/>
  <c r="GG70" i="4"/>
  <c r="GG54" i="4"/>
  <c r="GG92" i="4"/>
  <c r="GG76" i="4"/>
  <c r="GG60" i="4"/>
  <c r="FY84" i="4"/>
  <c r="FY68" i="4"/>
  <c r="FY52" i="4"/>
  <c r="DS75" i="4"/>
  <c r="DS59" i="4"/>
  <c r="DS91" i="4"/>
  <c r="CS71" i="4"/>
  <c r="CS49" i="4"/>
  <c r="CS27" i="4"/>
  <c r="BD69" i="4"/>
  <c r="BD85" i="4"/>
  <c r="BD53" i="4"/>
  <c r="AN87" i="4"/>
  <c r="AN71" i="4"/>
  <c r="AN55" i="4"/>
  <c r="P83" i="4"/>
  <c r="P67" i="4"/>
  <c r="P51" i="4"/>
  <c r="EU334" i="4"/>
  <c r="EM334" i="4"/>
  <c r="ET334" i="4"/>
  <c r="EL334" i="4"/>
  <c r="ES334" i="4"/>
  <c r="EK334" i="4"/>
  <c r="ER334" i="4"/>
  <c r="EJ334" i="4"/>
  <c r="EY334" i="4"/>
  <c r="EQ334" i="4"/>
  <c r="EX334" i="4"/>
  <c r="EP334" i="4"/>
  <c r="EW334" i="4"/>
  <c r="EO334" i="4"/>
  <c r="EV334" i="4"/>
  <c r="EN334" i="4"/>
  <c r="CM337" i="4"/>
  <c r="CE337" i="4"/>
  <c r="CL337" i="4"/>
  <c r="CD337" i="4"/>
  <c r="CK337" i="4"/>
  <c r="CC337" i="4"/>
  <c r="CJ337" i="4"/>
  <c r="CB337" i="4"/>
  <c r="CI337" i="4"/>
  <c r="CA337" i="4"/>
  <c r="CH337" i="4"/>
  <c r="BZ337" i="4"/>
  <c r="CG337" i="4"/>
  <c r="BY337" i="4"/>
  <c r="CF337" i="4"/>
  <c r="BX337" i="4"/>
  <c r="CI336" i="4"/>
  <c r="CA336" i="4"/>
  <c r="CH336" i="4"/>
  <c r="BZ336" i="4"/>
  <c r="CG336" i="4"/>
  <c r="BY336" i="4"/>
  <c r="CF336" i="4"/>
  <c r="BX336" i="4"/>
  <c r="CM336" i="4"/>
  <c r="CE336" i="4"/>
  <c r="CL336" i="4"/>
  <c r="CD336" i="4"/>
  <c r="CK336" i="4"/>
  <c r="CC336" i="4"/>
  <c r="CJ336" i="4"/>
  <c r="CB336" i="4"/>
  <c r="ET347" i="4"/>
  <c r="EL347" i="4"/>
  <c r="ER347" i="4"/>
  <c r="EJ347" i="4"/>
  <c r="EY347" i="4"/>
  <c r="EQ347" i="4"/>
  <c r="EX347" i="4"/>
  <c r="EP347" i="4"/>
  <c r="EV347" i="4"/>
  <c r="EN347" i="4"/>
  <c r="EU347" i="4"/>
  <c r="EM347" i="4"/>
  <c r="EO347" i="4"/>
  <c r="EK347" i="4"/>
  <c r="EW347" i="4"/>
  <c r="ES347" i="4"/>
  <c r="DO372" i="4"/>
  <c r="DG372" i="4"/>
  <c r="DN372" i="4"/>
  <c r="DF372" i="4"/>
  <c r="DS372" i="4"/>
  <c r="DK372" i="4"/>
  <c r="DR372" i="4"/>
  <c r="DJ372" i="4"/>
  <c r="DL372" i="4"/>
  <c r="DI372" i="4"/>
  <c r="DD372" i="4"/>
  <c r="DQ372" i="4"/>
  <c r="DP372" i="4"/>
  <c r="DM372" i="4"/>
  <c r="DH372" i="4"/>
  <c r="DE372" i="4"/>
  <c r="CK371" i="4"/>
  <c r="CC371" i="4"/>
  <c r="CJ371" i="4"/>
  <c r="CB371" i="4"/>
  <c r="CG371" i="4"/>
  <c r="BY371" i="4"/>
  <c r="CF371" i="4"/>
  <c r="BX371" i="4"/>
  <c r="CH371" i="4"/>
  <c r="CE371" i="4"/>
  <c r="BZ371" i="4"/>
  <c r="CM371" i="4"/>
  <c r="CL371" i="4"/>
  <c r="CI371" i="4"/>
  <c r="CD371" i="4"/>
  <c r="CA371" i="4"/>
  <c r="HA53" i="4"/>
  <c r="HA51" i="4"/>
  <c r="HA42" i="4" s="1"/>
  <c r="HR83" i="4"/>
  <c r="HR44" i="4" s="1"/>
  <c r="HR67" i="4"/>
  <c r="HR43" i="4" s="1"/>
  <c r="HR51" i="4"/>
  <c r="HR42" i="4" s="1"/>
  <c r="HJ83" i="4"/>
  <c r="HJ44" i="4" s="1"/>
  <c r="HJ67" i="4"/>
  <c r="HJ43" i="4" s="1"/>
  <c r="HJ51" i="4"/>
  <c r="HJ42" i="4" s="1"/>
  <c r="GF94" i="4"/>
  <c r="GF78" i="4"/>
  <c r="GF62" i="4"/>
  <c r="FX85" i="4"/>
  <c r="FX69" i="4"/>
  <c r="FX53" i="4"/>
  <c r="FX92" i="4"/>
  <c r="FX76" i="4"/>
  <c r="FX60" i="4"/>
  <c r="FN84" i="4"/>
  <c r="FN68" i="4"/>
  <c r="FN52" i="4"/>
  <c r="FF84" i="4"/>
  <c r="FF68" i="4"/>
  <c r="FF52" i="4"/>
  <c r="DR94" i="4"/>
  <c r="DR78" i="4"/>
  <c r="DR62" i="4"/>
  <c r="DJ83" i="4"/>
  <c r="DJ67" i="4"/>
  <c r="DJ51" i="4"/>
  <c r="DJ92" i="4"/>
  <c r="DJ76" i="4"/>
  <c r="DJ60" i="4"/>
  <c r="BL275" i="4"/>
  <c r="BD269" i="4"/>
  <c r="CA95" i="4"/>
  <c r="CA79" i="4"/>
  <c r="CA63" i="4"/>
  <c r="BS86" i="4"/>
  <c r="BS70" i="4"/>
  <c r="BS54" i="4"/>
  <c r="BS94" i="4"/>
  <c r="BS62" i="4"/>
  <c r="BS78" i="4"/>
  <c r="BK87" i="4"/>
  <c r="BK71" i="4"/>
  <c r="BK55" i="4"/>
  <c r="BK91" i="4"/>
  <c r="BK75" i="4"/>
  <c r="BK59" i="4"/>
  <c r="BC83" i="4"/>
  <c r="BC67" i="4"/>
  <c r="BC51" i="4"/>
  <c r="GY67" i="4"/>
  <c r="GY69" i="4"/>
  <c r="GY71" i="4"/>
  <c r="GZ71" i="4"/>
  <c r="HA71" i="4"/>
  <c r="GZ78" i="4"/>
  <c r="GW43" i="4"/>
  <c r="GZ76" i="4"/>
  <c r="AM85" i="4"/>
  <c r="AM69" i="4"/>
  <c r="AM53" i="4"/>
  <c r="AE93" i="4"/>
  <c r="AE77" i="4"/>
  <c r="AE61" i="4"/>
  <c r="W87" i="4"/>
  <c r="W71" i="4"/>
  <c r="W55" i="4"/>
  <c r="O83" i="4"/>
  <c r="O67" i="4"/>
  <c r="O51" i="4"/>
  <c r="O91" i="4"/>
  <c r="O75" i="4"/>
  <c r="O59" i="4"/>
  <c r="AX99" i="4"/>
  <c r="AC50" i="4"/>
  <c r="FI303" i="4"/>
  <c r="FI406" i="4" s="1"/>
  <c r="FA303" i="4"/>
  <c r="FA406" i="4" s="1"/>
  <c r="FH303" i="4"/>
  <c r="FH406" i="4" s="1"/>
  <c r="EZ303" i="4"/>
  <c r="EZ406" i="4" s="1"/>
  <c r="FO303" i="4"/>
  <c r="FO406" i="4" s="1"/>
  <c r="FG303" i="4"/>
  <c r="FG406" i="4" s="1"/>
  <c r="FN303" i="4"/>
  <c r="FN406" i="4" s="1"/>
  <c r="FF303" i="4"/>
  <c r="FF406" i="4" s="1"/>
  <c r="FM303" i="4"/>
  <c r="FM406" i="4" s="1"/>
  <c r="FE303" i="4"/>
  <c r="FE406" i="4" s="1"/>
  <c r="FL303" i="4"/>
  <c r="FL406" i="4" s="1"/>
  <c r="FD303" i="4"/>
  <c r="FD406" i="4" s="1"/>
  <c r="FK303" i="4"/>
  <c r="FK406" i="4" s="1"/>
  <c r="FC303" i="4"/>
  <c r="FC406" i="4" s="1"/>
  <c r="FJ303" i="4"/>
  <c r="FJ406" i="4" s="1"/>
  <c r="FB303" i="4"/>
  <c r="FB406" i="4" s="1"/>
  <c r="CH333" i="4"/>
  <c r="CH412" i="4" s="1"/>
  <c r="BZ333" i="4"/>
  <c r="BZ412" i="4" s="1"/>
  <c r="CF333" i="4"/>
  <c r="CF412" i="4" s="1"/>
  <c r="BX333" i="4"/>
  <c r="BX412" i="4" s="1"/>
  <c r="CM333" i="4"/>
  <c r="CM412" i="4" s="1"/>
  <c r="CE333" i="4"/>
  <c r="CE412" i="4" s="1"/>
  <c r="CL333" i="4"/>
  <c r="CL412" i="4" s="1"/>
  <c r="CD333" i="4"/>
  <c r="CD412" i="4" s="1"/>
  <c r="CJ333" i="4"/>
  <c r="CJ412" i="4" s="1"/>
  <c r="CB333" i="4"/>
  <c r="CB412" i="4" s="1"/>
  <c r="CI333" i="4"/>
  <c r="CI412" i="4" s="1"/>
  <c r="CA333" i="4"/>
  <c r="CA412" i="4" s="1"/>
  <c r="CG333" i="4"/>
  <c r="CG412" i="4" s="1"/>
  <c r="CC333" i="4"/>
  <c r="CC412" i="4" s="1"/>
  <c r="BY333" i="4"/>
  <c r="BY412" i="4" s="1"/>
  <c r="CK333" i="4"/>
  <c r="CK412" i="4" s="1"/>
  <c r="AF75" i="4"/>
  <c r="AF59" i="4"/>
  <c r="AF91" i="4"/>
  <c r="AF94" i="4"/>
  <c r="AF62" i="4"/>
  <c r="AF78" i="4"/>
  <c r="H84" i="4"/>
  <c r="H68" i="4"/>
  <c r="H52" i="4"/>
  <c r="EH318" i="4"/>
  <c r="EH409" i="4" s="1"/>
  <c r="DZ318" i="4"/>
  <c r="DZ409" i="4" s="1"/>
  <c r="EG318" i="4"/>
  <c r="EG409" i="4" s="1"/>
  <c r="DY318" i="4"/>
  <c r="DY409" i="4" s="1"/>
  <c r="EF318" i="4"/>
  <c r="EF409" i="4" s="1"/>
  <c r="DX318" i="4"/>
  <c r="DX409" i="4" s="1"/>
  <c r="EE318" i="4"/>
  <c r="EE409" i="4" s="1"/>
  <c r="DW318" i="4"/>
  <c r="DW409" i="4" s="1"/>
  <c r="ED318" i="4"/>
  <c r="ED409" i="4" s="1"/>
  <c r="DV318" i="4"/>
  <c r="DV409" i="4" s="1"/>
  <c r="EC318" i="4"/>
  <c r="EC409" i="4" s="1"/>
  <c r="DU318" i="4"/>
  <c r="DU409" i="4" s="1"/>
  <c r="EB318" i="4"/>
  <c r="EB409" i="4" s="1"/>
  <c r="DT318" i="4"/>
  <c r="DT409" i="4" s="1"/>
  <c r="EI318" i="4"/>
  <c r="EI409" i="4" s="1"/>
  <c r="EA318" i="4"/>
  <c r="EA409" i="4" s="1"/>
  <c r="ED352" i="4"/>
  <c r="DV352" i="4"/>
  <c r="EB352" i="4"/>
  <c r="DT352" i="4"/>
  <c r="EI352" i="4"/>
  <c r="EA352" i="4"/>
  <c r="EH352" i="4"/>
  <c r="DZ352" i="4"/>
  <c r="EF352" i="4"/>
  <c r="DX352" i="4"/>
  <c r="EE352" i="4"/>
  <c r="DW352" i="4"/>
  <c r="EG352" i="4"/>
  <c r="EC352" i="4"/>
  <c r="DY352" i="4"/>
  <c r="DU352" i="4"/>
  <c r="FN374" i="4"/>
  <c r="FF374" i="4"/>
  <c r="FJ374" i="4"/>
  <c r="FB374" i="4"/>
  <c r="FH374" i="4"/>
  <c r="FG374" i="4"/>
  <c r="FM374" i="4"/>
  <c r="FC374" i="4"/>
  <c r="FL374" i="4"/>
  <c r="FA374" i="4"/>
  <c r="FK374" i="4"/>
  <c r="FI374" i="4"/>
  <c r="EZ374" i="4"/>
  <c r="FE374" i="4"/>
  <c r="FD374" i="4"/>
  <c r="FO374" i="4"/>
  <c r="CX376" i="4"/>
  <c r="CP376" i="4"/>
  <c r="DB376" i="4"/>
  <c r="CT376" i="4"/>
  <c r="CY376" i="4"/>
  <c r="CN376" i="4"/>
  <c r="CU376" i="4"/>
  <c r="CS376" i="4"/>
  <c r="CZ376" i="4"/>
  <c r="CO376" i="4"/>
  <c r="DA376" i="4"/>
  <c r="CW376" i="4"/>
  <c r="CQ376" i="4"/>
  <c r="DC376" i="4"/>
  <c r="CV376" i="4"/>
  <c r="CR376" i="4"/>
  <c r="EM53" i="4"/>
  <c r="EM51" i="4"/>
  <c r="EM42" i="4" s="1"/>
  <c r="IJ86" i="4"/>
  <c r="IJ70" i="4"/>
  <c r="IJ54" i="4"/>
  <c r="HY84" i="4"/>
  <c r="HY68" i="4"/>
  <c r="HY52" i="4"/>
  <c r="HQ84" i="4"/>
  <c r="HQ68" i="4"/>
  <c r="HQ52" i="4"/>
  <c r="GE95" i="4"/>
  <c r="GE79" i="4"/>
  <c r="GE63" i="4"/>
  <c r="FW94" i="4"/>
  <c r="FW78" i="4"/>
  <c r="FW62" i="4"/>
  <c r="FM85" i="4"/>
  <c r="FM69" i="4"/>
  <c r="FM53" i="4"/>
  <c r="FE85" i="4"/>
  <c r="FE69" i="4"/>
  <c r="FE53" i="4"/>
  <c r="DI69" i="4"/>
  <c r="DI85" i="4"/>
  <c r="DI53" i="4"/>
  <c r="DI94" i="4"/>
  <c r="DI78" i="4"/>
  <c r="DI62" i="4"/>
  <c r="AW342" i="4"/>
  <c r="CY25" i="4"/>
  <c r="CY16" i="4" s="1"/>
  <c r="CY47" i="4"/>
  <c r="CY17" i="4" s="1"/>
  <c r="CY69" i="4"/>
  <c r="CY18" i="4" s="1"/>
  <c r="CQ69" i="4"/>
  <c r="CQ18" i="4" s="1"/>
  <c r="CQ25" i="4"/>
  <c r="CQ16" i="4" s="1"/>
  <c r="CQ47" i="4"/>
  <c r="CQ17" i="4" s="1"/>
  <c r="CH87" i="4"/>
  <c r="CH71" i="4"/>
  <c r="CH55" i="4"/>
  <c r="CH92" i="4"/>
  <c r="CH76" i="4"/>
  <c r="CH60" i="4"/>
  <c r="BZ83" i="4"/>
  <c r="BZ67" i="4"/>
  <c r="BZ51" i="4"/>
  <c r="BJ83" i="4"/>
  <c r="BJ67" i="4"/>
  <c r="BJ51" i="4"/>
  <c r="BB87" i="4"/>
  <c r="BB71" i="4"/>
  <c r="BB55" i="4"/>
  <c r="HC45" i="4"/>
  <c r="GW45" i="4"/>
  <c r="GY59" i="4"/>
  <c r="GY45" i="4" s="1"/>
  <c r="GY61" i="4"/>
  <c r="GY63" i="4"/>
  <c r="HA59" i="4"/>
  <c r="HA61" i="4"/>
  <c r="HA63" i="4"/>
  <c r="AL87" i="4"/>
  <c r="AL71" i="4"/>
  <c r="AL55" i="4"/>
  <c r="AD67" i="4"/>
  <c r="AD83" i="4"/>
  <c r="AD51" i="4"/>
  <c r="V83" i="4"/>
  <c r="V67" i="4"/>
  <c r="V51" i="4"/>
  <c r="N87" i="4"/>
  <c r="N71" i="4"/>
  <c r="N55" i="4"/>
  <c r="N60" i="4"/>
  <c r="N92" i="4"/>
  <c r="N76" i="4"/>
  <c r="P114" i="4"/>
  <c r="AK106" i="4"/>
  <c r="P57" i="4"/>
  <c r="EG272" i="4"/>
  <c r="EG392" i="4" s="1"/>
  <c r="DY272" i="4"/>
  <c r="DY392" i="4" s="1"/>
  <c r="EF272" i="4"/>
  <c r="EF392" i="4" s="1"/>
  <c r="DX272" i="4"/>
  <c r="DX392" i="4" s="1"/>
  <c r="EE272" i="4"/>
  <c r="EE392" i="4" s="1"/>
  <c r="DW272" i="4"/>
  <c r="DW392" i="4" s="1"/>
  <c r="ED272" i="4"/>
  <c r="ED392" i="4" s="1"/>
  <c r="DV272" i="4"/>
  <c r="DV392" i="4" s="1"/>
  <c r="EB272" i="4"/>
  <c r="EB392" i="4" s="1"/>
  <c r="DT272" i="4"/>
  <c r="DT392" i="4" s="1"/>
  <c r="EI272" i="4"/>
  <c r="EI392" i="4" s="1"/>
  <c r="EA272" i="4"/>
  <c r="EA392" i="4" s="1"/>
  <c r="EH272" i="4"/>
  <c r="EH392" i="4" s="1"/>
  <c r="DZ272" i="4"/>
  <c r="DZ392" i="4" s="1"/>
  <c r="EC272" i="4"/>
  <c r="EC392" i="4" s="1"/>
  <c r="DU272" i="4"/>
  <c r="DU392" i="4" s="1"/>
  <c r="DS327" i="4"/>
  <c r="DK327" i="4"/>
  <c r="DR327" i="4"/>
  <c r="DJ327" i="4"/>
  <c r="DQ327" i="4"/>
  <c r="DI327" i="4"/>
  <c r="DP327" i="4"/>
  <c r="DH327" i="4"/>
  <c r="DO327" i="4"/>
  <c r="DG327" i="4"/>
  <c r="DN327" i="4"/>
  <c r="DF327" i="4"/>
  <c r="DM327" i="4"/>
  <c r="DE327" i="4"/>
  <c r="DL327" i="4"/>
  <c r="DD327" i="4"/>
  <c r="DO329" i="4"/>
  <c r="DG329" i="4"/>
  <c r="DM329" i="4"/>
  <c r="DE329" i="4"/>
  <c r="DL329" i="4"/>
  <c r="DD329" i="4"/>
  <c r="DS329" i="4"/>
  <c r="DK329" i="4"/>
  <c r="DQ329" i="4"/>
  <c r="DI329" i="4"/>
  <c r="DP329" i="4"/>
  <c r="DH329" i="4"/>
  <c r="DJ329" i="4"/>
  <c r="DF329" i="4"/>
  <c r="DR329" i="4"/>
  <c r="DN329" i="4"/>
  <c r="EX328" i="4"/>
  <c r="EP328" i="4"/>
  <c r="EV328" i="4"/>
  <c r="EN328" i="4"/>
  <c r="EU328" i="4"/>
  <c r="EM328" i="4"/>
  <c r="ET328" i="4"/>
  <c r="EL328" i="4"/>
  <c r="ER328" i="4"/>
  <c r="EJ328" i="4"/>
  <c r="EY328" i="4"/>
  <c r="EQ328" i="4"/>
  <c r="EW328" i="4"/>
  <c r="ES328" i="4"/>
  <c r="EO328" i="4"/>
  <c r="EK328" i="4"/>
  <c r="DO355" i="4"/>
  <c r="DG355" i="4"/>
  <c r="DM355" i="4"/>
  <c r="DE355" i="4"/>
  <c r="DL355" i="4"/>
  <c r="DD355" i="4"/>
  <c r="DS355" i="4"/>
  <c r="DK355" i="4"/>
  <c r="DQ355" i="4"/>
  <c r="DI355" i="4"/>
  <c r="DP355" i="4"/>
  <c r="DH355" i="4"/>
  <c r="DF355" i="4"/>
  <c r="DR355" i="4"/>
  <c r="DN355" i="4"/>
  <c r="DJ355" i="4"/>
  <c r="CM377" i="4"/>
  <c r="CE377" i="4"/>
  <c r="CI377" i="4"/>
  <c r="CA377" i="4"/>
  <c r="CF377" i="4"/>
  <c r="CL377" i="4"/>
  <c r="CB377" i="4"/>
  <c r="CK377" i="4"/>
  <c r="BZ377" i="4"/>
  <c r="CG377" i="4"/>
  <c r="CD377" i="4"/>
  <c r="CC377" i="4"/>
  <c r="CH377" i="4"/>
  <c r="BY377" i="4"/>
  <c r="CJ377" i="4"/>
  <c r="BX377" i="4"/>
  <c r="DM380" i="4"/>
  <c r="DE380" i="4"/>
  <c r="DQ380" i="4"/>
  <c r="DI380" i="4"/>
  <c r="DK380" i="4"/>
  <c r="DR380" i="4"/>
  <c r="DG380" i="4"/>
  <c r="DP380" i="4"/>
  <c r="DF380" i="4"/>
  <c r="DL380" i="4"/>
  <c r="DH380" i="4"/>
  <c r="DD380" i="4"/>
  <c r="DS380" i="4"/>
  <c r="DO380" i="4"/>
  <c r="DN380" i="4"/>
  <c r="DJ380" i="4"/>
  <c r="DS265" i="4"/>
  <c r="DK265" i="4"/>
  <c r="DR265" i="4"/>
  <c r="DJ265" i="4"/>
  <c r="DQ265" i="4"/>
  <c r="DI265" i="4"/>
  <c r="DP265" i="4"/>
  <c r="DH265" i="4"/>
  <c r="DO265" i="4"/>
  <c r="DG265" i="4"/>
  <c r="DN265" i="4"/>
  <c r="DF265" i="4"/>
  <c r="DM265" i="4"/>
  <c r="DE265" i="4"/>
  <c r="DL265" i="4"/>
  <c r="DD265" i="4"/>
  <c r="CK285" i="4"/>
  <c r="CC285" i="4"/>
  <c r="CJ285" i="4"/>
  <c r="CB285" i="4"/>
  <c r="CL285" i="4"/>
  <c r="BZ285" i="4"/>
  <c r="CI285" i="4"/>
  <c r="BY285" i="4"/>
  <c r="CH285" i="4"/>
  <c r="BX285" i="4"/>
  <c r="CG285" i="4"/>
  <c r="CF285" i="4"/>
  <c r="CE285" i="4"/>
  <c r="CD285" i="4"/>
  <c r="CM285" i="4"/>
  <c r="CA285" i="4"/>
  <c r="CL283" i="4"/>
  <c r="CD283" i="4"/>
  <c r="CK283" i="4"/>
  <c r="CC283" i="4"/>
  <c r="CJ283" i="4"/>
  <c r="CB283" i="4"/>
  <c r="CI283" i="4"/>
  <c r="CA283" i="4"/>
  <c r="CH283" i="4"/>
  <c r="BZ283" i="4"/>
  <c r="CG283" i="4"/>
  <c r="BY283" i="4"/>
  <c r="CF283" i="4"/>
  <c r="BX283" i="4"/>
  <c r="CM283" i="4"/>
  <c r="CE283" i="4"/>
  <c r="DR284" i="4"/>
  <c r="DJ284" i="4"/>
  <c r="DQ284" i="4"/>
  <c r="DI284" i="4"/>
  <c r="DP284" i="4"/>
  <c r="DH284" i="4"/>
  <c r="DO284" i="4"/>
  <c r="DG284" i="4"/>
  <c r="DN284" i="4"/>
  <c r="DF284" i="4"/>
  <c r="DM284" i="4"/>
  <c r="DE284" i="4"/>
  <c r="DL284" i="4"/>
  <c r="DD284" i="4"/>
  <c r="DS284" i="4"/>
  <c r="DK284" i="4"/>
  <c r="DM295" i="4"/>
  <c r="DE295" i="4"/>
  <c r="DL295" i="4"/>
  <c r="DD295" i="4"/>
  <c r="DS295" i="4"/>
  <c r="DK295" i="4"/>
  <c r="DR295" i="4"/>
  <c r="DJ295" i="4"/>
  <c r="DQ295" i="4"/>
  <c r="DI295" i="4"/>
  <c r="DP295" i="4"/>
  <c r="DH295" i="4"/>
  <c r="DO295" i="4"/>
  <c r="DG295" i="4"/>
  <c r="DN295" i="4"/>
  <c r="DF295" i="4"/>
  <c r="EX293" i="4"/>
  <c r="EP293" i="4"/>
  <c r="EW293" i="4"/>
  <c r="EO293" i="4"/>
  <c r="EV293" i="4"/>
  <c r="EN293" i="4"/>
  <c r="EU293" i="4"/>
  <c r="EM293" i="4"/>
  <c r="ET293" i="4"/>
  <c r="EL293" i="4"/>
  <c r="ES293" i="4"/>
  <c r="EK293" i="4"/>
  <c r="ER293" i="4"/>
  <c r="EJ293" i="4"/>
  <c r="EY293" i="4"/>
  <c r="EQ293" i="4"/>
  <c r="CF324" i="4"/>
  <c r="BX324" i="4"/>
  <c r="CM324" i="4"/>
  <c r="CE324" i="4"/>
  <c r="CL324" i="4"/>
  <c r="CD324" i="4"/>
  <c r="CK324" i="4"/>
  <c r="CC324" i="4"/>
  <c r="CJ324" i="4"/>
  <c r="CB324" i="4"/>
  <c r="CI324" i="4"/>
  <c r="CA324" i="4"/>
  <c r="CH324" i="4"/>
  <c r="BZ324" i="4"/>
  <c r="CG324" i="4"/>
  <c r="BY324" i="4"/>
  <c r="DS322" i="4"/>
  <c r="DK322" i="4"/>
  <c r="DR322" i="4"/>
  <c r="DJ322" i="4"/>
  <c r="DQ322" i="4"/>
  <c r="DI322" i="4"/>
  <c r="DP322" i="4"/>
  <c r="DH322" i="4"/>
  <c r="DO322" i="4"/>
  <c r="DG322" i="4"/>
  <c r="DN322" i="4"/>
  <c r="DF322" i="4"/>
  <c r="DM322" i="4"/>
  <c r="DE322" i="4"/>
  <c r="DL322" i="4"/>
  <c r="DD322" i="4"/>
  <c r="DN358" i="4"/>
  <c r="DF358" i="4"/>
  <c r="DM358" i="4"/>
  <c r="DE358" i="4"/>
  <c r="DR358" i="4"/>
  <c r="DJ358" i="4"/>
  <c r="DQ358" i="4"/>
  <c r="DI358" i="4"/>
  <c r="DO358" i="4"/>
  <c r="DK358" i="4"/>
  <c r="DH358" i="4"/>
  <c r="DG358" i="4"/>
  <c r="DS358" i="4"/>
  <c r="DP358" i="4"/>
  <c r="DD358" i="4"/>
  <c r="DL358" i="4"/>
  <c r="DP357" i="4"/>
  <c r="DH357" i="4"/>
  <c r="DO357" i="4"/>
  <c r="DG357" i="4"/>
  <c r="DL357" i="4"/>
  <c r="DD357" i="4"/>
  <c r="DS357" i="4"/>
  <c r="DK357" i="4"/>
  <c r="DI357" i="4"/>
  <c r="DE357" i="4"/>
  <c r="DR357" i="4"/>
  <c r="DQ357" i="4"/>
  <c r="DM357" i="4"/>
  <c r="DJ357" i="4"/>
  <c r="DN357" i="4"/>
  <c r="DF357" i="4"/>
  <c r="CM384" i="4"/>
  <c r="CE384" i="4"/>
  <c r="CI384" i="4"/>
  <c r="CA384" i="4"/>
  <c r="CF384" i="4"/>
  <c r="CK384" i="4"/>
  <c r="BZ384" i="4"/>
  <c r="CJ384" i="4"/>
  <c r="CD384" i="4"/>
  <c r="CC384" i="4"/>
  <c r="CL384" i="4"/>
  <c r="BX384" i="4"/>
  <c r="CB384" i="4"/>
  <c r="BY384" i="4"/>
  <c r="CH384" i="4"/>
  <c r="CG384" i="4"/>
  <c r="HX69" i="4"/>
  <c r="HX85" i="4"/>
  <c r="HX53" i="4"/>
  <c r="FV69" i="4"/>
  <c r="FV85" i="4"/>
  <c r="FV53" i="4"/>
  <c r="FV93" i="4"/>
  <c r="FV61" i="4"/>
  <c r="FV77" i="4"/>
  <c r="FL84" i="4"/>
  <c r="FL68" i="4"/>
  <c r="FL52" i="4"/>
  <c r="FL87" i="4"/>
  <c r="FL55" i="4"/>
  <c r="FL71" i="4"/>
  <c r="FD84" i="4"/>
  <c r="FD68" i="4"/>
  <c r="FD52" i="4"/>
  <c r="DX85" i="4"/>
  <c r="DX69" i="4"/>
  <c r="DX53" i="4"/>
  <c r="DX94" i="4"/>
  <c r="DX78" i="4"/>
  <c r="DX62" i="4"/>
  <c r="DP84" i="4"/>
  <c r="DP68" i="4"/>
  <c r="DP52" i="4"/>
  <c r="DP92" i="4"/>
  <c r="DP76" i="4"/>
  <c r="DP60" i="4"/>
  <c r="AT275" i="4"/>
  <c r="BM305" i="4"/>
  <c r="CX75" i="4"/>
  <c r="CX31" i="4"/>
  <c r="CX53" i="4"/>
  <c r="CP75" i="4"/>
  <c r="CP31" i="4"/>
  <c r="CP53" i="4"/>
  <c r="CG92" i="4"/>
  <c r="CG76" i="4"/>
  <c r="CG60" i="4"/>
  <c r="BY86" i="4"/>
  <c r="BY70" i="4"/>
  <c r="BY54" i="4"/>
  <c r="BY93" i="4"/>
  <c r="BY77" i="4"/>
  <c r="BY61" i="4"/>
  <c r="BI85" i="4"/>
  <c r="BI69" i="4"/>
  <c r="BI53" i="4"/>
  <c r="BI95" i="4"/>
  <c r="BI79" i="4"/>
  <c r="BI63" i="4"/>
  <c r="BI94" i="4"/>
  <c r="BI78" i="4"/>
  <c r="BI62" i="4"/>
  <c r="BA95" i="4"/>
  <c r="BA79" i="4"/>
  <c r="BA63" i="4"/>
  <c r="BA93" i="4"/>
  <c r="BA77" i="4"/>
  <c r="BA61" i="4"/>
  <c r="AK76" i="4"/>
  <c r="AK60" i="4"/>
  <c r="AK92" i="4"/>
  <c r="AC69" i="4"/>
  <c r="AC85" i="4"/>
  <c r="AC53" i="4"/>
  <c r="U85" i="4"/>
  <c r="U69" i="4"/>
  <c r="U53" i="4"/>
  <c r="U75" i="4"/>
  <c r="U59" i="4"/>
  <c r="U91" i="4"/>
  <c r="BL99" i="4"/>
  <c r="AQ50" i="4"/>
  <c r="H114" i="4"/>
  <c r="AC106" i="4"/>
  <c r="H57" i="4"/>
  <c r="FO281" i="4"/>
  <c r="FO394" i="4" s="1"/>
  <c r="FG281" i="4"/>
  <c r="FG394" i="4" s="1"/>
  <c r="FN281" i="4"/>
  <c r="FN394" i="4" s="1"/>
  <c r="FF281" i="4"/>
  <c r="FF394" i="4" s="1"/>
  <c r="FM281" i="4"/>
  <c r="FM394" i="4" s="1"/>
  <c r="FE281" i="4"/>
  <c r="FE394" i="4" s="1"/>
  <c r="FL281" i="4"/>
  <c r="FL394" i="4" s="1"/>
  <c r="FD281" i="4"/>
  <c r="FD394" i="4" s="1"/>
  <c r="FK281" i="4"/>
  <c r="FK394" i="4" s="1"/>
  <c r="FC281" i="4"/>
  <c r="FC394" i="4" s="1"/>
  <c r="FJ281" i="4"/>
  <c r="FJ394" i="4" s="1"/>
  <c r="FB281" i="4"/>
  <c r="FB394" i="4" s="1"/>
  <c r="FI281" i="4"/>
  <c r="FI394" i="4" s="1"/>
  <c r="FA281" i="4"/>
  <c r="FA394" i="4" s="1"/>
  <c r="FH281" i="4"/>
  <c r="FH394" i="4" s="1"/>
  <c r="EZ281" i="4"/>
  <c r="EZ394" i="4" s="1"/>
  <c r="FM311" i="4"/>
  <c r="FE311" i="4"/>
  <c r="FL311" i="4"/>
  <c r="FD311" i="4"/>
  <c r="FK311" i="4"/>
  <c r="FC311" i="4"/>
  <c r="FJ311" i="4"/>
  <c r="FB311" i="4"/>
  <c r="FI311" i="4"/>
  <c r="FA311" i="4"/>
  <c r="FH311" i="4"/>
  <c r="EZ311" i="4"/>
  <c r="FO311" i="4"/>
  <c r="FG311" i="4"/>
  <c r="FN311" i="4"/>
  <c r="FF311" i="4"/>
  <c r="DB316" i="4"/>
  <c r="CT316" i="4"/>
  <c r="DA316" i="4"/>
  <c r="CS316" i="4"/>
  <c r="CZ316" i="4"/>
  <c r="CR316" i="4"/>
  <c r="CY316" i="4"/>
  <c r="CQ316" i="4"/>
  <c r="CX316" i="4"/>
  <c r="CP316" i="4"/>
  <c r="CW316" i="4"/>
  <c r="CO316" i="4"/>
  <c r="CV316" i="4"/>
  <c r="CN316" i="4"/>
  <c r="DC316" i="4"/>
  <c r="CU316" i="4"/>
  <c r="EG311" i="4"/>
  <c r="DY311" i="4"/>
  <c r="EF311" i="4"/>
  <c r="DX311" i="4"/>
  <c r="EE311" i="4"/>
  <c r="DW311" i="4"/>
  <c r="ED311" i="4"/>
  <c r="DV311" i="4"/>
  <c r="EC311" i="4"/>
  <c r="DU311" i="4"/>
  <c r="EB311" i="4"/>
  <c r="DT311" i="4"/>
  <c r="EI311" i="4"/>
  <c r="EA311" i="4"/>
  <c r="EH311" i="4"/>
  <c r="DZ311" i="4"/>
  <c r="CW362" i="4"/>
  <c r="CO362" i="4"/>
  <c r="CV362" i="4"/>
  <c r="CN362" i="4"/>
  <c r="DA362" i="4"/>
  <c r="CS362" i="4"/>
  <c r="CZ362" i="4"/>
  <c r="CR362" i="4"/>
  <c r="DC362" i="4"/>
  <c r="DB362" i="4"/>
  <c r="CY362" i="4"/>
  <c r="CX362" i="4"/>
  <c r="CU362" i="4"/>
  <c r="CT362" i="4"/>
  <c r="CQ362" i="4"/>
  <c r="CP362" i="4"/>
  <c r="FL385" i="4"/>
  <c r="FD385" i="4"/>
  <c r="FH385" i="4"/>
  <c r="EZ385" i="4"/>
  <c r="FG385" i="4"/>
  <c r="FN385" i="4"/>
  <c r="FC385" i="4"/>
  <c r="FM385" i="4"/>
  <c r="FB385" i="4"/>
  <c r="FJ385" i="4"/>
  <c r="FI385" i="4"/>
  <c r="FO385" i="4"/>
  <c r="FK385" i="4"/>
  <c r="FA385" i="4"/>
  <c r="FF385" i="4"/>
  <c r="FE385" i="4"/>
  <c r="DB388" i="4"/>
  <c r="CT388" i="4"/>
  <c r="CX388" i="4"/>
  <c r="CP388" i="4"/>
  <c r="CS388" i="4"/>
  <c r="DA388" i="4"/>
  <c r="CQ388" i="4"/>
  <c r="CZ388" i="4"/>
  <c r="CO388" i="4"/>
  <c r="CY388" i="4"/>
  <c r="CN388" i="4"/>
  <c r="CV388" i="4"/>
  <c r="CU388" i="4"/>
  <c r="CR388" i="4"/>
  <c r="CW388" i="4"/>
  <c r="DC388" i="4"/>
  <c r="DR318" i="4"/>
  <c r="DR409" i="4" s="1"/>
  <c r="DJ318" i="4"/>
  <c r="DJ409" i="4" s="1"/>
  <c r="DQ318" i="4"/>
  <c r="DQ409" i="4" s="1"/>
  <c r="DI318" i="4"/>
  <c r="DI409" i="4" s="1"/>
  <c r="DP318" i="4"/>
  <c r="DP409" i="4" s="1"/>
  <c r="DH318" i="4"/>
  <c r="DH409" i="4" s="1"/>
  <c r="DO318" i="4"/>
  <c r="DO409" i="4" s="1"/>
  <c r="DG318" i="4"/>
  <c r="DG409" i="4" s="1"/>
  <c r="DN318" i="4"/>
  <c r="DN409" i="4" s="1"/>
  <c r="DF318" i="4"/>
  <c r="DF409" i="4" s="1"/>
  <c r="DM318" i="4"/>
  <c r="DM409" i="4" s="1"/>
  <c r="DE318" i="4"/>
  <c r="DE409" i="4" s="1"/>
  <c r="DL318" i="4"/>
  <c r="DL409" i="4" s="1"/>
  <c r="DD318" i="4"/>
  <c r="DD409" i="4" s="1"/>
  <c r="DS318" i="4"/>
  <c r="DS409" i="4" s="1"/>
  <c r="DK318" i="4"/>
  <c r="DK409" i="4" s="1"/>
  <c r="CI350" i="4"/>
  <c r="CA350" i="4"/>
  <c r="CH350" i="4"/>
  <c r="BZ350" i="4"/>
  <c r="CG350" i="4"/>
  <c r="BY350" i="4"/>
  <c r="CF350" i="4"/>
  <c r="BX350" i="4"/>
  <c r="CM350" i="4"/>
  <c r="CE350" i="4"/>
  <c r="CL350" i="4"/>
  <c r="CD350" i="4"/>
  <c r="CK350" i="4"/>
  <c r="CC350" i="4"/>
  <c r="CJ350" i="4"/>
  <c r="CB350" i="4"/>
  <c r="CF373" i="4"/>
  <c r="BX373" i="4"/>
  <c r="CM373" i="4"/>
  <c r="CE373" i="4"/>
  <c r="CJ373" i="4"/>
  <c r="CB373" i="4"/>
  <c r="CI373" i="4"/>
  <c r="CA373" i="4"/>
  <c r="BZ373" i="4"/>
  <c r="BY373" i="4"/>
  <c r="CH373" i="4"/>
  <c r="CG373" i="4"/>
  <c r="CC373" i="4"/>
  <c r="CL373" i="4"/>
  <c r="CK373" i="4"/>
  <c r="CD373" i="4"/>
  <c r="DP375" i="4"/>
  <c r="DH375" i="4"/>
  <c r="DL375" i="4"/>
  <c r="DD375" i="4"/>
  <c r="DQ375" i="4"/>
  <c r="DF375" i="4"/>
  <c r="DJ375" i="4"/>
  <c r="DI375" i="4"/>
  <c r="DO375" i="4"/>
  <c r="DN375" i="4"/>
  <c r="DM375" i="4"/>
  <c r="DK375" i="4"/>
  <c r="DS375" i="4"/>
  <c r="DR375" i="4"/>
  <c r="DG375" i="4"/>
  <c r="DE375" i="4"/>
  <c r="ES52" i="4"/>
  <c r="IP87" i="4"/>
  <c r="IP71" i="4"/>
  <c r="IP55" i="4"/>
  <c r="IH87" i="4"/>
  <c r="IH71" i="4"/>
  <c r="IH55" i="4"/>
  <c r="HW83" i="4"/>
  <c r="HW44" i="4" s="1"/>
  <c r="HW67" i="4"/>
  <c r="HW43" i="4" s="1"/>
  <c r="HW51" i="4"/>
  <c r="HW42" i="4" s="1"/>
  <c r="HO83" i="4"/>
  <c r="HO44" i="4" s="1"/>
  <c r="HO67" i="4"/>
  <c r="HO43" i="4" s="1"/>
  <c r="HO51" i="4"/>
  <c r="HO42" i="4" s="1"/>
  <c r="GC86" i="4"/>
  <c r="GC70" i="4"/>
  <c r="GC54" i="4"/>
  <c r="FU87" i="4"/>
  <c r="FU71" i="4"/>
  <c r="FU55" i="4"/>
  <c r="FK69" i="4"/>
  <c r="FK85" i="4"/>
  <c r="FK53" i="4"/>
  <c r="FC69" i="4"/>
  <c r="FC85" i="4"/>
  <c r="FC53" i="4"/>
  <c r="DW94" i="4"/>
  <c r="DW78" i="4"/>
  <c r="DW62" i="4"/>
  <c r="DO83" i="4"/>
  <c r="DO67" i="4"/>
  <c r="DO51" i="4"/>
  <c r="DO92" i="4"/>
  <c r="DO76" i="4"/>
  <c r="DO60" i="4"/>
  <c r="CW73" i="4"/>
  <c r="CW51" i="4"/>
  <c r="CW29" i="4"/>
  <c r="CO73" i="4"/>
  <c r="CO51" i="4"/>
  <c r="CO29" i="4"/>
  <c r="BX86" i="4"/>
  <c r="BX70" i="4"/>
  <c r="BX54" i="4"/>
  <c r="BX75" i="4"/>
  <c r="BX59" i="4"/>
  <c r="BX91" i="4"/>
  <c r="BH59" i="4"/>
  <c r="BH91" i="4"/>
  <c r="BH75" i="4"/>
  <c r="AZ85" i="4"/>
  <c r="AZ69" i="4"/>
  <c r="AZ53" i="4"/>
  <c r="AZ91" i="4"/>
  <c r="AZ75" i="4"/>
  <c r="AZ59" i="4"/>
  <c r="AR84" i="4"/>
  <c r="AR68" i="4"/>
  <c r="AR52" i="4"/>
  <c r="AJ76" i="4"/>
  <c r="AJ60" i="4"/>
  <c r="AJ92" i="4"/>
  <c r="T75" i="4"/>
  <c r="T91" i="4"/>
  <c r="T59" i="4"/>
  <c r="L84" i="4"/>
  <c r="L68" i="4"/>
  <c r="L52" i="4"/>
  <c r="FL267" i="4"/>
  <c r="FL391" i="4" s="1"/>
  <c r="FD267" i="4"/>
  <c r="FD391" i="4" s="1"/>
  <c r="FI267" i="4"/>
  <c r="FI391" i="4" s="1"/>
  <c r="EZ267" i="4"/>
  <c r="EZ391" i="4" s="1"/>
  <c r="FH267" i="4"/>
  <c r="FH391" i="4" s="1"/>
  <c r="FG267" i="4"/>
  <c r="FG391" i="4" s="1"/>
  <c r="FO267" i="4"/>
  <c r="FO391" i="4" s="1"/>
  <c r="FF267" i="4"/>
  <c r="FF391" i="4" s="1"/>
  <c r="FN267" i="4"/>
  <c r="FN391" i="4" s="1"/>
  <c r="FE267" i="4"/>
  <c r="FE391" i="4" s="1"/>
  <c r="FM267" i="4"/>
  <c r="FM391" i="4" s="1"/>
  <c r="FC267" i="4"/>
  <c r="FC391" i="4" s="1"/>
  <c r="FK267" i="4"/>
  <c r="FK391" i="4" s="1"/>
  <c r="FB267" i="4"/>
  <c r="FB391" i="4" s="1"/>
  <c r="FJ267" i="4"/>
  <c r="FJ391" i="4" s="1"/>
  <c r="FA267" i="4"/>
  <c r="FA391" i="4" s="1"/>
  <c r="CW277" i="4"/>
  <c r="CO277" i="4"/>
  <c r="CV277" i="4"/>
  <c r="CN277" i="4"/>
  <c r="DC277" i="4"/>
  <c r="CU277" i="4"/>
  <c r="DB277" i="4"/>
  <c r="CT277" i="4"/>
  <c r="DA277" i="4"/>
  <c r="CS277" i="4"/>
  <c r="CZ277" i="4"/>
  <c r="CR277" i="4"/>
  <c r="CY277" i="4"/>
  <c r="CQ277" i="4"/>
  <c r="CX277" i="4"/>
  <c r="CP277" i="4"/>
  <c r="DB279" i="4"/>
  <c r="CT279" i="4"/>
  <c r="DA279" i="4"/>
  <c r="CS279" i="4"/>
  <c r="CZ279" i="4"/>
  <c r="CR279" i="4"/>
  <c r="CY279" i="4"/>
  <c r="CQ279" i="4"/>
  <c r="CX279" i="4"/>
  <c r="CP279" i="4"/>
  <c r="CW279" i="4"/>
  <c r="CO279" i="4"/>
  <c r="CV279" i="4"/>
  <c r="CN279" i="4"/>
  <c r="DC279" i="4"/>
  <c r="CU279" i="4"/>
  <c r="EF287" i="4"/>
  <c r="DX287" i="4"/>
  <c r="EE287" i="4"/>
  <c r="DW287" i="4"/>
  <c r="ED287" i="4"/>
  <c r="DV287" i="4"/>
  <c r="EC287" i="4"/>
  <c r="DU287" i="4"/>
  <c r="EB287" i="4"/>
  <c r="DT287" i="4"/>
  <c r="EI287" i="4"/>
  <c r="EA287" i="4"/>
  <c r="EH287" i="4"/>
  <c r="DZ287" i="4"/>
  <c r="EG287" i="4"/>
  <c r="DY287" i="4"/>
  <c r="ED290" i="4"/>
  <c r="DV290" i="4"/>
  <c r="EC290" i="4"/>
  <c r="DU290" i="4"/>
  <c r="EB290" i="4"/>
  <c r="DT290" i="4"/>
  <c r="EI290" i="4"/>
  <c r="EA290" i="4"/>
  <c r="EH290" i="4"/>
  <c r="DZ290" i="4"/>
  <c r="EG290" i="4"/>
  <c r="DY290" i="4"/>
  <c r="EF290" i="4"/>
  <c r="DX290" i="4"/>
  <c r="EE290" i="4"/>
  <c r="DW290" i="4"/>
  <c r="FJ300" i="4"/>
  <c r="FB300" i="4"/>
  <c r="FI300" i="4"/>
  <c r="FA300" i="4"/>
  <c r="FH300" i="4"/>
  <c r="EZ300" i="4"/>
  <c r="FO300" i="4"/>
  <c r="FG300" i="4"/>
  <c r="FN300" i="4"/>
  <c r="FF300" i="4"/>
  <c r="FM300" i="4"/>
  <c r="FE300" i="4"/>
  <c r="FL300" i="4"/>
  <c r="FD300" i="4"/>
  <c r="FK300" i="4"/>
  <c r="FC300" i="4"/>
  <c r="EF305" i="4"/>
  <c r="DX305" i="4"/>
  <c r="EE305" i="4"/>
  <c r="DW305" i="4"/>
  <c r="ED305" i="4"/>
  <c r="DV305" i="4"/>
  <c r="EC305" i="4"/>
  <c r="DU305" i="4"/>
  <c r="EB305" i="4"/>
  <c r="DT305" i="4"/>
  <c r="EI305" i="4"/>
  <c r="EA305" i="4"/>
  <c r="EH305" i="4"/>
  <c r="DZ305" i="4"/>
  <c r="EG305" i="4"/>
  <c r="DY305" i="4"/>
  <c r="EC304" i="4"/>
  <c r="DU304" i="4"/>
  <c r="EB304" i="4"/>
  <c r="DT304" i="4"/>
  <c r="EI304" i="4"/>
  <c r="EA304" i="4"/>
  <c r="EH304" i="4"/>
  <c r="DZ304" i="4"/>
  <c r="EG304" i="4"/>
  <c r="DY304" i="4"/>
  <c r="EF304" i="4"/>
  <c r="DX304" i="4"/>
  <c r="EE304" i="4"/>
  <c r="DW304" i="4"/>
  <c r="ED304" i="4"/>
  <c r="DV304" i="4"/>
  <c r="CZ305" i="4"/>
  <c r="CR305" i="4"/>
  <c r="CY305" i="4"/>
  <c r="CQ305" i="4"/>
  <c r="CX305" i="4"/>
  <c r="CP305" i="4"/>
  <c r="CW305" i="4"/>
  <c r="CO305" i="4"/>
  <c r="CV305" i="4"/>
  <c r="CN305" i="4"/>
  <c r="DC305" i="4"/>
  <c r="CU305" i="4"/>
  <c r="DB305" i="4"/>
  <c r="CT305" i="4"/>
  <c r="DA305" i="4"/>
  <c r="CS305" i="4"/>
  <c r="EC341" i="4"/>
  <c r="DU341" i="4"/>
  <c r="EB341" i="4"/>
  <c r="DT341" i="4"/>
  <c r="EI341" i="4"/>
  <c r="EA341" i="4"/>
  <c r="EH341" i="4"/>
  <c r="DZ341" i="4"/>
  <c r="EG341" i="4"/>
  <c r="DY341" i="4"/>
  <c r="EF341" i="4"/>
  <c r="DX341" i="4"/>
  <c r="EE341" i="4"/>
  <c r="DW341" i="4"/>
  <c r="ED341" i="4"/>
  <c r="DV341" i="4"/>
  <c r="CY343" i="4"/>
  <c r="CQ343" i="4"/>
  <c r="CW343" i="4"/>
  <c r="CO343" i="4"/>
  <c r="CV343" i="4"/>
  <c r="CN343" i="4"/>
  <c r="DC343" i="4"/>
  <c r="CU343" i="4"/>
  <c r="DA343" i="4"/>
  <c r="CS343" i="4"/>
  <c r="CZ343" i="4"/>
  <c r="CR343" i="4"/>
  <c r="DB343" i="4"/>
  <c r="CX343" i="4"/>
  <c r="CT343" i="4"/>
  <c r="CP343" i="4"/>
  <c r="CX366" i="4"/>
  <c r="CP366" i="4"/>
  <c r="CW366" i="4"/>
  <c r="CO366" i="4"/>
  <c r="DB366" i="4"/>
  <c r="CT366" i="4"/>
  <c r="DA366" i="4"/>
  <c r="CS366" i="4"/>
  <c r="CY366" i="4"/>
  <c r="CV366" i="4"/>
  <c r="CU366" i="4"/>
  <c r="CR366" i="4"/>
  <c r="CQ366" i="4"/>
  <c r="CN366" i="4"/>
  <c r="DC366" i="4"/>
  <c r="CZ366" i="4"/>
  <c r="BT83" i="4"/>
  <c r="BT67" i="4"/>
  <c r="BT51" i="4"/>
  <c r="BT92" i="4"/>
  <c r="BT76" i="4"/>
  <c r="BT60" i="4"/>
  <c r="BT94" i="4"/>
  <c r="BT78" i="4"/>
  <c r="BT62" i="4"/>
  <c r="GX84" i="4"/>
  <c r="GZ84" i="4"/>
  <c r="GZ86" i="4"/>
  <c r="HB84" i="4"/>
  <c r="HB86" i="4"/>
  <c r="HB93" i="4"/>
  <c r="EG45" i="4"/>
  <c r="IG87" i="4"/>
  <c r="IG71" i="4"/>
  <c r="IG55" i="4"/>
  <c r="HV85" i="4"/>
  <c r="HV69" i="4"/>
  <c r="HV53" i="4"/>
  <c r="HN85" i="4"/>
  <c r="HN69" i="4"/>
  <c r="HN53" i="4"/>
  <c r="GB91" i="4"/>
  <c r="GB75" i="4"/>
  <c r="GB59" i="4"/>
  <c r="FT83" i="4"/>
  <c r="FT67" i="4"/>
  <c r="FT51" i="4"/>
  <c r="FT95" i="4"/>
  <c r="FT79" i="4"/>
  <c r="FT63" i="4"/>
  <c r="FJ87" i="4"/>
  <c r="FJ71" i="4"/>
  <c r="FJ55" i="4"/>
  <c r="FB87" i="4"/>
  <c r="FB71" i="4"/>
  <c r="FB55" i="4"/>
  <c r="DV92" i="4"/>
  <c r="DV76" i="4"/>
  <c r="DV60" i="4"/>
  <c r="CV75" i="4"/>
  <c r="CV53" i="4"/>
  <c r="CV31" i="4"/>
  <c r="CN75" i="4"/>
  <c r="CN53" i="4"/>
  <c r="CN31" i="4"/>
  <c r="CE68" i="4"/>
  <c r="CE84" i="4"/>
  <c r="CE52" i="4"/>
  <c r="BG83" i="4"/>
  <c r="BG67" i="4"/>
  <c r="BG51" i="4"/>
  <c r="BG94" i="4"/>
  <c r="BG62" i="4"/>
  <c r="BG78" i="4"/>
  <c r="AY87" i="4"/>
  <c r="AY71" i="4"/>
  <c r="AY55" i="4"/>
  <c r="AY93" i="4"/>
  <c r="AY77" i="4"/>
  <c r="AY61" i="4"/>
  <c r="AQ83" i="4"/>
  <c r="AQ67" i="4"/>
  <c r="AQ51" i="4"/>
  <c r="AQ94" i="4"/>
  <c r="AQ62" i="4"/>
  <c r="AQ78" i="4"/>
  <c r="AQ93" i="4"/>
  <c r="AQ77" i="4"/>
  <c r="AQ61" i="4"/>
  <c r="AI87" i="4"/>
  <c r="AI71" i="4"/>
  <c r="AI55" i="4"/>
  <c r="AI94" i="4"/>
  <c r="AI62" i="4"/>
  <c r="AI78" i="4"/>
  <c r="S87" i="4"/>
  <c r="S71" i="4"/>
  <c r="S55" i="4"/>
  <c r="S94" i="4"/>
  <c r="S62" i="4"/>
  <c r="S78" i="4"/>
  <c r="K67" i="4"/>
  <c r="K83" i="4"/>
  <c r="K51" i="4"/>
  <c r="EE336" i="4"/>
  <c r="DW336" i="4"/>
  <c r="ED336" i="4"/>
  <c r="DV336" i="4"/>
  <c r="EC336" i="4"/>
  <c r="DU336" i="4"/>
  <c r="EB336" i="4"/>
  <c r="DT336" i="4"/>
  <c r="EI336" i="4"/>
  <c r="EA336" i="4"/>
  <c r="EH336" i="4"/>
  <c r="DZ336" i="4"/>
  <c r="EG336" i="4"/>
  <c r="DY336" i="4"/>
  <c r="EF336" i="4"/>
  <c r="DX336" i="4"/>
  <c r="DC337" i="4"/>
  <c r="CU337" i="4"/>
  <c r="DB337" i="4"/>
  <c r="CT337" i="4"/>
  <c r="DA337" i="4"/>
  <c r="CS337" i="4"/>
  <c r="CZ337" i="4"/>
  <c r="CR337" i="4"/>
  <c r="CY337" i="4"/>
  <c r="CQ337" i="4"/>
  <c r="CX337" i="4"/>
  <c r="CP337" i="4"/>
  <c r="CW337" i="4"/>
  <c r="CO337" i="4"/>
  <c r="CV337" i="4"/>
  <c r="CN337" i="4"/>
  <c r="FH340" i="4"/>
  <c r="EZ340" i="4"/>
  <c r="FO340" i="4"/>
  <c r="FG340" i="4"/>
  <c r="FN340" i="4"/>
  <c r="FF340" i="4"/>
  <c r="FM340" i="4"/>
  <c r="FE340" i="4"/>
  <c r="FL340" i="4"/>
  <c r="FD340" i="4"/>
  <c r="FK340" i="4"/>
  <c r="FC340" i="4"/>
  <c r="FJ340" i="4"/>
  <c r="FB340" i="4"/>
  <c r="FI340" i="4"/>
  <c r="FA340" i="4"/>
  <c r="CX347" i="4"/>
  <c r="CP347" i="4"/>
  <c r="CV347" i="4"/>
  <c r="CN347" i="4"/>
  <c r="DC347" i="4"/>
  <c r="CU347" i="4"/>
  <c r="DB347" i="4"/>
  <c r="CT347" i="4"/>
  <c r="CZ347" i="4"/>
  <c r="CR347" i="4"/>
  <c r="CY347" i="4"/>
  <c r="CQ347" i="4"/>
  <c r="DA347" i="4"/>
  <c r="CW347" i="4"/>
  <c r="CS347" i="4"/>
  <c r="CO347" i="4"/>
  <c r="FM371" i="4"/>
  <c r="FE371" i="4"/>
  <c r="FL371" i="4"/>
  <c r="FD371" i="4"/>
  <c r="FI371" i="4"/>
  <c r="FA371" i="4"/>
  <c r="FH371" i="4"/>
  <c r="EZ371" i="4"/>
  <c r="FJ371" i="4"/>
  <c r="FG371" i="4"/>
  <c r="FB371" i="4"/>
  <c r="FO371" i="4"/>
  <c r="FN371" i="4"/>
  <c r="FK371" i="4"/>
  <c r="FF371" i="4"/>
  <c r="FC371" i="4"/>
  <c r="CX264" i="4"/>
  <c r="CP264" i="4"/>
  <c r="CW264" i="4"/>
  <c r="CO264" i="4"/>
  <c r="CV264" i="4"/>
  <c r="CN264" i="4"/>
  <c r="DC264" i="4"/>
  <c r="CU264" i="4"/>
  <c r="DB264" i="4"/>
  <c r="CT264" i="4"/>
  <c r="DA264" i="4"/>
  <c r="CS264" i="4"/>
  <c r="CZ264" i="4"/>
  <c r="CR264" i="4"/>
  <c r="CY264" i="4"/>
  <c r="CQ264" i="4"/>
  <c r="EI265" i="4"/>
  <c r="EA265" i="4"/>
  <c r="EH265" i="4"/>
  <c r="DZ265" i="4"/>
  <c r="EG265" i="4"/>
  <c r="DY265" i="4"/>
  <c r="EF265" i="4"/>
  <c r="DX265" i="4"/>
  <c r="EE265" i="4"/>
  <c r="DW265" i="4"/>
  <c r="ED265" i="4"/>
  <c r="DV265" i="4"/>
  <c r="EC265" i="4"/>
  <c r="DU265" i="4"/>
  <c r="EB265" i="4"/>
  <c r="DT265" i="4"/>
  <c r="CV273" i="4"/>
  <c r="CN273" i="4"/>
  <c r="DC273" i="4"/>
  <c r="CU273" i="4"/>
  <c r="DB273" i="4"/>
  <c r="CT273" i="4"/>
  <c r="DA273" i="4"/>
  <c r="CS273" i="4"/>
  <c r="CY273" i="4"/>
  <c r="CQ273" i="4"/>
  <c r="CX273" i="4"/>
  <c r="CP273" i="4"/>
  <c r="CW273" i="4"/>
  <c r="CO273" i="4"/>
  <c r="CZ273" i="4"/>
  <c r="CR273" i="4"/>
  <c r="FM285" i="4"/>
  <c r="FE285" i="4"/>
  <c r="FL285" i="4"/>
  <c r="FD285" i="4"/>
  <c r="FH285" i="4"/>
  <c r="FG285" i="4"/>
  <c r="FF285" i="4"/>
  <c r="FO285" i="4"/>
  <c r="FC285" i="4"/>
  <c r="FN285" i="4"/>
  <c r="FB285" i="4"/>
  <c r="FK285" i="4"/>
  <c r="FA285" i="4"/>
  <c r="FJ285" i="4"/>
  <c r="EZ285" i="4"/>
  <c r="FI285" i="4"/>
  <c r="FN293" i="4"/>
  <c r="FF293" i="4"/>
  <c r="FM293" i="4"/>
  <c r="FE293" i="4"/>
  <c r="FL293" i="4"/>
  <c r="FD293" i="4"/>
  <c r="FK293" i="4"/>
  <c r="FC293" i="4"/>
  <c r="FJ293" i="4"/>
  <c r="FB293" i="4"/>
  <c r="FI293" i="4"/>
  <c r="FA293" i="4"/>
  <c r="FH293" i="4"/>
  <c r="EZ293" i="4"/>
  <c r="FO293" i="4"/>
  <c r="FG293" i="4"/>
  <c r="DB293" i="4"/>
  <c r="CT293" i="4"/>
  <c r="DA293" i="4"/>
  <c r="CS293" i="4"/>
  <c r="CZ293" i="4"/>
  <c r="CR293" i="4"/>
  <c r="CY293" i="4"/>
  <c r="CQ293" i="4"/>
  <c r="CX293" i="4"/>
  <c r="CP293" i="4"/>
  <c r="CW293" i="4"/>
  <c r="CO293" i="4"/>
  <c r="CV293" i="4"/>
  <c r="CN293" i="4"/>
  <c r="DC293" i="4"/>
  <c r="CU293" i="4"/>
  <c r="EF320" i="4"/>
  <c r="DX320" i="4"/>
  <c r="EE320" i="4"/>
  <c r="DW320" i="4"/>
  <c r="ED320" i="4"/>
  <c r="DV320" i="4"/>
  <c r="EC320" i="4"/>
  <c r="DU320" i="4"/>
  <c r="EB320" i="4"/>
  <c r="DT320" i="4"/>
  <c r="EI320" i="4"/>
  <c r="EA320" i="4"/>
  <c r="EH320" i="4"/>
  <c r="DZ320" i="4"/>
  <c r="EG320" i="4"/>
  <c r="DY320" i="4"/>
  <c r="CV325" i="4"/>
  <c r="CN325" i="4"/>
  <c r="DC325" i="4"/>
  <c r="CU325" i="4"/>
  <c r="DB325" i="4"/>
  <c r="CT325" i="4"/>
  <c r="DA325" i="4"/>
  <c r="CS325" i="4"/>
  <c r="CZ325" i="4"/>
  <c r="CR325" i="4"/>
  <c r="CY325" i="4"/>
  <c r="CQ325" i="4"/>
  <c r="CX325" i="4"/>
  <c r="CP325" i="4"/>
  <c r="CW325" i="4"/>
  <c r="CO325" i="4"/>
  <c r="FH323" i="4"/>
  <c r="EZ323" i="4"/>
  <c r="FO323" i="4"/>
  <c r="FG323" i="4"/>
  <c r="FN323" i="4"/>
  <c r="FF323" i="4"/>
  <c r="FM323" i="4"/>
  <c r="FE323" i="4"/>
  <c r="FL323" i="4"/>
  <c r="FD323" i="4"/>
  <c r="FK323" i="4"/>
  <c r="FC323" i="4"/>
  <c r="FJ323" i="4"/>
  <c r="FB323" i="4"/>
  <c r="FI323" i="4"/>
  <c r="FA323" i="4"/>
  <c r="EF357" i="4"/>
  <c r="DX357" i="4"/>
  <c r="EE357" i="4"/>
  <c r="DW357" i="4"/>
  <c r="EB357" i="4"/>
  <c r="DT357" i="4"/>
  <c r="EI357" i="4"/>
  <c r="EA357" i="4"/>
  <c r="DY357" i="4"/>
  <c r="DU357" i="4"/>
  <c r="EH357" i="4"/>
  <c r="EG357" i="4"/>
  <c r="EC357" i="4"/>
  <c r="DZ357" i="4"/>
  <c r="DV357" i="4"/>
  <c r="ED357" i="4"/>
  <c r="EH360" i="4"/>
  <c r="DZ360" i="4"/>
  <c r="EG360" i="4"/>
  <c r="DY360" i="4"/>
  <c r="ED360" i="4"/>
  <c r="DV360" i="4"/>
  <c r="EC360" i="4"/>
  <c r="DU360" i="4"/>
  <c r="DX360" i="4"/>
  <c r="DT360" i="4"/>
  <c r="EI360" i="4"/>
  <c r="EF360" i="4"/>
  <c r="EB360" i="4"/>
  <c r="EA360" i="4"/>
  <c r="EE360" i="4"/>
  <c r="DW360" i="4"/>
  <c r="EF382" i="4"/>
  <c r="DX382" i="4"/>
  <c r="EB382" i="4"/>
  <c r="DT382" i="4"/>
  <c r="DZ382" i="4"/>
  <c r="EG382" i="4"/>
  <c r="DV382" i="4"/>
  <c r="EE382" i="4"/>
  <c r="DU382" i="4"/>
  <c r="EA382" i="4"/>
  <c r="ED382" i="4"/>
  <c r="EC382" i="4"/>
  <c r="EI382" i="4"/>
  <c r="EH382" i="4"/>
  <c r="DY382" i="4"/>
  <c r="DW382" i="4"/>
  <c r="EU282" i="4"/>
  <c r="EU396" i="4" s="1"/>
  <c r="EM282" i="4"/>
  <c r="EM396" i="4" s="1"/>
  <c r="ET282" i="4"/>
  <c r="ET396" i="4" s="1"/>
  <c r="EL282" i="4"/>
  <c r="EL396" i="4" s="1"/>
  <c r="ES282" i="4"/>
  <c r="ES396" i="4" s="1"/>
  <c r="EK282" i="4"/>
  <c r="EK396" i="4" s="1"/>
  <c r="ER282" i="4"/>
  <c r="ER396" i="4" s="1"/>
  <c r="EJ282" i="4"/>
  <c r="EJ396" i="4" s="1"/>
  <c r="EY282" i="4"/>
  <c r="EY396" i="4" s="1"/>
  <c r="EQ282" i="4"/>
  <c r="EQ396" i="4" s="1"/>
  <c r="EX282" i="4"/>
  <c r="EX396" i="4" s="1"/>
  <c r="EP282" i="4"/>
  <c r="EP396" i="4" s="1"/>
  <c r="EW282" i="4"/>
  <c r="EW396" i="4" s="1"/>
  <c r="EO282" i="4"/>
  <c r="EO396" i="4" s="1"/>
  <c r="EV282" i="4"/>
  <c r="EV396" i="4" s="1"/>
  <c r="EN282" i="4"/>
  <c r="EN396" i="4" s="1"/>
  <c r="ES292" i="4"/>
  <c r="ES400" i="4" s="1"/>
  <c r="EK292" i="4"/>
  <c r="EK400" i="4" s="1"/>
  <c r="ER292" i="4"/>
  <c r="ER400" i="4" s="1"/>
  <c r="EJ292" i="4"/>
  <c r="EJ400" i="4" s="1"/>
  <c r="EY292" i="4"/>
  <c r="EY400" i="4" s="1"/>
  <c r="EQ292" i="4"/>
  <c r="EQ400" i="4" s="1"/>
  <c r="EX292" i="4"/>
  <c r="EX400" i="4" s="1"/>
  <c r="EP292" i="4"/>
  <c r="EP400" i="4" s="1"/>
  <c r="EW292" i="4"/>
  <c r="EW400" i="4" s="1"/>
  <c r="EO292" i="4"/>
  <c r="EO400" i="4" s="1"/>
  <c r="EV292" i="4"/>
  <c r="EV400" i="4" s="1"/>
  <c r="EN292" i="4"/>
  <c r="EN400" i="4" s="1"/>
  <c r="EU292" i="4"/>
  <c r="EU400" i="4" s="1"/>
  <c r="EM292" i="4"/>
  <c r="EM400" i="4" s="1"/>
  <c r="ET292" i="4"/>
  <c r="ET400" i="4" s="1"/>
  <c r="EL292" i="4"/>
  <c r="EL400" i="4" s="1"/>
  <c r="BL70" i="4"/>
  <c r="BL86" i="4"/>
  <c r="BL54" i="4"/>
  <c r="BL75" i="4"/>
  <c r="BL59" i="4"/>
  <c r="BL91" i="4"/>
  <c r="AC367" i="4"/>
  <c r="AR366" i="4"/>
  <c r="BP366" i="4"/>
  <c r="BJ366" i="4"/>
  <c r="C308" i="4"/>
  <c r="C316" i="4"/>
  <c r="C324" i="4" s="1"/>
  <c r="C332" i="4" s="1"/>
  <c r="BR306" i="4"/>
  <c r="BV306" i="4"/>
  <c r="AA311" i="4"/>
  <c r="AZ284" i="4"/>
  <c r="O301" i="4"/>
  <c r="O309" i="4" s="1"/>
  <c r="M317" i="4" s="1"/>
  <c r="M293" i="4"/>
  <c r="BR264" i="4"/>
  <c r="BJ264" i="4"/>
  <c r="BQ264" i="4"/>
  <c r="BI264" i="4"/>
  <c r="BP264" i="4"/>
  <c r="BH264" i="4"/>
  <c r="BW264" i="4"/>
  <c r="BO264" i="4"/>
  <c r="BV264" i="4"/>
  <c r="BN264" i="4"/>
  <c r="BU264" i="4"/>
  <c r="BM264" i="4"/>
  <c r="BT264" i="4"/>
  <c r="BL264" i="4"/>
  <c r="BS264" i="4"/>
  <c r="BK264" i="4"/>
  <c r="M296" i="4"/>
  <c r="M304" i="4" s="1"/>
  <c r="O312" i="4" s="1"/>
  <c r="O288" i="4"/>
  <c r="BO275" i="4"/>
  <c r="BG275" i="4"/>
  <c r="AY275" i="4"/>
  <c r="AC276" i="4"/>
  <c r="BO284" i="4"/>
  <c r="BK284" i="4"/>
  <c r="O306" i="4"/>
  <c r="O304" i="4"/>
  <c r="O307" i="4" s="1"/>
  <c r="AC250" i="4"/>
  <c r="AX169" i="4"/>
  <c r="CL186" i="4"/>
  <c r="CL119" i="4"/>
  <c r="CK185" i="4"/>
  <c r="CK118" i="4"/>
  <c r="CJ185" i="4"/>
  <c r="CJ118" i="4"/>
  <c r="CJ182" i="4"/>
  <c r="CJ115" i="4"/>
  <c r="AC389" i="4"/>
  <c r="D288" i="4"/>
  <c r="D313" i="4" s="1"/>
  <c r="GT45" i="4"/>
  <c r="IN84" i="4"/>
  <c r="IN68" i="4"/>
  <c r="IN52" i="4"/>
  <c r="IF84" i="4"/>
  <c r="IF68" i="4"/>
  <c r="IF52" i="4"/>
  <c r="HU84" i="4"/>
  <c r="HU68" i="4"/>
  <c r="HU52" i="4"/>
  <c r="HU87" i="4"/>
  <c r="HU71" i="4"/>
  <c r="HU55" i="4"/>
  <c r="HM84" i="4"/>
  <c r="HM68" i="4"/>
  <c r="HM52" i="4"/>
  <c r="HM87" i="4"/>
  <c r="HM71" i="4"/>
  <c r="HM55" i="4"/>
  <c r="GI83" i="4"/>
  <c r="GI67" i="4"/>
  <c r="GI51" i="4"/>
  <c r="GA87" i="4"/>
  <c r="GA71" i="4"/>
  <c r="GA55" i="4"/>
  <c r="FA84" i="4"/>
  <c r="FA68" i="4"/>
  <c r="FA52" i="4"/>
  <c r="DU87" i="4"/>
  <c r="DU71" i="4"/>
  <c r="DU55" i="4"/>
  <c r="DM85" i="4"/>
  <c r="DM69" i="4"/>
  <c r="DM53" i="4"/>
  <c r="AS342" i="4"/>
  <c r="DC71" i="4"/>
  <c r="DC49" i="4"/>
  <c r="DC27" i="4"/>
  <c r="CU71" i="4"/>
  <c r="CU49" i="4"/>
  <c r="CU27" i="4"/>
  <c r="BV85" i="4"/>
  <c r="BV69" i="4"/>
  <c r="BV53" i="4"/>
  <c r="BV93" i="4"/>
  <c r="BV77" i="4"/>
  <c r="BV61" i="4"/>
  <c r="AX84" i="4"/>
  <c r="AX68" i="4"/>
  <c r="AX52" i="4"/>
  <c r="AP86" i="4"/>
  <c r="AP70" i="4"/>
  <c r="AP54" i="4"/>
  <c r="AP92" i="4"/>
  <c r="AP76" i="4"/>
  <c r="AP60" i="4"/>
  <c r="R71" i="4"/>
  <c r="R87" i="4"/>
  <c r="R55" i="4"/>
  <c r="J67" i="4"/>
  <c r="J83" i="4"/>
  <c r="J51" i="4"/>
  <c r="BA99" i="4"/>
  <c r="AF50" i="4"/>
  <c r="CX333" i="4"/>
  <c r="CX412" i="4" s="1"/>
  <c r="CP333" i="4"/>
  <c r="CP412" i="4" s="1"/>
  <c r="CV333" i="4"/>
  <c r="CV412" i="4" s="1"/>
  <c r="CN333" i="4"/>
  <c r="CN412" i="4" s="1"/>
  <c r="DC333" i="4"/>
  <c r="DC412" i="4" s="1"/>
  <c r="CU333" i="4"/>
  <c r="CU412" i="4" s="1"/>
  <c r="DB333" i="4"/>
  <c r="DB412" i="4" s="1"/>
  <c r="CT333" i="4"/>
  <c r="CT412" i="4" s="1"/>
  <c r="CZ333" i="4"/>
  <c r="CZ412" i="4" s="1"/>
  <c r="CR333" i="4"/>
  <c r="CR412" i="4" s="1"/>
  <c r="CY333" i="4"/>
  <c r="CY412" i="4" s="1"/>
  <c r="CQ333" i="4"/>
  <c r="CQ412" i="4" s="1"/>
  <c r="DA333" i="4"/>
  <c r="DA412" i="4" s="1"/>
  <c r="CW333" i="4"/>
  <c r="CW412" i="4" s="1"/>
  <c r="CS333" i="4"/>
  <c r="CS412" i="4" s="1"/>
  <c r="CO333" i="4"/>
  <c r="CO412" i="4" s="1"/>
  <c r="DO291" i="4"/>
  <c r="DO398" i="4" s="1"/>
  <c r="DG291" i="4"/>
  <c r="DG398" i="4" s="1"/>
  <c r="DN291" i="4"/>
  <c r="DN398" i="4" s="1"/>
  <c r="DF291" i="4"/>
  <c r="DF398" i="4" s="1"/>
  <c r="DM291" i="4"/>
  <c r="DM398" i="4" s="1"/>
  <c r="DE291" i="4"/>
  <c r="DE398" i="4" s="1"/>
  <c r="DL291" i="4"/>
  <c r="DL398" i="4" s="1"/>
  <c r="DD291" i="4"/>
  <c r="DD398" i="4" s="1"/>
  <c r="DS291" i="4"/>
  <c r="DS398" i="4" s="1"/>
  <c r="DK291" i="4"/>
  <c r="DK398" i="4" s="1"/>
  <c r="DR291" i="4"/>
  <c r="DR398" i="4" s="1"/>
  <c r="DJ291" i="4"/>
  <c r="DJ398" i="4" s="1"/>
  <c r="DQ291" i="4"/>
  <c r="DQ398" i="4" s="1"/>
  <c r="DI291" i="4"/>
  <c r="DI398" i="4" s="1"/>
  <c r="DP291" i="4"/>
  <c r="DP398" i="4" s="1"/>
  <c r="DH291" i="4"/>
  <c r="DH398" i="4" s="1"/>
  <c r="CG313" i="4"/>
  <c r="BY313" i="4"/>
  <c r="CF313" i="4"/>
  <c r="BX313" i="4"/>
  <c r="CM313" i="4"/>
  <c r="CE313" i="4"/>
  <c r="CL313" i="4"/>
  <c r="CD313" i="4"/>
  <c r="CK313" i="4"/>
  <c r="CC313" i="4"/>
  <c r="CJ313" i="4"/>
  <c r="CB313" i="4"/>
  <c r="CI313" i="4"/>
  <c r="CA313" i="4"/>
  <c r="CH313" i="4"/>
  <c r="BZ313" i="4"/>
  <c r="ES312" i="4"/>
  <c r="EK312" i="4"/>
  <c r="ER312" i="4"/>
  <c r="EJ312" i="4"/>
  <c r="EY312" i="4"/>
  <c r="EQ312" i="4"/>
  <c r="EX312" i="4"/>
  <c r="EP312" i="4"/>
  <c r="EW312" i="4"/>
  <c r="EO312" i="4"/>
  <c r="EV312" i="4"/>
  <c r="EN312" i="4"/>
  <c r="EU312" i="4"/>
  <c r="EM312" i="4"/>
  <c r="ET312" i="4"/>
  <c r="EL312" i="4"/>
  <c r="EY315" i="4"/>
  <c r="EQ315" i="4"/>
  <c r="EX315" i="4"/>
  <c r="EP315" i="4"/>
  <c r="EW315" i="4"/>
  <c r="EO315" i="4"/>
  <c r="EV315" i="4"/>
  <c r="EN315" i="4"/>
  <c r="EU315" i="4"/>
  <c r="EM315" i="4"/>
  <c r="ET315" i="4"/>
  <c r="EL315" i="4"/>
  <c r="ES315" i="4"/>
  <c r="EK315" i="4"/>
  <c r="ER315" i="4"/>
  <c r="EJ315" i="4"/>
  <c r="CK364" i="4"/>
  <c r="CC364" i="4"/>
  <c r="CJ364" i="4"/>
  <c r="CB364" i="4"/>
  <c r="CG364" i="4"/>
  <c r="BY364" i="4"/>
  <c r="CF364" i="4"/>
  <c r="BX364" i="4"/>
  <c r="CH364" i="4"/>
  <c r="CE364" i="4"/>
  <c r="CD364" i="4"/>
  <c r="CA364" i="4"/>
  <c r="BZ364" i="4"/>
  <c r="CM364" i="4"/>
  <c r="CL364" i="4"/>
  <c r="CI364" i="4"/>
  <c r="DN386" i="4"/>
  <c r="DF386" i="4"/>
  <c r="DR386" i="4"/>
  <c r="DJ386" i="4"/>
  <c r="DI386" i="4"/>
  <c r="DQ386" i="4"/>
  <c r="DG386" i="4"/>
  <c r="DP386" i="4"/>
  <c r="DE386" i="4"/>
  <c r="DO386" i="4"/>
  <c r="DD386" i="4"/>
  <c r="DL386" i="4"/>
  <c r="DK386" i="4"/>
  <c r="DM386" i="4"/>
  <c r="DS386" i="4"/>
  <c r="DH386" i="4"/>
  <c r="DP385" i="4"/>
  <c r="DH385" i="4"/>
  <c r="DL385" i="4"/>
  <c r="DD385" i="4"/>
  <c r="DQ385" i="4"/>
  <c r="DF385" i="4"/>
  <c r="DM385" i="4"/>
  <c r="DK385" i="4"/>
  <c r="DR385" i="4"/>
  <c r="DG385" i="4"/>
  <c r="DE385" i="4"/>
  <c r="DS385" i="4"/>
  <c r="DO385" i="4"/>
  <c r="DI385" i="4"/>
  <c r="DN385" i="4"/>
  <c r="DJ385" i="4"/>
  <c r="CB87" i="4"/>
  <c r="CB71" i="4"/>
  <c r="CB55" i="4"/>
  <c r="CB91" i="4"/>
  <c r="CB75" i="4"/>
  <c r="CB59" i="4"/>
  <c r="P58" i="4"/>
  <c r="P41" i="4"/>
  <c r="BC4" i="4" s="1"/>
  <c r="HT84" i="4"/>
  <c r="HT68" i="4"/>
  <c r="HT52" i="4"/>
  <c r="HL84" i="4"/>
  <c r="HL68" i="4"/>
  <c r="HL52" i="4"/>
  <c r="GH85" i="4"/>
  <c r="GH69" i="4"/>
  <c r="GH53" i="4"/>
  <c r="FZ84" i="4"/>
  <c r="FZ68" i="4"/>
  <c r="FZ52" i="4"/>
  <c r="DT94" i="4"/>
  <c r="DT78" i="4"/>
  <c r="DT62" i="4"/>
  <c r="DL83" i="4"/>
  <c r="DL67" i="4"/>
  <c r="DL51" i="4"/>
  <c r="DL92" i="4"/>
  <c r="DL76" i="4"/>
  <c r="DL60" i="4"/>
  <c r="DB71" i="4"/>
  <c r="DB49" i="4"/>
  <c r="DB27" i="4"/>
  <c r="CT30" i="4"/>
  <c r="CT74" i="4"/>
  <c r="CT52" i="4"/>
  <c r="CC94" i="4"/>
  <c r="CC62" i="4"/>
  <c r="CC78" i="4"/>
  <c r="BU86" i="4"/>
  <c r="BU70" i="4"/>
  <c r="BU54" i="4"/>
  <c r="BU91" i="4"/>
  <c r="BU75" i="4"/>
  <c r="BU59" i="4"/>
  <c r="BM84" i="4"/>
  <c r="BM68" i="4"/>
  <c r="BM52" i="4"/>
  <c r="BM95" i="4"/>
  <c r="BM79" i="4"/>
  <c r="BM63" i="4"/>
  <c r="BE75" i="4"/>
  <c r="BE59" i="4"/>
  <c r="BE91" i="4"/>
  <c r="BE94" i="4"/>
  <c r="BE62" i="4"/>
  <c r="BE78" i="4"/>
  <c r="AG85" i="4"/>
  <c r="AG69" i="4"/>
  <c r="AG53" i="4"/>
  <c r="AG94" i="4"/>
  <c r="AG62" i="4"/>
  <c r="AG78" i="4"/>
  <c r="AG91" i="4"/>
  <c r="AG75" i="4"/>
  <c r="AG59" i="4"/>
  <c r="AG95" i="4"/>
  <c r="AG79" i="4"/>
  <c r="AG63" i="4"/>
  <c r="Q87" i="4"/>
  <c r="Q71" i="4"/>
  <c r="Q55" i="4"/>
  <c r="Q93" i="4"/>
  <c r="Q77" i="4"/>
  <c r="Q61" i="4"/>
  <c r="I83" i="4"/>
  <c r="I67" i="4"/>
  <c r="I51" i="4"/>
  <c r="I94" i="4"/>
  <c r="I62" i="4"/>
  <c r="I78" i="4"/>
  <c r="DB328" i="4"/>
  <c r="CT328" i="4"/>
  <c r="CZ328" i="4"/>
  <c r="CR328" i="4"/>
  <c r="CY328" i="4"/>
  <c r="CQ328" i="4"/>
  <c r="CX328" i="4"/>
  <c r="CP328" i="4"/>
  <c r="CV328" i="4"/>
  <c r="CN328" i="4"/>
  <c r="DC328" i="4"/>
  <c r="CU328" i="4"/>
  <c r="CO328" i="4"/>
  <c r="DA328" i="4"/>
  <c r="CW328" i="4"/>
  <c r="CW411" i="4" s="1"/>
  <c r="CS328" i="4"/>
  <c r="DC331" i="4"/>
  <c r="CU331" i="4"/>
  <c r="DA331" i="4"/>
  <c r="CS331" i="4"/>
  <c r="CZ331" i="4"/>
  <c r="CR331" i="4"/>
  <c r="CY331" i="4"/>
  <c r="CQ331" i="4"/>
  <c r="CW331" i="4"/>
  <c r="CO331" i="4"/>
  <c r="CV331" i="4"/>
  <c r="CN331" i="4"/>
  <c r="DB331" i="4"/>
  <c r="CX331" i="4"/>
  <c r="CT331" i="4"/>
  <c r="CP331" i="4"/>
  <c r="FM354" i="4"/>
  <c r="FE354" i="4"/>
  <c r="FK354" i="4"/>
  <c r="FC354" i="4"/>
  <c r="FJ354" i="4"/>
  <c r="FB354" i="4"/>
  <c r="FI354" i="4"/>
  <c r="FA354" i="4"/>
  <c r="FO354" i="4"/>
  <c r="FG354" i="4"/>
  <c r="FN354" i="4"/>
  <c r="FF354" i="4"/>
  <c r="FL354" i="4"/>
  <c r="FH354" i="4"/>
  <c r="FD354" i="4"/>
  <c r="EZ354" i="4"/>
  <c r="FO356" i="4"/>
  <c r="FG356" i="4"/>
  <c r="FN356" i="4"/>
  <c r="FF356" i="4"/>
  <c r="FK356" i="4"/>
  <c r="FC356" i="4"/>
  <c r="FJ356" i="4"/>
  <c r="FB356" i="4"/>
  <c r="FA356" i="4"/>
  <c r="FM356" i="4"/>
  <c r="FL356" i="4"/>
  <c r="FI356" i="4"/>
  <c r="FE356" i="4"/>
  <c r="FD356" i="4"/>
  <c r="FH356" i="4"/>
  <c r="EZ356" i="4"/>
  <c r="DA378" i="4"/>
  <c r="CS378" i="4"/>
  <c r="CW378" i="4"/>
  <c r="CO378" i="4"/>
  <c r="CT378" i="4"/>
  <c r="CZ378" i="4"/>
  <c r="CP378" i="4"/>
  <c r="CY378" i="4"/>
  <c r="CN378" i="4"/>
  <c r="CU378" i="4"/>
  <c r="DC378" i="4"/>
  <c r="DB378" i="4"/>
  <c r="CR378" i="4"/>
  <c r="CQ378" i="4"/>
  <c r="CX378" i="4"/>
  <c r="CV378" i="4"/>
  <c r="DN268" i="4"/>
  <c r="DF268" i="4"/>
  <c r="DM268" i="4"/>
  <c r="DE268" i="4"/>
  <c r="DL268" i="4"/>
  <c r="DD268" i="4"/>
  <c r="DR268" i="4"/>
  <c r="DJ268" i="4"/>
  <c r="DQ268" i="4"/>
  <c r="DI268" i="4"/>
  <c r="DP268" i="4"/>
  <c r="DH268" i="4"/>
  <c r="DG268" i="4"/>
  <c r="DS268" i="4"/>
  <c r="DO268" i="4"/>
  <c r="DK268" i="4"/>
  <c r="CM280" i="4"/>
  <c r="CE280" i="4"/>
  <c r="CL280" i="4"/>
  <c r="CD280" i="4"/>
  <c r="CK280" i="4"/>
  <c r="CC280" i="4"/>
  <c r="CJ280" i="4"/>
  <c r="CB280" i="4"/>
  <c r="CI280" i="4"/>
  <c r="CA280" i="4"/>
  <c r="CH280" i="4"/>
  <c r="BZ280" i="4"/>
  <c r="CG280" i="4"/>
  <c r="BY280" i="4"/>
  <c r="CF280" i="4"/>
  <c r="BX280" i="4"/>
  <c r="CH268" i="4"/>
  <c r="BZ268" i="4"/>
  <c r="CG268" i="4"/>
  <c r="BY268" i="4"/>
  <c r="CF268" i="4"/>
  <c r="BX268" i="4"/>
  <c r="CL268" i="4"/>
  <c r="CD268" i="4"/>
  <c r="CK268" i="4"/>
  <c r="CC268" i="4"/>
  <c r="CJ268" i="4"/>
  <c r="CB268" i="4"/>
  <c r="CA268" i="4"/>
  <c r="CM268" i="4"/>
  <c r="CI268" i="4"/>
  <c r="CE268" i="4"/>
  <c r="EV297" i="4"/>
  <c r="EN297" i="4"/>
  <c r="EU297" i="4"/>
  <c r="EM297" i="4"/>
  <c r="ET297" i="4"/>
  <c r="EL297" i="4"/>
  <c r="ES297" i="4"/>
  <c r="EK297" i="4"/>
  <c r="ER297" i="4"/>
  <c r="EJ297" i="4"/>
  <c r="EY297" i="4"/>
  <c r="EQ297" i="4"/>
  <c r="EX297" i="4"/>
  <c r="EP297" i="4"/>
  <c r="EW297" i="4"/>
  <c r="EO297" i="4"/>
  <c r="DS288" i="4"/>
  <c r="DK288" i="4"/>
  <c r="DR288" i="4"/>
  <c r="DJ288" i="4"/>
  <c r="DQ288" i="4"/>
  <c r="DI288" i="4"/>
  <c r="DP288" i="4"/>
  <c r="DH288" i="4"/>
  <c r="DO288" i="4"/>
  <c r="DG288" i="4"/>
  <c r="DN288" i="4"/>
  <c r="DF288" i="4"/>
  <c r="DM288" i="4"/>
  <c r="DE288" i="4"/>
  <c r="DL288" i="4"/>
  <c r="DD288" i="4"/>
  <c r="CH290" i="4"/>
  <c r="BZ290" i="4"/>
  <c r="CG290" i="4"/>
  <c r="BY290" i="4"/>
  <c r="CF290" i="4"/>
  <c r="BX290" i="4"/>
  <c r="CM290" i="4"/>
  <c r="CE290" i="4"/>
  <c r="CL290" i="4"/>
  <c r="CD290" i="4"/>
  <c r="CK290" i="4"/>
  <c r="CC290" i="4"/>
  <c r="CJ290" i="4"/>
  <c r="CB290" i="4"/>
  <c r="CI290" i="4"/>
  <c r="CA290" i="4"/>
  <c r="DM306" i="4"/>
  <c r="DE306" i="4"/>
  <c r="DL306" i="4"/>
  <c r="DD306" i="4"/>
  <c r="DS306" i="4"/>
  <c r="DK306" i="4"/>
  <c r="DR306" i="4"/>
  <c r="DJ306" i="4"/>
  <c r="DQ306" i="4"/>
  <c r="DI306" i="4"/>
  <c r="DP306" i="4"/>
  <c r="DH306" i="4"/>
  <c r="DO306" i="4"/>
  <c r="DG306" i="4"/>
  <c r="DN306" i="4"/>
  <c r="DF306" i="4"/>
  <c r="DR307" i="4"/>
  <c r="DJ307" i="4"/>
  <c r="DQ307" i="4"/>
  <c r="DI307" i="4"/>
  <c r="DP307" i="4"/>
  <c r="DH307" i="4"/>
  <c r="DO307" i="4"/>
  <c r="DG307" i="4"/>
  <c r="DN307" i="4"/>
  <c r="DF307" i="4"/>
  <c r="DM307" i="4"/>
  <c r="DE307" i="4"/>
  <c r="DL307" i="4"/>
  <c r="DD307" i="4"/>
  <c r="DS307" i="4"/>
  <c r="DK307" i="4"/>
  <c r="EX310" i="4"/>
  <c r="EP310" i="4"/>
  <c r="EW310" i="4"/>
  <c r="EO310" i="4"/>
  <c r="EV310" i="4"/>
  <c r="EN310" i="4"/>
  <c r="EU310" i="4"/>
  <c r="EM310" i="4"/>
  <c r="ET310" i="4"/>
  <c r="EL310" i="4"/>
  <c r="ES310" i="4"/>
  <c r="EK310" i="4"/>
  <c r="ER310" i="4"/>
  <c r="EJ310" i="4"/>
  <c r="EY310" i="4"/>
  <c r="EQ310" i="4"/>
  <c r="EU343" i="4"/>
  <c r="EM343" i="4"/>
  <c r="ES343" i="4"/>
  <c r="EK343" i="4"/>
  <c r="ER343" i="4"/>
  <c r="EJ343" i="4"/>
  <c r="EY343" i="4"/>
  <c r="EQ343" i="4"/>
  <c r="EW343" i="4"/>
  <c r="EO343" i="4"/>
  <c r="EV343" i="4"/>
  <c r="EN343" i="4"/>
  <c r="EL343" i="4"/>
  <c r="EX343" i="4"/>
  <c r="ET343" i="4"/>
  <c r="EP343" i="4"/>
  <c r="ER367" i="4"/>
  <c r="EJ367" i="4"/>
  <c r="EY367" i="4"/>
  <c r="EQ367" i="4"/>
  <c r="EV367" i="4"/>
  <c r="EN367" i="4"/>
  <c r="EU367" i="4"/>
  <c r="EM367" i="4"/>
  <c r="EP367" i="4"/>
  <c r="EO367" i="4"/>
  <c r="EL367" i="4"/>
  <c r="EK367" i="4"/>
  <c r="EX367" i="4"/>
  <c r="EW367" i="4"/>
  <c r="ET367" i="4"/>
  <c r="ES367" i="4"/>
  <c r="EX368" i="4"/>
  <c r="EP368" i="4"/>
  <c r="EW368" i="4"/>
  <c r="EO368" i="4"/>
  <c r="ET368" i="4"/>
  <c r="EL368" i="4"/>
  <c r="ES368" i="4"/>
  <c r="EK368" i="4"/>
  <c r="EN368" i="4"/>
  <c r="EM368" i="4"/>
  <c r="EJ368" i="4"/>
  <c r="EY368" i="4"/>
  <c r="EV368" i="4"/>
  <c r="EU368" i="4"/>
  <c r="ER368" i="4"/>
  <c r="EQ368" i="4"/>
  <c r="HS87" i="4"/>
  <c r="HS71" i="4"/>
  <c r="HS55" i="4"/>
  <c r="HS84" i="4"/>
  <c r="HS68" i="4"/>
  <c r="HS52" i="4"/>
  <c r="GG93" i="4"/>
  <c r="GG61" i="4"/>
  <c r="GG77" i="4"/>
  <c r="FY85" i="4"/>
  <c r="FY69" i="4"/>
  <c r="FY53" i="4"/>
  <c r="FY75" i="4"/>
  <c r="FY59" i="4"/>
  <c r="FY91" i="4"/>
  <c r="FG83" i="4"/>
  <c r="FG44" i="4" s="1"/>
  <c r="FG67" i="4"/>
  <c r="FG43" i="4" s="1"/>
  <c r="FG51" i="4"/>
  <c r="FG42" i="4" s="1"/>
  <c r="EY83" i="4"/>
  <c r="EY44" i="4" s="1"/>
  <c r="EY67" i="4"/>
  <c r="EY43" i="4" s="1"/>
  <c r="EY51" i="4"/>
  <c r="EY42" i="4" s="1"/>
  <c r="DS85" i="4"/>
  <c r="DS69" i="4"/>
  <c r="DS53" i="4"/>
  <c r="DS95" i="4"/>
  <c r="DS79" i="4"/>
  <c r="DS63" i="4"/>
  <c r="DS92" i="4"/>
  <c r="DS76" i="4"/>
  <c r="DS60" i="4"/>
  <c r="CS74" i="4"/>
  <c r="CS30" i="4"/>
  <c r="CS52" i="4"/>
  <c r="BD70" i="4"/>
  <c r="BD86" i="4"/>
  <c r="BD54" i="4"/>
  <c r="BD75" i="4"/>
  <c r="BD59" i="4"/>
  <c r="BD91" i="4"/>
  <c r="AN94" i="4"/>
  <c r="AN62" i="4"/>
  <c r="AN78" i="4"/>
  <c r="P84" i="4"/>
  <c r="P68" i="4"/>
  <c r="P52" i="4"/>
  <c r="DO334" i="4"/>
  <c r="DG334" i="4"/>
  <c r="DN334" i="4"/>
  <c r="DF334" i="4"/>
  <c r="DM334" i="4"/>
  <c r="DE334" i="4"/>
  <c r="DL334" i="4"/>
  <c r="DD334" i="4"/>
  <c r="DS334" i="4"/>
  <c r="DK334" i="4"/>
  <c r="DR334" i="4"/>
  <c r="DJ334" i="4"/>
  <c r="DQ334" i="4"/>
  <c r="DI334" i="4"/>
  <c r="DP334" i="4"/>
  <c r="DH334" i="4"/>
  <c r="ET338" i="4"/>
  <c r="EL338" i="4"/>
  <c r="ES338" i="4"/>
  <c r="EK338" i="4"/>
  <c r="ER338" i="4"/>
  <c r="EJ338" i="4"/>
  <c r="EY338" i="4"/>
  <c r="EQ338" i="4"/>
  <c r="EX338" i="4"/>
  <c r="EP338" i="4"/>
  <c r="EW338" i="4"/>
  <c r="EO338" i="4"/>
  <c r="EV338" i="4"/>
  <c r="EN338" i="4"/>
  <c r="EU338" i="4"/>
  <c r="EM338" i="4"/>
  <c r="EY337" i="4"/>
  <c r="EQ337" i="4"/>
  <c r="EX337" i="4"/>
  <c r="EP337" i="4"/>
  <c r="EW337" i="4"/>
  <c r="EO337" i="4"/>
  <c r="EV337" i="4"/>
  <c r="EN337" i="4"/>
  <c r="EU337" i="4"/>
  <c r="EM337" i="4"/>
  <c r="ET337" i="4"/>
  <c r="EL337" i="4"/>
  <c r="ES337" i="4"/>
  <c r="EK337" i="4"/>
  <c r="ER337" i="4"/>
  <c r="EJ337" i="4"/>
  <c r="DL348" i="4"/>
  <c r="DD348" i="4"/>
  <c r="DS348" i="4"/>
  <c r="DK348" i="4"/>
  <c r="DR348" i="4"/>
  <c r="DJ348" i="4"/>
  <c r="DQ348" i="4"/>
  <c r="DI348" i="4"/>
  <c r="DP348" i="4"/>
  <c r="DH348" i="4"/>
  <c r="DO348" i="4"/>
  <c r="DG348" i="4"/>
  <c r="DN348" i="4"/>
  <c r="DF348" i="4"/>
  <c r="DM348" i="4"/>
  <c r="DE348" i="4"/>
  <c r="EW371" i="4"/>
  <c r="EO371" i="4"/>
  <c r="EV371" i="4"/>
  <c r="EN371" i="4"/>
  <c r="ES371" i="4"/>
  <c r="EK371" i="4"/>
  <c r="ER371" i="4"/>
  <c r="EJ371" i="4"/>
  <c r="ET371" i="4"/>
  <c r="EQ371" i="4"/>
  <c r="EL371" i="4"/>
  <c r="EY371" i="4"/>
  <c r="EX371" i="4"/>
  <c r="EU371" i="4"/>
  <c r="EP371" i="4"/>
  <c r="EM371" i="4"/>
  <c r="EU372" i="4"/>
  <c r="EM372" i="4"/>
  <c r="ET372" i="4"/>
  <c r="EL372" i="4"/>
  <c r="EY372" i="4"/>
  <c r="EQ372" i="4"/>
  <c r="EX372" i="4"/>
  <c r="EP372" i="4"/>
  <c r="ER372" i="4"/>
  <c r="EO372" i="4"/>
  <c r="EJ372" i="4"/>
  <c r="EW372" i="4"/>
  <c r="EV372" i="4"/>
  <c r="ES372" i="4"/>
  <c r="EN372" i="4"/>
  <c r="EK372" i="4"/>
  <c r="GS53" i="4"/>
  <c r="GS51" i="4"/>
  <c r="IS87" i="4"/>
  <c r="IS71" i="4"/>
  <c r="IS55" i="4"/>
  <c r="IK87" i="4"/>
  <c r="IK71" i="4"/>
  <c r="IK55" i="4"/>
  <c r="HR84" i="4"/>
  <c r="HR68" i="4"/>
  <c r="HR52" i="4"/>
  <c r="HJ84" i="4"/>
  <c r="HJ68" i="4"/>
  <c r="HJ52" i="4"/>
  <c r="GF95" i="4"/>
  <c r="GF79" i="4"/>
  <c r="GF63" i="4"/>
  <c r="FX86" i="4"/>
  <c r="FX70" i="4"/>
  <c r="FX54" i="4"/>
  <c r="FX93" i="4"/>
  <c r="FX61" i="4"/>
  <c r="FX77" i="4"/>
  <c r="FN85" i="4"/>
  <c r="FN69" i="4"/>
  <c r="FN53" i="4"/>
  <c r="FF85" i="4"/>
  <c r="FF69" i="4"/>
  <c r="FF53" i="4"/>
  <c r="DJ84" i="4"/>
  <c r="DJ68" i="4"/>
  <c r="DJ52" i="4"/>
  <c r="DJ93" i="4"/>
  <c r="DJ61" i="4"/>
  <c r="DJ77" i="4"/>
  <c r="DJ95" i="4"/>
  <c r="DJ79" i="4"/>
  <c r="DJ63" i="4"/>
  <c r="CZ71" i="4"/>
  <c r="CZ27" i="4"/>
  <c r="CZ49" i="4"/>
  <c r="CR71" i="4"/>
  <c r="CR27" i="4"/>
  <c r="CR49" i="4"/>
  <c r="CA83" i="4"/>
  <c r="CA67" i="4"/>
  <c r="CA51" i="4"/>
  <c r="BS87" i="4"/>
  <c r="BS71" i="4"/>
  <c r="BS55" i="4"/>
  <c r="BK76" i="4"/>
  <c r="BK60" i="4"/>
  <c r="BK92" i="4"/>
  <c r="BK95" i="4"/>
  <c r="BK79" i="4"/>
  <c r="BK63" i="4"/>
  <c r="BC84" i="4"/>
  <c r="BC68" i="4"/>
  <c r="BC52" i="4"/>
  <c r="BC94" i="4"/>
  <c r="BC62" i="4"/>
  <c r="BC78" i="4"/>
  <c r="EG46" i="4"/>
  <c r="EH46" i="4"/>
  <c r="EI46" i="4"/>
  <c r="EK77" i="4"/>
  <c r="EJ46" i="4"/>
  <c r="EK79" i="4"/>
  <c r="EK75" i="4"/>
  <c r="EE77" i="4"/>
  <c r="EE79" i="4"/>
  <c r="EE75" i="4"/>
  <c r="EE46" i="4" s="1"/>
  <c r="AM86" i="4"/>
  <c r="AM70" i="4"/>
  <c r="AM54" i="4"/>
  <c r="W91" i="4"/>
  <c r="W75" i="4"/>
  <c r="W59" i="4"/>
  <c r="W94" i="4"/>
  <c r="W78" i="4"/>
  <c r="W62" i="4"/>
  <c r="O84" i="4"/>
  <c r="O68" i="4"/>
  <c r="O52" i="4"/>
  <c r="O92" i="4"/>
  <c r="O76" i="4"/>
  <c r="O60" i="4"/>
  <c r="O95" i="4"/>
  <c r="O79" i="4"/>
  <c r="O63" i="4"/>
  <c r="H115" i="4"/>
  <c r="AC107" i="4"/>
  <c r="AX107" i="4" s="1"/>
  <c r="BS107" i="4" s="1"/>
  <c r="AF76" i="4"/>
  <c r="AF60" i="4"/>
  <c r="AF92" i="4"/>
  <c r="H85" i="4"/>
  <c r="H69" i="4"/>
  <c r="H53" i="4"/>
  <c r="H94" i="4"/>
  <c r="H62" i="4"/>
  <c r="H78" i="4"/>
  <c r="H91" i="4"/>
  <c r="H75" i="4"/>
  <c r="H59" i="4"/>
  <c r="H95" i="4"/>
  <c r="H79" i="4"/>
  <c r="H63" i="4"/>
  <c r="FM349" i="4"/>
  <c r="FE349" i="4"/>
  <c r="FL349" i="4"/>
  <c r="FD349" i="4"/>
  <c r="FK349" i="4"/>
  <c r="FC349" i="4"/>
  <c r="FJ349" i="4"/>
  <c r="FB349" i="4"/>
  <c r="FI349" i="4"/>
  <c r="FA349" i="4"/>
  <c r="FH349" i="4"/>
  <c r="EZ349" i="4"/>
  <c r="FO349" i="4"/>
  <c r="FG349" i="4"/>
  <c r="FN349" i="4"/>
  <c r="FF349" i="4"/>
  <c r="EG349" i="4"/>
  <c r="DY349" i="4"/>
  <c r="EF349" i="4"/>
  <c r="DX349" i="4"/>
  <c r="EE349" i="4"/>
  <c r="DW349" i="4"/>
  <c r="ED349" i="4"/>
  <c r="DV349" i="4"/>
  <c r="EC349" i="4"/>
  <c r="DU349" i="4"/>
  <c r="EB349" i="4"/>
  <c r="DT349" i="4"/>
  <c r="EI349" i="4"/>
  <c r="EA349" i="4"/>
  <c r="EH349" i="4"/>
  <c r="DZ349" i="4"/>
  <c r="CZ375" i="4"/>
  <c r="CR375" i="4"/>
  <c r="CV375" i="4"/>
  <c r="CN375" i="4"/>
  <c r="CX375" i="4"/>
  <c r="CW375" i="4"/>
  <c r="DC375" i="4"/>
  <c r="CS375" i="4"/>
  <c r="DB375" i="4"/>
  <c r="CQ375" i="4"/>
  <c r="DA375" i="4"/>
  <c r="CY375" i="4"/>
  <c r="CP375" i="4"/>
  <c r="CO375" i="4"/>
  <c r="CU375" i="4"/>
  <c r="CT375" i="4"/>
  <c r="ED162" i="4"/>
  <c r="GO105" i="4"/>
  <c r="GO162" i="4" s="1"/>
  <c r="EE53" i="4"/>
  <c r="EE51" i="4"/>
  <c r="EE42" i="4" s="1"/>
  <c r="HY87" i="4"/>
  <c r="HY55" i="4"/>
  <c r="HY71" i="4"/>
  <c r="HQ87" i="4"/>
  <c r="HQ55" i="4"/>
  <c r="HQ71" i="4"/>
  <c r="FW87" i="4"/>
  <c r="FW55" i="4"/>
  <c r="FW71" i="4"/>
  <c r="FM86" i="4"/>
  <c r="FM70" i="4"/>
  <c r="FM54" i="4"/>
  <c r="FE86" i="4"/>
  <c r="FE70" i="4"/>
  <c r="FE54" i="4"/>
  <c r="DQ71" i="4"/>
  <c r="DQ87" i="4"/>
  <c r="DQ55" i="4"/>
  <c r="DI70" i="4"/>
  <c r="DI86" i="4"/>
  <c r="DI54" i="4"/>
  <c r="AU275" i="4"/>
  <c r="CY28" i="4"/>
  <c r="CY50" i="4"/>
  <c r="CY72" i="4"/>
  <c r="CY70" i="4"/>
  <c r="CY26" i="4"/>
  <c r="CY48" i="4"/>
  <c r="CQ72" i="4"/>
  <c r="CQ28" i="4"/>
  <c r="CQ50" i="4"/>
  <c r="CQ70" i="4"/>
  <c r="CQ26" i="4"/>
  <c r="CQ48" i="4"/>
  <c r="CH93" i="4"/>
  <c r="CH77" i="4"/>
  <c r="CH61" i="4"/>
  <c r="BZ84" i="4"/>
  <c r="BZ68" i="4"/>
  <c r="BZ52" i="4"/>
  <c r="BZ94" i="4"/>
  <c r="BZ62" i="4"/>
  <c r="BZ78" i="4"/>
  <c r="BJ84" i="4"/>
  <c r="BJ68" i="4"/>
  <c r="BJ52" i="4"/>
  <c r="BB91" i="4"/>
  <c r="BB75" i="4"/>
  <c r="BB59" i="4"/>
  <c r="EI45" i="4"/>
  <c r="EJ60" i="4"/>
  <c r="EJ62" i="4"/>
  <c r="ED60" i="4"/>
  <c r="ED62" i="4"/>
  <c r="EF60" i="4"/>
  <c r="EF62" i="4"/>
  <c r="AL75" i="4"/>
  <c r="AL59" i="4"/>
  <c r="AL91" i="4"/>
  <c r="AL95" i="4"/>
  <c r="AL79" i="4"/>
  <c r="AL63" i="4"/>
  <c r="AD84" i="4"/>
  <c r="AD68" i="4"/>
  <c r="AD52" i="4"/>
  <c r="AD94" i="4"/>
  <c r="AD62" i="4"/>
  <c r="AD78" i="4"/>
  <c r="V84" i="4"/>
  <c r="V68" i="4"/>
  <c r="V52" i="4"/>
  <c r="N93" i="4"/>
  <c r="N61" i="4"/>
  <c r="N77" i="4"/>
  <c r="CY282" i="4"/>
  <c r="CY396" i="4" s="1"/>
  <c r="CQ282" i="4"/>
  <c r="CQ396" i="4" s="1"/>
  <c r="CX282" i="4"/>
  <c r="CX396" i="4" s="1"/>
  <c r="CP282" i="4"/>
  <c r="CP396" i="4" s="1"/>
  <c r="CW282" i="4"/>
  <c r="CW396" i="4" s="1"/>
  <c r="CO282" i="4"/>
  <c r="CO396" i="4" s="1"/>
  <c r="CV282" i="4"/>
  <c r="CV396" i="4" s="1"/>
  <c r="CN282" i="4"/>
  <c r="CN396" i="4" s="1"/>
  <c r="DC282" i="4"/>
  <c r="DC396" i="4" s="1"/>
  <c r="CU282" i="4"/>
  <c r="CU396" i="4" s="1"/>
  <c r="DB282" i="4"/>
  <c r="DB396" i="4" s="1"/>
  <c r="CT282" i="4"/>
  <c r="CT396" i="4" s="1"/>
  <c r="DA282" i="4"/>
  <c r="DA396" i="4" s="1"/>
  <c r="CS282" i="4"/>
  <c r="CS396" i="4" s="1"/>
  <c r="CZ282" i="4"/>
  <c r="CZ396" i="4" s="1"/>
  <c r="CR282" i="4"/>
  <c r="CR396" i="4" s="1"/>
  <c r="CI329" i="4"/>
  <c r="CA329" i="4"/>
  <c r="CG329" i="4"/>
  <c r="BY329" i="4"/>
  <c r="CF329" i="4"/>
  <c r="BX329" i="4"/>
  <c r="CM329" i="4"/>
  <c r="CE329" i="4"/>
  <c r="CK329" i="4"/>
  <c r="CC329" i="4"/>
  <c r="CJ329" i="4"/>
  <c r="CB329" i="4"/>
  <c r="CD329" i="4"/>
  <c r="BZ329" i="4"/>
  <c r="CL329" i="4"/>
  <c r="CH329" i="4"/>
  <c r="EW330" i="4"/>
  <c r="EO330" i="4"/>
  <c r="EU330" i="4"/>
  <c r="EM330" i="4"/>
  <c r="ET330" i="4"/>
  <c r="EL330" i="4"/>
  <c r="ES330" i="4"/>
  <c r="EK330" i="4"/>
  <c r="EY330" i="4"/>
  <c r="EQ330" i="4"/>
  <c r="EX330" i="4"/>
  <c r="EP330" i="4"/>
  <c r="EV330" i="4"/>
  <c r="ER330" i="4"/>
  <c r="EN330" i="4"/>
  <c r="EJ330" i="4"/>
  <c r="CM353" i="4"/>
  <c r="CE353" i="4"/>
  <c r="CK353" i="4"/>
  <c r="CC353" i="4"/>
  <c r="CJ353" i="4"/>
  <c r="CB353" i="4"/>
  <c r="CI353" i="4"/>
  <c r="CA353" i="4"/>
  <c r="CG353" i="4"/>
  <c r="BY353" i="4"/>
  <c r="CF353" i="4"/>
  <c r="BX353" i="4"/>
  <c r="CL353" i="4"/>
  <c r="CH353" i="4"/>
  <c r="CD353" i="4"/>
  <c r="BZ353" i="4"/>
  <c r="CM356" i="4"/>
  <c r="CE356" i="4"/>
  <c r="CL356" i="4"/>
  <c r="CD356" i="4"/>
  <c r="CI356" i="4"/>
  <c r="CA356" i="4"/>
  <c r="CH356" i="4"/>
  <c r="BZ356" i="4"/>
  <c r="BY356" i="4"/>
  <c r="CK356" i="4"/>
  <c r="CJ356" i="4"/>
  <c r="CG356" i="4"/>
  <c r="CC356" i="4"/>
  <c r="CB356" i="4"/>
  <c r="BX356" i="4"/>
  <c r="CF356" i="4"/>
  <c r="EW378" i="4"/>
  <c r="EO378" i="4"/>
  <c r="ES378" i="4"/>
  <c r="EK378" i="4"/>
  <c r="EU378" i="4"/>
  <c r="EJ378" i="4"/>
  <c r="EQ378" i="4"/>
  <c r="EP378" i="4"/>
  <c r="EV378" i="4"/>
  <c r="EL378" i="4"/>
  <c r="ET378" i="4"/>
  <c r="ER378" i="4"/>
  <c r="EX378" i="4"/>
  <c r="EN378" i="4"/>
  <c r="EY378" i="4"/>
  <c r="EM378" i="4"/>
  <c r="DS266" i="4"/>
  <c r="DK266" i="4"/>
  <c r="DR266" i="4"/>
  <c r="DJ266" i="4"/>
  <c r="DQ266" i="4"/>
  <c r="DI266" i="4"/>
  <c r="DP266" i="4"/>
  <c r="DH266" i="4"/>
  <c r="DO266" i="4"/>
  <c r="DG266" i="4"/>
  <c r="DN266" i="4"/>
  <c r="DF266" i="4"/>
  <c r="DM266" i="4"/>
  <c r="DE266" i="4"/>
  <c r="DL266" i="4"/>
  <c r="DD266" i="4"/>
  <c r="CF273" i="4"/>
  <c r="BX273" i="4"/>
  <c r="CM273" i="4"/>
  <c r="CE273" i="4"/>
  <c r="CL273" i="4"/>
  <c r="CD273" i="4"/>
  <c r="CK273" i="4"/>
  <c r="CC273" i="4"/>
  <c r="CI273" i="4"/>
  <c r="CA273" i="4"/>
  <c r="CH273" i="4"/>
  <c r="BZ273" i="4"/>
  <c r="CG273" i="4"/>
  <c r="BY273" i="4"/>
  <c r="CJ273" i="4"/>
  <c r="CB273" i="4"/>
  <c r="CL284" i="4"/>
  <c r="CD284" i="4"/>
  <c r="CK284" i="4"/>
  <c r="CC284" i="4"/>
  <c r="CJ284" i="4"/>
  <c r="CB284" i="4"/>
  <c r="CI284" i="4"/>
  <c r="CA284" i="4"/>
  <c r="CH284" i="4"/>
  <c r="BZ284" i="4"/>
  <c r="CG284" i="4"/>
  <c r="BY284" i="4"/>
  <c r="CF284" i="4"/>
  <c r="BX284" i="4"/>
  <c r="CM284" i="4"/>
  <c r="CE284" i="4"/>
  <c r="DQ276" i="4"/>
  <c r="DI276" i="4"/>
  <c r="DP276" i="4"/>
  <c r="DH276" i="4"/>
  <c r="DO276" i="4"/>
  <c r="DG276" i="4"/>
  <c r="DN276" i="4"/>
  <c r="DF276" i="4"/>
  <c r="DM276" i="4"/>
  <c r="DE276" i="4"/>
  <c r="DL276" i="4"/>
  <c r="DD276" i="4"/>
  <c r="DS276" i="4"/>
  <c r="DK276" i="4"/>
  <c r="DR276" i="4"/>
  <c r="DJ276" i="4"/>
  <c r="CL293" i="4"/>
  <c r="CD293" i="4"/>
  <c r="CK293" i="4"/>
  <c r="CC293" i="4"/>
  <c r="CJ293" i="4"/>
  <c r="CB293" i="4"/>
  <c r="CI293" i="4"/>
  <c r="CA293" i="4"/>
  <c r="CH293" i="4"/>
  <c r="BZ293" i="4"/>
  <c r="CG293" i="4"/>
  <c r="BY293" i="4"/>
  <c r="CF293" i="4"/>
  <c r="BX293" i="4"/>
  <c r="CM293" i="4"/>
  <c r="CE293" i="4"/>
  <c r="CH296" i="4"/>
  <c r="BZ296" i="4"/>
  <c r="CG296" i="4"/>
  <c r="BY296" i="4"/>
  <c r="CF296" i="4"/>
  <c r="BX296" i="4"/>
  <c r="CM296" i="4"/>
  <c r="CE296" i="4"/>
  <c r="CL296" i="4"/>
  <c r="CD296" i="4"/>
  <c r="CK296" i="4"/>
  <c r="CC296" i="4"/>
  <c r="CJ296" i="4"/>
  <c r="CB296" i="4"/>
  <c r="CI296" i="4"/>
  <c r="CA296" i="4"/>
  <c r="CF325" i="4"/>
  <c r="BX325" i="4"/>
  <c r="CM325" i="4"/>
  <c r="CE325" i="4"/>
  <c r="CL325" i="4"/>
  <c r="CD325" i="4"/>
  <c r="CK325" i="4"/>
  <c r="CC325" i="4"/>
  <c r="CJ325" i="4"/>
  <c r="CB325" i="4"/>
  <c r="CI325" i="4"/>
  <c r="CA325" i="4"/>
  <c r="CH325" i="4"/>
  <c r="BZ325" i="4"/>
  <c r="CG325" i="4"/>
  <c r="BY325" i="4"/>
  <c r="ER323" i="4"/>
  <c r="EJ323" i="4"/>
  <c r="EY323" i="4"/>
  <c r="EQ323" i="4"/>
  <c r="EX323" i="4"/>
  <c r="EP323" i="4"/>
  <c r="EW323" i="4"/>
  <c r="EO323" i="4"/>
  <c r="EV323" i="4"/>
  <c r="EN323" i="4"/>
  <c r="EU323" i="4"/>
  <c r="EM323" i="4"/>
  <c r="ET323" i="4"/>
  <c r="EL323" i="4"/>
  <c r="ES323" i="4"/>
  <c r="EK323" i="4"/>
  <c r="DR360" i="4"/>
  <c r="DJ360" i="4"/>
  <c r="DQ360" i="4"/>
  <c r="DI360" i="4"/>
  <c r="DN360" i="4"/>
  <c r="DF360" i="4"/>
  <c r="DM360" i="4"/>
  <c r="DE360" i="4"/>
  <c r="DH360" i="4"/>
  <c r="DD360" i="4"/>
  <c r="DS360" i="4"/>
  <c r="DP360" i="4"/>
  <c r="DL360" i="4"/>
  <c r="DK360" i="4"/>
  <c r="DO360" i="4"/>
  <c r="DG360" i="4"/>
  <c r="CH358" i="4"/>
  <c r="BZ358" i="4"/>
  <c r="CG358" i="4"/>
  <c r="BY358" i="4"/>
  <c r="CL358" i="4"/>
  <c r="CD358" i="4"/>
  <c r="CK358" i="4"/>
  <c r="CC358" i="4"/>
  <c r="CI358" i="4"/>
  <c r="CE358" i="4"/>
  <c r="CB358" i="4"/>
  <c r="CA358" i="4"/>
  <c r="CM358" i="4"/>
  <c r="CJ358" i="4"/>
  <c r="CF358" i="4"/>
  <c r="BX358" i="4"/>
  <c r="DS384" i="4"/>
  <c r="DK384" i="4"/>
  <c r="DO384" i="4"/>
  <c r="DG384" i="4"/>
  <c r="DL384" i="4"/>
  <c r="DQ384" i="4"/>
  <c r="DF384" i="4"/>
  <c r="DM384" i="4"/>
  <c r="DH384" i="4"/>
  <c r="DE384" i="4"/>
  <c r="DN384" i="4"/>
  <c r="DR384" i="4"/>
  <c r="DP384" i="4"/>
  <c r="DD384" i="4"/>
  <c r="DJ384" i="4"/>
  <c r="DI384" i="4"/>
  <c r="GS55" i="4"/>
  <c r="GQ53" i="4"/>
  <c r="GQ51" i="4"/>
  <c r="IQ67" i="4"/>
  <c r="IQ43" i="4" s="1"/>
  <c r="IQ83" i="4"/>
  <c r="IQ44" i="4" s="1"/>
  <c r="IQ51" i="4"/>
  <c r="IQ42" i="4" s="1"/>
  <c r="II67" i="4"/>
  <c r="II43" i="4" s="1"/>
  <c r="II83" i="4"/>
  <c r="II44" i="4" s="1"/>
  <c r="II51" i="4"/>
  <c r="II42" i="4" s="1"/>
  <c r="HX70" i="4"/>
  <c r="HX86" i="4"/>
  <c r="HX54" i="4"/>
  <c r="HP69" i="4"/>
  <c r="HP85" i="4"/>
  <c r="HP53" i="4"/>
  <c r="GD71" i="4"/>
  <c r="GD87" i="4"/>
  <c r="GD55" i="4"/>
  <c r="GD95" i="4"/>
  <c r="GD79" i="4"/>
  <c r="GD63" i="4"/>
  <c r="FV70" i="4"/>
  <c r="FV86" i="4"/>
  <c r="FV54" i="4"/>
  <c r="FV94" i="4"/>
  <c r="FV78" i="4"/>
  <c r="FV62" i="4"/>
  <c r="FD87" i="4"/>
  <c r="FD71" i="4"/>
  <c r="FD55" i="4"/>
  <c r="DX86" i="4"/>
  <c r="DX70" i="4"/>
  <c r="DX54" i="4"/>
  <c r="DP93" i="4"/>
  <c r="DP61" i="4"/>
  <c r="DP77" i="4"/>
  <c r="DP95" i="4"/>
  <c r="DP79" i="4"/>
  <c r="DP63" i="4"/>
  <c r="BJ275" i="4"/>
  <c r="AS271" i="4"/>
  <c r="AS390" i="4" s="1"/>
  <c r="CG83" i="4"/>
  <c r="CG51" i="4"/>
  <c r="CG67" i="4"/>
  <c r="CG94" i="4"/>
  <c r="CG62" i="4"/>
  <c r="CG78" i="4"/>
  <c r="CG93" i="4"/>
  <c r="CG77" i="4"/>
  <c r="CG61" i="4"/>
  <c r="BY87" i="4"/>
  <c r="BY71" i="4"/>
  <c r="BY55" i="4"/>
  <c r="BI86" i="4"/>
  <c r="BI70" i="4"/>
  <c r="BI54" i="4"/>
  <c r="AK95" i="4"/>
  <c r="AK79" i="4"/>
  <c r="AK63" i="4"/>
  <c r="AK93" i="4"/>
  <c r="AK77" i="4"/>
  <c r="AK61" i="4"/>
  <c r="AC70" i="4"/>
  <c r="AC86" i="4"/>
  <c r="AC54" i="4"/>
  <c r="AC94" i="4"/>
  <c r="AC62" i="4"/>
  <c r="AC78" i="4"/>
  <c r="U86" i="4"/>
  <c r="U70" i="4"/>
  <c r="U54" i="4"/>
  <c r="U76" i="4"/>
  <c r="U60" i="4"/>
  <c r="U92" i="4"/>
  <c r="N115" i="4"/>
  <c r="AI107" i="4"/>
  <c r="BD107" i="4" s="1"/>
  <c r="BY107" i="4" s="1"/>
  <c r="EE291" i="4"/>
  <c r="EE398" i="4" s="1"/>
  <c r="DW291" i="4"/>
  <c r="DW398" i="4" s="1"/>
  <c r="ED291" i="4"/>
  <c r="ED398" i="4" s="1"/>
  <c r="DV291" i="4"/>
  <c r="DV398" i="4" s="1"/>
  <c r="EC291" i="4"/>
  <c r="EC398" i="4" s="1"/>
  <c r="DU291" i="4"/>
  <c r="DU398" i="4" s="1"/>
  <c r="EB291" i="4"/>
  <c r="EB398" i="4" s="1"/>
  <c r="DT291" i="4"/>
  <c r="DT398" i="4" s="1"/>
  <c r="EI291" i="4"/>
  <c r="EI398" i="4" s="1"/>
  <c r="EA291" i="4"/>
  <c r="EA398" i="4" s="1"/>
  <c r="EH291" i="4"/>
  <c r="EH398" i="4" s="1"/>
  <c r="DZ291" i="4"/>
  <c r="DZ398" i="4" s="1"/>
  <c r="EG291" i="4"/>
  <c r="EG398" i="4" s="1"/>
  <c r="DY291" i="4"/>
  <c r="DY398" i="4" s="1"/>
  <c r="EF291" i="4"/>
  <c r="EF398" i="4" s="1"/>
  <c r="DX291" i="4"/>
  <c r="DX398" i="4" s="1"/>
  <c r="CW312" i="4"/>
  <c r="CO312" i="4"/>
  <c r="CV312" i="4"/>
  <c r="CN312" i="4"/>
  <c r="DC312" i="4"/>
  <c r="CU312" i="4"/>
  <c r="DB312" i="4"/>
  <c r="CT312" i="4"/>
  <c r="DA312" i="4"/>
  <c r="CS312" i="4"/>
  <c r="CZ312" i="4"/>
  <c r="CR312" i="4"/>
  <c r="CY312" i="4"/>
  <c r="CQ312" i="4"/>
  <c r="CX312" i="4"/>
  <c r="CP312" i="4"/>
  <c r="DA311" i="4"/>
  <c r="CS311" i="4"/>
  <c r="CZ311" i="4"/>
  <c r="CR311" i="4"/>
  <c r="CY311" i="4"/>
  <c r="CQ311" i="4"/>
  <c r="CX311" i="4"/>
  <c r="CP311" i="4"/>
  <c r="CW311" i="4"/>
  <c r="CO311" i="4"/>
  <c r="CV311" i="4"/>
  <c r="CN311" i="4"/>
  <c r="DC311" i="4"/>
  <c r="CU311" i="4"/>
  <c r="DB311" i="4"/>
  <c r="CT311" i="4"/>
  <c r="EG314" i="4"/>
  <c r="DY314" i="4"/>
  <c r="EF314" i="4"/>
  <c r="DX314" i="4"/>
  <c r="EE314" i="4"/>
  <c r="DW314" i="4"/>
  <c r="ED314" i="4"/>
  <c r="DV314" i="4"/>
  <c r="EC314" i="4"/>
  <c r="DU314" i="4"/>
  <c r="EB314" i="4"/>
  <c r="DT314" i="4"/>
  <c r="EI314" i="4"/>
  <c r="EA314" i="4"/>
  <c r="EH314" i="4"/>
  <c r="DZ314" i="4"/>
  <c r="FI362" i="4"/>
  <c r="FA362" i="4"/>
  <c r="FH362" i="4"/>
  <c r="EZ362" i="4"/>
  <c r="FM362" i="4"/>
  <c r="FE362" i="4"/>
  <c r="FL362" i="4"/>
  <c r="FD362" i="4"/>
  <c r="FO362" i="4"/>
  <c r="FN362" i="4"/>
  <c r="FK362" i="4"/>
  <c r="FJ362" i="4"/>
  <c r="FG362" i="4"/>
  <c r="FF362" i="4"/>
  <c r="FC362" i="4"/>
  <c r="FB362" i="4"/>
  <c r="CV387" i="4"/>
  <c r="CN387" i="4"/>
  <c r="CZ387" i="4"/>
  <c r="CR387" i="4"/>
  <c r="DA387" i="4"/>
  <c r="CP387" i="4"/>
  <c r="CX387" i="4"/>
  <c r="CW387" i="4"/>
  <c r="CU387" i="4"/>
  <c r="DC387" i="4"/>
  <c r="CS387" i="4"/>
  <c r="DB387" i="4"/>
  <c r="CQ387" i="4"/>
  <c r="CO387" i="4"/>
  <c r="CT387" i="4"/>
  <c r="CY387" i="4"/>
  <c r="EH388" i="4"/>
  <c r="DZ388" i="4"/>
  <c r="ED388" i="4"/>
  <c r="DV388" i="4"/>
  <c r="DY388" i="4"/>
  <c r="EG388" i="4"/>
  <c r="DW388" i="4"/>
  <c r="EF388" i="4"/>
  <c r="DU388" i="4"/>
  <c r="EE388" i="4"/>
  <c r="DT388" i="4"/>
  <c r="EB388" i="4"/>
  <c r="EA388" i="4"/>
  <c r="EI388" i="4"/>
  <c r="EC388" i="4"/>
  <c r="DX388" i="4"/>
  <c r="EX318" i="4"/>
  <c r="EX409" i="4" s="1"/>
  <c r="EP318" i="4"/>
  <c r="EP409" i="4" s="1"/>
  <c r="EW318" i="4"/>
  <c r="EW409" i="4" s="1"/>
  <c r="EO318" i="4"/>
  <c r="EO409" i="4" s="1"/>
  <c r="EV318" i="4"/>
  <c r="EV409" i="4" s="1"/>
  <c r="EN318" i="4"/>
  <c r="EN409" i="4" s="1"/>
  <c r="EU318" i="4"/>
  <c r="EU409" i="4" s="1"/>
  <c r="EM318" i="4"/>
  <c r="EM409" i="4" s="1"/>
  <c r="ET318" i="4"/>
  <c r="ET409" i="4" s="1"/>
  <c r="EL318" i="4"/>
  <c r="EL409" i="4" s="1"/>
  <c r="ES318" i="4"/>
  <c r="ES409" i="4" s="1"/>
  <c r="EK318" i="4"/>
  <c r="EK409" i="4" s="1"/>
  <c r="ER318" i="4"/>
  <c r="ER409" i="4" s="1"/>
  <c r="EJ318" i="4"/>
  <c r="EJ409" i="4" s="1"/>
  <c r="EY318" i="4"/>
  <c r="EY409" i="4" s="1"/>
  <c r="EQ318" i="4"/>
  <c r="EQ409" i="4" s="1"/>
  <c r="EV351" i="4"/>
  <c r="EN351" i="4"/>
  <c r="ES351" i="4"/>
  <c r="EK351" i="4"/>
  <c r="ER351" i="4"/>
  <c r="EJ351" i="4"/>
  <c r="EX351" i="4"/>
  <c r="EP351" i="4"/>
  <c r="EW351" i="4"/>
  <c r="EO351" i="4"/>
  <c r="EM351" i="4"/>
  <c r="EL351" i="4"/>
  <c r="EY351" i="4"/>
  <c r="EU351" i="4"/>
  <c r="ET351" i="4"/>
  <c r="EQ351" i="4"/>
  <c r="EV375" i="4"/>
  <c r="EN375" i="4"/>
  <c r="ER375" i="4"/>
  <c r="EJ375" i="4"/>
  <c r="EW375" i="4"/>
  <c r="EL375" i="4"/>
  <c r="ET375" i="4"/>
  <c r="ES375" i="4"/>
  <c r="EO375" i="4"/>
  <c r="EY375" i="4"/>
  <c r="EM375" i="4"/>
  <c r="EX375" i="4"/>
  <c r="EU375" i="4"/>
  <c r="EK375" i="4"/>
  <c r="EQ375" i="4"/>
  <c r="EP375" i="4"/>
  <c r="CH376" i="4"/>
  <c r="BZ376" i="4"/>
  <c r="CL376" i="4"/>
  <c r="CD376" i="4"/>
  <c r="CC376" i="4"/>
  <c r="CJ376" i="4"/>
  <c r="BY376" i="4"/>
  <c r="CI376" i="4"/>
  <c r="BX376" i="4"/>
  <c r="CE376" i="4"/>
  <c r="CF376" i="4"/>
  <c r="CB376" i="4"/>
  <c r="CM376" i="4"/>
  <c r="CG376" i="4"/>
  <c r="CA376" i="4"/>
  <c r="CK376" i="4"/>
  <c r="EO45" i="4"/>
  <c r="HW84" i="4"/>
  <c r="HW68" i="4"/>
  <c r="HW52" i="4"/>
  <c r="HW87" i="4"/>
  <c r="HW71" i="4"/>
  <c r="HW55" i="4"/>
  <c r="HO84" i="4"/>
  <c r="HO68" i="4"/>
  <c r="HO52" i="4"/>
  <c r="HO87" i="4"/>
  <c r="HO71" i="4"/>
  <c r="HO55" i="4"/>
  <c r="GC95" i="4"/>
  <c r="GC79" i="4"/>
  <c r="GC63" i="4"/>
  <c r="FU85" i="4"/>
  <c r="FU69" i="4"/>
  <c r="FU53" i="4"/>
  <c r="FK70" i="4"/>
  <c r="FK86" i="4"/>
  <c r="FK54" i="4"/>
  <c r="FC70" i="4"/>
  <c r="FC86" i="4"/>
  <c r="FC54" i="4"/>
  <c r="DW85" i="4"/>
  <c r="DW69" i="4"/>
  <c r="DW53" i="4"/>
  <c r="DO84" i="4"/>
  <c r="DO68" i="4"/>
  <c r="DO52" i="4"/>
  <c r="DO93" i="4"/>
  <c r="DO61" i="4"/>
  <c r="DO77" i="4"/>
  <c r="DO95" i="4"/>
  <c r="DO79" i="4"/>
  <c r="DO63" i="4"/>
  <c r="CW69" i="4"/>
  <c r="CW18" i="4" s="1"/>
  <c r="CW25" i="4"/>
  <c r="CW16" i="4" s="1"/>
  <c r="CW47" i="4"/>
  <c r="CW17" i="4" s="1"/>
  <c r="CW75" i="4"/>
  <c r="CW53" i="4"/>
  <c r="CW31" i="4"/>
  <c r="CO69" i="4"/>
  <c r="CO18" i="4" s="1"/>
  <c r="CO25" i="4"/>
  <c r="CO16" i="4" s="1"/>
  <c r="CO47" i="4"/>
  <c r="CO17" i="4" s="1"/>
  <c r="CO75" i="4"/>
  <c r="CO53" i="4"/>
  <c r="CO31" i="4"/>
  <c r="CF67" i="4"/>
  <c r="CF83" i="4"/>
  <c r="CF51" i="4"/>
  <c r="CF94" i="4"/>
  <c r="CF62" i="4"/>
  <c r="CF78" i="4"/>
  <c r="BX87" i="4"/>
  <c r="BX71" i="4"/>
  <c r="BX55" i="4"/>
  <c r="BX92" i="4"/>
  <c r="BX76" i="4"/>
  <c r="BX60" i="4"/>
  <c r="BH60" i="4"/>
  <c r="BH92" i="4"/>
  <c r="BH76" i="4"/>
  <c r="AZ86" i="4"/>
  <c r="AZ70" i="4"/>
  <c r="AZ54" i="4"/>
  <c r="AZ60" i="4"/>
  <c r="AZ92" i="4"/>
  <c r="AZ76" i="4"/>
  <c r="AR85" i="4"/>
  <c r="AR69" i="4"/>
  <c r="AR53" i="4"/>
  <c r="AR94" i="4"/>
  <c r="AR62" i="4"/>
  <c r="AR78" i="4"/>
  <c r="AJ93" i="4"/>
  <c r="AJ77" i="4"/>
  <c r="AJ61" i="4"/>
  <c r="T76" i="4"/>
  <c r="T60" i="4"/>
  <c r="T92" i="4"/>
  <c r="L85" i="4"/>
  <c r="L69" i="4"/>
  <c r="L53" i="4"/>
  <c r="DB267" i="4"/>
  <c r="DB391" i="4" s="1"/>
  <c r="CT267" i="4"/>
  <c r="CT391" i="4" s="1"/>
  <c r="DA267" i="4"/>
  <c r="DA391" i="4" s="1"/>
  <c r="CS267" i="4"/>
  <c r="CS391" i="4" s="1"/>
  <c r="CZ267" i="4"/>
  <c r="CZ391" i="4" s="1"/>
  <c r="CR267" i="4"/>
  <c r="CR391" i="4" s="1"/>
  <c r="CY267" i="4"/>
  <c r="CY391" i="4" s="1"/>
  <c r="CQ267" i="4"/>
  <c r="CQ391" i="4" s="1"/>
  <c r="CX267" i="4"/>
  <c r="CX391" i="4" s="1"/>
  <c r="CP267" i="4"/>
  <c r="CP391" i="4" s="1"/>
  <c r="CW267" i="4"/>
  <c r="CW391" i="4" s="1"/>
  <c r="CO267" i="4"/>
  <c r="CO391" i="4" s="1"/>
  <c r="CV267" i="4"/>
  <c r="CV391" i="4" s="1"/>
  <c r="CN267" i="4"/>
  <c r="CN391" i="4" s="1"/>
  <c r="DC267" i="4"/>
  <c r="DC391" i="4" s="1"/>
  <c r="CU267" i="4"/>
  <c r="CU391" i="4" s="1"/>
  <c r="CW278" i="4"/>
  <c r="CO278" i="4"/>
  <c r="CV278" i="4"/>
  <c r="CN278" i="4"/>
  <c r="DC278" i="4"/>
  <c r="CU278" i="4"/>
  <c r="DB278" i="4"/>
  <c r="CT278" i="4"/>
  <c r="DA278" i="4"/>
  <c r="CS278" i="4"/>
  <c r="CZ278" i="4"/>
  <c r="CR278" i="4"/>
  <c r="CY278" i="4"/>
  <c r="CQ278" i="4"/>
  <c r="CX278" i="4"/>
  <c r="CP278" i="4"/>
  <c r="FI277" i="4"/>
  <c r="FA277" i="4"/>
  <c r="FH277" i="4"/>
  <c r="EZ277" i="4"/>
  <c r="FO277" i="4"/>
  <c r="FG277" i="4"/>
  <c r="FN277" i="4"/>
  <c r="FF277" i="4"/>
  <c r="FM277" i="4"/>
  <c r="FE277" i="4"/>
  <c r="FL277" i="4"/>
  <c r="FD277" i="4"/>
  <c r="FK277" i="4"/>
  <c r="FC277" i="4"/>
  <c r="FJ277" i="4"/>
  <c r="FB277" i="4"/>
  <c r="CX290" i="4"/>
  <c r="CP290" i="4"/>
  <c r="CW290" i="4"/>
  <c r="CO290" i="4"/>
  <c r="CV290" i="4"/>
  <c r="CN290" i="4"/>
  <c r="DC290" i="4"/>
  <c r="CU290" i="4"/>
  <c r="DB290" i="4"/>
  <c r="CT290" i="4"/>
  <c r="DA290" i="4"/>
  <c r="CS290" i="4"/>
  <c r="CZ290" i="4"/>
  <c r="CR290" i="4"/>
  <c r="CY290" i="4"/>
  <c r="CQ290" i="4"/>
  <c r="FL297" i="4"/>
  <c r="FD297" i="4"/>
  <c r="FK297" i="4"/>
  <c r="FC297" i="4"/>
  <c r="FJ297" i="4"/>
  <c r="FB297" i="4"/>
  <c r="FI297" i="4"/>
  <c r="FA297" i="4"/>
  <c r="FH297" i="4"/>
  <c r="EZ297" i="4"/>
  <c r="FO297" i="4"/>
  <c r="FG297" i="4"/>
  <c r="FN297" i="4"/>
  <c r="FF297" i="4"/>
  <c r="FM297" i="4"/>
  <c r="FE297" i="4"/>
  <c r="EI288" i="4"/>
  <c r="EA288" i="4"/>
  <c r="EH288" i="4"/>
  <c r="DZ288" i="4"/>
  <c r="EG288" i="4"/>
  <c r="DY288" i="4"/>
  <c r="EF288" i="4"/>
  <c r="DX288" i="4"/>
  <c r="EE288" i="4"/>
  <c r="DW288" i="4"/>
  <c r="ED288" i="4"/>
  <c r="DV288" i="4"/>
  <c r="EC288" i="4"/>
  <c r="DU288" i="4"/>
  <c r="EB288" i="4"/>
  <c r="DT288" i="4"/>
  <c r="FN307" i="4"/>
  <c r="FF307" i="4"/>
  <c r="FM307" i="4"/>
  <c r="FE307" i="4"/>
  <c r="FL307" i="4"/>
  <c r="FD307" i="4"/>
  <c r="FK307" i="4"/>
  <c r="FC307" i="4"/>
  <c r="FJ307" i="4"/>
  <c r="FB307" i="4"/>
  <c r="FI307" i="4"/>
  <c r="FA307" i="4"/>
  <c r="FH307" i="4"/>
  <c r="EZ307" i="4"/>
  <c r="FO307" i="4"/>
  <c r="FG307" i="4"/>
  <c r="EC306" i="4"/>
  <c r="DU306" i="4"/>
  <c r="EB306" i="4"/>
  <c r="DT306" i="4"/>
  <c r="EI306" i="4"/>
  <c r="EA306" i="4"/>
  <c r="EH306" i="4"/>
  <c r="DZ306" i="4"/>
  <c r="EG306" i="4"/>
  <c r="DY306" i="4"/>
  <c r="EF306" i="4"/>
  <c r="DX306" i="4"/>
  <c r="EE306" i="4"/>
  <c r="DW306" i="4"/>
  <c r="ED306" i="4"/>
  <c r="DV306" i="4"/>
  <c r="EH307" i="4"/>
  <c r="DZ307" i="4"/>
  <c r="EG307" i="4"/>
  <c r="DY307" i="4"/>
  <c r="EF307" i="4"/>
  <c r="DX307" i="4"/>
  <c r="EE307" i="4"/>
  <c r="DW307" i="4"/>
  <c r="ED307" i="4"/>
  <c r="DV307" i="4"/>
  <c r="EC307" i="4"/>
  <c r="DU307" i="4"/>
  <c r="EB307" i="4"/>
  <c r="DT307" i="4"/>
  <c r="EI307" i="4"/>
  <c r="EA307" i="4"/>
  <c r="FI341" i="4"/>
  <c r="FI414" i="4" s="1"/>
  <c r="FA341" i="4"/>
  <c r="FA414" i="4" s="1"/>
  <c r="FH341" i="4"/>
  <c r="FH414" i="4" s="1"/>
  <c r="EZ341" i="4"/>
  <c r="EZ414" i="4" s="1"/>
  <c r="FO341" i="4"/>
  <c r="FO414" i="4" s="1"/>
  <c r="FG341" i="4"/>
  <c r="FG414" i="4" s="1"/>
  <c r="FN341" i="4"/>
  <c r="FN414" i="4" s="1"/>
  <c r="FF341" i="4"/>
  <c r="FF414" i="4" s="1"/>
  <c r="FM341" i="4"/>
  <c r="FM414" i="4" s="1"/>
  <c r="FE341" i="4"/>
  <c r="FE414" i="4" s="1"/>
  <c r="FL341" i="4"/>
  <c r="FL414" i="4" s="1"/>
  <c r="FD341" i="4"/>
  <c r="FD414" i="4" s="1"/>
  <c r="FK341" i="4"/>
  <c r="FK414" i="4" s="1"/>
  <c r="FC341" i="4"/>
  <c r="FC414" i="4" s="1"/>
  <c r="FJ341" i="4"/>
  <c r="FJ414" i="4" s="1"/>
  <c r="FB341" i="4"/>
  <c r="FB414" i="4" s="1"/>
  <c r="CY365" i="4"/>
  <c r="CQ365" i="4"/>
  <c r="DC365" i="4"/>
  <c r="CU365" i="4"/>
  <c r="CV365" i="4"/>
  <c r="CS365" i="4"/>
  <c r="DB365" i="4"/>
  <c r="CR365" i="4"/>
  <c r="DA365" i="4"/>
  <c r="CP365" i="4"/>
  <c r="CX365" i="4"/>
  <c r="CN365" i="4"/>
  <c r="CW365" i="4"/>
  <c r="CT365" i="4"/>
  <c r="CO365" i="4"/>
  <c r="CZ365" i="4"/>
  <c r="ED366" i="4"/>
  <c r="DV366" i="4"/>
  <c r="EC366" i="4"/>
  <c r="DU366" i="4"/>
  <c r="EH366" i="4"/>
  <c r="DZ366" i="4"/>
  <c r="EG366" i="4"/>
  <c r="DY366" i="4"/>
  <c r="EE366" i="4"/>
  <c r="EB366" i="4"/>
  <c r="EA366" i="4"/>
  <c r="DX366" i="4"/>
  <c r="DW366" i="4"/>
  <c r="DT366" i="4"/>
  <c r="EI366" i="4"/>
  <c r="EF366" i="4"/>
  <c r="ED194" i="4"/>
  <c r="GO137" i="4"/>
  <c r="GO194" i="4" s="1"/>
  <c r="BT84" i="4"/>
  <c r="BT68" i="4"/>
  <c r="BT52" i="4"/>
  <c r="BT93" i="4"/>
  <c r="BT77" i="4"/>
  <c r="BT61" i="4"/>
  <c r="ED83" i="4"/>
  <c r="ED85" i="4"/>
  <c r="EF83" i="4"/>
  <c r="EF85" i="4"/>
  <c r="EF87" i="4"/>
  <c r="GX69" i="4"/>
  <c r="HV86" i="4"/>
  <c r="HV70" i="4"/>
  <c r="HV54" i="4"/>
  <c r="HN86" i="4"/>
  <c r="HN70" i="4"/>
  <c r="HN54" i="4"/>
  <c r="GB85" i="4"/>
  <c r="GB69" i="4"/>
  <c r="GB53" i="4"/>
  <c r="GB92" i="4"/>
  <c r="GB76" i="4"/>
  <c r="GB60" i="4"/>
  <c r="FT84" i="4"/>
  <c r="FT68" i="4"/>
  <c r="FT52" i="4"/>
  <c r="DV93" i="4"/>
  <c r="DV77" i="4"/>
  <c r="DV61" i="4"/>
  <c r="DN85" i="4"/>
  <c r="DN69" i="4"/>
  <c r="DN53" i="4"/>
  <c r="DN91" i="4"/>
  <c r="DN75" i="4"/>
  <c r="DN59" i="4"/>
  <c r="AT342" i="4"/>
  <c r="CE69" i="4"/>
  <c r="CE85" i="4"/>
  <c r="CE53" i="4"/>
  <c r="CE75" i="4"/>
  <c r="CE59" i="4"/>
  <c r="CE91" i="4"/>
  <c r="CE95" i="4"/>
  <c r="CE79" i="4"/>
  <c r="CE63" i="4"/>
  <c r="BG84" i="4"/>
  <c r="BG68" i="4"/>
  <c r="BG52" i="4"/>
  <c r="AQ84" i="4"/>
  <c r="AQ68" i="4"/>
  <c r="AQ52" i="4"/>
  <c r="AI91" i="4"/>
  <c r="AI75" i="4"/>
  <c r="AI59" i="4"/>
  <c r="S75" i="4"/>
  <c r="S91" i="4"/>
  <c r="S59" i="4"/>
  <c r="K84" i="4"/>
  <c r="K68" i="4"/>
  <c r="K52" i="4"/>
  <c r="K95" i="4"/>
  <c r="K79" i="4"/>
  <c r="K63" i="4"/>
  <c r="FM339" i="4"/>
  <c r="FE339" i="4"/>
  <c r="FL339" i="4"/>
  <c r="FD339" i="4"/>
  <c r="FK339" i="4"/>
  <c r="FC339" i="4"/>
  <c r="FJ339" i="4"/>
  <c r="FB339" i="4"/>
  <c r="FI339" i="4"/>
  <c r="FA339" i="4"/>
  <c r="FH339" i="4"/>
  <c r="EZ339" i="4"/>
  <c r="FO339" i="4"/>
  <c r="FG339" i="4"/>
  <c r="FN339" i="4"/>
  <c r="FF339" i="4"/>
  <c r="FJ338" i="4"/>
  <c r="FB338" i="4"/>
  <c r="FI338" i="4"/>
  <c r="FA338" i="4"/>
  <c r="FH338" i="4"/>
  <c r="EZ338" i="4"/>
  <c r="FO338" i="4"/>
  <c r="FG338" i="4"/>
  <c r="FN338" i="4"/>
  <c r="FF338" i="4"/>
  <c r="FM338" i="4"/>
  <c r="FE338" i="4"/>
  <c r="FL338" i="4"/>
  <c r="FD338" i="4"/>
  <c r="FK338" i="4"/>
  <c r="FC338" i="4"/>
  <c r="CY334" i="4"/>
  <c r="CQ334" i="4"/>
  <c r="CX334" i="4"/>
  <c r="CP334" i="4"/>
  <c r="CW334" i="4"/>
  <c r="CO334" i="4"/>
  <c r="CV334" i="4"/>
  <c r="CN334" i="4"/>
  <c r="DC334" i="4"/>
  <c r="CU334" i="4"/>
  <c r="DB334" i="4"/>
  <c r="CT334" i="4"/>
  <c r="DA334" i="4"/>
  <c r="CS334" i="4"/>
  <c r="CZ334" i="4"/>
  <c r="CR334" i="4"/>
  <c r="DB345" i="4"/>
  <c r="CT345" i="4"/>
  <c r="CZ345" i="4"/>
  <c r="CR345" i="4"/>
  <c r="CR415" i="4" s="1"/>
  <c r="CY345" i="4"/>
  <c r="CQ345" i="4"/>
  <c r="CX345" i="4"/>
  <c r="CP345" i="4"/>
  <c r="CV345" i="4"/>
  <c r="CN345" i="4"/>
  <c r="DC345" i="4"/>
  <c r="CU345" i="4"/>
  <c r="DA345" i="4"/>
  <c r="CW345" i="4"/>
  <c r="CS345" i="4"/>
  <c r="CO345" i="4"/>
  <c r="EE372" i="4"/>
  <c r="DW372" i="4"/>
  <c r="ED372" i="4"/>
  <c r="DV372" i="4"/>
  <c r="EI372" i="4"/>
  <c r="EA372" i="4"/>
  <c r="EH372" i="4"/>
  <c r="DZ372" i="4"/>
  <c r="EB372" i="4"/>
  <c r="DY372" i="4"/>
  <c r="DT372" i="4"/>
  <c r="EG372" i="4"/>
  <c r="EC372" i="4"/>
  <c r="DX372" i="4"/>
  <c r="DU372" i="4"/>
  <c r="EF372" i="4"/>
  <c r="CX263" i="4"/>
  <c r="CX393" i="4" s="1"/>
  <c r="CP263" i="4"/>
  <c r="CP393" i="4" s="1"/>
  <c r="CW263" i="4"/>
  <c r="CW393" i="4" s="1"/>
  <c r="CO263" i="4"/>
  <c r="CO393" i="4" s="1"/>
  <c r="CV263" i="4"/>
  <c r="CV393" i="4" s="1"/>
  <c r="CN263" i="4"/>
  <c r="CN393" i="4" s="1"/>
  <c r="DC263" i="4"/>
  <c r="DC393" i="4" s="1"/>
  <c r="CU263" i="4"/>
  <c r="CU393" i="4" s="1"/>
  <c r="DB263" i="4"/>
  <c r="DB393" i="4" s="1"/>
  <c r="CT263" i="4"/>
  <c r="CT393" i="4" s="1"/>
  <c r="DA263" i="4"/>
  <c r="DA393" i="4" s="1"/>
  <c r="CS263" i="4"/>
  <c r="CS393" i="4" s="1"/>
  <c r="CZ263" i="4"/>
  <c r="CZ393" i="4" s="1"/>
  <c r="CR263" i="4"/>
  <c r="CR393" i="4" s="1"/>
  <c r="CY263" i="4"/>
  <c r="CY393" i="4" s="1"/>
  <c r="CQ263" i="4"/>
  <c r="CQ393" i="4" s="1"/>
  <c r="EI266" i="4"/>
  <c r="EA266" i="4"/>
  <c r="EH266" i="4"/>
  <c r="DZ266" i="4"/>
  <c r="EG266" i="4"/>
  <c r="DY266" i="4"/>
  <c r="EF266" i="4"/>
  <c r="DX266" i="4"/>
  <c r="EE266" i="4"/>
  <c r="DW266" i="4"/>
  <c r="ED266" i="4"/>
  <c r="DV266" i="4"/>
  <c r="EC266" i="4"/>
  <c r="DU266" i="4"/>
  <c r="EB266" i="4"/>
  <c r="DT266" i="4"/>
  <c r="CV274" i="4"/>
  <c r="CN274" i="4"/>
  <c r="DC274" i="4"/>
  <c r="CU274" i="4"/>
  <c r="DB274" i="4"/>
  <c r="CT274" i="4"/>
  <c r="DA274" i="4"/>
  <c r="CS274" i="4"/>
  <c r="CZ274" i="4"/>
  <c r="CR274" i="4"/>
  <c r="CY274" i="4"/>
  <c r="CQ274" i="4"/>
  <c r="CX274" i="4"/>
  <c r="CP274" i="4"/>
  <c r="CW274" i="4"/>
  <c r="CO274" i="4"/>
  <c r="DA276" i="4"/>
  <c r="CS276" i="4"/>
  <c r="CZ276" i="4"/>
  <c r="CR276" i="4"/>
  <c r="CY276" i="4"/>
  <c r="CQ276" i="4"/>
  <c r="CX276" i="4"/>
  <c r="CP276" i="4"/>
  <c r="CW276" i="4"/>
  <c r="CO276" i="4"/>
  <c r="CV276" i="4"/>
  <c r="CN276" i="4"/>
  <c r="DC276" i="4"/>
  <c r="CU276" i="4"/>
  <c r="DB276" i="4"/>
  <c r="CT276" i="4"/>
  <c r="CX296" i="4"/>
  <c r="CP296" i="4"/>
  <c r="CW296" i="4"/>
  <c r="CO296" i="4"/>
  <c r="CV296" i="4"/>
  <c r="CN296" i="4"/>
  <c r="DC296" i="4"/>
  <c r="CU296" i="4"/>
  <c r="DB296" i="4"/>
  <c r="CT296" i="4"/>
  <c r="DA296" i="4"/>
  <c r="CS296" i="4"/>
  <c r="CZ296" i="4"/>
  <c r="CR296" i="4"/>
  <c r="CY296" i="4"/>
  <c r="CQ296" i="4"/>
  <c r="EB294" i="4"/>
  <c r="DT294" i="4"/>
  <c r="EI294" i="4"/>
  <c r="EA294" i="4"/>
  <c r="EH294" i="4"/>
  <c r="DZ294" i="4"/>
  <c r="EG294" i="4"/>
  <c r="DY294" i="4"/>
  <c r="EF294" i="4"/>
  <c r="DX294" i="4"/>
  <c r="EE294" i="4"/>
  <c r="DW294" i="4"/>
  <c r="ED294" i="4"/>
  <c r="DV294" i="4"/>
  <c r="EC294" i="4"/>
  <c r="DU294" i="4"/>
  <c r="FL320" i="4"/>
  <c r="FL410" i="4" s="1"/>
  <c r="FD320" i="4"/>
  <c r="FD410" i="4" s="1"/>
  <c r="FK320" i="4"/>
  <c r="FK410" i="4" s="1"/>
  <c r="FC320" i="4"/>
  <c r="FC410" i="4" s="1"/>
  <c r="FJ320" i="4"/>
  <c r="FJ410" i="4" s="1"/>
  <c r="FB320" i="4"/>
  <c r="FB410" i="4" s="1"/>
  <c r="FI320" i="4"/>
  <c r="FI410" i="4" s="1"/>
  <c r="FA320" i="4"/>
  <c r="FA410" i="4" s="1"/>
  <c r="FH320" i="4"/>
  <c r="FH410" i="4" s="1"/>
  <c r="EZ320" i="4"/>
  <c r="EZ410" i="4" s="1"/>
  <c r="FO320" i="4"/>
  <c r="FO410" i="4" s="1"/>
  <c r="FG320" i="4"/>
  <c r="FG410" i="4" s="1"/>
  <c r="FN320" i="4"/>
  <c r="FN410" i="4" s="1"/>
  <c r="FF320" i="4"/>
  <c r="FF410" i="4" s="1"/>
  <c r="FM320" i="4"/>
  <c r="FM410" i="4" s="1"/>
  <c r="FE320" i="4"/>
  <c r="FE410" i="4" s="1"/>
  <c r="DC321" i="4"/>
  <c r="CU321" i="4"/>
  <c r="DB321" i="4"/>
  <c r="CT321" i="4"/>
  <c r="DA321" i="4"/>
  <c r="CS321" i="4"/>
  <c r="CZ321" i="4"/>
  <c r="CR321" i="4"/>
  <c r="CY321" i="4"/>
  <c r="CQ321" i="4"/>
  <c r="CX321" i="4"/>
  <c r="CP321" i="4"/>
  <c r="CW321" i="4"/>
  <c r="CO321" i="4"/>
  <c r="CV321" i="4"/>
  <c r="CN321" i="4"/>
  <c r="FH324" i="4"/>
  <c r="EZ324" i="4"/>
  <c r="FO324" i="4"/>
  <c r="FG324" i="4"/>
  <c r="FN324" i="4"/>
  <c r="FF324" i="4"/>
  <c r="FM324" i="4"/>
  <c r="FE324" i="4"/>
  <c r="FL324" i="4"/>
  <c r="FD324" i="4"/>
  <c r="FK324" i="4"/>
  <c r="FC324" i="4"/>
  <c r="FJ324" i="4"/>
  <c r="FB324" i="4"/>
  <c r="FI324" i="4"/>
  <c r="FA324" i="4"/>
  <c r="FN360" i="4"/>
  <c r="FF360" i="4"/>
  <c r="FM360" i="4"/>
  <c r="FE360" i="4"/>
  <c r="FJ360" i="4"/>
  <c r="FB360" i="4"/>
  <c r="FI360" i="4"/>
  <c r="FA360" i="4"/>
  <c r="FD360" i="4"/>
  <c r="EZ360" i="4"/>
  <c r="FO360" i="4"/>
  <c r="FL360" i="4"/>
  <c r="FK360" i="4"/>
  <c r="FH360" i="4"/>
  <c r="FG360" i="4"/>
  <c r="FC360" i="4"/>
  <c r="EH381" i="4"/>
  <c r="DZ381" i="4"/>
  <c r="ED381" i="4"/>
  <c r="DV381" i="4"/>
  <c r="EI381" i="4"/>
  <c r="DX381" i="4"/>
  <c r="EE381" i="4"/>
  <c r="DT381" i="4"/>
  <c r="EC381" i="4"/>
  <c r="DY381" i="4"/>
  <c r="EF381" i="4"/>
  <c r="EB381" i="4"/>
  <c r="DU381" i="4"/>
  <c r="EG381" i="4"/>
  <c r="DW381" i="4"/>
  <c r="EA381" i="4"/>
  <c r="FN381" i="4"/>
  <c r="FF381" i="4"/>
  <c r="FJ381" i="4"/>
  <c r="FB381" i="4"/>
  <c r="FO381" i="4"/>
  <c r="FD381" i="4"/>
  <c r="FK381" i="4"/>
  <c r="EZ381" i="4"/>
  <c r="FI381" i="4"/>
  <c r="FE381" i="4"/>
  <c r="FA381" i="4"/>
  <c r="FL381" i="4"/>
  <c r="FH381" i="4"/>
  <c r="FG381" i="4"/>
  <c r="FC381" i="4"/>
  <c r="FM381" i="4"/>
  <c r="CM173" i="4"/>
  <c r="EY113" i="4"/>
  <c r="CM106" i="4"/>
  <c r="CM71" i="4"/>
  <c r="CK272" i="4"/>
  <c r="CK392" i="4" s="1"/>
  <c r="CC272" i="4"/>
  <c r="CC392" i="4" s="1"/>
  <c r="CJ272" i="4"/>
  <c r="CJ392" i="4" s="1"/>
  <c r="CB272" i="4"/>
  <c r="CB392" i="4" s="1"/>
  <c r="CI272" i="4"/>
  <c r="CI392" i="4" s="1"/>
  <c r="CA272" i="4"/>
  <c r="CA392" i="4" s="1"/>
  <c r="CH272" i="4"/>
  <c r="CH392" i="4" s="1"/>
  <c r="BZ272" i="4"/>
  <c r="BZ392" i="4" s="1"/>
  <c r="CF272" i="4"/>
  <c r="CF392" i="4" s="1"/>
  <c r="BX272" i="4"/>
  <c r="BX392" i="4" s="1"/>
  <c r="CM272" i="4"/>
  <c r="CM392" i="4" s="1"/>
  <c r="CE272" i="4"/>
  <c r="CE392" i="4" s="1"/>
  <c r="CL272" i="4"/>
  <c r="CL392" i="4" s="1"/>
  <c r="CD272" i="4"/>
  <c r="CD392" i="4" s="1"/>
  <c r="CG272" i="4"/>
  <c r="CG392" i="4" s="1"/>
  <c r="BY272" i="4"/>
  <c r="BY392" i="4" s="1"/>
  <c r="EX302" i="4"/>
  <c r="EX404" i="4" s="1"/>
  <c r="EP302" i="4"/>
  <c r="EP404" i="4" s="1"/>
  <c r="ER302" i="4"/>
  <c r="ER404" i="4" s="1"/>
  <c r="EJ302" i="4"/>
  <c r="EJ404" i="4" s="1"/>
  <c r="EU302" i="4"/>
  <c r="EU404" i="4" s="1"/>
  <c r="EK302" i="4"/>
  <c r="EK404" i="4" s="1"/>
  <c r="ET302" i="4"/>
  <c r="ET404" i="4" s="1"/>
  <c r="ES302" i="4"/>
  <c r="ES404" i="4" s="1"/>
  <c r="EQ302" i="4"/>
  <c r="EQ404" i="4" s="1"/>
  <c r="EO302" i="4"/>
  <c r="EO404" i="4" s="1"/>
  <c r="EY302" i="4"/>
  <c r="EY404" i="4" s="1"/>
  <c r="EN302" i="4"/>
  <c r="EN404" i="4" s="1"/>
  <c r="EW302" i="4"/>
  <c r="EW404" i="4" s="1"/>
  <c r="EM302" i="4"/>
  <c r="EM404" i="4" s="1"/>
  <c r="EV302" i="4"/>
  <c r="EV404" i="4" s="1"/>
  <c r="EL302" i="4"/>
  <c r="EL404" i="4" s="1"/>
  <c r="BL71" i="4"/>
  <c r="BL87" i="4"/>
  <c r="BL55" i="4"/>
  <c r="BL76" i="4"/>
  <c r="BL60" i="4"/>
  <c r="BL92" i="4"/>
  <c r="AB47" i="4"/>
  <c r="AW44" i="4"/>
  <c r="AY366" i="4"/>
  <c r="AT366" i="4"/>
  <c r="BS366" i="4"/>
  <c r="BR366" i="4"/>
  <c r="BW339" i="4"/>
  <c r="AW306" i="4"/>
  <c r="BD306" i="4"/>
  <c r="AX305" i="4"/>
  <c r="C318" i="4"/>
  <c r="C326" i="4" s="1"/>
  <c r="C334" i="4" s="1"/>
  <c r="C310" i="4"/>
  <c r="BK306" i="4"/>
  <c r="BO306" i="4"/>
  <c r="EH411" i="4"/>
  <c r="EI411" i="4"/>
  <c r="DK411" i="4"/>
  <c r="DJ411" i="4"/>
  <c r="AA326" i="4"/>
  <c r="Z334" i="4"/>
  <c r="P296" i="4"/>
  <c r="P299" i="4" s="1"/>
  <c r="P298" i="4"/>
  <c r="BM275" i="4"/>
  <c r="AR284" i="4"/>
  <c r="K306" i="4"/>
  <c r="K305" i="4"/>
  <c r="BG284" i="4"/>
  <c r="BI275" i="4"/>
  <c r="N289" i="4"/>
  <c r="P297" i="4"/>
  <c r="P305" i="4" s="1"/>
  <c r="N313" i="4" s="1"/>
  <c r="R281" i="4"/>
  <c r="R276" i="4"/>
  <c r="R277" i="4" s="1"/>
  <c r="R278" i="4" s="1"/>
  <c r="R274" i="4"/>
  <c r="R275" i="4" s="1"/>
  <c r="BW269" i="4"/>
  <c r="BO269" i="4"/>
  <c r="BV269" i="4"/>
  <c r="BN269" i="4"/>
  <c r="BU269" i="4"/>
  <c r="BM269" i="4"/>
  <c r="BS269" i="4"/>
  <c r="BK269" i="4"/>
  <c r="BR269" i="4"/>
  <c r="BJ269" i="4"/>
  <c r="BQ269" i="4"/>
  <c r="BI269" i="4"/>
  <c r="BT269" i="4"/>
  <c r="BP269" i="4"/>
  <c r="BL269" i="4"/>
  <c r="BH269" i="4"/>
  <c r="BW284" i="4"/>
  <c r="BS284" i="4"/>
  <c r="AC234" i="4"/>
  <c r="AX153" i="4"/>
  <c r="CL185" i="4"/>
  <c r="CL118" i="4"/>
  <c r="DH110" i="4"/>
  <c r="DH118" i="4" s="1"/>
  <c r="GN102" i="4"/>
  <c r="DH53" i="4"/>
  <c r="DH61" i="4" s="1"/>
  <c r="HD42" i="4"/>
  <c r="IN85" i="4"/>
  <c r="IN69" i="4"/>
  <c r="IN53" i="4"/>
  <c r="IF85" i="4"/>
  <c r="IF69" i="4"/>
  <c r="IF53" i="4"/>
  <c r="HB51" i="4"/>
  <c r="HB42" i="4" s="1"/>
  <c r="GI84" i="4"/>
  <c r="GI68" i="4"/>
  <c r="GI52" i="4"/>
  <c r="GA95" i="4"/>
  <c r="GA79" i="4"/>
  <c r="GA63" i="4"/>
  <c r="FI85" i="4"/>
  <c r="FI69" i="4"/>
  <c r="FI53" i="4"/>
  <c r="FA85" i="4"/>
  <c r="FA69" i="4"/>
  <c r="FA53" i="4"/>
  <c r="DM86" i="4"/>
  <c r="DM70" i="4"/>
  <c r="DM54" i="4"/>
  <c r="DC74" i="4"/>
  <c r="DC30" i="4"/>
  <c r="DC52" i="4"/>
  <c r="CU74" i="4"/>
  <c r="CU30" i="4"/>
  <c r="CU52" i="4"/>
  <c r="BV86" i="4"/>
  <c r="BV70" i="4"/>
  <c r="BV54" i="4"/>
  <c r="AX85" i="4"/>
  <c r="AX69" i="4"/>
  <c r="AX53" i="4"/>
  <c r="AX75" i="4"/>
  <c r="AX59" i="4"/>
  <c r="AX91" i="4"/>
  <c r="AX95" i="4"/>
  <c r="AX79" i="4"/>
  <c r="AX63" i="4"/>
  <c r="AP87" i="4"/>
  <c r="AP71" i="4"/>
  <c r="AP55" i="4"/>
  <c r="AP93" i="4"/>
  <c r="AP77" i="4"/>
  <c r="AP61" i="4"/>
  <c r="AH83" i="4"/>
  <c r="AH67" i="4"/>
  <c r="AH51" i="4"/>
  <c r="AH94" i="4"/>
  <c r="AH78" i="4"/>
  <c r="AH62" i="4"/>
  <c r="J68" i="4"/>
  <c r="J84" i="4"/>
  <c r="J52" i="4"/>
  <c r="J75" i="4"/>
  <c r="J91" i="4"/>
  <c r="J59" i="4"/>
  <c r="FJ333" i="4"/>
  <c r="FJ412" i="4" s="1"/>
  <c r="FB333" i="4"/>
  <c r="FB412" i="4" s="1"/>
  <c r="FH333" i="4"/>
  <c r="FH412" i="4" s="1"/>
  <c r="EZ333" i="4"/>
  <c r="EZ412" i="4" s="1"/>
  <c r="FO333" i="4"/>
  <c r="FO412" i="4" s="1"/>
  <c r="FG333" i="4"/>
  <c r="FG412" i="4" s="1"/>
  <c r="FN333" i="4"/>
  <c r="FN412" i="4" s="1"/>
  <c r="FF333" i="4"/>
  <c r="FF412" i="4" s="1"/>
  <c r="FL333" i="4"/>
  <c r="FL412" i="4" s="1"/>
  <c r="FD333" i="4"/>
  <c r="FD412" i="4" s="1"/>
  <c r="FK333" i="4"/>
  <c r="FK412" i="4" s="1"/>
  <c r="FC333" i="4"/>
  <c r="FC412" i="4" s="1"/>
  <c r="FM333" i="4"/>
  <c r="FM412" i="4" s="1"/>
  <c r="FI333" i="4"/>
  <c r="FI412" i="4" s="1"/>
  <c r="FE333" i="4"/>
  <c r="FE412" i="4" s="1"/>
  <c r="FA333" i="4"/>
  <c r="FA412" i="4" s="1"/>
  <c r="CG301" i="4"/>
  <c r="CG402" i="4" s="1"/>
  <c r="BY301" i="4"/>
  <c r="BY402" i="4" s="1"/>
  <c r="CF301" i="4"/>
  <c r="CF402" i="4" s="1"/>
  <c r="BX301" i="4"/>
  <c r="BX402" i="4" s="1"/>
  <c r="CM301" i="4"/>
  <c r="CM402" i="4" s="1"/>
  <c r="CE301" i="4"/>
  <c r="CE402" i="4" s="1"/>
  <c r="CL301" i="4"/>
  <c r="CL402" i="4" s="1"/>
  <c r="CD301" i="4"/>
  <c r="CD402" i="4" s="1"/>
  <c r="CK301" i="4"/>
  <c r="CK402" i="4" s="1"/>
  <c r="CC301" i="4"/>
  <c r="CC402" i="4" s="1"/>
  <c r="CJ301" i="4"/>
  <c r="CJ402" i="4" s="1"/>
  <c r="CB301" i="4"/>
  <c r="CB402" i="4" s="1"/>
  <c r="CI301" i="4"/>
  <c r="CI402" i="4" s="1"/>
  <c r="CA301" i="4"/>
  <c r="CA402" i="4" s="1"/>
  <c r="CH301" i="4"/>
  <c r="CH402" i="4" s="1"/>
  <c r="BZ301" i="4"/>
  <c r="BZ402" i="4" s="1"/>
  <c r="EW314" i="4"/>
  <c r="EO314" i="4"/>
  <c r="EV314" i="4"/>
  <c r="EN314" i="4"/>
  <c r="EU314" i="4"/>
  <c r="EM314" i="4"/>
  <c r="ET314" i="4"/>
  <c r="EL314" i="4"/>
  <c r="ES314" i="4"/>
  <c r="EK314" i="4"/>
  <c r="ER314" i="4"/>
  <c r="EJ314" i="4"/>
  <c r="EY314" i="4"/>
  <c r="EQ314" i="4"/>
  <c r="EX314" i="4"/>
  <c r="EP314" i="4"/>
  <c r="ES313" i="4"/>
  <c r="EK313" i="4"/>
  <c r="ER313" i="4"/>
  <c r="EJ313" i="4"/>
  <c r="EY313" i="4"/>
  <c r="EQ313" i="4"/>
  <c r="EX313" i="4"/>
  <c r="EP313" i="4"/>
  <c r="EW313" i="4"/>
  <c r="EO313" i="4"/>
  <c r="EV313" i="4"/>
  <c r="EN313" i="4"/>
  <c r="EU313" i="4"/>
  <c r="EM313" i="4"/>
  <c r="ET313" i="4"/>
  <c r="EL313" i="4"/>
  <c r="DQ317" i="4"/>
  <c r="DI317" i="4"/>
  <c r="DP317" i="4"/>
  <c r="DH317" i="4"/>
  <c r="DO317" i="4"/>
  <c r="DG317" i="4"/>
  <c r="DN317" i="4"/>
  <c r="DF317" i="4"/>
  <c r="DM317" i="4"/>
  <c r="DE317" i="4"/>
  <c r="DL317" i="4"/>
  <c r="DD317" i="4"/>
  <c r="DS317" i="4"/>
  <c r="DK317" i="4"/>
  <c r="DR317" i="4"/>
  <c r="DJ317" i="4"/>
  <c r="EU361" i="4"/>
  <c r="EM361" i="4"/>
  <c r="ET361" i="4"/>
  <c r="EL361" i="4"/>
  <c r="EY361" i="4"/>
  <c r="EQ361" i="4"/>
  <c r="EX361" i="4"/>
  <c r="EP361" i="4"/>
  <c r="ES361" i="4"/>
  <c r="ER361" i="4"/>
  <c r="EO361" i="4"/>
  <c r="EN361" i="4"/>
  <c r="EK361" i="4"/>
  <c r="EJ361" i="4"/>
  <c r="EW361" i="4"/>
  <c r="EV361" i="4"/>
  <c r="ER387" i="4"/>
  <c r="EJ387" i="4"/>
  <c r="EV387" i="4"/>
  <c r="EN387" i="4"/>
  <c r="EQ387" i="4"/>
  <c r="EY387" i="4"/>
  <c r="EO387" i="4"/>
  <c r="EX387" i="4"/>
  <c r="EM387" i="4"/>
  <c r="EW387" i="4"/>
  <c r="EL387" i="4"/>
  <c r="ET387" i="4"/>
  <c r="ES387" i="4"/>
  <c r="EK387" i="4"/>
  <c r="EP387" i="4"/>
  <c r="EU387" i="4"/>
  <c r="CH386" i="4"/>
  <c r="BZ386" i="4"/>
  <c r="CL386" i="4"/>
  <c r="CD386" i="4"/>
  <c r="CC386" i="4"/>
  <c r="CK386" i="4"/>
  <c r="CA386" i="4"/>
  <c r="CJ386" i="4"/>
  <c r="BY386" i="4"/>
  <c r="CI386" i="4"/>
  <c r="BX386" i="4"/>
  <c r="CF386" i="4"/>
  <c r="CE386" i="4"/>
  <c r="CB386" i="4"/>
  <c r="CG386" i="4"/>
  <c r="CM386" i="4"/>
  <c r="CB92" i="4"/>
  <c r="CB76" i="4"/>
  <c r="CB60" i="4"/>
  <c r="CB95" i="4"/>
  <c r="CB79" i="4"/>
  <c r="CB63" i="4"/>
  <c r="H58" i="4"/>
  <c r="H41" i="4"/>
  <c r="AU4" i="4" s="1"/>
  <c r="HT87" i="4"/>
  <c r="HT71" i="4"/>
  <c r="HT55" i="4"/>
  <c r="HL87" i="4"/>
  <c r="HL71" i="4"/>
  <c r="HL55" i="4"/>
  <c r="GH86" i="4"/>
  <c r="GH70" i="4"/>
  <c r="GH54" i="4"/>
  <c r="FZ85" i="4"/>
  <c r="FZ69" i="4"/>
  <c r="FZ53" i="4"/>
  <c r="FZ95" i="4"/>
  <c r="FZ79" i="4"/>
  <c r="FZ63" i="4"/>
  <c r="DT85" i="4"/>
  <c r="DT69" i="4"/>
  <c r="DT53" i="4"/>
  <c r="DL84" i="4"/>
  <c r="DL68" i="4"/>
  <c r="DL52" i="4"/>
  <c r="DL93" i="4"/>
  <c r="DL61" i="4"/>
  <c r="DL77" i="4"/>
  <c r="DL95" i="4"/>
  <c r="DL79" i="4"/>
  <c r="DL63" i="4"/>
  <c r="AX275" i="4"/>
  <c r="DB74" i="4"/>
  <c r="DB30" i="4"/>
  <c r="DB52" i="4"/>
  <c r="CT69" i="4"/>
  <c r="CT18" i="4" s="1"/>
  <c r="CT47" i="4"/>
  <c r="CT17" i="4" s="1"/>
  <c r="CT25" i="4"/>
  <c r="CT16" i="4" s="1"/>
  <c r="CC83" i="4"/>
  <c r="CC67" i="4"/>
  <c r="CC51" i="4"/>
  <c r="BU87" i="4"/>
  <c r="BU71" i="4"/>
  <c r="BU55" i="4"/>
  <c r="BU92" i="4"/>
  <c r="BU76" i="4"/>
  <c r="BU60" i="4"/>
  <c r="BU95" i="4"/>
  <c r="BU79" i="4"/>
  <c r="BU63" i="4"/>
  <c r="BM85" i="4"/>
  <c r="BM69" i="4"/>
  <c r="BM53" i="4"/>
  <c r="BE76" i="4"/>
  <c r="BE60" i="4"/>
  <c r="BE92" i="4"/>
  <c r="AG86" i="4"/>
  <c r="AG70" i="4"/>
  <c r="AG54" i="4"/>
  <c r="AG60" i="4"/>
  <c r="AG92" i="4"/>
  <c r="AG76" i="4"/>
  <c r="I84" i="4"/>
  <c r="I68" i="4"/>
  <c r="I52" i="4"/>
  <c r="BH99" i="4"/>
  <c r="AM50" i="4"/>
  <c r="FO326" i="4"/>
  <c r="FO411" i="4" s="1"/>
  <c r="FG326" i="4"/>
  <c r="FN326" i="4"/>
  <c r="FN411" i="4" s="1"/>
  <c r="FF326" i="4"/>
  <c r="FF411" i="4" s="1"/>
  <c r="FM326" i="4"/>
  <c r="FM411" i="4" s="1"/>
  <c r="FE326" i="4"/>
  <c r="FL326" i="4"/>
  <c r="FL411" i="4" s="1"/>
  <c r="FD326" i="4"/>
  <c r="FD411" i="4" s="1"/>
  <c r="FK326" i="4"/>
  <c r="FC326" i="4"/>
  <c r="FC411" i="4" s="1"/>
  <c r="FJ326" i="4"/>
  <c r="FJ411" i="4" s="1"/>
  <c r="FB326" i="4"/>
  <c r="FB411" i="4" s="1"/>
  <c r="FI326" i="4"/>
  <c r="FI411" i="4" s="1"/>
  <c r="FA326" i="4"/>
  <c r="FH326" i="4"/>
  <c r="FH411" i="4" s="1"/>
  <c r="EZ326" i="4"/>
  <c r="EZ411" i="4" s="1"/>
  <c r="EC332" i="4"/>
  <c r="EC411" i="4" s="1"/>
  <c r="DU332" i="4"/>
  <c r="DU411" i="4" s="1"/>
  <c r="EI332" i="4"/>
  <c r="EA332" i="4"/>
  <c r="EA411" i="4" s="1"/>
  <c r="EH332" i="4"/>
  <c r="DZ332" i="4"/>
  <c r="DZ411" i="4" s="1"/>
  <c r="EG332" i="4"/>
  <c r="EG411" i="4" s="1"/>
  <c r="DY332" i="4"/>
  <c r="DY411" i="4" s="1"/>
  <c r="EE332" i="4"/>
  <c r="EE411" i="4" s="1"/>
  <c r="DW332" i="4"/>
  <c r="DW411" i="4" s="1"/>
  <c r="ED332" i="4"/>
  <c r="ED411" i="4" s="1"/>
  <c r="DV332" i="4"/>
  <c r="DV411" i="4" s="1"/>
  <c r="EF332" i="4"/>
  <c r="EF411" i="4" s="1"/>
  <c r="EB332" i="4"/>
  <c r="EB411" i="4" s="1"/>
  <c r="DX332" i="4"/>
  <c r="DX411" i="4" s="1"/>
  <c r="DT332" i="4"/>
  <c r="DT411" i="4" s="1"/>
  <c r="EE355" i="4"/>
  <c r="DW355" i="4"/>
  <c r="EC355" i="4"/>
  <c r="DU355" i="4"/>
  <c r="EB355" i="4"/>
  <c r="DT355" i="4"/>
  <c r="EI355" i="4"/>
  <c r="EA355" i="4"/>
  <c r="EG355" i="4"/>
  <c r="DY355" i="4"/>
  <c r="EF355" i="4"/>
  <c r="DX355" i="4"/>
  <c r="EH355" i="4"/>
  <c r="ED355" i="4"/>
  <c r="DZ355" i="4"/>
  <c r="DV355" i="4"/>
  <c r="FO353" i="4"/>
  <c r="FG353" i="4"/>
  <c r="FM353" i="4"/>
  <c r="FE353" i="4"/>
  <c r="FL353" i="4"/>
  <c r="FD353" i="4"/>
  <c r="FK353" i="4"/>
  <c r="FC353" i="4"/>
  <c r="FI353" i="4"/>
  <c r="FA353" i="4"/>
  <c r="FH353" i="4"/>
  <c r="EZ353" i="4"/>
  <c r="FF353" i="4"/>
  <c r="FB353" i="4"/>
  <c r="FN353" i="4"/>
  <c r="FJ353" i="4"/>
  <c r="EI377" i="4"/>
  <c r="EA377" i="4"/>
  <c r="EE377" i="4"/>
  <c r="DW377" i="4"/>
  <c r="EG377" i="4"/>
  <c r="DV377" i="4"/>
  <c r="EC377" i="4"/>
  <c r="EB377" i="4"/>
  <c r="EH377" i="4"/>
  <c r="DX377" i="4"/>
  <c r="DU377" i="4"/>
  <c r="DT377" i="4"/>
  <c r="EF377" i="4"/>
  <c r="ED377" i="4"/>
  <c r="DY377" i="4"/>
  <c r="DZ377" i="4"/>
  <c r="CM177" i="4"/>
  <c r="EY145" i="4"/>
  <c r="CM110" i="4"/>
  <c r="CM75" i="4"/>
  <c r="CG277" i="4"/>
  <c r="BY277" i="4"/>
  <c r="CF277" i="4"/>
  <c r="BX277" i="4"/>
  <c r="CM277" i="4"/>
  <c r="CE277" i="4"/>
  <c r="CL277" i="4"/>
  <c r="CD277" i="4"/>
  <c r="CK277" i="4"/>
  <c r="CC277" i="4"/>
  <c r="CJ277" i="4"/>
  <c r="CB277" i="4"/>
  <c r="CI277" i="4"/>
  <c r="CA277" i="4"/>
  <c r="CH277" i="4"/>
  <c r="BZ277" i="4"/>
  <c r="CL279" i="4"/>
  <c r="CD279" i="4"/>
  <c r="CK279" i="4"/>
  <c r="CC279" i="4"/>
  <c r="CJ279" i="4"/>
  <c r="CB279" i="4"/>
  <c r="CI279" i="4"/>
  <c r="CA279" i="4"/>
  <c r="CH279" i="4"/>
  <c r="BZ279" i="4"/>
  <c r="CG279" i="4"/>
  <c r="BY279" i="4"/>
  <c r="CF279" i="4"/>
  <c r="BX279" i="4"/>
  <c r="CM279" i="4"/>
  <c r="CE279" i="4"/>
  <c r="EY280" i="4"/>
  <c r="EQ280" i="4"/>
  <c r="EX280" i="4"/>
  <c r="EP280" i="4"/>
  <c r="EW280" i="4"/>
  <c r="EO280" i="4"/>
  <c r="EV280" i="4"/>
  <c r="EN280" i="4"/>
  <c r="EU280" i="4"/>
  <c r="EM280" i="4"/>
  <c r="ET280" i="4"/>
  <c r="EL280" i="4"/>
  <c r="ES280" i="4"/>
  <c r="EK280" i="4"/>
  <c r="ER280" i="4"/>
  <c r="EJ280" i="4"/>
  <c r="DN299" i="4"/>
  <c r="DF299" i="4"/>
  <c r="DM299" i="4"/>
  <c r="DE299" i="4"/>
  <c r="DL299" i="4"/>
  <c r="DD299" i="4"/>
  <c r="DS299" i="4"/>
  <c r="DK299" i="4"/>
  <c r="DR299" i="4"/>
  <c r="DJ299" i="4"/>
  <c r="DQ299" i="4"/>
  <c r="DI299" i="4"/>
  <c r="DP299" i="4"/>
  <c r="DH299" i="4"/>
  <c r="DO299" i="4"/>
  <c r="DG299" i="4"/>
  <c r="CK298" i="4"/>
  <c r="CC298" i="4"/>
  <c r="CJ298" i="4"/>
  <c r="CB298" i="4"/>
  <c r="CI298" i="4"/>
  <c r="CA298" i="4"/>
  <c r="CH298" i="4"/>
  <c r="BZ298" i="4"/>
  <c r="CG298" i="4"/>
  <c r="BY298" i="4"/>
  <c r="CF298" i="4"/>
  <c r="BX298" i="4"/>
  <c r="CM298" i="4"/>
  <c r="CE298" i="4"/>
  <c r="CL298" i="4"/>
  <c r="CD298" i="4"/>
  <c r="DP297" i="4"/>
  <c r="DH297" i="4"/>
  <c r="DO297" i="4"/>
  <c r="DG297" i="4"/>
  <c r="DN297" i="4"/>
  <c r="DF297" i="4"/>
  <c r="DM297" i="4"/>
  <c r="DE297" i="4"/>
  <c r="DL297" i="4"/>
  <c r="DD297" i="4"/>
  <c r="DS297" i="4"/>
  <c r="DK297" i="4"/>
  <c r="DR297" i="4"/>
  <c r="DJ297" i="4"/>
  <c r="DQ297" i="4"/>
  <c r="DI297" i="4"/>
  <c r="CL307" i="4"/>
  <c r="CD307" i="4"/>
  <c r="CK307" i="4"/>
  <c r="CC307" i="4"/>
  <c r="CJ307" i="4"/>
  <c r="CB307" i="4"/>
  <c r="CI307" i="4"/>
  <c r="CA307" i="4"/>
  <c r="CH307" i="4"/>
  <c r="BZ307" i="4"/>
  <c r="CG307" i="4"/>
  <c r="BY307" i="4"/>
  <c r="CF307" i="4"/>
  <c r="BX307" i="4"/>
  <c r="CM307" i="4"/>
  <c r="CE307" i="4"/>
  <c r="DR308" i="4"/>
  <c r="DJ308" i="4"/>
  <c r="DQ308" i="4"/>
  <c r="DI308" i="4"/>
  <c r="DP308" i="4"/>
  <c r="DH308" i="4"/>
  <c r="DO308" i="4"/>
  <c r="DG308" i="4"/>
  <c r="DN308" i="4"/>
  <c r="DF308" i="4"/>
  <c r="DM308" i="4"/>
  <c r="DE308" i="4"/>
  <c r="DL308" i="4"/>
  <c r="DD308" i="4"/>
  <c r="DS308" i="4"/>
  <c r="DK308" i="4"/>
  <c r="CG341" i="4"/>
  <c r="CG414" i="4" s="1"/>
  <c r="BY341" i="4"/>
  <c r="BY414" i="4" s="1"/>
  <c r="CF341" i="4"/>
  <c r="CF414" i="4" s="1"/>
  <c r="BX341" i="4"/>
  <c r="BX414" i="4" s="1"/>
  <c r="CM341" i="4"/>
  <c r="CM414" i="4" s="1"/>
  <c r="CE341" i="4"/>
  <c r="CE414" i="4" s="1"/>
  <c r="CL341" i="4"/>
  <c r="CL414" i="4" s="1"/>
  <c r="CD341" i="4"/>
  <c r="CD414" i="4" s="1"/>
  <c r="CK341" i="4"/>
  <c r="CK414" i="4" s="1"/>
  <c r="CC341" i="4"/>
  <c r="CC414" i="4" s="1"/>
  <c r="CJ341" i="4"/>
  <c r="CJ414" i="4" s="1"/>
  <c r="CB341" i="4"/>
  <c r="CB414" i="4" s="1"/>
  <c r="CI341" i="4"/>
  <c r="CI414" i="4" s="1"/>
  <c r="CA341" i="4"/>
  <c r="CA414" i="4" s="1"/>
  <c r="CH341" i="4"/>
  <c r="CH414" i="4" s="1"/>
  <c r="BZ341" i="4"/>
  <c r="BZ414" i="4" s="1"/>
  <c r="DP342" i="4"/>
  <c r="DH342" i="4"/>
  <c r="DO342" i="4"/>
  <c r="DG342" i="4"/>
  <c r="DN342" i="4"/>
  <c r="DF342" i="4"/>
  <c r="DM342" i="4"/>
  <c r="DE342" i="4"/>
  <c r="DL342" i="4"/>
  <c r="DD342" i="4"/>
  <c r="DS342" i="4"/>
  <c r="DK342" i="4"/>
  <c r="DR342" i="4"/>
  <c r="DJ342" i="4"/>
  <c r="DQ342" i="4"/>
  <c r="DI342" i="4"/>
  <c r="DR368" i="4"/>
  <c r="DJ368" i="4"/>
  <c r="DQ368" i="4"/>
  <c r="DI368" i="4"/>
  <c r="DN368" i="4"/>
  <c r="DF368" i="4"/>
  <c r="DM368" i="4"/>
  <c r="DE368" i="4"/>
  <c r="DH368" i="4"/>
  <c r="DG368" i="4"/>
  <c r="DD368" i="4"/>
  <c r="DS368" i="4"/>
  <c r="DP368" i="4"/>
  <c r="DO368" i="4"/>
  <c r="DL368" i="4"/>
  <c r="DK368" i="4"/>
  <c r="IT87" i="4"/>
  <c r="IT71" i="4"/>
  <c r="IT55" i="4"/>
  <c r="IL87" i="4"/>
  <c r="IL71" i="4"/>
  <c r="IL55" i="4"/>
  <c r="GG94" i="4"/>
  <c r="GG78" i="4"/>
  <c r="GG62" i="4"/>
  <c r="FY86" i="4"/>
  <c r="FY70" i="4"/>
  <c r="FY54" i="4"/>
  <c r="FY92" i="4"/>
  <c r="FY76" i="4"/>
  <c r="FY60" i="4"/>
  <c r="FG84" i="4"/>
  <c r="FG68" i="4"/>
  <c r="FG52" i="4"/>
  <c r="EY84" i="4"/>
  <c r="EY68" i="4"/>
  <c r="EY52" i="4"/>
  <c r="DS86" i="4"/>
  <c r="DS70" i="4"/>
  <c r="DS54" i="4"/>
  <c r="DS93" i="4"/>
  <c r="DS61" i="4"/>
  <c r="DS77" i="4"/>
  <c r="DK85" i="4"/>
  <c r="DK69" i="4"/>
  <c r="DK53" i="4"/>
  <c r="DK75" i="4"/>
  <c r="DK59" i="4"/>
  <c r="DK91" i="4"/>
  <c r="BF275" i="4"/>
  <c r="BD71" i="4"/>
  <c r="BD87" i="4"/>
  <c r="BD55" i="4"/>
  <c r="BD76" i="4"/>
  <c r="BD60" i="4"/>
  <c r="BD92" i="4"/>
  <c r="P85" i="4"/>
  <c r="P69" i="4"/>
  <c r="P53" i="4"/>
  <c r="P91" i="4"/>
  <c r="P75" i="4"/>
  <c r="P59" i="4"/>
  <c r="P95" i="4"/>
  <c r="P79" i="4"/>
  <c r="P63" i="4"/>
  <c r="EW335" i="4"/>
  <c r="EO335" i="4"/>
  <c r="EV335" i="4"/>
  <c r="EN335" i="4"/>
  <c r="EU335" i="4"/>
  <c r="EM335" i="4"/>
  <c r="ET335" i="4"/>
  <c r="EL335" i="4"/>
  <c r="ES335" i="4"/>
  <c r="EK335" i="4"/>
  <c r="ER335" i="4"/>
  <c r="EJ335" i="4"/>
  <c r="EY335" i="4"/>
  <c r="EQ335" i="4"/>
  <c r="EX335" i="4"/>
  <c r="EP335" i="4"/>
  <c r="DL340" i="4"/>
  <c r="DD340" i="4"/>
  <c r="DS340" i="4"/>
  <c r="DK340" i="4"/>
  <c r="DR340" i="4"/>
  <c r="DJ340" i="4"/>
  <c r="DQ340" i="4"/>
  <c r="DI340" i="4"/>
  <c r="DP340" i="4"/>
  <c r="DH340" i="4"/>
  <c r="DO340" i="4"/>
  <c r="DG340" i="4"/>
  <c r="DN340" i="4"/>
  <c r="DF340" i="4"/>
  <c r="DM340" i="4"/>
  <c r="DE340" i="4"/>
  <c r="DQ339" i="4"/>
  <c r="DI339" i="4"/>
  <c r="DP339" i="4"/>
  <c r="DH339" i="4"/>
  <c r="DO339" i="4"/>
  <c r="DG339" i="4"/>
  <c r="DN339" i="4"/>
  <c r="DF339" i="4"/>
  <c r="DM339" i="4"/>
  <c r="DE339" i="4"/>
  <c r="DL339" i="4"/>
  <c r="DD339" i="4"/>
  <c r="DS339" i="4"/>
  <c r="DK339" i="4"/>
  <c r="DR339" i="4"/>
  <c r="DJ339" i="4"/>
  <c r="DR345" i="4"/>
  <c r="DJ345" i="4"/>
  <c r="DP345" i="4"/>
  <c r="DH345" i="4"/>
  <c r="DO345" i="4"/>
  <c r="DO415" i="4" s="1"/>
  <c r="DG345" i="4"/>
  <c r="DN345" i="4"/>
  <c r="DN415" i="4" s="1"/>
  <c r="DF345" i="4"/>
  <c r="DL345" i="4"/>
  <c r="DD345" i="4"/>
  <c r="DS345" i="4"/>
  <c r="DK345" i="4"/>
  <c r="DI345" i="4"/>
  <c r="DE345" i="4"/>
  <c r="DQ345" i="4"/>
  <c r="DQ415" i="4" s="1"/>
  <c r="DM345" i="4"/>
  <c r="DO369" i="4"/>
  <c r="DG369" i="4"/>
  <c r="DN369" i="4"/>
  <c r="DF369" i="4"/>
  <c r="DS369" i="4"/>
  <c r="DK369" i="4"/>
  <c r="DR369" i="4"/>
  <c r="DJ369" i="4"/>
  <c r="DE369" i="4"/>
  <c r="DD369" i="4"/>
  <c r="DQ369" i="4"/>
  <c r="DP369" i="4"/>
  <c r="DM369" i="4"/>
  <c r="DL369" i="4"/>
  <c r="DI369" i="4"/>
  <c r="DH369" i="4"/>
  <c r="DQ371" i="4"/>
  <c r="DI371" i="4"/>
  <c r="DP371" i="4"/>
  <c r="DH371" i="4"/>
  <c r="DM371" i="4"/>
  <c r="DE371" i="4"/>
  <c r="DL371" i="4"/>
  <c r="DD371" i="4"/>
  <c r="DN371" i="4"/>
  <c r="DK371" i="4"/>
  <c r="DF371" i="4"/>
  <c r="DS371" i="4"/>
  <c r="DR371" i="4"/>
  <c r="DO371" i="4"/>
  <c r="DJ371" i="4"/>
  <c r="DG371" i="4"/>
  <c r="EN53" i="4"/>
  <c r="EN51" i="4"/>
  <c r="HR87" i="4"/>
  <c r="HR71" i="4"/>
  <c r="HR55" i="4"/>
  <c r="HJ87" i="4"/>
  <c r="HJ71" i="4"/>
  <c r="HJ55" i="4"/>
  <c r="GF87" i="4"/>
  <c r="GF71" i="4"/>
  <c r="GF55" i="4"/>
  <c r="FX94" i="4"/>
  <c r="FX78" i="4"/>
  <c r="FX62" i="4"/>
  <c r="FN86" i="4"/>
  <c r="FN70" i="4"/>
  <c r="FN54" i="4"/>
  <c r="FF86" i="4"/>
  <c r="FF70" i="4"/>
  <c r="FF54" i="4"/>
  <c r="DR85" i="4"/>
  <c r="DR69" i="4"/>
  <c r="DR53" i="4"/>
  <c r="DJ94" i="4"/>
  <c r="DJ78" i="4"/>
  <c r="DJ62" i="4"/>
  <c r="CZ74" i="4"/>
  <c r="CZ30" i="4"/>
  <c r="CZ52" i="4"/>
  <c r="CR74" i="4"/>
  <c r="CR30" i="4"/>
  <c r="CR52" i="4"/>
  <c r="CA84" i="4"/>
  <c r="CA68" i="4"/>
  <c r="CA52" i="4"/>
  <c r="BS59" i="4"/>
  <c r="BS91" i="4"/>
  <c r="BS75" i="4"/>
  <c r="BK93" i="4"/>
  <c r="BK77" i="4"/>
  <c r="BK61" i="4"/>
  <c r="BC85" i="4"/>
  <c r="BC69" i="4"/>
  <c r="BC53" i="4"/>
  <c r="EO46" i="4"/>
  <c r="EP46" i="4"/>
  <c r="EQ46" i="4"/>
  <c r="ES77" i="4"/>
  <c r="ER46" i="4"/>
  <c r="ES79" i="4"/>
  <c r="ES75" i="4"/>
  <c r="ES46" i="4" s="1"/>
  <c r="EM77" i="4"/>
  <c r="EM79" i="4"/>
  <c r="EM75" i="4"/>
  <c r="AM87" i="4"/>
  <c r="AM71" i="4"/>
  <c r="AM55" i="4"/>
  <c r="AM75" i="4"/>
  <c r="AM59" i="4"/>
  <c r="AM91" i="4"/>
  <c r="AE83" i="4"/>
  <c r="AE67" i="4"/>
  <c r="AE51" i="4"/>
  <c r="AE94" i="4"/>
  <c r="AE62" i="4"/>
  <c r="AE78" i="4"/>
  <c r="W92" i="4"/>
  <c r="W76" i="4"/>
  <c r="W60" i="4"/>
  <c r="O85" i="4"/>
  <c r="O69" i="4"/>
  <c r="O53" i="4"/>
  <c r="O93" i="4"/>
  <c r="O77" i="4"/>
  <c r="O61" i="4"/>
  <c r="ED154" i="4"/>
  <c r="GO97" i="4"/>
  <c r="GO154" i="4" s="1"/>
  <c r="AF93" i="4"/>
  <c r="AF77" i="4"/>
  <c r="AF61" i="4"/>
  <c r="H86" i="4"/>
  <c r="H70" i="4"/>
  <c r="H54" i="4"/>
  <c r="H92" i="4"/>
  <c r="H76" i="4"/>
  <c r="H60" i="4"/>
  <c r="EE350" i="4"/>
  <c r="DW350" i="4"/>
  <c r="ED350" i="4"/>
  <c r="DV350" i="4"/>
  <c r="EC350" i="4"/>
  <c r="DU350" i="4"/>
  <c r="EB350" i="4"/>
  <c r="DT350" i="4"/>
  <c r="EI350" i="4"/>
  <c r="EA350" i="4"/>
  <c r="EH350" i="4"/>
  <c r="DZ350" i="4"/>
  <c r="EG350" i="4"/>
  <c r="DY350" i="4"/>
  <c r="EF350" i="4"/>
  <c r="DX350" i="4"/>
  <c r="CY350" i="4"/>
  <c r="CQ350" i="4"/>
  <c r="CX350" i="4"/>
  <c r="CP350" i="4"/>
  <c r="CW350" i="4"/>
  <c r="CO350" i="4"/>
  <c r="CV350" i="4"/>
  <c r="CN350" i="4"/>
  <c r="DC350" i="4"/>
  <c r="CU350" i="4"/>
  <c r="DB350" i="4"/>
  <c r="CT350" i="4"/>
  <c r="DA350" i="4"/>
  <c r="CS350" i="4"/>
  <c r="CZ350" i="4"/>
  <c r="CR350" i="4"/>
  <c r="EF375" i="4"/>
  <c r="DX375" i="4"/>
  <c r="EB375" i="4"/>
  <c r="DT375" i="4"/>
  <c r="EA375" i="4"/>
  <c r="EH375" i="4"/>
  <c r="DV375" i="4"/>
  <c r="EG375" i="4"/>
  <c r="DU375" i="4"/>
  <c r="EC375" i="4"/>
  <c r="DZ375" i="4"/>
  <c r="DY375" i="4"/>
  <c r="DW375" i="4"/>
  <c r="EI375" i="4"/>
  <c r="EE375" i="4"/>
  <c r="ED375" i="4"/>
  <c r="U58" i="4"/>
  <c r="U41" i="4"/>
  <c r="BH4" i="4" s="1"/>
  <c r="IR83" i="4"/>
  <c r="IR44" i="4" s="1"/>
  <c r="IR51" i="4"/>
  <c r="IR42" i="4" s="1"/>
  <c r="IR67" i="4"/>
  <c r="IR43" i="4" s="1"/>
  <c r="HY85" i="4"/>
  <c r="HY69" i="4"/>
  <c r="HY53" i="4"/>
  <c r="HQ85" i="4"/>
  <c r="HQ69" i="4"/>
  <c r="HQ53" i="4"/>
  <c r="GE83" i="4"/>
  <c r="GE67" i="4"/>
  <c r="GE51" i="4"/>
  <c r="CY73" i="4"/>
  <c r="CY29" i="4"/>
  <c r="CY51" i="4"/>
  <c r="CY76" i="4"/>
  <c r="CY54" i="4"/>
  <c r="CY32" i="4"/>
  <c r="CQ73" i="4"/>
  <c r="CQ29" i="4"/>
  <c r="CQ51" i="4"/>
  <c r="CQ76" i="4"/>
  <c r="CQ54" i="4"/>
  <c r="CQ32" i="4"/>
  <c r="CH95" i="4"/>
  <c r="CH79" i="4"/>
  <c r="CH63" i="4"/>
  <c r="BZ85" i="4"/>
  <c r="BZ69" i="4"/>
  <c r="BZ53" i="4"/>
  <c r="BJ85" i="4"/>
  <c r="BJ69" i="4"/>
  <c r="BJ53" i="4"/>
  <c r="BB92" i="4"/>
  <c r="BB76" i="4"/>
  <c r="BB60" i="4"/>
  <c r="ER60" i="4"/>
  <c r="ER62" i="4"/>
  <c r="EL60" i="4"/>
  <c r="EL62" i="4"/>
  <c r="EN60" i="4"/>
  <c r="EN62" i="4"/>
  <c r="AL76" i="4"/>
  <c r="AL60" i="4"/>
  <c r="AL92" i="4"/>
  <c r="AD85" i="4"/>
  <c r="AD69" i="4"/>
  <c r="AD53" i="4"/>
  <c r="AD75" i="4"/>
  <c r="AD59" i="4"/>
  <c r="AD91" i="4"/>
  <c r="V85" i="4"/>
  <c r="V69" i="4"/>
  <c r="V53" i="4"/>
  <c r="EY153" i="4"/>
  <c r="CM178" i="4"/>
  <c r="CM111" i="4"/>
  <c r="CM76" i="4"/>
  <c r="CW292" i="4"/>
  <c r="CW400" i="4" s="1"/>
  <c r="CO292" i="4"/>
  <c r="CO400" i="4" s="1"/>
  <c r="CV292" i="4"/>
  <c r="CV400" i="4" s="1"/>
  <c r="CN292" i="4"/>
  <c r="CN400" i="4" s="1"/>
  <c r="DC292" i="4"/>
  <c r="DC400" i="4" s="1"/>
  <c r="CU292" i="4"/>
  <c r="CU400" i="4" s="1"/>
  <c r="DB292" i="4"/>
  <c r="DB400" i="4" s="1"/>
  <c r="CT292" i="4"/>
  <c r="CT400" i="4" s="1"/>
  <c r="DA292" i="4"/>
  <c r="DA400" i="4" s="1"/>
  <c r="CS292" i="4"/>
  <c r="CS400" i="4" s="1"/>
  <c r="CZ292" i="4"/>
  <c r="CZ400" i="4" s="1"/>
  <c r="CR292" i="4"/>
  <c r="CR400" i="4" s="1"/>
  <c r="CY292" i="4"/>
  <c r="CY400" i="4" s="1"/>
  <c r="CQ292" i="4"/>
  <c r="CQ400" i="4" s="1"/>
  <c r="CX292" i="4"/>
  <c r="CX400" i="4" s="1"/>
  <c r="CP292" i="4"/>
  <c r="CP400" i="4" s="1"/>
  <c r="CM172" i="4"/>
  <c r="EY105" i="4"/>
  <c r="CM105" i="4"/>
  <c r="CM70" i="4"/>
  <c r="DM332" i="4"/>
  <c r="DM411" i="4" s="1"/>
  <c r="DE332" i="4"/>
  <c r="DE411" i="4" s="1"/>
  <c r="DS332" i="4"/>
  <c r="DS411" i="4" s="1"/>
  <c r="DK332" i="4"/>
  <c r="DR332" i="4"/>
  <c r="DR411" i="4" s="1"/>
  <c r="DJ332" i="4"/>
  <c r="DQ332" i="4"/>
  <c r="DQ411" i="4" s="1"/>
  <c r="DI332" i="4"/>
  <c r="DI411" i="4" s="1"/>
  <c r="DO332" i="4"/>
  <c r="DO411" i="4" s="1"/>
  <c r="DG332" i="4"/>
  <c r="DG411" i="4" s="1"/>
  <c r="DN332" i="4"/>
  <c r="DN411" i="4" s="1"/>
  <c r="DF332" i="4"/>
  <c r="DF411" i="4" s="1"/>
  <c r="DL332" i="4"/>
  <c r="DL411" i="4" s="1"/>
  <c r="DH332" i="4"/>
  <c r="DH411" i="4" s="1"/>
  <c r="DD332" i="4"/>
  <c r="DD411" i="4" s="1"/>
  <c r="DP332" i="4"/>
  <c r="DP411" i="4" s="1"/>
  <c r="CG332" i="4"/>
  <c r="BY332" i="4"/>
  <c r="CM332" i="4"/>
  <c r="CE332" i="4"/>
  <c r="CL332" i="4"/>
  <c r="CD332" i="4"/>
  <c r="CK332" i="4"/>
  <c r="CC332" i="4"/>
  <c r="CI332" i="4"/>
  <c r="CA332" i="4"/>
  <c r="CH332" i="4"/>
  <c r="BZ332" i="4"/>
  <c r="CF332" i="4"/>
  <c r="CB332" i="4"/>
  <c r="BX332" i="4"/>
  <c r="CJ332" i="4"/>
  <c r="DS356" i="4"/>
  <c r="DK356" i="4"/>
  <c r="DR356" i="4"/>
  <c r="DJ356" i="4"/>
  <c r="DO356" i="4"/>
  <c r="DG356" i="4"/>
  <c r="DN356" i="4"/>
  <c r="DF356" i="4"/>
  <c r="DE356" i="4"/>
  <c r="DQ356" i="4"/>
  <c r="DP356" i="4"/>
  <c r="DM356" i="4"/>
  <c r="DI356" i="4"/>
  <c r="DH356" i="4"/>
  <c r="DL356" i="4"/>
  <c r="DD356" i="4"/>
  <c r="DS353" i="4"/>
  <c r="DK353" i="4"/>
  <c r="DQ353" i="4"/>
  <c r="DI353" i="4"/>
  <c r="DP353" i="4"/>
  <c r="DH353" i="4"/>
  <c r="DO353" i="4"/>
  <c r="DG353" i="4"/>
  <c r="DM353" i="4"/>
  <c r="DE353" i="4"/>
  <c r="DL353" i="4"/>
  <c r="DD353" i="4"/>
  <c r="DR353" i="4"/>
  <c r="DN353" i="4"/>
  <c r="DJ353" i="4"/>
  <c r="DF353" i="4"/>
  <c r="DS377" i="4"/>
  <c r="DK377" i="4"/>
  <c r="DO377" i="4"/>
  <c r="DG377" i="4"/>
  <c r="DL377" i="4"/>
  <c r="DR377" i="4"/>
  <c r="DH377" i="4"/>
  <c r="DQ377" i="4"/>
  <c r="DF377" i="4"/>
  <c r="DM377" i="4"/>
  <c r="DJ377" i="4"/>
  <c r="DI377" i="4"/>
  <c r="DP377" i="4"/>
  <c r="DD377" i="4"/>
  <c r="DN377" i="4"/>
  <c r="DE377" i="4"/>
  <c r="DA71" i="4"/>
  <c r="DA49" i="4"/>
  <c r="DA27" i="4"/>
  <c r="DN263" i="4"/>
  <c r="DF263" i="4"/>
  <c r="DM263" i="4"/>
  <c r="DE263" i="4"/>
  <c r="DL263" i="4"/>
  <c r="DD263" i="4"/>
  <c r="DS263" i="4"/>
  <c r="DK263" i="4"/>
  <c r="DR263" i="4"/>
  <c r="DJ263" i="4"/>
  <c r="DQ263" i="4"/>
  <c r="DI263" i="4"/>
  <c r="DP263" i="4"/>
  <c r="DH263" i="4"/>
  <c r="DO263" i="4"/>
  <c r="DG263" i="4"/>
  <c r="DL273" i="4"/>
  <c r="DD273" i="4"/>
  <c r="DS273" i="4"/>
  <c r="DK273" i="4"/>
  <c r="DR273" i="4"/>
  <c r="DR397" i="4" s="1"/>
  <c r="DJ273" i="4"/>
  <c r="DQ273" i="4"/>
  <c r="DQ401" i="4" s="1"/>
  <c r="DI273" i="4"/>
  <c r="DO273" i="4"/>
  <c r="DG273" i="4"/>
  <c r="DN273" i="4"/>
  <c r="DF273" i="4"/>
  <c r="DM273" i="4"/>
  <c r="DM401" i="4" s="1"/>
  <c r="DE273" i="4"/>
  <c r="DH273" i="4"/>
  <c r="DH397" i="4" s="1"/>
  <c r="DP273" i="4"/>
  <c r="CF274" i="4"/>
  <c r="BX274" i="4"/>
  <c r="CM274" i="4"/>
  <c r="CE274" i="4"/>
  <c r="CL274" i="4"/>
  <c r="CD274" i="4"/>
  <c r="CK274" i="4"/>
  <c r="CK397" i="4" s="1"/>
  <c r="CC274" i="4"/>
  <c r="CJ274" i="4"/>
  <c r="CB274" i="4"/>
  <c r="CI274" i="4"/>
  <c r="CA274" i="4"/>
  <c r="CH274" i="4"/>
  <c r="CH401" i="4" s="1"/>
  <c r="BZ274" i="4"/>
  <c r="CG274" i="4"/>
  <c r="CG397" i="4" s="1"/>
  <c r="BY274" i="4"/>
  <c r="EW285" i="4"/>
  <c r="EO285" i="4"/>
  <c r="EV285" i="4"/>
  <c r="EN285" i="4"/>
  <c r="EX285" i="4"/>
  <c r="EL285" i="4"/>
  <c r="EU285" i="4"/>
  <c r="EK285" i="4"/>
  <c r="ET285" i="4"/>
  <c r="EJ285" i="4"/>
  <c r="ES285" i="4"/>
  <c r="ER285" i="4"/>
  <c r="EQ285" i="4"/>
  <c r="EP285" i="4"/>
  <c r="EY285" i="4"/>
  <c r="EM285" i="4"/>
  <c r="EX283" i="4"/>
  <c r="EP283" i="4"/>
  <c r="EW283" i="4"/>
  <c r="EO283" i="4"/>
  <c r="EV283" i="4"/>
  <c r="EN283" i="4"/>
  <c r="EU283" i="4"/>
  <c r="EM283" i="4"/>
  <c r="ET283" i="4"/>
  <c r="EL283" i="4"/>
  <c r="ES283" i="4"/>
  <c r="EK283" i="4"/>
  <c r="ER283" i="4"/>
  <c r="EJ283" i="4"/>
  <c r="EY283" i="4"/>
  <c r="EQ283" i="4"/>
  <c r="DL294" i="4"/>
  <c r="DD294" i="4"/>
  <c r="DS294" i="4"/>
  <c r="DK294" i="4"/>
  <c r="DR294" i="4"/>
  <c r="DJ294" i="4"/>
  <c r="DQ294" i="4"/>
  <c r="DI294" i="4"/>
  <c r="DP294" i="4"/>
  <c r="DH294" i="4"/>
  <c r="DO294" i="4"/>
  <c r="DG294" i="4"/>
  <c r="DN294" i="4"/>
  <c r="DF294" i="4"/>
  <c r="DM294" i="4"/>
  <c r="DE294" i="4"/>
  <c r="EV320" i="4"/>
  <c r="EV410" i="4" s="1"/>
  <c r="EN320" i="4"/>
  <c r="EN410" i="4" s="1"/>
  <c r="EU320" i="4"/>
  <c r="EU410" i="4" s="1"/>
  <c r="EM320" i="4"/>
  <c r="EM410" i="4" s="1"/>
  <c r="ET320" i="4"/>
  <c r="ET410" i="4" s="1"/>
  <c r="EL320" i="4"/>
  <c r="EL410" i="4" s="1"/>
  <c r="ES320" i="4"/>
  <c r="ES410" i="4" s="1"/>
  <c r="EK320" i="4"/>
  <c r="EK410" i="4" s="1"/>
  <c r="ER320" i="4"/>
  <c r="ER410" i="4" s="1"/>
  <c r="EJ320" i="4"/>
  <c r="EJ410" i="4" s="1"/>
  <c r="EY320" i="4"/>
  <c r="EY410" i="4" s="1"/>
  <c r="EQ320" i="4"/>
  <c r="EQ410" i="4" s="1"/>
  <c r="EX320" i="4"/>
  <c r="EX410" i="4" s="1"/>
  <c r="EP320" i="4"/>
  <c r="EP410" i="4" s="1"/>
  <c r="EW320" i="4"/>
  <c r="EW410" i="4" s="1"/>
  <c r="EO320" i="4"/>
  <c r="EO410" i="4" s="1"/>
  <c r="CM321" i="4"/>
  <c r="CE321" i="4"/>
  <c r="CL321" i="4"/>
  <c r="CD321" i="4"/>
  <c r="CK321" i="4"/>
  <c r="CC321" i="4"/>
  <c r="CJ321" i="4"/>
  <c r="CB321" i="4"/>
  <c r="CI321" i="4"/>
  <c r="CA321" i="4"/>
  <c r="CH321" i="4"/>
  <c r="BZ321" i="4"/>
  <c r="CG321" i="4"/>
  <c r="BY321" i="4"/>
  <c r="CF321" i="4"/>
  <c r="BX321" i="4"/>
  <c r="ER324" i="4"/>
  <c r="EJ324" i="4"/>
  <c r="EY324" i="4"/>
  <c r="EQ324" i="4"/>
  <c r="EX324" i="4"/>
  <c r="EP324" i="4"/>
  <c r="EW324" i="4"/>
  <c r="EO324" i="4"/>
  <c r="EV324" i="4"/>
  <c r="EN324" i="4"/>
  <c r="EU324" i="4"/>
  <c r="EM324" i="4"/>
  <c r="ET324" i="4"/>
  <c r="EL324" i="4"/>
  <c r="ES324" i="4"/>
  <c r="EK324" i="4"/>
  <c r="EV357" i="4"/>
  <c r="EN357" i="4"/>
  <c r="EU357" i="4"/>
  <c r="EM357" i="4"/>
  <c r="ER357" i="4"/>
  <c r="EJ357" i="4"/>
  <c r="EY357" i="4"/>
  <c r="EQ357" i="4"/>
  <c r="EO357" i="4"/>
  <c r="EK357" i="4"/>
  <c r="EX357" i="4"/>
  <c r="EW357" i="4"/>
  <c r="ES357" i="4"/>
  <c r="EP357" i="4"/>
  <c r="ET357" i="4"/>
  <c r="EL357" i="4"/>
  <c r="EX360" i="4"/>
  <c r="EP360" i="4"/>
  <c r="EW360" i="4"/>
  <c r="EO360" i="4"/>
  <c r="ET360" i="4"/>
  <c r="EL360" i="4"/>
  <c r="ES360" i="4"/>
  <c r="EK360" i="4"/>
  <c r="EN360" i="4"/>
  <c r="EJ360" i="4"/>
  <c r="EY360" i="4"/>
  <c r="EV360" i="4"/>
  <c r="ER360" i="4"/>
  <c r="EQ360" i="4"/>
  <c r="EM360" i="4"/>
  <c r="EU360" i="4"/>
  <c r="CL381" i="4"/>
  <c r="CD381" i="4"/>
  <c r="CH381" i="4"/>
  <c r="BZ381" i="4"/>
  <c r="CG381" i="4"/>
  <c r="CC381" i="4"/>
  <c r="CM381" i="4"/>
  <c r="CB381" i="4"/>
  <c r="CI381" i="4"/>
  <c r="BX381" i="4"/>
  <c r="CK381" i="4"/>
  <c r="CE381" i="4"/>
  <c r="CA381" i="4"/>
  <c r="BY381" i="4"/>
  <c r="CJ381" i="4"/>
  <c r="CF381" i="4"/>
  <c r="EN55" i="4"/>
  <c r="EL53" i="4"/>
  <c r="EL51" i="4"/>
  <c r="EL42" i="4" s="1"/>
  <c r="IQ68" i="4"/>
  <c r="IQ84" i="4"/>
  <c r="IQ52" i="4"/>
  <c r="II68" i="4"/>
  <c r="II84" i="4"/>
  <c r="II52" i="4"/>
  <c r="HP70" i="4"/>
  <c r="HP86" i="4"/>
  <c r="HP54" i="4"/>
  <c r="DP85" i="4"/>
  <c r="DP69" i="4"/>
  <c r="DP53" i="4"/>
  <c r="DP94" i="4"/>
  <c r="DP78" i="4"/>
  <c r="DP62" i="4"/>
  <c r="AS272" i="4"/>
  <c r="AS392" i="4" s="1"/>
  <c r="CG84" i="4"/>
  <c r="CG68" i="4"/>
  <c r="CG52" i="4"/>
  <c r="CG95" i="4"/>
  <c r="CG79" i="4"/>
  <c r="CG63" i="4"/>
  <c r="BY95" i="4"/>
  <c r="BY79" i="4"/>
  <c r="BY63" i="4"/>
  <c r="BI87" i="4"/>
  <c r="BI71" i="4"/>
  <c r="BI55" i="4"/>
  <c r="BI91" i="4"/>
  <c r="BI75" i="4"/>
  <c r="BI59" i="4"/>
  <c r="BA83" i="4"/>
  <c r="BA67" i="4"/>
  <c r="BA51" i="4"/>
  <c r="AK67" i="4"/>
  <c r="AK83" i="4"/>
  <c r="AK51" i="4"/>
  <c r="AC71" i="4"/>
  <c r="AC87" i="4"/>
  <c r="AC55" i="4"/>
  <c r="U87" i="4"/>
  <c r="U71" i="4"/>
  <c r="U55" i="4"/>
  <c r="U93" i="4"/>
  <c r="U77" i="4"/>
  <c r="U61" i="4"/>
  <c r="M83" i="4"/>
  <c r="M67" i="4"/>
  <c r="M51" i="4"/>
  <c r="BD99" i="4"/>
  <c r="AI50" i="4"/>
  <c r="CW301" i="4"/>
  <c r="CW402" i="4" s="1"/>
  <c r="CO301" i="4"/>
  <c r="CO402" i="4" s="1"/>
  <c r="CV301" i="4"/>
  <c r="CV402" i="4" s="1"/>
  <c r="CN301" i="4"/>
  <c r="CN402" i="4" s="1"/>
  <c r="DC301" i="4"/>
  <c r="DC402" i="4" s="1"/>
  <c r="CU301" i="4"/>
  <c r="CU402" i="4" s="1"/>
  <c r="DB301" i="4"/>
  <c r="DB402" i="4" s="1"/>
  <c r="CT301" i="4"/>
  <c r="CT402" i="4" s="1"/>
  <c r="DA301" i="4"/>
  <c r="DA402" i="4" s="1"/>
  <c r="CS301" i="4"/>
  <c r="CS402" i="4" s="1"/>
  <c r="CZ301" i="4"/>
  <c r="CZ402" i="4" s="1"/>
  <c r="CR301" i="4"/>
  <c r="CR402" i="4" s="1"/>
  <c r="CY301" i="4"/>
  <c r="CY402" i="4" s="1"/>
  <c r="CQ301" i="4"/>
  <c r="CQ402" i="4" s="1"/>
  <c r="CX301" i="4"/>
  <c r="CX402" i="4" s="1"/>
  <c r="CP301" i="4"/>
  <c r="CP402" i="4" s="1"/>
  <c r="CW313" i="4"/>
  <c r="CO313" i="4"/>
  <c r="CV313" i="4"/>
  <c r="CN313" i="4"/>
  <c r="DC313" i="4"/>
  <c r="CU313" i="4"/>
  <c r="DB313" i="4"/>
  <c r="CT313" i="4"/>
  <c r="DA313" i="4"/>
  <c r="CS313" i="4"/>
  <c r="CZ313" i="4"/>
  <c r="CR313" i="4"/>
  <c r="CY313" i="4"/>
  <c r="CQ313" i="4"/>
  <c r="CX313" i="4"/>
  <c r="CP313" i="4"/>
  <c r="FI312" i="4"/>
  <c r="FA312" i="4"/>
  <c r="FH312" i="4"/>
  <c r="EZ312" i="4"/>
  <c r="FO312" i="4"/>
  <c r="FG312" i="4"/>
  <c r="FN312" i="4"/>
  <c r="FF312" i="4"/>
  <c r="FM312" i="4"/>
  <c r="FE312" i="4"/>
  <c r="FL312" i="4"/>
  <c r="FD312" i="4"/>
  <c r="FK312" i="4"/>
  <c r="FC312" i="4"/>
  <c r="FJ312" i="4"/>
  <c r="FB312" i="4"/>
  <c r="FO315" i="4"/>
  <c r="FG315" i="4"/>
  <c r="FN315" i="4"/>
  <c r="FF315" i="4"/>
  <c r="FM315" i="4"/>
  <c r="FE315" i="4"/>
  <c r="FL315" i="4"/>
  <c r="FD315" i="4"/>
  <c r="FK315" i="4"/>
  <c r="FC315" i="4"/>
  <c r="FJ315" i="4"/>
  <c r="FB315" i="4"/>
  <c r="FI315" i="4"/>
  <c r="FA315" i="4"/>
  <c r="FH315" i="4"/>
  <c r="EZ315" i="4"/>
  <c r="FK361" i="4"/>
  <c r="FC361" i="4"/>
  <c r="FJ361" i="4"/>
  <c r="FB361" i="4"/>
  <c r="FO361" i="4"/>
  <c r="FG361" i="4"/>
  <c r="FN361" i="4"/>
  <c r="FF361" i="4"/>
  <c r="FI361" i="4"/>
  <c r="FH361" i="4"/>
  <c r="FE361" i="4"/>
  <c r="FD361" i="4"/>
  <c r="FA361" i="4"/>
  <c r="EZ361" i="4"/>
  <c r="FM361" i="4"/>
  <c r="FL361" i="4"/>
  <c r="FN388" i="4"/>
  <c r="FF388" i="4"/>
  <c r="FJ388" i="4"/>
  <c r="FB388" i="4"/>
  <c r="FE388" i="4"/>
  <c r="FM388" i="4"/>
  <c r="FC388" i="4"/>
  <c r="FL388" i="4"/>
  <c r="FA388" i="4"/>
  <c r="FK388" i="4"/>
  <c r="EZ388" i="4"/>
  <c r="FH388" i="4"/>
  <c r="FG388" i="4"/>
  <c r="FD388" i="4"/>
  <c r="FO388" i="4"/>
  <c r="FI388" i="4"/>
  <c r="CX386" i="4"/>
  <c r="CP386" i="4"/>
  <c r="DB386" i="4"/>
  <c r="CT386" i="4"/>
  <c r="CY386" i="4"/>
  <c r="CN386" i="4"/>
  <c r="CV386" i="4"/>
  <c r="CU386" i="4"/>
  <c r="CS386" i="4"/>
  <c r="DA386" i="4"/>
  <c r="CQ386" i="4"/>
  <c r="CZ386" i="4"/>
  <c r="CO386" i="4"/>
  <c r="CW386" i="4"/>
  <c r="CR386" i="4"/>
  <c r="DC386" i="4"/>
  <c r="EW349" i="4"/>
  <c r="EO349" i="4"/>
  <c r="EV349" i="4"/>
  <c r="EN349" i="4"/>
  <c r="EU349" i="4"/>
  <c r="EM349" i="4"/>
  <c r="ET349" i="4"/>
  <c r="EL349" i="4"/>
  <c r="ES349" i="4"/>
  <c r="EK349" i="4"/>
  <c r="ER349" i="4"/>
  <c r="EJ349" i="4"/>
  <c r="EY349" i="4"/>
  <c r="EQ349" i="4"/>
  <c r="EX349" i="4"/>
  <c r="EP349" i="4"/>
  <c r="DN352" i="4"/>
  <c r="DF352" i="4"/>
  <c r="DL352" i="4"/>
  <c r="DD352" i="4"/>
  <c r="DS352" i="4"/>
  <c r="DK352" i="4"/>
  <c r="DR352" i="4"/>
  <c r="DJ352" i="4"/>
  <c r="DP352" i="4"/>
  <c r="DH352" i="4"/>
  <c r="DO352" i="4"/>
  <c r="DG352" i="4"/>
  <c r="DI352" i="4"/>
  <c r="DE352" i="4"/>
  <c r="DQ352" i="4"/>
  <c r="DM352" i="4"/>
  <c r="DL373" i="4"/>
  <c r="DD373" i="4"/>
  <c r="DS373" i="4"/>
  <c r="DK373" i="4"/>
  <c r="DP373" i="4"/>
  <c r="DH373" i="4"/>
  <c r="DO373" i="4"/>
  <c r="DG373" i="4"/>
  <c r="DF373" i="4"/>
  <c r="DE373" i="4"/>
  <c r="DN373" i="4"/>
  <c r="DM373" i="4"/>
  <c r="DI373" i="4"/>
  <c r="DR373" i="4"/>
  <c r="DQ373" i="4"/>
  <c r="DJ373" i="4"/>
  <c r="IP83" i="4"/>
  <c r="IP44" i="4" s="1"/>
  <c r="IP67" i="4"/>
  <c r="IP43" i="4" s="1"/>
  <c r="IP51" i="4"/>
  <c r="IP42" i="4" s="1"/>
  <c r="IH83" i="4"/>
  <c r="IH44" i="4" s="1"/>
  <c r="IH67" i="4"/>
  <c r="IH43" i="4" s="1"/>
  <c r="IH51" i="4"/>
  <c r="IH42" i="4" s="1"/>
  <c r="GC75" i="4"/>
  <c r="GC59" i="4"/>
  <c r="GC91" i="4"/>
  <c r="FU86" i="4"/>
  <c r="FU70" i="4"/>
  <c r="FU54" i="4"/>
  <c r="DW86" i="4"/>
  <c r="DW70" i="4"/>
  <c r="DW54" i="4"/>
  <c r="DO94" i="4"/>
  <c r="DO78" i="4"/>
  <c r="DO62" i="4"/>
  <c r="AU342" i="4"/>
  <c r="CW71" i="4"/>
  <c r="CW27" i="4"/>
  <c r="CW49" i="4"/>
  <c r="CO71" i="4"/>
  <c r="CO27" i="4"/>
  <c r="CO49" i="4"/>
  <c r="CF84" i="4"/>
  <c r="CF68" i="4"/>
  <c r="CF52" i="4"/>
  <c r="BX93" i="4"/>
  <c r="BX77" i="4"/>
  <c r="BX61" i="4"/>
  <c r="BH83" i="4"/>
  <c r="BH67" i="4"/>
  <c r="BH51" i="4"/>
  <c r="BH93" i="4"/>
  <c r="BH61" i="4"/>
  <c r="BH77" i="4"/>
  <c r="AZ87" i="4"/>
  <c r="AZ71" i="4"/>
  <c r="AZ55" i="4"/>
  <c r="AZ93" i="4"/>
  <c r="AZ61" i="4"/>
  <c r="AZ77" i="4"/>
  <c r="AR86" i="4"/>
  <c r="AR70" i="4"/>
  <c r="AR54" i="4"/>
  <c r="T95" i="4"/>
  <c r="T79" i="4"/>
  <c r="T63" i="4"/>
  <c r="T93" i="4"/>
  <c r="T77" i="4"/>
  <c r="T61" i="4"/>
  <c r="L86" i="4"/>
  <c r="L70" i="4"/>
  <c r="L54" i="4"/>
  <c r="L94" i="4"/>
  <c r="L62" i="4"/>
  <c r="L78" i="4"/>
  <c r="CX268" i="4"/>
  <c r="CP268" i="4"/>
  <c r="CW268" i="4"/>
  <c r="CO268" i="4"/>
  <c r="CV268" i="4"/>
  <c r="CN268" i="4"/>
  <c r="DB268" i="4"/>
  <c r="CT268" i="4"/>
  <c r="DA268" i="4"/>
  <c r="CS268" i="4"/>
  <c r="CZ268" i="4"/>
  <c r="CR268" i="4"/>
  <c r="DC268" i="4"/>
  <c r="CY268" i="4"/>
  <c r="CU268" i="4"/>
  <c r="CQ268" i="4"/>
  <c r="DC269" i="4"/>
  <c r="CU269" i="4"/>
  <c r="DB269" i="4"/>
  <c r="CT269" i="4"/>
  <c r="DA269" i="4"/>
  <c r="CS269" i="4"/>
  <c r="CY269" i="4"/>
  <c r="CQ269" i="4"/>
  <c r="CX269" i="4"/>
  <c r="CP269" i="4"/>
  <c r="CW269" i="4"/>
  <c r="CO269" i="4"/>
  <c r="CZ269" i="4"/>
  <c r="CV269" i="4"/>
  <c r="CR269" i="4"/>
  <c r="CN269" i="4"/>
  <c r="FI278" i="4"/>
  <c r="FA278" i="4"/>
  <c r="FH278" i="4"/>
  <c r="EZ278" i="4"/>
  <c r="FO278" i="4"/>
  <c r="FG278" i="4"/>
  <c r="FN278" i="4"/>
  <c r="FF278" i="4"/>
  <c r="FM278" i="4"/>
  <c r="FE278" i="4"/>
  <c r="FL278" i="4"/>
  <c r="FD278" i="4"/>
  <c r="FK278" i="4"/>
  <c r="FC278" i="4"/>
  <c r="FJ278" i="4"/>
  <c r="FB278" i="4"/>
  <c r="EF297" i="4"/>
  <c r="DX297" i="4"/>
  <c r="EE297" i="4"/>
  <c r="DW297" i="4"/>
  <c r="ED297" i="4"/>
  <c r="DV297" i="4"/>
  <c r="EC297" i="4"/>
  <c r="DU297" i="4"/>
  <c r="EB297" i="4"/>
  <c r="DT297" i="4"/>
  <c r="EI297" i="4"/>
  <c r="EA297" i="4"/>
  <c r="EH297" i="4"/>
  <c r="DZ297" i="4"/>
  <c r="EG297" i="4"/>
  <c r="DY297" i="4"/>
  <c r="ED299" i="4"/>
  <c r="DV299" i="4"/>
  <c r="EC299" i="4"/>
  <c r="DU299" i="4"/>
  <c r="EB299" i="4"/>
  <c r="DT299" i="4"/>
  <c r="EI299" i="4"/>
  <c r="EA299" i="4"/>
  <c r="EH299" i="4"/>
  <c r="DZ299" i="4"/>
  <c r="EG299" i="4"/>
  <c r="DY299" i="4"/>
  <c r="EF299" i="4"/>
  <c r="DX299" i="4"/>
  <c r="EE299" i="4"/>
  <c r="DW299" i="4"/>
  <c r="DA298" i="4"/>
  <c r="CS298" i="4"/>
  <c r="CZ298" i="4"/>
  <c r="CR298" i="4"/>
  <c r="CY298" i="4"/>
  <c r="CQ298" i="4"/>
  <c r="CX298" i="4"/>
  <c r="CP298" i="4"/>
  <c r="CW298" i="4"/>
  <c r="CO298" i="4"/>
  <c r="CV298" i="4"/>
  <c r="CN298" i="4"/>
  <c r="DC298" i="4"/>
  <c r="CU298" i="4"/>
  <c r="DB298" i="4"/>
  <c r="CT298" i="4"/>
  <c r="FN308" i="4"/>
  <c r="FF308" i="4"/>
  <c r="FM308" i="4"/>
  <c r="FE308" i="4"/>
  <c r="FL308" i="4"/>
  <c r="FD308" i="4"/>
  <c r="FK308" i="4"/>
  <c r="FC308" i="4"/>
  <c r="FJ308" i="4"/>
  <c r="FB308" i="4"/>
  <c r="FI308" i="4"/>
  <c r="FA308" i="4"/>
  <c r="FH308" i="4"/>
  <c r="EZ308" i="4"/>
  <c r="FO308" i="4"/>
  <c r="FG308" i="4"/>
  <c r="DB307" i="4"/>
  <c r="CT307" i="4"/>
  <c r="DA307" i="4"/>
  <c r="CS307" i="4"/>
  <c r="CZ307" i="4"/>
  <c r="CR307" i="4"/>
  <c r="CY307" i="4"/>
  <c r="CQ307" i="4"/>
  <c r="CX307" i="4"/>
  <c r="CP307" i="4"/>
  <c r="CW307" i="4"/>
  <c r="CO307" i="4"/>
  <c r="CV307" i="4"/>
  <c r="CN307" i="4"/>
  <c r="DC307" i="4"/>
  <c r="CU307" i="4"/>
  <c r="EH308" i="4"/>
  <c r="DZ308" i="4"/>
  <c r="EG308" i="4"/>
  <c r="DY308" i="4"/>
  <c r="EF308" i="4"/>
  <c r="DX308" i="4"/>
  <c r="EE308" i="4"/>
  <c r="DW308" i="4"/>
  <c r="ED308" i="4"/>
  <c r="DV308" i="4"/>
  <c r="EC308" i="4"/>
  <c r="DU308" i="4"/>
  <c r="EB308" i="4"/>
  <c r="DT308" i="4"/>
  <c r="EI308" i="4"/>
  <c r="EA308" i="4"/>
  <c r="CZ342" i="4"/>
  <c r="CR342" i="4"/>
  <c r="CY342" i="4"/>
  <c r="CQ342" i="4"/>
  <c r="CX342" i="4"/>
  <c r="CP342" i="4"/>
  <c r="CW342" i="4"/>
  <c r="CO342" i="4"/>
  <c r="CV342" i="4"/>
  <c r="CN342" i="4"/>
  <c r="DC342" i="4"/>
  <c r="CU342" i="4"/>
  <c r="DB342" i="4"/>
  <c r="CT342" i="4"/>
  <c r="DA342" i="4"/>
  <c r="CS342" i="4"/>
  <c r="FL365" i="4"/>
  <c r="FD365" i="4"/>
  <c r="FK365" i="4"/>
  <c r="FC365" i="4"/>
  <c r="FH365" i="4"/>
  <c r="EZ365" i="4"/>
  <c r="FO365" i="4"/>
  <c r="FG365" i="4"/>
  <c r="FM365" i="4"/>
  <c r="FI365" i="4"/>
  <c r="FF365" i="4"/>
  <c r="FE365" i="4"/>
  <c r="FA365" i="4"/>
  <c r="FN365" i="4"/>
  <c r="FJ365" i="4"/>
  <c r="FB365" i="4"/>
  <c r="CV367" i="4"/>
  <c r="CN367" i="4"/>
  <c r="DC367" i="4"/>
  <c r="CU367" i="4"/>
  <c r="CZ367" i="4"/>
  <c r="CR367" i="4"/>
  <c r="CY367" i="4"/>
  <c r="CQ367" i="4"/>
  <c r="CT367" i="4"/>
  <c r="CS367" i="4"/>
  <c r="CP367" i="4"/>
  <c r="CO367" i="4"/>
  <c r="DB367" i="4"/>
  <c r="DA367" i="4"/>
  <c r="CX367" i="4"/>
  <c r="CW367" i="4"/>
  <c r="BT85" i="4"/>
  <c r="BT69" i="4"/>
  <c r="BT53" i="4"/>
  <c r="ER83" i="4"/>
  <c r="ER85" i="4"/>
  <c r="EL87" i="4"/>
  <c r="GQ55" i="4"/>
  <c r="GO53" i="4"/>
  <c r="GO51" i="4"/>
  <c r="GO42" i="4" s="1"/>
  <c r="IO83" i="4"/>
  <c r="IO44" i="4" s="1"/>
  <c r="IO67" i="4"/>
  <c r="IO43" i="4" s="1"/>
  <c r="IO51" i="4"/>
  <c r="IO42" i="4" s="1"/>
  <c r="IG83" i="4"/>
  <c r="IG44" i="4" s="1"/>
  <c r="IG67" i="4"/>
  <c r="IG43" i="4" s="1"/>
  <c r="IG51" i="4"/>
  <c r="IG42" i="4" s="1"/>
  <c r="GB86" i="4"/>
  <c r="GB70" i="4"/>
  <c r="GB54" i="4"/>
  <c r="GB93" i="4"/>
  <c r="GB61" i="4"/>
  <c r="GB77" i="4"/>
  <c r="FT91" i="4"/>
  <c r="FT75" i="4"/>
  <c r="FT59" i="4"/>
  <c r="FJ83" i="4"/>
  <c r="FJ44" i="4" s="1"/>
  <c r="FJ67" i="4"/>
  <c r="FJ43" i="4" s="1"/>
  <c r="FJ51" i="4"/>
  <c r="FJ42" i="4" s="1"/>
  <c r="FB83" i="4"/>
  <c r="FB44" i="4" s="1"/>
  <c r="FB67" i="4"/>
  <c r="FB43" i="4" s="1"/>
  <c r="FB51" i="4"/>
  <c r="FB42" i="4" s="1"/>
  <c r="DV83" i="4"/>
  <c r="DV67" i="4"/>
  <c r="DV51" i="4"/>
  <c r="DV94" i="4"/>
  <c r="DV78" i="4"/>
  <c r="DV62" i="4"/>
  <c r="DN86" i="4"/>
  <c r="DN70" i="4"/>
  <c r="DN54" i="4"/>
  <c r="DN92" i="4"/>
  <c r="DN76" i="4"/>
  <c r="DN60" i="4"/>
  <c r="CE70" i="4"/>
  <c r="CE86" i="4"/>
  <c r="CE54" i="4"/>
  <c r="CE92" i="4"/>
  <c r="CE76" i="4"/>
  <c r="CE60" i="4"/>
  <c r="BG85" i="4"/>
  <c r="BG69" i="4"/>
  <c r="BG53" i="4"/>
  <c r="BG75" i="4"/>
  <c r="BG59" i="4"/>
  <c r="BG91" i="4"/>
  <c r="AQ85" i="4"/>
  <c r="AQ69" i="4"/>
  <c r="AQ53" i="4"/>
  <c r="AI92" i="4"/>
  <c r="AI76" i="4"/>
  <c r="AI60" i="4"/>
  <c r="S76" i="4"/>
  <c r="S60" i="4"/>
  <c r="S92" i="4"/>
  <c r="K85" i="4"/>
  <c r="K69" i="4"/>
  <c r="K53" i="4"/>
  <c r="FL346" i="4"/>
  <c r="FD346" i="4"/>
  <c r="FJ346" i="4"/>
  <c r="FJ415" i="4" s="1"/>
  <c r="FB346" i="4"/>
  <c r="FI346" i="4"/>
  <c r="FI415" i="4" s="1"/>
  <c r="FA346" i="4"/>
  <c r="FH346" i="4"/>
  <c r="EZ346" i="4"/>
  <c r="FN346" i="4"/>
  <c r="FF346" i="4"/>
  <c r="FM346" i="4"/>
  <c r="FE346" i="4"/>
  <c r="FG346" i="4"/>
  <c r="FG415" i="4" s="1"/>
  <c r="FC346" i="4"/>
  <c r="FO346" i="4"/>
  <c r="FK346" i="4"/>
  <c r="EB340" i="4"/>
  <c r="DT340" i="4"/>
  <c r="EI340" i="4"/>
  <c r="EA340" i="4"/>
  <c r="EH340" i="4"/>
  <c r="DZ340" i="4"/>
  <c r="EG340" i="4"/>
  <c r="DY340" i="4"/>
  <c r="EF340" i="4"/>
  <c r="DX340" i="4"/>
  <c r="EE340" i="4"/>
  <c r="DW340" i="4"/>
  <c r="ED340" i="4"/>
  <c r="DV340" i="4"/>
  <c r="EC340" i="4"/>
  <c r="DU340" i="4"/>
  <c r="EG335" i="4"/>
  <c r="DY335" i="4"/>
  <c r="EF335" i="4"/>
  <c r="DX335" i="4"/>
  <c r="EE335" i="4"/>
  <c r="DW335" i="4"/>
  <c r="ED335" i="4"/>
  <c r="DV335" i="4"/>
  <c r="EC335" i="4"/>
  <c r="DU335" i="4"/>
  <c r="EB335" i="4"/>
  <c r="DT335" i="4"/>
  <c r="EI335" i="4"/>
  <c r="EA335" i="4"/>
  <c r="EH335" i="4"/>
  <c r="DZ335" i="4"/>
  <c r="FJ347" i="4"/>
  <c r="FB347" i="4"/>
  <c r="FH347" i="4"/>
  <c r="FH415" i="4" s="1"/>
  <c r="EZ347" i="4"/>
  <c r="FO347" i="4"/>
  <c r="FO415" i="4" s="1"/>
  <c r="FG347" i="4"/>
  <c r="FN347" i="4"/>
  <c r="FF347" i="4"/>
  <c r="FL347" i="4"/>
  <c r="FD347" i="4"/>
  <c r="FK347" i="4"/>
  <c r="FK415" i="4" s="1"/>
  <c r="FC347" i="4"/>
  <c r="FM347" i="4"/>
  <c r="FM415" i="4" s="1"/>
  <c r="FI347" i="4"/>
  <c r="FE347" i="4"/>
  <c r="FA347" i="4"/>
  <c r="FK369" i="4"/>
  <c r="FC369" i="4"/>
  <c r="FJ369" i="4"/>
  <c r="FB369" i="4"/>
  <c r="FO369" i="4"/>
  <c r="FG369" i="4"/>
  <c r="FN369" i="4"/>
  <c r="FF369" i="4"/>
  <c r="FA369" i="4"/>
  <c r="EZ369" i="4"/>
  <c r="FM369" i="4"/>
  <c r="FL369" i="4"/>
  <c r="FI369" i="4"/>
  <c r="FH369" i="4"/>
  <c r="FE369" i="4"/>
  <c r="FD369" i="4"/>
  <c r="ED263" i="4"/>
  <c r="DV263" i="4"/>
  <c r="EC263" i="4"/>
  <c r="DU263" i="4"/>
  <c r="EB263" i="4"/>
  <c r="DT263" i="4"/>
  <c r="EI263" i="4"/>
  <c r="EA263" i="4"/>
  <c r="EH263" i="4"/>
  <c r="DZ263" i="4"/>
  <c r="EG263" i="4"/>
  <c r="DY263" i="4"/>
  <c r="EF263" i="4"/>
  <c r="DX263" i="4"/>
  <c r="DW263" i="4"/>
  <c r="EE263" i="4"/>
  <c r="FO265" i="4"/>
  <c r="FG265" i="4"/>
  <c r="FN265" i="4"/>
  <c r="FF265" i="4"/>
  <c r="FM265" i="4"/>
  <c r="FE265" i="4"/>
  <c r="FL265" i="4"/>
  <c r="FD265" i="4"/>
  <c r="FK265" i="4"/>
  <c r="FC265" i="4"/>
  <c r="FJ265" i="4"/>
  <c r="FB265" i="4"/>
  <c r="FI265" i="4"/>
  <c r="FA265" i="4"/>
  <c r="EZ265" i="4"/>
  <c r="FH265" i="4"/>
  <c r="CV275" i="4"/>
  <c r="CN275" i="4"/>
  <c r="DC275" i="4"/>
  <c r="DC397" i="4" s="1"/>
  <c r="CU275" i="4"/>
  <c r="DB275" i="4"/>
  <c r="DB397" i="4" s="1"/>
  <c r="CT275" i="4"/>
  <c r="DA275" i="4"/>
  <c r="CS275" i="4"/>
  <c r="CZ275" i="4"/>
  <c r="CR275" i="4"/>
  <c r="CY275" i="4"/>
  <c r="CY397" i="4" s="1"/>
  <c r="CQ275" i="4"/>
  <c r="CX275" i="4"/>
  <c r="CX401" i="4" s="1"/>
  <c r="CP275" i="4"/>
  <c r="CW275" i="4"/>
  <c r="CO275" i="4"/>
  <c r="FH273" i="4"/>
  <c r="EZ273" i="4"/>
  <c r="FO273" i="4"/>
  <c r="FO401" i="4" s="1"/>
  <c r="FG273" i="4"/>
  <c r="FN273" i="4"/>
  <c r="FN401" i="4" s="1"/>
  <c r="FF273" i="4"/>
  <c r="FM273" i="4"/>
  <c r="FE273" i="4"/>
  <c r="FL273" i="4"/>
  <c r="FD273" i="4"/>
  <c r="FK273" i="4"/>
  <c r="FK401" i="4" s="1"/>
  <c r="FC273" i="4"/>
  <c r="FJ273" i="4"/>
  <c r="FJ397" i="4" s="1"/>
  <c r="FB273" i="4"/>
  <c r="FI273" i="4"/>
  <c r="FA273" i="4"/>
  <c r="CW286" i="4"/>
  <c r="CO286" i="4"/>
  <c r="CV286" i="4"/>
  <c r="CN286" i="4"/>
  <c r="DC286" i="4"/>
  <c r="CU286" i="4"/>
  <c r="DB286" i="4"/>
  <c r="CT286" i="4"/>
  <c r="DA286" i="4"/>
  <c r="CS286" i="4"/>
  <c r="CZ286" i="4"/>
  <c r="CR286" i="4"/>
  <c r="CY286" i="4"/>
  <c r="CQ286" i="4"/>
  <c r="CX286" i="4"/>
  <c r="CP286" i="4"/>
  <c r="FJ296" i="4"/>
  <c r="FB296" i="4"/>
  <c r="FI296" i="4"/>
  <c r="FA296" i="4"/>
  <c r="FH296" i="4"/>
  <c r="EZ296" i="4"/>
  <c r="FO296" i="4"/>
  <c r="FG296" i="4"/>
  <c r="FN296" i="4"/>
  <c r="FF296" i="4"/>
  <c r="FM296" i="4"/>
  <c r="FE296" i="4"/>
  <c r="FL296" i="4"/>
  <c r="FD296" i="4"/>
  <c r="FK296" i="4"/>
  <c r="FC296" i="4"/>
  <c r="DC319" i="4"/>
  <c r="DC410" i="4" s="1"/>
  <c r="CU319" i="4"/>
  <c r="CU410" i="4" s="1"/>
  <c r="DB319" i="4"/>
  <c r="DB410" i="4" s="1"/>
  <c r="CT319" i="4"/>
  <c r="CT410" i="4" s="1"/>
  <c r="DA319" i="4"/>
  <c r="DA410" i="4" s="1"/>
  <c r="CS319" i="4"/>
  <c r="CS410" i="4" s="1"/>
  <c r="CZ319" i="4"/>
  <c r="CZ410" i="4" s="1"/>
  <c r="CR319" i="4"/>
  <c r="CR410" i="4" s="1"/>
  <c r="CY319" i="4"/>
  <c r="CY410" i="4" s="1"/>
  <c r="CQ319" i="4"/>
  <c r="CQ410" i="4" s="1"/>
  <c r="CX319" i="4"/>
  <c r="CX410" i="4" s="1"/>
  <c r="CP319" i="4"/>
  <c r="CP410" i="4" s="1"/>
  <c r="CW319" i="4"/>
  <c r="CW410" i="4" s="1"/>
  <c r="CO319" i="4"/>
  <c r="CO410" i="4" s="1"/>
  <c r="CV319" i="4"/>
  <c r="CV410" i="4" s="1"/>
  <c r="CN319" i="4"/>
  <c r="CN410" i="4" s="1"/>
  <c r="DC322" i="4"/>
  <c r="CU322" i="4"/>
  <c r="DB322" i="4"/>
  <c r="CT322" i="4"/>
  <c r="DA322" i="4"/>
  <c r="CS322" i="4"/>
  <c r="CZ322" i="4"/>
  <c r="CR322" i="4"/>
  <c r="CY322" i="4"/>
  <c r="CQ322" i="4"/>
  <c r="CX322" i="4"/>
  <c r="CP322" i="4"/>
  <c r="CW322" i="4"/>
  <c r="CO322" i="4"/>
  <c r="CV322" i="4"/>
  <c r="CN322" i="4"/>
  <c r="FH325" i="4"/>
  <c r="EZ325" i="4"/>
  <c r="FO325" i="4"/>
  <c r="FG325" i="4"/>
  <c r="FN325" i="4"/>
  <c r="FF325" i="4"/>
  <c r="FM325" i="4"/>
  <c r="FE325" i="4"/>
  <c r="FL325" i="4"/>
  <c r="FD325" i="4"/>
  <c r="FK325" i="4"/>
  <c r="FC325" i="4"/>
  <c r="FJ325" i="4"/>
  <c r="FB325" i="4"/>
  <c r="FI325" i="4"/>
  <c r="FA325" i="4"/>
  <c r="CX358" i="4"/>
  <c r="CP358" i="4"/>
  <c r="CW358" i="4"/>
  <c r="CO358" i="4"/>
  <c r="DB358" i="4"/>
  <c r="CT358" i="4"/>
  <c r="DA358" i="4"/>
  <c r="CS358" i="4"/>
  <c r="CY358" i="4"/>
  <c r="CU358" i="4"/>
  <c r="CR358" i="4"/>
  <c r="CQ358" i="4"/>
  <c r="DC358" i="4"/>
  <c r="CZ358" i="4"/>
  <c r="CV358" i="4"/>
  <c r="CN358" i="4"/>
  <c r="FL382" i="4"/>
  <c r="FD382" i="4"/>
  <c r="FH382" i="4"/>
  <c r="EZ382" i="4"/>
  <c r="FF382" i="4"/>
  <c r="FM382" i="4"/>
  <c r="FB382" i="4"/>
  <c r="FK382" i="4"/>
  <c r="FA382" i="4"/>
  <c r="FG382" i="4"/>
  <c r="FJ382" i="4"/>
  <c r="FI382" i="4"/>
  <c r="FE382" i="4"/>
  <c r="FC382" i="4"/>
  <c r="FO382" i="4"/>
  <c r="FN382" i="4"/>
  <c r="EI384" i="4"/>
  <c r="EA384" i="4"/>
  <c r="EE384" i="4"/>
  <c r="DW384" i="4"/>
  <c r="EG384" i="4"/>
  <c r="DV384" i="4"/>
  <c r="EB384" i="4"/>
  <c r="DZ384" i="4"/>
  <c r="DU384" i="4"/>
  <c r="EH384" i="4"/>
  <c r="DT384" i="4"/>
  <c r="EC384" i="4"/>
  <c r="EF384" i="4"/>
  <c r="ED384" i="4"/>
  <c r="DX384" i="4"/>
  <c r="DY384" i="4"/>
  <c r="H289" i="4"/>
  <c r="H297" i="4" s="1"/>
  <c r="T281" i="4"/>
  <c r="AL6" i="4" s="1"/>
  <c r="DQ272" i="4"/>
  <c r="DQ392" i="4" s="1"/>
  <c r="DI272" i="4"/>
  <c r="DI392" i="4" s="1"/>
  <c r="DP272" i="4"/>
  <c r="DP392" i="4" s="1"/>
  <c r="DH272" i="4"/>
  <c r="DH392" i="4" s="1"/>
  <c r="DO272" i="4"/>
  <c r="DO392" i="4" s="1"/>
  <c r="DG272" i="4"/>
  <c r="DG392" i="4" s="1"/>
  <c r="DN272" i="4"/>
  <c r="DN392" i="4" s="1"/>
  <c r="DF272" i="4"/>
  <c r="DF392" i="4" s="1"/>
  <c r="DL272" i="4"/>
  <c r="DL392" i="4" s="1"/>
  <c r="DD272" i="4"/>
  <c r="DD392" i="4" s="1"/>
  <c r="DS272" i="4"/>
  <c r="DS392" i="4" s="1"/>
  <c r="DK272" i="4"/>
  <c r="DK392" i="4" s="1"/>
  <c r="DR272" i="4"/>
  <c r="DR392" i="4" s="1"/>
  <c r="DJ272" i="4"/>
  <c r="DJ392" i="4" s="1"/>
  <c r="DM272" i="4"/>
  <c r="DM392" i="4" s="1"/>
  <c r="DE272" i="4"/>
  <c r="DE392" i="4" s="1"/>
  <c r="BL93" i="4"/>
  <c r="BL77" i="4"/>
  <c r="BL61" i="4"/>
  <c r="BL95" i="4"/>
  <c r="BL79" i="4"/>
  <c r="BL63" i="4"/>
  <c r="EV415" i="4"/>
  <c r="EN415" i="4"/>
  <c r="DP415" i="4"/>
  <c r="DH415" i="4"/>
  <c r="CZ415" i="4"/>
  <c r="CJ415" i="4"/>
  <c r="EU415" i="4"/>
  <c r="EM415" i="4"/>
  <c r="EE415" i="4"/>
  <c r="DG415" i="4"/>
  <c r="CY415" i="4"/>
  <c r="CQ415" i="4"/>
  <c r="CI415" i="4"/>
  <c r="ER415" i="4"/>
  <c r="EJ415" i="4"/>
  <c r="EB415" i="4"/>
  <c r="DL415" i="4"/>
  <c r="DD415" i="4"/>
  <c r="CV415" i="4"/>
  <c r="CN415" i="4"/>
  <c r="CF415" i="4"/>
  <c r="EY415" i="4"/>
  <c r="EQ415" i="4"/>
  <c r="EI415" i="4"/>
  <c r="DS415" i="4"/>
  <c r="DK415" i="4"/>
  <c r="DC415" i="4"/>
  <c r="CU415" i="4"/>
  <c r="CM415" i="4"/>
  <c r="ES415" i="4"/>
  <c r="DM415" i="4"/>
  <c r="CW415" i="4"/>
  <c r="EK415" i="4"/>
  <c r="DE415" i="4"/>
  <c r="CO415" i="4"/>
  <c r="EX415" i="4"/>
  <c r="DI415" i="4"/>
  <c r="EW415" i="4"/>
  <c r="DF415" i="4"/>
  <c r="FN415" i="4"/>
  <c r="ET415" i="4"/>
  <c r="DB415" i="4"/>
  <c r="EP415" i="4"/>
  <c r="DA415" i="4"/>
  <c r="EO415" i="4"/>
  <c r="DR415" i="4"/>
  <c r="CX415" i="4"/>
  <c r="EL415" i="4"/>
  <c r="CT415" i="4"/>
  <c r="CS415" i="4"/>
  <c r="DJ415" i="4"/>
  <c r="CP415" i="4"/>
  <c r="Z349" i="4"/>
  <c r="AA345" i="4"/>
  <c r="BS343" i="4"/>
  <c r="BK343" i="4"/>
  <c r="BQ343" i="4"/>
  <c r="BI343" i="4"/>
  <c r="BP343" i="4"/>
  <c r="BH343" i="4"/>
  <c r="BW343" i="4"/>
  <c r="BO343" i="4"/>
  <c r="BU343" i="4"/>
  <c r="BM343" i="4"/>
  <c r="BT343" i="4"/>
  <c r="BL343" i="4"/>
  <c r="BV343" i="4"/>
  <c r="BR343" i="4"/>
  <c r="BN343" i="4"/>
  <c r="BJ343" i="4"/>
  <c r="BH366" i="4"/>
  <c r="BM366" i="4"/>
  <c r="BF306" i="4"/>
  <c r="AX306" i="4"/>
  <c r="AC307" i="4"/>
  <c r="R305" i="4"/>
  <c r="R308" i="4" s="1"/>
  <c r="R309" i="4" s="1"/>
  <c r="R310" i="4" s="1"/>
  <c r="R307" i="4"/>
  <c r="BD284" i="4"/>
  <c r="O300" i="4"/>
  <c r="O308" i="4" s="1"/>
  <c r="M316" i="4" s="1"/>
  <c r="M292" i="4"/>
  <c r="AY284" i="4"/>
  <c r="BP274" i="4"/>
  <c r="BH274" i="4"/>
  <c r="BW274" i="4"/>
  <c r="BO274" i="4"/>
  <c r="BV274" i="4"/>
  <c r="BN274" i="4"/>
  <c r="BU274" i="4"/>
  <c r="BM274" i="4"/>
  <c r="BT274" i="4"/>
  <c r="BL274" i="4"/>
  <c r="BS274" i="4"/>
  <c r="BK274" i="4"/>
  <c r="BR274" i="4"/>
  <c r="BJ274" i="4"/>
  <c r="BQ274" i="4"/>
  <c r="BI274" i="4"/>
  <c r="N296" i="4"/>
  <c r="N304" i="4" s="1"/>
  <c r="P312" i="4" s="1"/>
  <c r="P288" i="4"/>
  <c r="EW401" i="4"/>
  <c r="EO401" i="4"/>
  <c r="DI401" i="4"/>
  <c r="DA401" i="4"/>
  <c r="CS401" i="4"/>
  <c r="BE401" i="4"/>
  <c r="AW401" i="4"/>
  <c r="EX397" i="4"/>
  <c r="EP397" i="4"/>
  <c r="DJ397" i="4"/>
  <c r="CT397" i="4"/>
  <c r="BF397" i="4"/>
  <c r="AX397" i="4"/>
  <c r="ES401" i="4"/>
  <c r="EK401" i="4"/>
  <c r="DE401" i="4"/>
  <c r="CW401" i="4"/>
  <c r="CO401" i="4"/>
  <c r="BA401" i="4"/>
  <c r="AS401" i="4"/>
  <c r="ET397" i="4"/>
  <c r="EL397" i="4"/>
  <c r="DN397" i="4"/>
  <c r="DF397" i="4"/>
  <c r="CP397" i="4"/>
  <c r="BB397" i="4"/>
  <c r="AT397" i="4"/>
  <c r="EY401" i="4"/>
  <c r="EN401" i="4"/>
  <c r="DS401" i="4"/>
  <c r="CB401" i="4"/>
  <c r="BG401" i="4"/>
  <c r="AV401" i="4"/>
  <c r="EU397" i="4"/>
  <c r="EJ397" i="4"/>
  <c r="DO397" i="4"/>
  <c r="DD397" i="4"/>
  <c r="CS397" i="4"/>
  <c r="EV401" i="4"/>
  <c r="EL401" i="4"/>
  <c r="DP401" i="4"/>
  <c r="DF401" i="4"/>
  <c r="CU401" i="4"/>
  <c r="BD401" i="4"/>
  <c r="AT401" i="4"/>
  <c r="ER397" i="4"/>
  <c r="EG397" i="4"/>
  <c r="DL397" i="4"/>
  <c r="DA397" i="4"/>
  <c r="CQ397" i="4"/>
  <c r="EU401" i="4"/>
  <c r="EJ401" i="4"/>
  <c r="DO401" i="4"/>
  <c r="DD401" i="4"/>
  <c r="CT401" i="4"/>
  <c r="BC401" i="4"/>
  <c r="AR401" i="4"/>
  <c r="EQ397" i="4"/>
  <c r="DK397" i="4"/>
  <c r="CZ397" i="4"/>
  <c r="CO397" i="4"/>
  <c r="AY397" i="4"/>
  <c r="ET401" i="4"/>
  <c r="EI401" i="4"/>
  <c r="DN401" i="4"/>
  <c r="CR401" i="4"/>
  <c r="BB401" i="4"/>
  <c r="EO397" i="4"/>
  <c r="DI397" i="4"/>
  <c r="CN397" i="4"/>
  <c r="EQ401" i="4"/>
  <c r="DK401" i="4"/>
  <c r="CZ401" i="4"/>
  <c r="CP401" i="4"/>
  <c r="AY401" i="4"/>
  <c r="EW397" i="4"/>
  <c r="EM397" i="4"/>
  <c r="EB397" i="4"/>
  <c r="DG397" i="4"/>
  <c r="CV397" i="4"/>
  <c r="EP401" i="4"/>
  <c r="EE401" i="4"/>
  <c r="DJ401" i="4"/>
  <c r="CN401" i="4"/>
  <c r="AX401" i="4"/>
  <c r="EV397" i="4"/>
  <c r="EK397" i="4"/>
  <c r="DP397" i="4"/>
  <c r="DE397" i="4"/>
  <c r="CU397" i="4"/>
  <c r="BD397" i="4"/>
  <c r="AS397" i="4"/>
  <c r="CQ401" i="4"/>
  <c r="AZ401" i="4"/>
  <c r="EY397" i="4"/>
  <c r="BA397" i="4"/>
  <c r="EN397" i="4"/>
  <c r="CW397" i="4"/>
  <c r="AW397" i="4"/>
  <c r="DR401" i="4"/>
  <c r="EI397" i="4"/>
  <c r="CR397" i="4"/>
  <c r="AV397" i="4"/>
  <c r="DL401" i="4"/>
  <c r="EC397" i="4"/>
  <c r="AU397" i="4"/>
  <c r="ER401" i="4"/>
  <c r="FI397" i="4"/>
  <c r="DS397" i="4"/>
  <c r="BE397" i="4"/>
  <c r="EM401" i="4"/>
  <c r="CV401" i="4"/>
  <c r="BF401" i="4"/>
  <c r="FD397" i="4"/>
  <c r="BC397" i="4"/>
  <c r="EX401" i="4"/>
  <c r="BG397" i="4"/>
  <c r="DG401" i="4"/>
  <c r="AR397" i="4"/>
  <c r="AU401" i="4"/>
  <c r="DX397" i="4"/>
  <c r="ES397" i="4"/>
  <c r="AZ397" i="4"/>
  <c r="Z283" i="4"/>
  <c r="AA273" i="4"/>
  <c r="BH284" i="4"/>
  <c r="BL284" i="4"/>
  <c r="BF284" i="4"/>
  <c r="O275" i="4"/>
  <c r="M283" i="4"/>
  <c r="BW266" i="4"/>
  <c r="BO266" i="4"/>
  <c r="BV266" i="4"/>
  <c r="BN266" i="4"/>
  <c r="BU266" i="4"/>
  <c r="BM266" i="4"/>
  <c r="BT266" i="4"/>
  <c r="BL266" i="4"/>
  <c r="BS266" i="4"/>
  <c r="BK266" i="4"/>
  <c r="BR266" i="4"/>
  <c r="BJ266" i="4"/>
  <c r="BQ266" i="4"/>
  <c r="BI266" i="4"/>
  <c r="BP266" i="4"/>
  <c r="BH266" i="4"/>
  <c r="AC226" i="4"/>
  <c r="AX145" i="4"/>
  <c r="CL183" i="4"/>
  <c r="CL116" i="4"/>
  <c r="AB112" i="4"/>
  <c r="AW112" i="4" s="1"/>
  <c r="BR112" i="4" s="1"/>
  <c r="G120" i="4"/>
  <c r="DH128" i="4"/>
  <c r="DH136" i="4" s="1"/>
  <c r="DH71" i="4"/>
  <c r="DH79" i="4" s="1"/>
  <c r="GN108" i="4"/>
  <c r="GN116" i="4" s="1"/>
  <c r="GN51" i="4"/>
  <c r="GN59" i="4" s="1"/>
  <c r="GV42" i="4"/>
  <c r="IN86" i="4"/>
  <c r="IN70" i="4"/>
  <c r="IN54" i="4"/>
  <c r="IF86" i="4"/>
  <c r="IF70" i="4"/>
  <c r="IF54" i="4"/>
  <c r="HU85" i="4"/>
  <c r="HU69" i="4"/>
  <c r="HU53" i="4"/>
  <c r="HM85" i="4"/>
  <c r="HM69" i="4"/>
  <c r="HM53" i="4"/>
  <c r="GI91" i="4"/>
  <c r="GI47" i="4" s="1"/>
  <c r="GI75" i="4"/>
  <c r="GI46" i="4" s="1"/>
  <c r="GI59" i="4"/>
  <c r="GI45" i="4" s="1"/>
  <c r="GA83" i="4"/>
  <c r="GA44" i="4" s="1"/>
  <c r="GA67" i="4"/>
  <c r="GA43" i="4" s="1"/>
  <c r="GA51" i="4"/>
  <c r="GA42" i="4" s="1"/>
  <c r="FI86" i="4"/>
  <c r="FI70" i="4"/>
  <c r="FI54" i="4"/>
  <c r="FA86" i="4"/>
  <c r="FA70" i="4"/>
  <c r="FA54" i="4"/>
  <c r="DU59" i="4"/>
  <c r="DU45" i="4" s="1"/>
  <c r="DU91" i="4"/>
  <c r="DU47" i="4" s="1"/>
  <c r="DU75" i="4"/>
  <c r="DU46" i="4" s="1"/>
  <c r="DM87" i="4"/>
  <c r="DM71" i="4"/>
  <c r="DM55" i="4"/>
  <c r="BC342" i="4"/>
  <c r="AT306" i="4"/>
  <c r="DC69" i="4"/>
  <c r="DC18" i="4" s="1"/>
  <c r="DC47" i="4"/>
  <c r="DC17" i="4" s="1"/>
  <c r="DC25" i="4"/>
  <c r="DC16" i="4" s="1"/>
  <c r="CU69" i="4"/>
  <c r="CU18" i="4" s="1"/>
  <c r="CU47" i="4"/>
  <c r="CU17" i="4" s="1"/>
  <c r="CU25" i="4"/>
  <c r="CU16" i="4" s="1"/>
  <c r="CD83" i="4"/>
  <c r="CD44" i="4" s="1"/>
  <c r="CD67" i="4"/>
  <c r="CD43" i="4" s="1"/>
  <c r="CD51" i="4"/>
  <c r="CD42" i="4" s="1"/>
  <c r="CD91" i="4"/>
  <c r="CD47" i="4" s="1"/>
  <c r="CD75" i="4"/>
  <c r="CD46" i="4" s="1"/>
  <c r="CD59" i="4"/>
  <c r="CD45" i="4" s="1"/>
  <c r="BV87" i="4"/>
  <c r="BV71" i="4"/>
  <c r="BV55" i="4"/>
  <c r="BV94" i="4"/>
  <c r="BV62" i="4"/>
  <c r="BV78" i="4"/>
  <c r="AX86" i="4"/>
  <c r="AX70" i="4"/>
  <c r="AX54" i="4"/>
  <c r="AX76" i="4"/>
  <c r="AX60" i="4"/>
  <c r="AX92" i="4"/>
  <c r="AH84" i="4"/>
  <c r="AH68" i="4"/>
  <c r="AH52" i="4"/>
  <c r="J69" i="4"/>
  <c r="J85" i="4"/>
  <c r="J53" i="4"/>
  <c r="J94" i="4"/>
  <c r="J62" i="4"/>
  <c r="J78" i="4"/>
  <c r="J76" i="4"/>
  <c r="J60" i="4"/>
  <c r="J92" i="4"/>
  <c r="EW271" i="4"/>
  <c r="EW390" i="4" s="1"/>
  <c r="EO271" i="4"/>
  <c r="EO390" i="4" s="1"/>
  <c r="EV271" i="4"/>
  <c r="EV390" i="4" s="1"/>
  <c r="EN271" i="4"/>
  <c r="EN390" i="4" s="1"/>
  <c r="EU271" i="4"/>
  <c r="EU390" i="4" s="1"/>
  <c r="EM271" i="4"/>
  <c r="EM390" i="4" s="1"/>
  <c r="ET271" i="4"/>
  <c r="ET390" i="4" s="1"/>
  <c r="EL271" i="4"/>
  <c r="EL390" i="4" s="1"/>
  <c r="ER271" i="4"/>
  <c r="ER390" i="4" s="1"/>
  <c r="EJ271" i="4"/>
  <c r="EJ390" i="4" s="1"/>
  <c r="EY271" i="4"/>
  <c r="EY390" i="4" s="1"/>
  <c r="EQ271" i="4"/>
  <c r="EQ390" i="4" s="1"/>
  <c r="EX271" i="4"/>
  <c r="EX390" i="4" s="1"/>
  <c r="EP271" i="4"/>
  <c r="EP390" i="4" s="1"/>
  <c r="ES271" i="4"/>
  <c r="ES390" i="4" s="1"/>
  <c r="EK271" i="4"/>
  <c r="EK390" i="4" s="1"/>
  <c r="EU291" i="4"/>
  <c r="EU398" i="4" s="1"/>
  <c r="EM291" i="4"/>
  <c r="EM398" i="4" s="1"/>
  <c r="ET291" i="4"/>
  <c r="ET398" i="4" s="1"/>
  <c r="EL291" i="4"/>
  <c r="EL398" i="4" s="1"/>
  <c r="ES291" i="4"/>
  <c r="ES398" i="4" s="1"/>
  <c r="EK291" i="4"/>
  <c r="EK398" i="4" s="1"/>
  <c r="ER291" i="4"/>
  <c r="ER398" i="4" s="1"/>
  <c r="EJ291" i="4"/>
  <c r="EJ398" i="4" s="1"/>
  <c r="EY291" i="4"/>
  <c r="EY398" i="4" s="1"/>
  <c r="EQ291" i="4"/>
  <c r="EQ398" i="4" s="1"/>
  <c r="EX291" i="4"/>
  <c r="EX398" i="4" s="1"/>
  <c r="EP291" i="4"/>
  <c r="EP398" i="4" s="1"/>
  <c r="EW291" i="4"/>
  <c r="EW398" i="4" s="1"/>
  <c r="EO291" i="4"/>
  <c r="EO398" i="4" s="1"/>
  <c r="EV291" i="4"/>
  <c r="EV398" i="4" s="1"/>
  <c r="EN291" i="4"/>
  <c r="EN398" i="4" s="1"/>
  <c r="EW317" i="4"/>
  <c r="EO317" i="4"/>
  <c r="EV317" i="4"/>
  <c r="EN317" i="4"/>
  <c r="EU317" i="4"/>
  <c r="EM317" i="4"/>
  <c r="ET317" i="4"/>
  <c r="EL317" i="4"/>
  <c r="ES317" i="4"/>
  <c r="EK317" i="4"/>
  <c r="ER317" i="4"/>
  <c r="EJ317" i="4"/>
  <c r="EY317" i="4"/>
  <c r="EQ317" i="4"/>
  <c r="EX317" i="4"/>
  <c r="EP317" i="4"/>
  <c r="CK314" i="4"/>
  <c r="CC314" i="4"/>
  <c r="CJ314" i="4"/>
  <c r="CB314" i="4"/>
  <c r="CI314" i="4"/>
  <c r="CA314" i="4"/>
  <c r="CH314" i="4"/>
  <c r="BZ314" i="4"/>
  <c r="CG314" i="4"/>
  <c r="BY314" i="4"/>
  <c r="CF314" i="4"/>
  <c r="BX314" i="4"/>
  <c r="CM314" i="4"/>
  <c r="CE314" i="4"/>
  <c r="CL314" i="4"/>
  <c r="CD314" i="4"/>
  <c r="EX316" i="4"/>
  <c r="EP316" i="4"/>
  <c r="EW316" i="4"/>
  <c r="EO316" i="4"/>
  <c r="EV316" i="4"/>
  <c r="EN316" i="4"/>
  <c r="EU316" i="4"/>
  <c r="EM316" i="4"/>
  <c r="ET316" i="4"/>
  <c r="EL316" i="4"/>
  <c r="ES316" i="4"/>
  <c r="EK316" i="4"/>
  <c r="ER316" i="4"/>
  <c r="EJ316" i="4"/>
  <c r="EY316" i="4"/>
  <c r="EQ316" i="4"/>
  <c r="DM362" i="4"/>
  <c r="DE362" i="4"/>
  <c r="DL362" i="4"/>
  <c r="DD362" i="4"/>
  <c r="DQ362" i="4"/>
  <c r="DI362" i="4"/>
  <c r="DP362" i="4"/>
  <c r="DH362" i="4"/>
  <c r="DS362" i="4"/>
  <c r="DR362" i="4"/>
  <c r="DO362" i="4"/>
  <c r="DN362" i="4"/>
  <c r="DK362" i="4"/>
  <c r="DJ362" i="4"/>
  <c r="DG362" i="4"/>
  <c r="DF362" i="4"/>
  <c r="EV385" i="4"/>
  <c r="EN385" i="4"/>
  <c r="ER385" i="4"/>
  <c r="EJ385" i="4"/>
  <c r="EW385" i="4"/>
  <c r="EL385" i="4"/>
  <c r="ES385" i="4"/>
  <c r="EQ385" i="4"/>
  <c r="EY385" i="4"/>
  <c r="EX385" i="4"/>
  <c r="EM385" i="4"/>
  <c r="EU385" i="4"/>
  <c r="EO385" i="4"/>
  <c r="EK385" i="4"/>
  <c r="EP385" i="4"/>
  <c r="ET385" i="4"/>
  <c r="EX388" i="4"/>
  <c r="EP388" i="4"/>
  <c r="ET388" i="4"/>
  <c r="EL388" i="4"/>
  <c r="EU388" i="4"/>
  <c r="EJ388" i="4"/>
  <c r="ER388" i="4"/>
  <c r="EQ388" i="4"/>
  <c r="EO388" i="4"/>
  <c r="EW388" i="4"/>
  <c r="EM388" i="4"/>
  <c r="EV388" i="4"/>
  <c r="EK388" i="4"/>
  <c r="EY388" i="4"/>
  <c r="EN388" i="4"/>
  <c r="ES388" i="4"/>
  <c r="CB93" i="4"/>
  <c r="CB77" i="4"/>
  <c r="CB61" i="4"/>
  <c r="IM83" i="4"/>
  <c r="IM44" i="4" s="1"/>
  <c r="IM67" i="4"/>
  <c r="IM43" i="4" s="1"/>
  <c r="IM51" i="4"/>
  <c r="IM42" i="4" s="1"/>
  <c r="IE83" i="4"/>
  <c r="IE44" i="4" s="1"/>
  <c r="IE67" i="4"/>
  <c r="IE43" i="4" s="1"/>
  <c r="IE51" i="4"/>
  <c r="IE42" i="4" s="1"/>
  <c r="GH59" i="4"/>
  <c r="GH45" i="4" s="1"/>
  <c r="GH91" i="4"/>
  <c r="GH47" i="4" s="1"/>
  <c r="GH75" i="4"/>
  <c r="GH46" i="4" s="1"/>
  <c r="FZ86" i="4"/>
  <c r="FZ70" i="4"/>
  <c r="FZ54" i="4"/>
  <c r="FH87" i="4"/>
  <c r="FH71" i="4"/>
  <c r="FH55" i="4"/>
  <c r="EZ87" i="4"/>
  <c r="EZ71" i="4"/>
  <c r="EZ55" i="4"/>
  <c r="DT86" i="4"/>
  <c r="DT70" i="4"/>
  <c r="DT54" i="4"/>
  <c r="DL94" i="4"/>
  <c r="DL78" i="4"/>
  <c r="DL62" i="4"/>
  <c r="DB69" i="4"/>
  <c r="DB18" i="4" s="1"/>
  <c r="DB47" i="4"/>
  <c r="DB17" i="4" s="1"/>
  <c r="DB25" i="4"/>
  <c r="DB16" i="4" s="1"/>
  <c r="CT72" i="4"/>
  <c r="CT28" i="4"/>
  <c r="CT50" i="4"/>
  <c r="CT70" i="4"/>
  <c r="CT48" i="4"/>
  <c r="CT26" i="4"/>
  <c r="CC84" i="4"/>
  <c r="CC68" i="4"/>
  <c r="CC52" i="4"/>
  <c r="BU93" i="4"/>
  <c r="BU77" i="4"/>
  <c r="BU61" i="4"/>
  <c r="BM86" i="4"/>
  <c r="BM70" i="4"/>
  <c r="BM54" i="4"/>
  <c r="BE93" i="4"/>
  <c r="BE77" i="4"/>
  <c r="BE61" i="4"/>
  <c r="AO83" i="4"/>
  <c r="AO44" i="4" s="1"/>
  <c r="AO67" i="4"/>
  <c r="AO43" i="4" s="1"/>
  <c r="AO51" i="4"/>
  <c r="AO42" i="4" s="1"/>
  <c r="AG87" i="4"/>
  <c r="AG71" i="4"/>
  <c r="AG55" i="4"/>
  <c r="AG93" i="4"/>
  <c r="AG61" i="4"/>
  <c r="AG77" i="4"/>
  <c r="I85" i="4"/>
  <c r="I69" i="4"/>
  <c r="I53" i="4"/>
  <c r="I91" i="4"/>
  <c r="I47" i="4" s="1"/>
  <c r="I75" i="4"/>
  <c r="I46" i="4" s="1"/>
  <c r="I59" i="4"/>
  <c r="I45" i="4" s="1"/>
  <c r="AM107" i="4"/>
  <c r="BH107" i="4" s="1"/>
  <c r="CC107" i="4" s="1"/>
  <c r="R115" i="4"/>
  <c r="FO327" i="4"/>
  <c r="FG327" i="4"/>
  <c r="FG411" i="4" s="1"/>
  <c r="FN327" i="4"/>
  <c r="FF327" i="4"/>
  <c r="FM327" i="4"/>
  <c r="FE327" i="4"/>
  <c r="FE411" i="4" s="1"/>
  <c r="FL327" i="4"/>
  <c r="FD327" i="4"/>
  <c r="FK327" i="4"/>
  <c r="FK411" i="4" s="1"/>
  <c r="FC327" i="4"/>
  <c r="FJ327" i="4"/>
  <c r="FB327" i="4"/>
  <c r="FI327" i="4"/>
  <c r="FA327" i="4"/>
  <c r="FA411" i="4" s="1"/>
  <c r="FH327" i="4"/>
  <c r="EZ327" i="4"/>
  <c r="DA330" i="4"/>
  <c r="DA411" i="4" s="1"/>
  <c r="CS330" i="4"/>
  <c r="CS411" i="4" s="1"/>
  <c r="CY330" i="4"/>
  <c r="CY411" i="4" s="1"/>
  <c r="CQ330" i="4"/>
  <c r="CQ411" i="4" s="1"/>
  <c r="CX330" i="4"/>
  <c r="CX411" i="4" s="1"/>
  <c r="CP330" i="4"/>
  <c r="CP411" i="4" s="1"/>
  <c r="CW330" i="4"/>
  <c r="CO330" i="4"/>
  <c r="CO411" i="4" s="1"/>
  <c r="DC330" i="4"/>
  <c r="DC411" i="4" s="1"/>
  <c r="CU330" i="4"/>
  <c r="CU411" i="4" s="1"/>
  <c r="DB330" i="4"/>
  <c r="DB411" i="4" s="1"/>
  <c r="CT330" i="4"/>
  <c r="CT411" i="4" s="1"/>
  <c r="CV330" i="4"/>
  <c r="CV411" i="4" s="1"/>
  <c r="CR330" i="4"/>
  <c r="CR411" i="4" s="1"/>
  <c r="CN330" i="4"/>
  <c r="CN411" i="4" s="1"/>
  <c r="CZ330" i="4"/>
  <c r="CZ411" i="4" s="1"/>
  <c r="DC356" i="4"/>
  <c r="CU356" i="4"/>
  <c r="DB356" i="4"/>
  <c r="CT356" i="4"/>
  <c r="CY356" i="4"/>
  <c r="CQ356" i="4"/>
  <c r="CX356" i="4"/>
  <c r="CP356" i="4"/>
  <c r="CO356" i="4"/>
  <c r="DA356" i="4"/>
  <c r="CZ356" i="4"/>
  <c r="CW356" i="4"/>
  <c r="CS356" i="4"/>
  <c r="CR356" i="4"/>
  <c r="CV356" i="4"/>
  <c r="CN356" i="4"/>
  <c r="EG354" i="4"/>
  <c r="DY354" i="4"/>
  <c r="EE354" i="4"/>
  <c r="DW354" i="4"/>
  <c r="ED354" i="4"/>
  <c r="DV354" i="4"/>
  <c r="EC354" i="4"/>
  <c r="DU354" i="4"/>
  <c r="EI354" i="4"/>
  <c r="EA354" i="4"/>
  <c r="EH354" i="4"/>
  <c r="DZ354" i="4"/>
  <c r="EF354" i="4"/>
  <c r="EB354" i="4"/>
  <c r="DX354" i="4"/>
  <c r="DT354" i="4"/>
  <c r="DC377" i="4"/>
  <c r="CU377" i="4"/>
  <c r="CY377" i="4"/>
  <c r="CQ377" i="4"/>
  <c r="DA377" i="4"/>
  <c r="CP377" i="4"/>
  <c r="CW377" i="4"/>
  <c r="CV377" i="4"/>
  <c r="DB377" i="4"/>
  <c r="CR377" i="4"/>
  <c r="CZ377" i="4"/>
  <c r="CX377" i="4"/>
  <c r="CO377" i="4"/>
  <c r="CN377" i="4"/>
  <c r="CT377" i="4"/>
  <c r="CS377" i="4"/>
  <c r="T285" i="4"/>
  <c r="AL10" i="4" s="1"/>
  <c r="H293" i="4"/>
  <c r="H301" i="4" s="1"/>
  <c r="CG278" i="4"/>
  <c r="BY278" i="4"/>
  <c r="CF278" i="4"/>
  <c r="BX278" i="4"/>
  <c r="CM278" i="4"/>
  <c r="CE278" i="4"/>
  <c r="CL278" i="4"/>
  <c r="CD278" i="4"/>
  <c r="CK278" i="4"/>
  <c r="CC278" i="4"/>
  <c r="CJ278" i="4"/>
  <c r="CB278" i="4"/>
  <c r="CI278" i="4"/>
  <c r="CA278" i="4"/>
  <c r="CH278" i="4"/>
  <c r="BZ278" i="4"/>
  <c r="ES277" i="4"/>
  <c r="EK277" i="4"/>
  <c r="ER277" i="4"/>
  <c r="EJ277" i="4"/>
  <c r="EY277" i="4"/>
  <c r="EQ277" i="4"/>
  <c r="EX277" i="4"/>
  <c r="EP277" i="4"/>
  <c r="EW277" i="4"/>
  <c r="EO277" i="4"/>
  <c r="EV277" i="4"/>
  <c r="EN277" i="4"/>
  <c r="EU277" i="4"/>
  <c r="EM277" i="4"/>
  <c r="ET277" i="4"/>
  <c r="EL277" i="4"/>
  <c r="DP270" i="4"/>
  <c r="DH270" i="4"/>
  <c r="DO270" i="4"/>
  <c r="DG270" i="4"/>
  <c r="DN270" i="4"/>
  <c r="DF270" i="4"/>
  <c r="DM270" i="4"/>
  <c r="DE270" i="4"/>
  <c r="DS270" i="4"/>
  <c r="DK270" i="4"/>
  <c r="DR270" i="4"/>
  <c r="DJ270" i="4"/>
  <c r="DQ270" i="4"/>
  <c r="DI270" i="4"/>
  <c r="DL270" i="4"/>
  <c r="DD270" i="4"/>
  <c r="DN300" i="4"/>
  <c r="DF300" i="4"/>
  <c r="DM300" i="4"/>
  <c r="DE300" i="4"/>
  <c r="DL300" i="4"/>
  <c r="DD300" i="4"/>
  <c r="DS300" i="4"/>
  <c r="DK300" i="4"/>
  <c r="DR300" i="4"/>
  <c r="DJ300" i="4"/>
  <c r="DQ300" i="4"/>
  <c r="DI300" i="4"/>
  <c r="DP300" i="4"/>
  <c r="DH300" i="4"/>
  <c r="DO300" i="4"/>
  <c r="DG300" i="4"/>
  <c r="CJ287" i="4"/>
  <c r="CB287" i="4"/>
  <c r="CI287" i="4"/>
  <c r="CA287" i="4"/>
  <c r="CH287" i="4"/>
  <c r="BZ287" i="4"/>
  <c r="CG287" i="4"/>
  <c r="BY287" i="4"/>
  <c r="CF287" i="4"/>
  <c r="BX287" i="4"/>
  <c r="CM287" i="4"/>
  <c r="CE287" i="4"/>
  <c r="CL287" i="4"/>
  <c r="CD287" i="4"/>
  <c r="CK287" i="4"/>
  <c r="CC287" i="4"/>
  <c r="CH299" i="4"/>
  <c r="BZ299" i="4"/>
  <c r="CG299" i="4"/>
  <c r="BY299" i="4"/>
  <c r="CF299" i="4"/>
  <c r="BX299" i="4"/>
  <c r="CM299" i="4"/>
  <c r="CE299" i="4"/>
  <c r="CL299" i="4"/>
  <c r="CD299" i="4"/>
  <c r="CK299" i="4"/>
  <c r="CC299" i="4"/>
  <c r="CJ299" i="4"/>
  <c r="CB299" i="4"/>
  <c r="CI299" i="4"/>
  <c r="CA299" i="4"/>
  <c r="CL308" i="4"/>
  <c r="CD308" i="4"/>
  <c r="CK308" i="4"/>
  <c r="CC308" i="4"/>
  <c r="CJ308" i="4"/>
  <c r="CB308" i="4"/>
  <c r="CI308" i="4"/>
  <c r="CA308" i="4"/>
  <c r="CH308" i="4"/>
  <c r="BZ308" i="4"/>
  <c r="CG308" i="4"/>
  <c r="BY308" i="4"/>
  <c r="CF308" i="4"/>
  <c r="BX308" i="4"/>
  <c r="CM308" i="4"/>
  <c r="CE308" i="4"/>
  <c r="DR309" i="4"/>
  <c r="DJ309" i="4"/>
  <c r="DQ309" i="4"/>
  <c r="DI309" i="4"/>
  <c r="DP309" i="4"/>
  <c r="DH309" i="4"/>
  <c r="DO309" i="4"/>
  <c r="DG309" i="4"/>
  <c r="DN309" i="4"/>
  <c r="DF309" i="4"/>
  <c r="DM309" i="4"/>
  <c r="DE309" i="4"/>
  <c r="DL309" i="4"/>
  <c r="DD309" i="4"/>
  <c r="DS309" i="4"/>
  <c r="DK309" i="4"/>
  <c r="EW342" i="4"/>
  <c r="EO342" i="4"/>
  <c r="ES342" i="4"/>
  <c r="EK342" i="4"/>
  <c r="EU342" i="4"/>
  <c r="EJ342" i="4"/>
  <c r="ET342" i="4"/>
  <c r="ER342" i="4"/>
  <c r="EQ342" i="4"/>
  <c r="EP342" i="4"/>
  <c r="EY342" i="4"/>
  <c r="EN342" i="4"/>
  <c r="EX342" i="4"/>
  <c r="EM342" i="4"/>
  <c r="EV342" i="4"/>
  <c r="EL342" i="4"/>
  <c r="DO343" i="4"/>
  <c r="DG343" i="4"/>
  <c r="DM343" i="4"/>
  <c r="DE343" i="4"/>
  <c r="DL343" i="4"/>
  <c r="DD343" i="4"/>
  <c r="DS343" i="4"/>
  <c r="DK343" i="4"/>
  <c r="DQ343" i="4"/>
  <c r="DI343" i="4"/>
  <c r="DP343" i="4"/>
  <c r="DH343" i="4"/>
  <c r="DF343" i="4"/>
  <c r="DR343" i="4"/>
  <c r="DN343" i="4"/>
  <c r="DJ343" i="4"/>
  <c r="CI365" i="4"/>
  <c r="CA365" i="4"/>
  <c r="CM365" i="4"/>
  <c r="CE365" i="4"/>
  <c r="CK365" i="4"/>
  <c r="BZ365" i="4"/>
  <c r="CH365" i="4"/>
  <c r="BX365" i="4"/>
  <c r="CG365" i="4"/>
  <c r="CF365" i="4"/>
  <c r="CC365" i="4"/>
  <c r="CL365" i="4"/>
  <c r="CB365" i="4"/>
  <c r="CJ365" i="4"/>
  <c r="CD365" i="4"/>
  <c r="BY365" i="4"/>
  <c r="ED170" i="4"/>
  <c r="GO113" i="4"/>
  <c r="GO170" i="4" s="1"/>
  <c r="GT54" i="4"/>
  <c r="GT52" i="4"/>
  <c r="GG87" i="4"/>
  <c r="GG71" i="4"/>
  <c r="GG55" i="4"/>
  <c r="GG95" i="4"/>
  <c r="GG79" i="4"/>
  <c r="GG63" i="4"/>
  <c r="FY93" i="4"/>
  <c r="FY61" i="4"/>
  <c r="FY77" i="4"/>
  <c r="FG85" i="4"/>
  <c r="FG69" i="4"/>
  <c r="FG53" i="4"/>
  <c r="EY85" i="4"/>
  <c r="EY69" i="4"/>
  <c r="EY53" i="4"/>
  <c r="DS87" i="4"/>
  <c r="DS71" i="4"/>
  <c r="DS55" i="4"/>
  <c r="DS94" i="4"/>
  <c r="DS78" i="4"/>
  <c r="DS62" i="4"/>
  <c r="DK86" i="4"/>
  <c r="DK70" i="4"/>
  <c r="DK54" i="4"/>
  <c r="DK95" i="4"/>
  <c r="DK79" i="4"/>
  <c r="DK63" i="4"/>
  <c r="DK92" i="4"/>
  <c r="DK76" i="4"/>
  <c r="DK60" i="4"/>
  <c r="CS69" i="4"/>
  <c r="CS18" i="4" s="1"/>
  <c r="CS25" i="4"/>
  <c r="CS16" i="4" s="1"/>
  <c r="CS47" i="4"/>
  <c r="CS17" i="4" s="1"/>
  <c r="BD93" i="4"/>
  <c r="BD77" i="4"/>
  <c r="BD61" i="4"/>
  <c r="BD95" i="4"/>
  <c r="BD79" i="4"/>
  <c r="BD63" i="4"/>
  <c r="P86" i="4"/>
  <c r="P70" i="4"/>
  <c r="P54" i="4"/>
  <c r="P92" i="4"/>
  <c r="P76" i="4"/>
  <c r="P60" i="4"/>
  <c r="DO336" i="4"/>
  <c r="DG336" i="4"/>
  <c r="DN336" i="4"/>
  <c r="DF336" i="4"/>
  <c r="DM336" i="4"/>
  <c r="DE336" i="4"/>
  <c r="DL336" i="4"/>
  <c r="DD336" i="4"/>
  <c r="DS336" i="4"/>
  <c r="DK336" i="4"/>
  <c r="DR336" i="4"/>
  <c r="DJ336" i="4"/>
  <c r="DQ336" i="4"/>
  <c r="DI336" i="4"/>
  <c r="DP336" i="4"/>
  <c r="DH336" i="4"/>
  <c r="CK335" i="4"/>
  <c r="CC335" i="4"/>
  <c r="CJ335" i="4"/>
  <c r="CB335" i="4"/>
  <c r="CI335" i="4"/>
  <c r="CA335" i="4"/>
  <c r="CH335" i="4"/>
  <c r="BZ335" i="4"/>
  <c r="CG335" i="4"/>
  <c r="BY335" i="4"/>
  <c r="CF335" i="4"/>
  <c r="BX335" i="4"/>
  <c r="CM335" i="4"/>
  <c r="CE335" i="4"/>
  <c r="CL335" i="4"/>
  <c r="CD335" i="4"/>
  <c r="CH338" i="4"/>
  <c r="BZ338" i="4"/>
  <c r="CG338" i="4"/>
  <c r="BY338" i="4"/>
  <c r="CF338" i="4"/>
  <c r="BX338" i="4"/>
  <c r="CM338" i="4"/>
  <c r="CE338" i="4"/>
  <c r="CL338" i="4"/>
  <c r="CD338" i="4"/>
  <c r="CK338" i="4"/>
  <c r="CC338" i="4"/>
  <c r="CJ338" i="4"/>
  <c r="CB338" i="4"/>
  <c r="CI338" i="4"/>
  <c r="CA338" i="4"/>
  <c r="CJ346" i="4"/>
  <c r="CB346" i="4"/>
  <c r="CB415" i="4" s="1"/>
  <c r="CH346" i="4"/>
  <c r="CH415" i="4" s="1"/>
  <c r="BZ346" i="4"/>
  <c r="BZ415" i="4" s="1"/>
  <c r="CG346" i="4"/>
  <c r="CG415" i="4" s="1"/>
  <c r="BY346" i="4"/>
  <c r="BY415" i="4" s="1"/>
  <c r="CF346" i="4"/>
  <c r="BX346" i="4"/>
  <c r="BX415" i="4" s="1"/>
  <c r="CL346" i="4"/>
  <c r="CL415" i="4" s="1"/>
  <c r="CD346" i="4"/>
  <c r="CD415" i="4" s="1"/>
  <c r="CK346" i="4"/>
  <c r="CK415" i="4" s="1"/>
  <c r="CC346" i="4"/>
  <c r="CC415" i="4" s="1"/>
  <c r="CM346" i="4"/>
  <c r="CI346" i="4"/>
  <c r="CE346" i="4"/>
  <c r="CE415" i="4" s="1"/>
  <c r="CA346" i="4"/>
  <c r="CA415" i="4" s="1"/>
  <c r="CG370" i="4"/>
  <c r="BY370" i="4"/>
  <c r="CF370" i="4"/>
  <c r="BX370" i="4"/>
  <c r="CK370" i="4"/>
  <c r="CC370" i="4"/>
  <c r="CJ370" i="4"/>
  <c r="CB370" i="4"/>
  <c r="CL370" i="4"/>
  <c r="CI370" i="4"/>
  <c r="CH370" i="4"/>
  <c r="CE370" i="4"/>
  <c r="CD370" i="4"/>
  <c r="CA370" i="4"/>
  <c r="BZ370" i="4"/>
  <c r="CM370" i="4"/>
  <c r="CI372" i="4"/>
  <c r="CA372" i="4"/>
  <c r="CH372" i="4"/>
  <c r="BZ372" i="4"/>
  <c r="CM372" i="4"/>
  <c r="CE372" i="4"/>
  <c r="CL372" i="4"/>
  <c r="CD372" i="4"/>
  <c r="CF372" i="4"/>
  <c r="CC372" i="4"/>
  <c r="BX372" i="4"/>
  <c r="CK372" i="4"/>
  <c r="CJ372" i="4"/>
  <c r="CG372" i="4"/>
  <c r="CB372" i="4"/>
  <c r="BY372" i="4"/>
  <c r="IS83" i="4"/>
  <c r="IS44" i="4" s="1"/>
  <c r="IS67" i="4"/>
  <c r="IS43" i="4" s="1"/>
  <c r="IS51" i="4"/>
  <c r="IS42" i="4" s="1"/>
  <c r="IK83" i="4"/>
  <c r="IK44" i="4" s="1"/>
  <c r="IK67" i="4"/>
  <c r="IK43" i="4" s="1"/>
  <c r="IK51" i="4"/>
  <c r="IK42" i="4" s="1"/>
  <c r="HR85" i="4"/>
  <c r="HR69" i="4"/>
  <c r="HR53" i="4"/>
  <c r="HJ85" i="4"/>
  <c r="HJ69" i="4"/>
  <c r="HJ53" i="4"/>
  <c r="FX95" i="4"/>
  <c r="FX79" i="4"/>
  <c r="FX63" i="4"/>
  <c r="DR86" i="4"/>
  <c r="DR70" i="4"/>
  <c r="DR54" i="4"/>
  <c r="CZ69" i="4"/>
  <c r="CZ18" i="4" s="1"/>
  <c r="CZ25" i="4"/>
  <c r="CZ16" i="4" s="1"/>
  <c r="CZ47" i="4"/>
  <c r="CZ17" i="4" s="1"/>
  <c r="CR69" i="4"/>
  <c r="CR18" i="4" s="1"/>
  <c r="CR25" i="4"/>
  <c r="CR16" i="4" s="1"/>
  <c r="CR47" i="4"/>
  <c r="CR17" i="4" s="1"/>
  <c r="CA85" i="4"/>
  <c r="CA69" i="4"/>
  <c r="CA53" i="4"/>
  <c r="CA94" i="4"/>
  <c r="CA62" i="4"/>
  <c r="CA78" i="4"/>
  <c r="BS92" i="4"/>
  <c r="BS60" i="4"/>
  <c r="BS76" i="4"/>
  <c r="BC86" i="4"/>
  <c r="BC70" i="4"/>
  <c r="BC54" i="4"/>
  <c r="GT79" i="4"/>
  <c r="GR68" i="4"/>
  <c r="GR70" i="4"/>
  <c r="GU46" i="4"/>
  <c r="GV46" i="4"/>
  <c r="GO46" i="4"/>
  <c r="GP46" i="4"/>
  <c r="GR77" i="4"/>
  <c r="GR79" i="4"/>
  <c r="GR75" i="4"/>
  <c r="GR46" i="4" s="1"/>
  <c r="AM76" i="4"/>
  <c r="AM60" i="4"/>
  <c r="AM92" i="4"/>
  <c r="AM95" i="4"/>
  <c r="AM79" i="4"/>
  <c r="AM63" i="4"/>
  <c r="AE84" i="4"/>
  <c r="AE68" i="4"/>
  <c r="AE52" i="4"/>
  <c r="W93" i="4"/>
  <c r="W77" i="4"/>
  <c r="W61" i="4"/>
  <c r="O86" i="4"/>
  <c r="O70" i="4"/>
  <c r="O54" i="4"/>
  <c r="CM174" i="4"/>
  <c r="EY121" i="4"/>
  <c r="CM107" i="4"/>
  <c r="CM72" i="4"/>
  <c r="AF83" i="4"/>
  <c r="AF44" i="4" s="1"/>
  <c r="AF67" i="4"/>
  <c r="AF43" i="4" s="1"/>
  <c r="AF51" i="4"/>
  <c r="AF42" i="4" s="1"/>
  <c r="H87" i="4"/>
  <c r="H71" i="4"/>
  <c r="H55" i="4"/>
  <c r="H93" i="4"/>
  <c r="H77" i="4"/>
  <c r="H61" i="4"/>
  <c r="CZ351" i="4"/>
  <c r="CR351" i="4"/>
  <c r="CW351" i="4"/>
  <c r="CO351" i="4"/>
  <c r="CV351" i="4"/>
  <c r="CN351" i="4"/>
  <c r="DB351" i="4"/>
  <c r="CT351" i="4"/>
  <c r="DA351" i="4"/>
  <c r="CS351" i="4"/>
  <c r="CX351" i="4"/>
  <c r="CU351" i="4"/>
  <c r="CQ351" i="4"/>
  <c r="CP351" i="4"/>
  <c r="DC351" i="4"/>
  <c r="CY351" i="4"/>
  <c r="CX352" i="4"/>
  <c r="CP352" i="4"/>
  <c r="CV352" i="4"/>
  <c r="CN352" i="4"/>
  <c r="DC352" i="4"/>
  <c r="CU352" i="4"/>
  <c r="DB352" i="4"/>
  <c r="CT352" i="4"/>
  <c r="CZ352" i="4"/>
  <c r="CR352" i="4"/>
  <c r="CY352" i="4"/>
  <c r="CQ352" i="4"/>
  <c r="DA352" i="4"/>
  <c r="CW352" i="4"/>
  <c r="CS352" i="4"/>
  <c r="CO352" i="4"/>
  <c r="CV373" i="4"/>
  <c r="CN373" i="4"/>
  <c r="DC373" i="4"/>
  <c r="CU373" i="4"/>
  <c r="CZ373" i="4"/>
  <c r="CR373" i="4"/>
  <c r="CY373" i="4"/>
  <c r="CQ373" i="4"/>
  <c r="CP373" i="4"/>
  <c r="CO373" i="4"/>
  <c r="CX373" i="4"/>
  <c r="CW373" i="4"/>
  <c r="DB373" i="4"/>
  <c r="DA373" i="4"/>
  <c r="CT373" i="4"/>
  <c r="CS373" i="4"/>
  <c r="M58" i="4"/>
  <c r="M41" i="4"/>
  <c r="AZ4" i="4" s="1"/>
  <c r="IR84" i="4"/>
  <c r="IR52" i="4"/>
  <c r="IR68" i="4"/>
  <c r="HY86" i="4"/>
  <c r="HY70" i="4"/>
  <c r="HY54" i="4"/>
  <c r="HQ86" i="4"/>
  <c r="HQ70" i="4"/>
  <c r="HQ54" i="4"/>
  <c r="GE84" i="4"/>
  <c r="GE68" i="4"/>
  <c r="GE52" i="4"/>
  <c r="GE75" i="4"/>
  <c r="GE46" i="4" s="1"/>
  <c r="GE59" i="4"/>
  <c r="GE45" i="4" s="1"/>
  <c r="GE91" i="4"/>
  <c r="GE47" i="4" s="1"/>
  <c r="FW95" i="4"/>
  <c r="FW79" i="4"/>
  <c r="FW63" i="4"/>
  <c r="FM87" i="4"/>
  <c r="FM71" i="4"/>
  <c r="FM55" i="4"/>
  <c r="FE87" i="4"/>
  <c r="FE71" i="4"/>
  <c r="FE55" i="4"/>
  <c r="DQ67" i="4"/>
  <c r="DQ43" i="4" s="1"/>
  <c r="DQ83" i="4"/>
  <c r="DQ44" i="4" s="1"/>
  <c r="DQ51" i="4"/>
  <c r="DQ42" i="4" s="1"/>
  <c r="DQ75" i="4"/>
  <c r="DQ46" i="4" s="1"/>
  <c r="DQ59" i="4"/>
  <c r="DQ45" i="4" s="1"/>
  <c r="DQ91" i="4"/>
  <c r="DQ47" i="4" s="1"/>
  <c r="DI71" i="4"/>
  <c r="DI87" i="4"/>
  <c r="DI55" i="4"/>
  <c r="BD275" i="4"/>
  <c r="CY75" i="4"/>
  <c r="CY31" i="4"/>
  <c r="CY53" i="4"/>
  <c r="CQ75" i="4"/>
  <c r="CQ31" i="4"/>
  <c r="CQ53" i="4"/>
  <c r="BZ86" i="4"/>
  <c r="BZ70" i="4"/>
  <c r="BZ54" i="4"/>
  <c r="BZ75" i="4"/>
  <c r="BZ46" i="4" s="1"/>
  <c r="BZ59" i="4"/>
  <c r="BZ45" i="4" s="1"/>
  <c r="BZ91" i="4"/>
  <c r="BZ47" i="4" s="1"/>
  <c r="BJ86" i="4"/>
  <c r="BJ70" i="4"/>
  <c r="BJ54" i="4"/>
  <c r="BJ94" i="4"/>
  <c r="BJ62" i="4"/>
  <c r="BJ78" i="4"/>
  <c r="BB95" i="4"/>
  <c r="BB79" i="4"/>
  <c r="BB63" i="4"/>
  <c r="BB93" i="4"/>
  <c r="BB77" i="4"/>
  <c r="BB61" i="4"/>
  <c r="GV45" i="4"/>
  <c r="GQ60" i="4"/>
  <c r="GQ62" i="4"/>
  <c r="GS60" i="4"/>
  <c r="GS62" i="4"/>
  <c r="AL93" i="4"/>
  <c r="AL77" i="4"/>
  <c r="AL61" i="4"/>
  <c r="AD86" i="4"/>
  <c r="AD70" i="4"/>
  <c r="AD54" i="4"/>
  <c r="AD76" i="4"/>
  <c r="AD60" i="4"/>
  <c r="AD92" i="4"/>
  <c r="V86" i="4"/>
  <c r="V70" i="4"/>
  <c r="V54" i="4"/>
  <c r="V91" i="4"/>
  <c r="V47" i="4" s="1"/>
  <c r="V75" i="4"/>
  <c r="V59" i="4"/>
  <c r="V45" i="4" s="1"/>
  <c r="V95" i="4"/>
  <c r="V79" i="4"/>
  <c r="V63" i="4"/>
  <c r="BM99" i="4"/>
  <c r="AR50" i="4"/>
  <c r="L324" i="4"/>
  <c r="H278" i="4"/>
  <c r="T270" i="4"/>
  <c r="AJ11" i="4" s="1"/>
  <c r="DB302" i="4"/>
  <c r="DB404" i="4" s="1"/>
  <c r="CT302" i="4"/>
  <c r="CT404" i="4" s="1"/>
  <c r="CV302" i="4"/>
  <c r="CV404" i="4" s="1"/>
  <c r="CN302" i="4"/>
  <c r="CN404" i="4" s="1"/>
  <c r="CS302" i="4"/>
  <c r="CS404" i="4" s="1"/>
  <c r="DC302" i="4"/>
  <c r="DC404" i="4" s="1"/>
  <c r="CR302" i="4"/>
  <c r="CR404" i="4" s="1"/>
  <c r="DA302" i="4"/>
  <c r="DA404" i="4" s="1"/>
  <c r="CQ302" i="4"/>
  <c r="CQ404" i="4" s="1"/>
  <c r="CZ302" i="4"/>
  <c r="CZ404" i="4" s="1"/>
  <c r="CP302" i="4"/>
  <c r="CP404" i="4" s="1"/>
  <c r="CY302" i="4"/>
  <c r="CY404" i="4" s="1"/>
  <c r="CO302" i="4"/>
  <c r="CO404" i="4" s="1"/>
  <c r="CX302" i="4"/>
  <c r="CX404" i="4" s="1"/>
  <c r="CW302" i="4"/>
  <c r="CW404" i="4" s="1"/>
  <c r="CU302" i="4"/>
  <c r="CU404" i="4" s="1"/>
  <c r="H272" i="4"/>
  <c r="T264" i="4"/>
  <c r="AJ5" i="4" s="1"/>
  <c r="EU329" i="4"/>
  <c r="EU411" i="4" s="1"/>
  <c r="EM329" i="4"/>
  <c r="EM411" i="4" s="1"/>
  <c r="ES329" i="4"/>
  <c r="ES411" i="4" s="1"/>
  <c r="EK329" i="4"/>
  <c r="EK411" i="4" s="1"/>
  <c r="ER329" i="4"/>
  <c r="ER411" i="4" s="1"/>
  <c r="EJ329" i="4"/>
  <c r="EJ411" i="4" s="1"/>
  <c r="EY329" i="4"/>
  <c r="EY411" i="4" s="1"/>
  <c r="EQ329" i="4"/>
  <c r="EQ411" i="4" s="1"/>
  <c r="EW329" i="4"/>
  <c r="EW411" i="4" s="1"/>
  <c r="EO329" i="4"/>
  <c r="EO411" i="4" s="1"/>
  <c r="EV329" i="4"/>
  <c r="EV411" i="4" s="1"/>
  <c r="EN329" i="4"/>
  <c r="EN411" i="4" s="1"/>
  <c r="EP329" i="4"/>
  <c r="EP411" i="4" s="1"/>
  <c r="EL329" i="4"/>
  <c r="EL411" i="4" s="1"/>
  <c r="EX329" i="4"/>
  <c r="EX411" i="4" s="1"/>
  <c r="ET329" i="4"/>
  <c r="ET411" i="4" s="1"/>
  <c r="CL328" i="4"/>
  <c r="CL411" i="4" s="1"/>
  <c r="CD328" i="4"/>
  <c r="CD411" i="4" s="1"/>
  <c r="CJ328" i="4"/>
  <c r="CJ411" i="4" s="1"/>
  <c r="CB328" i="4"/>
  <c r="CB411" i="4" s="1"/>
  <c r="CI328" i="4"/>
  <c r="CI411" i="4" s="1"/>
  <c r="CA328" i="4"/>
  <c r="CA411" i="4" s="1"/>
  <c r="CH328" i="4"/>
  <c r="CH411" i="4" s="1"/>
  <c r="BZ328" i="4"/>
  <c r="BZ411" i="4" s="1"/>
  <c r="CF328" i="4"/>
  <c r="CF411" i="4" s="1"/>
  <c r="BX328" i="4"/>
  <c r="BX411" i="4" s="1"/>
  <c r="CM328" i="4"/>
  <c r="CM411" i="4" s="1"/>
  <c r="CE328" i="4"/>
  <c r="CE411" i="4" s="1"/>
  <c r="CK328" i="4"/>
  <c r="CK411" i="4" s="1"/>
  <c r="CG328" i="4"/>
  <c r="CG411" i="4" s="1"/>
  <c r="CC328" i="4"/>
  <c r="CC411" i="4" s="1"/>
  <c r="BY328" i="4"/>
  <c r="BY411" i="4" s="1"/>
  <c r="EY353" i="4"/>
  <c r="EQ353" i="4"/>
  <c r="EW353" i="4"/>
  <c r="EO353" i="4"/>
  <c r="EV353" i="4"/>
  <c r="EN353" i="4"/>
  <c r="EU353" i="4"/>
  <c r="EM353" i="4"/>
  <c r="ES353" i="4"/>
  <c r="EK353" i="4"/>
  <c r="ER353" i="4"/>
  <c r="EJ353" i="4"/>
  <c r="EX353" i="4"/>
  <c r="ET353" i="4"/>
  <c r="EP353" i="4"/>
  <c r="EL353" i="4"/>
  <c r="CK354" i="4"/>
  <c r="CC354" i="4"/>
  <c r="CI354" i="4"/>
  <c r="CA354" i="4"/>
  <c r="CH354" i="4"/>
  <c r="BZ354" i="4"/>
  <c r="CG354" i="4"/>
  <c r="BY354" i="4"/>
  <c r="CM354" i="4"/>
  <c r="CE354" i="4"/>
  <c r="CL354" i="4"/>
  <c r="CD354" i="4"/>
  <c r="CJ354" i="4"/>
  <c r="CF354" i="4"/>
  <c r="CB354" i="4"/>
  <c r="BX354" i="4"/>
  <c r="EY377" i="4"/>
  <c r="EQ377" i="4"/>
  <c r="EU377" i="4"/>
  <c r="EM377" i="4"/>
  <c r="ER377" i="4"/>
  <c r="EX377" i="4"/>
  <c r="EN377" i="4"/>
  <c r="EW377" i="4"/>
  <c r="EL377" i="4"/>
  <c r="ES377" i="4"/>
  <c r="EP377" i="4"/>
  <c r="EO377" i="4"/>
  <c r="ET377" i="4"/>
  <c r="EK377" i="4"/>
  <c r="EV377" i="4"/>
  <c r="EJ377" i="4"/>
  <c r="DA74" i="4"/>
  <c r="DA30" i="4"/>
  <c r="DA52" i="4"/>
  <c r="DN264" i="4"/>
  <c r="DF264" i="4"/>
  <c r="DM264" i="4"/>
  <c r="DE264" i="4"/>
  <c r="DL264" i="4"/>
  <c r="DD264" i="4"/>
  <c r="DS264" i="4"/>
  <c r="DK264" i="4"/>
  <c r="DR264" i="4"/>
  <c r="DJ264" i="4"/>
  <c r="DQ264" i="4"/>
  <c r="DI264" i="4"/>
  <c r="DP264" i="4"/>
  <c r="DH264" i="4"/>
  <c r="DO264" i="4"/>
  <c r="DG264" i="4"/>
  <c r="EY265" i="4"/>
  <c r="EQ265" i="4"/>
  <c r="EX265" i="4"/>
  <c r="EP265" i="4"/>
  <c r="EW265" i="4"/>
  <c r="EO265" i="4"/>
  <c r="EV265" i="4"/>
  <c r="EN265" i="4"/>
  <c r="EU265" i="4"/>
  <c r="EM265" i="4"/>
  <c r="ET265" i="4"/>
  <c r="EL265" i="4"/>
  <c r="ES265" i="4"/>
  <c r="EK265" i="4"/>
  <c r="ER265" i="4"/>
  <c r="EJ265" i="4"/>
  <c r="CF275" i="4"/>
  <c r="CF401" i="4" s="1"/>
  <c r="BX275" i="4"/>
  <c r="BX401" i="4" s="1"/>
  <c r="CM275" i="4"/>
  <c r="CM401" i="4" s="1"/>
  <c r="CE275" i="4"/>
  <c r="CE397" i="4" s="1"/>
  <c r="CL275" i="4"/>
  <c r="CD275" i="4"/>
  <c r="CD401" i="4" s="1"/>
  <c r="CK275" i="4"/>
  <c r="CK401" i="4" s="1"/>
  <c r="CC275" i="4"/>
  <c r="CC401" i="4" s="1"/>
  <c r="CJ275" i="4"/>
  <c r="CJ401" i="4" s="1"/>
  <c r="CB275" i="4"/>
  <c r="CB397" i="4" s="1"/>
  <c r="CI275" i="4"/>
  <c r="CI401" i="4" s="1"/>
  <c r="CA275" i="4"/>
  <c r="CA401" i="4" s="1"/>
  <c r="CH275" i="4"/>
  <c r="BZ275" i="4"/>
  <c r="BZ397" i="4" s="1"/>
  <c r="CG275" i="4"/>
  <c r="CG401" i="4" s="1"/>
  <c r="BY275" i="4"/>
  <c r="BY401" i="4" s="1"/>
  <c r="CK276" i="4"/>
  <c r="CC276" i="4"/>
  <c r="CJ276" i="4"/>
  <c r="CB276" i="4"/>
  <c r="CI276" i="4"/>
  <c r="CA276" i="4"/>
  <c r="CH276" i="4"/>
  <c r="CH397" i="4" s="1"/>
  <c r="BZ276" i="4"/>
  <c r="CG276" i="4"/>
  <c r="BY276" i="4"/>
  <c r="CF276" i="4"/>
  <c r="BX276" i="4"/>
  <c r="CM276" i="4"/>
  <c r="CE276" i="4"/>
  <c r="CL276" i="4"/>
  <c r="CL397" i="4" s="1"/>
  <c r="CD276" i="4"/>
  <c r="EX284" i="4"/>
  <c r="EP284" i="4"/>
  <c r="EW284" i="4"/>
  <c r="EO284" i="4"/>
  <c r="EV284" i="4"/>
  <c r="EN284" i="4"/>
  <c r="EU284" i="4"/>
  <c r="EM284" i="4"/>
  <c r="ET284" i="4"/>
  <c r="EL284" i="4"/>
  <c r="ES284" i="4"/>
  <c r="EK284" i="4"/>
  <c r="ER284" i="4"/>
  <c r="EJ284" i="4"/>
  <c r="EY284" i="4"/>
  <c r="EQ284" i="4"/>
  <c r="ET296" i="4"/>
  <c r="EL296" i="4"/>
  <c r="ES296" i="4"/>
  <c r="EK296" i="4"/>
  <c r="ER296" i="4"/>
  <c r="EJ296" i="4"/>
  <c r="EY296" i="4"/>
  <c r="EQ296" i="4"/>
  <c r="EX296" i="4"/>
  <c r="EP296" i="4"/>
  <c r="EW296" i="4"/>
  <c r="EO296" i="4"/>
  <c r="EV296" i="4"/>
  <c r="EN296" i="4"/>
  <c r="EU296" i="4"/>
  <c r="EM296" i="4"/>
  <c r="CM319" i="4"/>
  <c r="CM410" i="4" s="1"/>
  <c r="CE319" i="4"/>
  <c r="CE410" i="4" s="1"/>
  <c r="CL319" i="4"/>
  <c r="CL410" i="4" s="1"/>
  <c r="CD319" i="4"/>
  <c r="CD410" i="4" s="1"/>
  <c r="CK319" i="4"/>
  <c r="CK410" i="4" s="1"/>
  <c r="CC319" i="4"/>
  <c r="CC410" i="4" s="1"/>
  <c r="CJ319" i="4"/>
  <c r="CJ410" i="4" s="1"/>
  <c r="CB319" i="4"/>
  <c r="CB410" i="4" s="1"/>
  <c r="CI319" i="4"/>
  <c r="CI410" i="4" s="1"/>
  <c r="CA319" i="4"/>
  <c r="CA410" i="4" s="1"/>
  <c r="CH319" i="4"/>
  <c r="CH410" i="4" s="1"/>
  <c r="BZ319" i="4"/>
  <c r="BZ410" i="4" s="1"/>
  <c r="CG319" i="4"/>
  <c r="CG410" i="4" s="1"/>
  <c r="BY319" i="4"/>
  <c r="BY410" i="4" s="1"/>
  <c r="CF319" i="4"/>
  <c r="CF410" i="4" s="1"/>
  <c r="BX319" i="4"/>
  <c r="BX410" i="4" s="1"/>
  <c r="CM322" i="4"/>
  <c r="CE322" i="4"/>
  <c r="CL322" i="4"/>
  <c r="CD322" i="4"/>
  <c r="CK322" i="4"/>
  <c r="CC322" i="4"/>
  <c r="CJ322" i="4"/>
  <c r="CB322" i="4"/>
  <c r="CI322" i="4"/>
  <c r="CA322" i="4"/>
  <c r="CH322" i="4"/>
  <c r="BZ322" i="4"/>
  <c r="CG322" i="4"/>
  <c r="BY322" i="4"/>
  <c r="CF322" i="4"/>
  <c r="BX322" i="4"/>
  <c r="ER325" i="4"/>
  <c r="EJ325" i="4"/>
  <c r="EY325" i="4"/>
  <c r="EQ325" i="4"/>
  <c r="EX325" i="4"/>
  <c r="EP325" i="4"/>
  <c r="EW325" i="4"/>
  <c r="EO325" i="4"/>
  <c r="EV325" i="4"/>
  <c r="EN325" i="4"/>
  <c r="EU325" i="4"/>
  <c r="EM325" i="4"/>
  <c r="ET325" i="4"/>
  <c r="EL325" i="4"/>
  <c r="ES325" i="4"/>
  <c r="EK325" i="4"/>
  <c r="CF359" i="4"/>
  <c r="BX359" i="4"/>
  <c r="CM359" i="4"/>
  <c r="CE359" i="4"/>
  <c r="CJ359" i="4"/>
  <c r="CB359" i="4"/>
  <c r="CI359" i="4"/>
  <c r="CA359" i="4"/>
  <c r="CL359" i="4"/>
  <c r="CH359" i="4"/>
  <c r="CG359" i="4"/>
  <c r="CD359" i="4"/>
  <c r="BZ359" i="4"/>
  <c r="BY359" i="4"/>
  <c r="CK359" i="4"/>
  <c r="CC359" i="4"/>
  <c r="EV382" i="4"/>
  <c r="EN382" i="4"/>
  <c r="ER382" i="4"/>
  <c r="EJ382" i="4"/>
  <c r="EU382" i="4"/>
  <c r="EK382" i="4"/>
  <c r="EQ382" i="4"/>
  <c r="EP382" i="4"/>
  <c r="EW382" i="4"/>
  <c r="EL382" i="4"/>
  <c r="EY382" i="4"/>
  <c r="EX382" i="4"/>
  <c r="EO382" i="4"/>
  <c r="EM382" i="4"/>
  <c r="ET382" i="4"/>
  <c r="ES382" i="4"/>
  <c r="ET383" i="4"/>
  <c r="EL383" i="4"/>
  <c r="EX383" i="4"/>
  <c r="EP383" i="4"/>
  <c r="EY383" i="4"/>
  <c r="EN383" i="4"/>
  <c r="EU383" i="4"/>
  <c r="EJ383" i="4"/>
  <c r="ES383" i="4"/>
  <c r="EO383" i="4"/>
  <c r="ER383" i="4"/>
  <c r="EQ383" i="4"/>
  <c r="EM383" i="4"/>
  <c r="EK383" i="4"/>
  <c r="EV383" i="4"/>
  <c r="EW383" i="4"/>
  <c r="IQ69" i="4"/>
  <c r="IQ85" i="4"/>
  <c r="IQ53" i="4"/>
  <c r="II69" i="4"/>
  <c r="II85" i="4"/>
  <c r="II53" i="4"/>
  <c r="FV71" i="4"/>
  <c r="FV87" i="4"/>
  <c r="FV55" i="4"/>
  <c r="FL85" i="4"/>
  <c r="FL69" i="4"/>
  <c r="FL53" i="4"/>
  <c r="FD85" i="4"/>
  <c r="FD69" i="4"/>
  <c r="FD53" i="4"/>
  <c r="DX87" i="4"/>
  <c r="DX71" i="4"/>
  <c r="DX55" i="4"/>
  <c r="DP86" i="4"/>
  <c r="DP70" i="4"/>
  <c r="DP54" i="4"/>
  <c r="CX71" i="4"/>
  <c r="CX27" i="4"/>
  <c r="CX49" i="4"/>
  <c r="CP71" i="4"/>
  <c r="CP27" i="4"/>
  <c r="CP49" i="4"/>
  <c r="CG85" i="4"/>
  <c r="CG69" i="4"/>
  <c r="CG53" i="4"/>
  <c r="BI92" i="4"/>
  <c r="BI76" i="4"/>
  <c r="BI60" i="4"/>
  <c r="BA84" i="4"/>
  <c r="BA68" i="4"/>
  <c r="BA52" i="4"/>
  <c r="AK68" i="4"/>
  <c r="AK84" i="4"/>
  <c r="AK52" i="4"/>
  <c r="AC75" i="4"/>
  <c r="AC46" i="4" s="1"/>
  <c r="AC59" i="4"/>
  <c r="AC45" i="4" s="1"/>
  <c r="AC91" i="4"/>
  <c r="AC47" i="4" s="1"/>
  <c r="U95" i="4"/>
  <c r="U79" i="4"/>
  <c r="U63" i="4"/>
  <c r="M84" i="4"/>
  <c r="M68" i="4"/>
  <c r="M52" i="4"/>
  <c r="M94" i="4"/>
  <c r="M62" i="4"/>
  <c r="M78" i="4"/>
  <c r="FM271" i="4"/>
  <c r="FM390" i="4" s="1"/>
  <c r="FE271" i="4"/>
  <c r="FE390" i="4" s="1"/>
  <c r="FL271" i="4"/>
  <c r="FL390" i="4" s="1"/>
  <c r="FD271" i="4"/>
  <c r="FD390" i="4" s="1"/>
  <c r="FK271" i="4"/>
  <c r="FK390" i="4" s="1"/>
  <c r="FC271" i="4"/>
  <c r="FC390" i="4" s="1"/>
  <c r="FJ271" i="4"/>
  <c r="FJ390" i="4" s="1"/>
  <c r="FB271" i="4"/>
  <c r="FB390" i="4" s="1"/>
  <c r="FH271" i="4"/>
  <c r="FH390" i="4" s="1"/>
  <c r="EZ271" i="4"/>
  <c r="EZ390" i="4" s="1"/>
  <c r="FO271" i="4"/>
  <c r="FO390" i="4" s="1"/>
  <c r="FG271" i="4"/>
  <c r="FG390" i="4" s="1"/>
  <c r="FN271" i="4"/>
  <c r="FN390" i="4" s="1"/>
  <c r="FF271" i="4"/>
  <c r="FF390" i="4" s="1"/>
  <c r="FI271" i="4"/>
  <c r="FI390" i="4" s="1"/>
  <c r="FA271" i="4"/>
  <c r="FA390" i="4" s="1"/>
  <c r="FK291" i="4"/>
  <c r="FK398" i="4" s="1"/>
  <c r="FC291" i="4"/>
  <c r="FC398" i="4" s="1"/>
  <c r="FJ291" i="4"/>
  <c r="FJ398" i="4" s="1"/>
  <c r="FB291" i="4"/>
  <c r="FB398" i="4" s="1"/>
  <c r="FI291" i="4"/>
  <c r="FI398" i="4" s="1"/>
  <c r="FA291" i="4"/>
  <c r="FA398" i="4" s="1"/>
  <c r="FH291" i="4"/>
  <c r="FH398" i="4" s="1"/>
  <c r="EZ291" i="4"/>
  <c r="EZ398" i="4" s="1"/>
  <c r="FO291" i="4"/>
  <c r="FO398" i="4" s="1"/>
  <c r="FG291" i="4"/>
  <c r="FG398" i="4" s="1"/>
  <c r="FN291" i="4"/>
  <c r="FN398" i="4" s="1"/>
  <c r="FF291" i="4"/>
  <c r="FF398" i="4" s="1"/>
  <c r="FM291" i="4"/>
  <c r="FM398" i="4" s="1"/>
  <c r="FE291" i="4"/>
  <c r="FE398" i="4" s="1"/>
  <c r="FL291" i="4"/>
  <c r="FL398" i="4" s="1"/>
  <c r="FD291" i="4"/>
  <c r="FD398" i="4" s="1"/>
  <c r="FM314" i="4"/>
  <c r="FE314" i="4"/>
  <c r="FL314" i="4"/>
  <c r="FD314" i="4"/>
  <c r="FK314" i="4"/>
  <c r="FC314" i="4"/>
  <c r="FJ314" i="4"/>
  <c r="FB314" i="4"/>
  <c r="FI314" i="4"/>
  <c r="FA314" i="4"/>
  <c r="FH314" i="4"/>
  <c r="EZ314" i="4"/>
  <c r="FO314" i="4"/>
  <c r="FG314" i="4"/>
  <c r="FN314" i="4"/>
  <c r="FF314" i="4"/>
  <c r="FI313" i="4"/>
  <c r="FA313" i="4"/>
  <c r="FH313" i="4"/>
  <c r="EZ313" i="4"/>
  <c r="FO313" i="4"/>
  <c r="FG313" i="4"/>
  <c r="FN313" i="4"/>
  <c r="FF313" i="4"/>
  <c r="FM313" i="4"/>
  <c r="FE313" i="4"/>
  <c r="FL313" i="4"/>
  <c r="FD313" i="4"/>
  <c r="FK313" i="4"/>
  <c r="FC313" i="4"/>
  <c r="FJ313" i="4"/>
  <c r="FB313" i="4"/>
  <c r="EG317" i="4"/>
  <c r="DY317" i="4"/>
  <c r="EF317" i="4"/>
  <c r="DX317" i="4"/>
  <c r="EE317" i="4"/>
  <c r="DW317" i="4"/>
  <c r="ED317" i="4"/>
  <c r="DV317" i="4"/>
  <c r="EC317" i="4"/>
  <c r="DU317" i="4"/>
  <c r="EB317" i="4"/>
  <c r="DT317" i="4"/>
  <c r="EI317" i="4"/>
  <c r="EA317" i="4"/>
  <c r="EH317" i="4"/>
  <c r="DZ317" i="4"/>
  <c r="EC362" i="4"/>
  <c r="DU362" i="4"/>
  <c r="EB362" i="4"/>
  <c r="DT362" i="4"/>
  <c r="EG362" i="4"/>
  <c r="DY362" i="4"/>
  <c r="EF362" i="4"/>
  <c r="DX362" i="4"/>
  <c r="EI362" i="4"/>
  <c r="EH362" i="4"/>
  <c r="EE362" i="4"/>
  <c r="ED362" i="4"/>
  <c r="EA362" i="4"/>
  <c r="DZ362" i="4"/>
  <c r="DW362" i="4"/>
  <c r="DV362" i="4"/>
  <c r="FJ386" i="4"/>
  <c r="FB386" i="4"/>
  <c r="FN386" i="4"/>
  <c r="FF386" i="4"/>
  <c r="FK386" i="4"/>
  <c r="EZ386" i="4"/>
  <c r="FH386" i="4"/>
  <c r="FG386" i="4"/>
  <c r="FE386" i="4"/>
  <c r="FM386" i="4"/>
  <c r="FC386" i="4"/>
  <c r="FL386" i="4"/>
  <c r="FA386" i="4"/>
  <c r="FD386" i="4"/>
  <c r="FI386" i="4"/>
  <c r="FO386" i="4"/>
  <c r="EB387" i="4"/>
  <c r="DT387" i="4"/>
  <c r="EF387" i="4"/>
  <c r="DX387" i="4"/>
  <c r="EG387" i="4"/>
  <c r="DV387" i="4"/>
  <c r="ED387" i="4"/>
  <c r="EC387" i="4"/>
  <c r="EA387" i="4"/>
  <c r="EI387" i="4"/>
  <c r="DY387" i="4"/>
  <c r="EH387" i="4"/>
  <c r="DW387" i="4"/>
  <c r="EE387" i="4"/>
  <c r="DZ387" i="4"/>
  <c r="DU387" i="4"/>
  <c r="DO350" i="4"/>
  <c r="DG350" i="4"/>
  <c r="DN350" i="4"/>
  <c r="DF350" i="4"/>
  <c r="DM350" i="4"/>
  <c r="DE350" i="4"/>
  <c r="DL350" i="4"/>
  <c r="DD350" i="4"/>
  <c r="DS350" i="4"/>
  <c r="DK350" i="4"/>
  <c r="DR350" i="4"/>
  <c r="DJ350" i="4"/>
  <c r="DQ350" i="4"/>
  <c r="DI350" i="4"/>
  <c r="DP350" i="4"/>
  <c r="DH350" i="4"/>
  <c r="ET352" i="4"/>
  <c r="EL352" i="4"/>
  <c r="ER352" i="4"/>
  <c r="EJ352" i="4"/>
  <c r="EY352" i="4"/>
  <c r="EQ352" i="4"/>
  <c r="EX352" i="4"/>
  <c r="EP352" i="4"/>
  <c r="EV352" i="4"/>
  <c r="EN352" i="4"/>
  <c r="EU352" i="4"/>
  <c r="EM352" i="4"/>
  <c r="EO352" i="4"/>
  <c r="EK352" i="4"/>
  <c r="EW352" i="4"/>
  <c r="ES352" i="4"/>
  <c r="CL374" i="4"/>
  <c r="CD374" i="4"/>
  <c r="CK374" i="4"/>
  <c r="CC374" i="4"/>
  <c r="CH374" i="4"/>
  <c r="BZ374" i="4"/>
  <c r="CG374" i="4"/>
  <c r="BY374" i="4"/>
  <c r="BX374" i="4"/>
  <c r="CM374" i="4"/>
  <c r="CF374" i="4"/>
  <c r="CE374" i="4"/>
  <c r="CJ374" i="4"/>
  <c r="CI374" i="4"/>
  <c r="CB374" i="4"/>
  <c r="CA374" i="4"/>
  <c r="ED202" i="4"/>
  <c r="GO145" i="4"/>
  <c r="GO202" i="4" s="1"/>
  <c r="GR55" i="4"/>
  <c r="GP53" i="4"/>
  <c r="GP51" i="4"/>
  <c r="IP84" i="4"/>
  <c r="IP68" i="4"/>
  <c r="IP52" i="4"/>
  <c r="IH84" i="4"/>
  <c r="IH68" i="4"/>
  <c r="IH52" i="4"/>
  <c r="HW85" i="4"/>
  <c r="HW69" i="4"/>
  <c r="HW53" i="4"/>
  <c r="HO85" i="4"/>
  <c r="HO69" i="4"/>
  <c r="HO53" i="4"/>
  <c r="GC92" i="4"/>
  <c r="GC76" i="4"/>
  <c r="GC60" i="4"/>
  <c r="FK71" i="4"/>
  <c r="FK87" i="4"/>
  <c r="FK55" i="4"/>
  <c r="FC71" i="4"/>
  <c r="FC87" i="4"/>
  <c r="FC55" i="4"/>
  <c r="DO85" i="4"/>
  <c r="DO69" i="4"/>
  <c r="DO53" i="4"/>
  <c r="AS275" i="4"/>
  <c r="BA271" i="4"/>
  <c r="BA390" i="4" s="1"/>
  <c r="CW74" i="4"/>
  <c r="CW52" i="4"/>
  <c r="CW30" i="4"/>
  <c r="CF85" i="4"/>
  <c r="CF69" i="4"/>
  <c r="CF53" i="4"/>
  <c r="CF75" i="4"/>
  <c r="CF46" i="4" s="1"/>
  <c r="CF59" i="4"/>
  <c r="CF45" i="4" s="1"/>
  <c r="CF91" i="4"/>
  <c r="CF47" i="4" s="1"/>
  <c r="BX95" i="4"/>
  <c r="BX79" i="4"/>
  <c r="BX63" i="4"/>
  <c r="BH84" i="4"/>
  <c r="BH68" i="4"/>
  <c r="BH52" i="4"/>
  <c r="BH94" i="4"/>
  <c r="BH62" i="4"/>
  <c r="BH78" i="4"/>
  <c r="AR87" i="4"/>
  <c r="AR71" i="4"/>
  <c r="AR55" i="4"/>
  <c r="AR91" i="4"/>
  <c r="AR47" i="4" s="1"/>
  <c r="AR75" i="4"/>
  <c r="AR46" i="4" s="1"/>
  <c r="AR59" i="4"/>
  <c r="AR45" i="4" s="1"/>
  <c r="AJ83" i="4"/>
  <c r="AJ44" i="4" s="1"/>
  <c r="AJ67" i="4"/>
  <c r="AJ43" i="4" s="1"/>
  <c r="AJ51" i="4"/>
  <c r="AJ42" i="4" s="1"/>
  <c r="T83" i="4"/>
  <c r="T44" i="4" s="1"/>
  <c r="T51" i="4"/>
  <c r="T42" i="4" s="1"/>
  <c r="T67" i="4"/>
  <c r="T43" i="4" s="1"/>
  <c r="L87" i="4"/>
  <c r="L71" i="4"/>
  <c r="L55" i="4"/>
  <c r="EH267" i="4"/>
  <c r="EH391" i="4" s="1"/>
  <c r="DZ267" i="4"/>
  <c r="DZ391" i="4" s="1"/>
  <c r="EG267" i="4"/>
  <c r="EG391" i="4" s="1"/>
  <c r="DY267" i="4"/>
  <c r="DY391" i="4" s="1"/>
  <c r="EF267" i="4"/>
  <c r="EF391" i="4" s="1"/>
  <c r="DX267" i="4"/>
  <c r="DX391" i="4" s="1"/>
  <c r="EE267" i="4"/>
  <c r="EE391" i="4" s="1"/>
  <c r="DW267" i="4"/>
  <c r="DW391" i="4" s="1"/>
  <c r="ED267" i="4"/>
  <c r="ED391" i="4" s="1"/>
  <c r="DV267" i="4"/>
  <c r="DV391" i="4" s="1"/>
  <c r="EC267" i="4"/>
  <c r="EC391" i="4" s="1"/>
  <c r="DU267" i="4"/>
  <c r="DU391" i="4" s="1"/>
  <c r="EB267" i="4"/>
  <c r="EB391" i="4" s="1"/>
  <c r="DT267" i="4"/>
  <c r="DT391" i="4" s="1"/>
  <c r="EI267" i="4"/>
  <c r="EI391" i="4" s="1"/>
  <c r="EA267" i="4"/>
  <c r="EA391" i="4" s="1"/>
  <c r="FL270" i="4"/>
  <c r="FD270" i="4"/>
  <c r="FK270" i="4"/>
  <c r="FC270" i="4"/>
  <c r="FJ270" i="4"/>
  <c r="FB270" i="4"/>
  <c r="FI270" i="4"/>
  <c r="FA270" i="4"/>
  <c r="FO270" i="4"/>
  <c r="FG270" i="4"/>
  <c r="FN270" i="4"/>
  <c r="FF270" i="4"/>
  <c r="FM270" i="4"/>
  <c r="FE270" i="4"/>
  <c r="FH270" i="4"/>
  <c r="EZ270" i="4"/>
  <c r="EI280" i="4"/>
  <c r="EA280" i="4"/>
  <c r="EH280" i="4"/>
  <c r="DZ280" i="4"/>
  <c r="EG280" i="4"/>
  <c r="DY280" i="4"/>
  <c r="EF280" i="4"/>
  <c r="DX280" i="4"/>
  <c r="EE280" i="4"/>
  <c r="DW280" i="4"/>
  <c r="ED280" i="4"/>
  <c r="DV280" i="4"/>
  <c r="EC280" i="4"/>
  <c r="DU280" i="4"/>
  <c r="EB280" i="4"/>
  <c r="DT280" i="4"/>
  <c r="CX299" i="4"/>
  <c r="CP299" i="4"/>
  <c r="CW299" i="4"/>
  <c r="CO299" i="4"/>
  <c r="CV299" i="4"/>
  <c r="CN299" i="4"/>
  <c r="DC299" i="4"/>
  <c r="CU299" i="4"/>
  <c r="DB299" i="4"/>
  <c r="CT299" i="4"/>
  <c r="DA299" i="4"/>
  <c r="CS299" i="4"/>
  <c r="CZ299" i="4"/>
  <c r="CR299" i="4"/>
  <c r="CY299" i="4"/>
  <c r="CQ299" i="4"/>
  <c r="ED300" i="4"/>
  <c r="DV300" i="4"/>
  <c r="EC300" i="4"/>
  <c r="DU300" i="4"/>
  <c r="EB300" i="4"/>
  <c r="DT300" i="4"/>
  <c r="EI300" i="4"/>
  <c r="EA300" i="4"/>
  <c r="EH300" i="4"/>
  <c r="DZ300" i="4"/>
  <c r="EG300" i="4"/>
  <c r="DY300" i="4"/>
  <c r="EF300" i="4"/>
  <c r="DX300" i="4"/>
  <c r="EE300" i="4"/>
  <c r="DW300" i="4"/>
  <c r="CZ287" i="4"/>
  <c r="CR287" i="4"/>
  <c r="CY287" i="4"/>
  <c r="CQ287" i="4"/>
  <c r="CX287" i="4"/>
  <c r="CP287" i="4"/>
  <c r="CW287" i="4"/>
  <c r="CO287" i="4"/>
  <c r="CV287" i="4"/>
  <c r="CN287" i="4"/>
  <c r="DC287" i="4"/>
  <c r="CU287" i="4"/>
  <c r="DB287" i="4"/>
  <c r="CT287" i="4"/>
  <c r="DA287" i="4"/>
  <c r="CS287" i="4"/>
  <c r="FN309" i="4"/>
  <c r="FF309" i="4"/>
  <c r="FM309" i="4"/>
  <c r="FE309" i="4"/>
  <c r="FL309" i="4"/>
  <c r="FD309" i="4"/>
  <c r="FK309" i="4"/>
  <c r="FC309" i="4"/>
  <c r="FJ309" i="4"/>
  <c r="FB309" i="4"/>
  <c r="FI309" i="4"/>
  <c r="FA309" i="4"/>
  <c r="FH309" i="4"/>
  <c r="EZ309" i="4"/>
  <c r="FO309" i="4"/>
  <c r="FG309" i="4"/>
  <c r="DB308" i="4"/>
  <c r="CT308" i="4"/>
  <c r="DA308" i="4"/>
  <c r="CS308" i="4"/>
  <c r="CZ308" i="4"/>
  <c r="CR308" i="4"/>
  <c r="CY308" i="4"/>
  <c r="CQ308" i="4"/>
  <c r="CX308" i="4"/>
  <c r="CP308" i="4"/>
  <c r="CW308" i="4"/>
  <c r="CO308" i="4"/>
  <c r="CV308" i="4"/>
  <c r="CN308" i="4"/>
  <c r="DC308" i="4"/>
  <c r="CU308" i="4"/>
  <c r="EH309" i="4"/>
  <c r="DZ309" i="4"/>
  <c r="EG309" i="4"/>
  <c r="DY309" i="4"/>
  <c r="EF309" i="4"/>
  <c r="DX309" i="4"/>
  <c r="EE309" i="4"/>
  <c r="DW309" i="4"/>
  <c r="ED309" i="4"/>
  <c r="DV309" i="4"/>
  <c r="EC309" i="4"/>
  <c r="DU309" i="4"/>
  <c r="EB309" i="4"/>
  <c r="DT309" i="4"/>
  <c r="EI309" i="4"/>
  <c r="EA309" i="4"/>
  <c r="EE343" i="4"/>
  <c r="DW343" i="4"/>
  <c r="EC343" i="4"/>
  <c r="DU343" i="4"/>
  <c r="EB343" i="4"/>
  <c r="DT343" i="4"/>
  <c r="EI343" i="4"/>
  <c r="EA343" i="4"/>
  <c r="EG343" i="4"/>
  <c r="DY343" i="4"/>
  <c r="EF343" i="4"/>
  <c r="DX343" i="4"/>
  <c r="EH343" i="4"/>
  <c r="ED343" i="4"/>
  <c r="DZ343" i="4"/>
  <c r="DV343" i="4"/>
  <c r="EE365" i="4"/>
  <c r="DW365" i="4"/>
  <c r="EI365" i="4"/>
  <c r="EA365" i="4"/>
  <c r="EB365" i="4"/>
  <c r="DY365" i="4"/>
  <c r="EH365" i="4"/>
  <c r="DX365" i="4"/>
  <c r="EG365" i="4"/>
  <c r="DV365" i="4"/>
  <c r="ED365" i="4"/>
  <c r="DT365" i="4"/>
  <c r="EC365" i="4"/>
  <c r="EF365" i="4"/>
  <c r="DZ365" i="4"/>
  <c r="DU365" i="4"/>
  <c r="FH367" i="4"/>
  <c r="EZ367" i="4"/>
  <c r="FO367" i="4"/>
  <c r="FG367" i="4"/>
  <c r="FL367" i="4"/>
  <c r="FD367" i="4"/>
  <c r="FK367" i="4"/>
  <c r="FC367" i="4"/>
  <c r="FF367" i="4"/>
  <c r="FE367" i="4"/>
  <c r="FB367" i="4"/>
  <c r="FA367" i="4"/>
  <c r="FN367" i="4"/>
  <c r="FM367" i="4"/>
  <c r="FJ367" i="4"/>
  <c r="FI367" i="4"/>
  <c r="AC210" i="4"/>
  <c r="AX129" i="4"/>
  <c r="BT86" i="4"/>
  <c r="BT70" i="4"/>
  <c r="BT54" i="4"/>
  <c r="GT83" i="4"/>
  <c r="GT44" i="4" s="1"/>
  <c r="GU44" i="4"/>
  <c r="IO84" i="4"/>
  <c r="IO68" i="4"/>
  <c r="IO52" i="4"/>
  <c r="IG84" i="4"/>
  <c r="IG68" i="4"/>
  <c r="IG52" i="4"/>
  <c r="GB94" i="4"/>
  <c r="GB78" i="4"/>
  <c r="GB62" i="4"/>
  <c r="FT85" i="4"/>
  <c r="FT69" i="4"/>
  <c r="FT53" i="4"/>
  <c r="FT92" i="4"/>
  <c r="FT76" i="4"/>
  <c r="FT60" i="4"/>
  <c r="FJ84" i="4"/>
  <c r="FJ68" i="4"/>
  <c r="FJ52" i="4"/>
  <c r="FB84" i="4"/>
  <c r="FB68" i="4"/>
  <c r="FB52" i="4"/>
  <c r="DV84" i="4"/>
  <c r="DV68" i="4"/>
  <c r="DV52" i="4"/>
  <c r="DV95" i="4"/>
  <c r="DV79" i="4"/>
  <c r="DV63" i="4"/>
  <c r="DN93" i="4"/>
  <c r="DN77" i="4"/>
  <c r="DN61" i="4"/>
  <c r="BE305" i="4"/>
  <c r="CV71" i="4"/>
  <c r="CV49" i="4"/>
  <c r="CV27" i="4"/>
  <c r="CN71" i="4"/>
  <c r="CN49" i="4"/>
  <c r="CN27" i="4"/>
  <c r="CE71" i="4"/>
  <c r="CE87" i="4"/>
  <c r="CE55" i="4"/>
  <c r="CE93" i="4"/>
  <c r="CE77" i="4"/>
  <c r="CE61" i="4"/>
  <c r="BW67" i="4"/>
  <c r="BW43" i="4" s="1"/>
  <c r="BW83" i="4"/>
  <c r="BW44" i="4" s="1"/>
  <c r="BW51" i="4"/>
  <c r="BW42" i="4" s="1"/>
  <c r="BG86" i="4"/>
  <c r="BG70" i="4"/>
  <c r="BG54" i="4"/>
  <c r="BG76" i="4"/>
  <c r="BG60" i="4"/>
  <c r="BG92" i="4"/>
  <c r="AQ86" i="4"/>
  <c r="AQ70" i="4"/>
  <c r="AQ54" i="4"/>
  <c r="AQ95" i="4"/>
  <c r="AQ79" i="4"/>
  <c r="AQ63" i="4"/>
  <c r="AI93" i="4"/>
  <c r="AI77" i="4"/>
  <c r="AI61" i="4"/>
  <c r="S93" i="4"/>
  <c r="S77" i="4"/>
  <c r="S61" i="4"/>
  <c r="K86" i="4"/>
  <c r="K70" i="4"/>
  <c r="K54" i="4"/>
  <c r="T115" i="4"/>
  <c r="AO107" i="4"/>
  <c r="BJ107" i="4" s="1"/>
  <c r="CE107" i="4" s="1"/>
  <c r="CX338" i="4"/>
  <c r="CP338" i="4"/>
  <c r="CW338" i="4"/>
  <c r="CO338" i="4"/>
  <c r="CV338" i="4"/>
  <c r="CN338" i="4"/>
  <c r="DC338" i="4"/>
  <c r="CU338" i="4"/>
  <c r="DB338" i="4"/>
  <c r="CT338" i="4"/>
  <c r="DA338" i="4"/>
  <c r="CS338" i="4"/>
  <c r="CZ338" i="4"/>
  <c r="CR338" i="4"/>
  <c r="CY338" i="4"/>
  <c r="CQ338" i="4"/>
  <c r="FH348" i="4"/>
  <c r="EZ348" i="4"/>
  <c r="EZ415" i="4" s="1"/>
  <c r="FO348" i="4"/>
  <c r="FG348" i="4"/>
  <c r="FN348" i="4"/>
  <c r="FF348" i="4"/>
  <c r="FF415" i="4" s="1"/>
  <c r="FM348" i="4"/>
  <c r="FE348" i="4"/>
  <c r="FE415" i="4" s="1"/>
  <c r="FL348" i="4"/>
  <c r="FL415" i="4" s="1"/>
  <c r="FD348" i="4"/>
  <c r="FD415" i="4" s="1"/>
  <c r="FK348" i="4"/>
  <c r="FC348" i="4"/>
  <c r="FC415" i="4" s="1"/>
  <c r="FJ348" i="4"/>
  <c r="FB348" i="4"/>
  <c r="FB415" i="4" s="1"/>
  <c r="FI348" i="4"/>
  <c r="FA348" i="4"/>
  <c r="FA415" i="4" s="1"/>
  <c r="DA335" i="4"/>
  <c r="CS335" i="4"/>
  <c r="CZ335" i="4"/>
  <c r="CR335" i="4"/>
  <c r="CY335" i="4"/>
  <c r="CQ335" i="4"/>
  <c r="CX335" i="4"/>
  <c r="CP335" i="4"/>
  <c r="CW335" i="4"/>
  <c r="CO335" i="4"/>
  <c r="CV335" i="4"/>
  <c r="CN335" i="4"/>
  <c r="DC335" i="4"/>
  <c r="CU335" i="4"/>
  <c r="DB335" i="4"/>
  <c r="CT335" i="4"/>
  <c r="CY336" i="4"/>
  <c r="CQ336" i="4"/>
  <c r="CX336" i="4"/>
  <c r="CP336" i="4"/>
  <c r="CW336" i="4"/>
  <c r="CO336" i="4"/>
  <c r="CV336" i="4"/>
  <c r="CN336" i="4"/>
  <c r="DC336" i="4"/>
  <c r="CU336" i="4"/>
  <c r="DB336" i="4"/>
  <c r="CT336" i="4"/>
  <c r="DA336" i="4"/>
  <c r="CS336" i="4"/>
  <c r="CZ336" i="4"/>
  <c r="CR336" i="4"/>
  <c r="EB348" i="4"/>
  <c r="DT348" i="4"/>
  <c r="DT415" i="4" s="1"/>
  <c r="EI348" i="4"/>
  <c r="EA348" i="4"/>
  <c r="EA415" i="4" s="1"/>
  <c r="EH348" i="4"/>
  <c r="EH415" i="4" s="1"/>
  <c r="DZ348" i="4"/>
  <c r="DZ415" i="4" s="1"/>
  <c r="EG348" i="4"/>
  <c r="EG415" i="4" s="1"/>
  <c r="DY348" i="4"/>
  <c r="DY415" i="4" s="1"/>
  <c r="EF348" i="4"/>
  <c r="EF415" i="4" s="1"/>
  <c r="DX348" i="4"/>
  <c r="DX415" i="4" s="1"/>
  <c r="EE348" i="4"/>
  <c r="DW348" i="4"/>
  <c r="DW415" i="4" s="1"/>
  <c r="ED348" i="4"/>
  <c r="ED415" i="4" s="1"/>
  <c r="DV348" i="4"/>
  <c r="DV415" i="4" s="1"/>
  <c r="EC348" i="4"/>
  <c r="EC415" i="4" s="1"/>
  <c r="DU348" i="4"/>
  <c r="DU415" i="4" s="1"/>
  <c r="EH370" i="4"/>
  <c r="DZ370" i="4"/>
  <c r="ED370" i="4"/>
  <c r="DV370" i="4"/>
  <c r="EA370" i="4"/>
  <c r="DY370" i="4"/>
  <c r="EF370" i="4"/>
  <c r="DU370" i="4"/>
  <c r="EE370" i="4"/>
  <c r="DT370" i="4"/>
  <c r="DW370" i="4"/>
  <c r="EI370" i="4"/>
  <c r="EG370" i="4"/>
  <c r="EC370" i="4"/>
  <c r="EB370" i="4"/>
  <c r="DX370" i="4"/>
  <c r="ED264" i="4"/>
  <c r="DV264" i="4"/>
  <c r="EC264" i="4"/>
  <c r="DU264" i="4"/>
  <c r="EB264" i="4"/>
  <c r="DT264" i="4"/>
  <c r="EI264" i="4"/>
  <c r="EA264" i="4"/>
  <c r="EH264" i="4"/>
  <c r="DZ264" i="4"/>
  <c r="EG264" i="4"/>
  <c r="DY264" i="4"/>
  <c r="EF264" i="4"/>
  <c r="DX264" i="4"/>
  <c r="EE264" i="4"/>
  <c r="DW264" i="4"/>
  <c r="FO266" i="4"/>
  <c r="FG266" i="4"/>
  <c r="FN266" i="4"/>
  <c r="FF266" i="4"/>
  <c r="FM266" i="4"/>
  <c r="FE266" i="4"/>
  <c r="FL266" i="4"/>
  <c r="FD266" i="4"/>
  <c r="FK266" i="4"/>
  <c r="FC266" i="4"/>
  <c r="FJ266" i="4"/>
  <c r="FB266" i="4"/>
  <c r="FI266" i="4"/>
  <c r="FA266" i="4"/>
  <c r="FH266" i="4"/>
  <c r="EZ266" i="4"/>
  <c r="EB273" i="4"/>
  <c r="EB401" i="4" s="1"/>
  <c r="DT273" i="4"/>
  <c r="DT397" i="4" s="1"/>
  <c r="EI273" i="4"/>
  <c r="EA273" i="4"/>
  <c r="EA401" i="4" s="1"/>
  <c r="EH273" i="4"/>
  <c r="EH401" i="4" s="1"/>
  <c r="DZ273" i="4"/>
  <c r="DZ401" i="4" s="1"/>
  <c r="EG273" i="4"/>
  <c r="EG401" i="4" s="1"/>
  <c r="DY273" i="4"/>
  <c r="DY397" i="4" s="1"/>
  <c r="EF273" i="4"/>
  <c r="EF397" i="4" s="1"/>
  <c r="DX273" i="4"/>
  <c r="DX401" i="4" s="1"/>
  <c r="EE273" i="4"/>
  <c r="EE397" i="4" s="1"/>
  <c r="DW273" i="4"/>
  <c r="DW401" i="4" s="1"/>
  <c r="ED273" i="4"/>
  <c r="ED401" i="4" s="1"/>
  <c r="DV273" i="4"/>
  <c r="DV401" i="4" s="1"/>
  <c r="EC273" i="4"/>
  <c r="EC401" i="4" s="1"/>
  <c r="DU273" i="4"/>
  <c r="DU397" i="4" s="1"/>
  <c r="FH274" i="4"/>
  <c r="FH397" i="4" s="1"/>
  <c r="EZ274" i="4"/>
  <c r="EZ401" i="4" s="1"/>
  <c r="FO274" i="4"/>
  <c r="FO397" i="4" s="1"/>
  <c r="FG274" i="4"/>
  <c r="FG401" i="4" s="1"/>
  <c r="FN274" i="4"/>
  <c r="FF274" i="4"/>
  <c r="FF401" i="4" s="1"/>
  <c r="FM274" i="4"/>
  <c r="FM397" i="4" s="1"/>
  <c r="FE274" i="4"/>
  <c r="FE401" i="4" s="1"/>
  <c r="FL274" i="4"/>
  <c r="FL397" i="4" s="1"/>
  <c r="FD274" i="4"/>
  <c r="FD401" i="4" s="1"/>
  <c r="FK274" i="4"/>
  <c r="FC274" i="4"/>
  <c r="FC401" i="4" s="1"/>
  <c r="FJ274" i="4"/>
  <c r="FB274" i="4"/>
  <c r="FB397" i="4" s="1"/>
  <c r="FI274" i="4"/>
  <c r="FI401" i="4" s="1"/>
  <c r="FA274" i="4"/>
  <c r="FA401" i="4" s="1"/>
  <c r="CW295" i="4"/>
  <c r="CO295" i="4"/>
  <c r="CV295" i="4"/>
  <c r="CN295" i="4"/>
  <c r="DC295" i="4"/>
  <c r="CU295" i="4"/>
  <c r="DB295" i="4"/>
  <c r="CT295" i="4"/>
  <c r="DA295" i="4"/>
  <c r="CS295" i="4"/>
  <c r="CZ295" i="4"/>
  <c r="CR295" i="4"/>
  <c r="CY295" i="4"/>
  <c r="CQ295" i="4"/>
  <c r="CX295" i="4"/>
  <c r="CP295" i="4"/>
  <c r="FI286" i="4"/>
  <c r="FA286" i="4"/>
  <c r="FH286" i="4"/>
  <c r="EZ286" i="4"/>
  <c r="FO286" i="4"/>
  <c r="FG286" i="4"/>
  <c r="FN286" i="4"/>
  <c r="FF286" i="4"/>
  <c r="FM286" i="4"/>
  <c r="FE286" i="4"/>
  <c r="FL286" i="4"/>
  <c r="FD286" i="4"/>
  <c r="FK286" i="4"/>
  <c r="FC286" i="4"/>
  <c r="FJ286" i="4"/>
  <c r="FB286" i="4"/>
  <c r="EI319" i="4"/>
  <c r="EI410" i="4" s="1"/>
  <c r="EA319" i="4"/>
  <c r="EA410" i="4" s="1"/>
  <c r="EH319" i="4"/>
  <c r="EH410" i="4" s="1"/>
  <c r="DZ319" i="4"/>
  <c r="DZ410" i="4" s="1"/>
  <c r="EG319" i="4"/>
  <c r="EG410" i="4" s="1"/>
  <c r="DY319" i="4"/>
  <c r="DY410" i="4" s="1"/>
  <c r="EF319" i="4"/>
  <c r="EF410" i="4" s="1"/>
  <c r="DX319" i="4"/>
  <c r="DX410" i="4" s="1"/>
  <c r="EE319" i="4"/>
  <c r="EE410" i="4" s="1"/>
  <c r="DW319" i="4"/>
  <c r="DW410" i="4" s="1"/>
  <c r="ED319" i="4"/>
  <c r="ED410" i="4" s="1"/>
  <c r="DV319" i="4"/>
  <c r="DV410" i="4" s="1"/>
  <c r="EC319" i="4"/>
  <c r="EC410" i="4" s="1"/>
  <c r="DU319" i="4"/>
  <c r="DU410" i="4" s="1"/>
  <c r="EB319" i="4"/>
  <c r="EB410" i="4" s="1"/>
  <c r="DT319" i="4"/>
  <c r="DT410" i="4" s="1"/>
  <c r="EB323" i="4"/>
  <c r="DT323" i="4"/>
  <c r="EI323" i="4"/>
  <c r="EA323" i="4"/>
  <c r="EH323" i="4"/>
  <c r="DZ323" i="4"/>
  <c r="EG323" i="4"/>
  <c r="DY323" i="4"/>
  <c r="EF323" i="4"/>
  <c r="DX323" i="4"/>
  <c r="EE323" i="4"/>
  <c r="DW323" i="4"/>
  <c r="ED323" i="4"/>
  <c r="DV323" i="4"/>
  <c r="EC323" i="4"/>
  <c r="DU323" i="4"/>
  <c r="FO321" i="4"/>
  <c r="FG321" i="4"/>
  <c r="FN321" i="4"/>
  <c r="FF321" i="4"/>
  <c r="FM321" i="4"/>
  <c r="FE321" i="4"/>
  <c r="FL321" i="4"/>
  <c r="FD321" i="4"/>
  <c r="FK321" i="4"/>
  <c r="FC321" i="4"/>
  <c r="FJ321" i="4"/>
  <c r="FB321" i="4"/>
  <c r="FI321" i="4"/>
  <c r="FA321" i="4"/>
  <c r="FH321" i="4"/>
  <c r="EZ321" i="4"/>
  <c r="FL357" i="4"/>
  <c r="FD357" i="4"/>
  <c r="FK357" i="4"/>
  <c r="FC357" i="4"/>
  <c r="FH357" i="4"/>
  <c r="EZ357" i="4"/>
  <c r="FO357" i="4"/>
  <c r="FG357" i="4"/>
  <c r="FE357" i="4"/>
  <c r="FA357" i="4"/>
  <c r="FN357" i="4"/>
  <c r="FM357" i="4"/>
  <c r="FI357" i="4"/>
  <c r="FF357" i="4"/>
  <c r="FJ357" i="4"/>
  <c r="FB357" i="4"/>
  <c r="ED383" i="4"/>
  <c r="DV383" i="4"/>
  <c r="EH383" i="4"/>
  <c r="DZ383" i="4"/>
  <c r="EC383" i="4"/>
  <c r="DY383" i="4"/>
  <c r="EI383" i="4"/>
  <c r="DX383" i="4"/>
  <c r="EE383" i="4"/>
  <c r="DT383" i="4"/>
  <c r="EG383" i="4"/>
  <c r="EF383" i="4"/>
  <c r="DW383" i="4"/>
  <c r="DU383" i="4"/>
  <c r="EB383" i="4"/>
  <c r="EA383" i="4"/>
  <c r="DC384" i="4"/>
  <c r="CU384" i="4"/>
  <c r="CY384" i="4"/>
  <c r="CQ384" i="4"/>
  <c r="DA384" i="4"/>
  <c r="CP384" i="4"/>
  <c r="CV384" i="4"/>
  <c r="CX384" i="4"/>
  <c r="CS384" i="4"/>
  <c r="CR384" i="4"/>
  <c r="CZ384" i="4"/>
  <c r="CO384" i="4"/>
  <c r="CN384" i="4"/>
  <c r="DB384" i="4"/>
  <c r="CT384" i="4"/>
  <c r="CW384" i="4"/>
  <c r="CI282" i="4"/>
  <c r="CI396" i="4" s="1"/>
  <c r="CA282" i="4"/>
  <c r="CA396" i="4" s="1"/>
  <c r="CH282" i="4"/>
  <c r="CH396" i="4" s="1"/>
  <c r="BZ282" i="4"/>
  <c r="BZ396" i="4" s="1"/>
  <c r="CG282" i="4"/>
  <c r="CG396" i="4" s="1"/>
  <c r="BY282" i="4"/>
  <c r="BY396" i="4" s="1"/>
  <c r="CF282" i="4"/>
  <c r="CF396" i="4" s="1"/>
  <c r="BX282" i="4"/>
  <c r="BX396" i="4" s="1"/>
  <c r="CM282" i="4"/>
  <c r="CM396" i="4" s="1"/>
  <c r="CE282" i="4"/>
  <c r="CE396" i="4" s="1"/>
  <c r="CL282" i="4"/>
  <c r="CL396" i="4" s="1"/>
  <c r="CD282" i="4"/>
  <c r="CD396" i="4" s="1"/>
  <c r="CK282" i="4"/>
  <c r="CK396" i="4" s="1"/>
  <c r="CC282" i="4"/>
  <c r="CC396" i="4" s="1"/>
  <c r="CJ282" i="4"/>
  <c r="CJ396" i="4" s="1"/>
  <c r="CB282" i="4"/>
  <c r="CB396" i="4" s="1"/>
  <c r="ED186" i="4"/>
  <c r="GO129" i="4"/>
  <c r="GO186" i="4" s="1"/>
  <c r="AX11" i="5" l="1"/>
  <c r="AX6" i="5"/>
  <c r="AX22" i="5"/>
  <c r="AW8" i="5"/>
  <c r="AX25" i="5"/>
  <c r="AV23" i="5"/>
  <c r="AX9" i="5"/>
  <c r="AX32" i="5"/>
  <c r="AV9" i="5"/>
  <c r="AX23" i="5"/>
  <c r="AV22" i="5"/>
  <c r="AY8" i="5"/>
  <c r="AV12" i="5"/>
  <c r="AV11" i="5"/>
  <c r="AV32" i="5"/>
  <c r="AV25" i="5"/>
  <c r="AX30" i="5"/>
  <c r="AV24" i="5"/>
  <c r="AV17" i="5"/>
  <c r="AV13" i="5"/>
  <c r="AX24" i="5"/>
  <c r="AX28" i="5"/>
  <c r="AX13" i="5"/>
  <c r="AX26" i="5"/>
  <c r="AV16" i="5"/>
  <c r="AX33" i="5"/>
  <c r="AV10" i="5"/>
  <c r="AV18" i="5"/>
  <c r="AV28" i="5"/>
  <c r="AV26" i="5"/>
  <c r="AX16" i="5"/>
  <c r="AV33" i="5"/>
  <c r="AX27" i="5"/>
  <c r="AX12" i="5"/>
  <c r="AX10" i="5"/>
  <c r="AX18" i="5"/>
  <c r="AV7" i="5"/>
  <c r="AV8" i="5"/>
  <c r="AV27" i="5"/>
  <c r="AV29" i="5"/>
  <c r="AX31" i="5"/>
  <c r="AX14" i="5"/>
  <c r="AX7" i="5"/>
  <c r="AX8" i="5"/>
  <c r="AX29" i="5"/>
  <c r="AV14" i="5"/>
  <c r="AX17" i="5"/>
  <c r="AQ14" i="5"/>
  <c r="AQ33" i="5"/>
  <c r="AE6" i="5"/>
  <c r="AQ6" i="5"/>
  <c r="AR19" i="5"/>
  <c r="AF19" i="5"/>
  <c r="AE33" i="5"/>
  <c r="AG14" i="5"/>
  <c r="AS14" i="5"/>
  <c r="AD11" i="5"/>
  <c r="AQ7" i="5"/>
  <c r="AH25" i="5"/>
  <c r="AT25" i="5" s="1"/>
  <c r="AI25" i="5"/>
  <c r="AU25" i="5" s="1"/>
  <c r="AS19" i="5"/>
  <c r="AG19" i="5"/>
  <c r="AQ10" i="5"/>
  <c r="AJ21" i="5"/>
  <c r="X21" i="5"/>
  <c r="AD9" i="5"/>
  <c r="AF14" i="5"/>
  <c r="AR14" i="5"/>
  <c r="Z21" i="5"/>
  <c r="AL21" i="5"/>
  <c r="AQ21" i="5"/>
  <c r="AE21" i="5"/>
  <c r="AQ11" i="5"/>
  <c r="Y19" i="5"/>
  <c r="AD14" i="5"/>
  <c r="AA21" i="5"/>
  <c r="AM21" i="5"/>
  <c r="AR11" i="5"/>
  <c r="AP21" i="5"/>
  <c r="AD21" i="5"/>
  <c r="AE19" i="5"/>
  <c r="AQ19" i="5"/>
  <c r="AD32" i="5"/>
  <c r="AL19" i="5"/>
  <c r="AX19" i="5" s="1"/>
  <c r="Z19" i="5"/>
  <c r="G144" i="5"/>
  <c r="AE10" i="5"/>
  <c r="AR21" i="5"/>
  <c r="AF21" i="5"/>
  <c r="AE14" i="5"/>
  <c r="AP14" i="5"/>
  <c r="Y21" i="5"/>
  <c r="AK21" i="5"/>
  <c r="AG21" i="5"/>
  <c r="AS21" i="5"/>
  <c r="AD19" i="5"/>
  <c r="AP19" i="5"/>
  <c r="AM20" i="5"/>
  <c r="Y20" i="5"/>
  <c r="AL20" i="5"/>
  <c r="AJ20" i="5"/>
  <c r="T272" i="4"/>
  <c r="AK5" i="4" s="1"/>
  <c r="H280" i="4"/>
  <c r="H288" i="4" s="1"/>
  <c r="DC199" i="4"/>
  <c r="CP199" i="4"/>
  <c r="CX199" i="4"/>
  <c r="CS199" i="4"/>
  <c r="CW199" i="4"/>
  <c r="DA199" i="4"/>
  <c r="CY199" i="4"/>
  <c r="CT199" i="4"/>
  <c r="CV199" i="4"/>
  <c r="CO199" i="4"/>
  <c r="DB199" i="4"/>
  <c r="CN199" i="4"/>
  <c r="CQ199" i="4"/>
  <c r="CR199" i="4"/>
  <c r="CZ199" i="4"/>
  <c r="CU199" i="4"/>
  <c r="DH145" i="4"/>
  <c r="DH153" i="4" s="1"/>
  <c r="DH161" i="4" s="1"/>
  <c r="DH169" i="4" s="1"/>
  <c r="DH177" i="4" s="1"/>
  <c r="DH87" i="4"/>
  <c r="DH95" i="4" s="1"/>
  <c r="CI397" i="4"/>
  <c r="CY401" i="4"/>
  <c r="DC401" i="4"/>
  <c r="DH401" i="4"/>
  <c r="DV397" i="4"/>
  <c r="DU401" i="4"/>
  <c r="DZ397" i="4"/>
  <c r="DY401" i="4"/>
  <c r="BF307" i="4"/>
  <c r="AX307" i="4"/>
  <c r="AC308" i="4"/>
  <c r="BG307" i="4"/>
  <c r="AY307" i="4"/>
  <c r="BB307" i="4"/>
  <c r="BC307" i="4"/>
  <c r="BL307" i="4"/>
  <c r="BH307" i="4"/>
  <c r="AZ307" i="4"/>
  <c r="AV307" i="4"/>
  <c r="BS307" i="4"/>
  <c r="BW307" i="4"/>
  <c r="AW307" i="4"/>
  <c r="BK307" i="4"/>
  <c r="BO307" i="4"/>
  <c r="BV307" i="4"/>
  <c r="BR307" i="4"/>
  <c r="AS307" i="4"/>
  <c r="BN307" i="4"/>
  <c r="BJ307" i="4"/>
  <c r="BD307" i="4"/>
  <c r="AU307" i="4"/>
  <c r="BA307" i="4"/>
  <c r="BU307" i="4"/>
  <c r="BQ307" i="4"/>
  <c r="BE307" i="4"/>
  <c r="AT307" i="4"/>
  <c r="BM307" i="4"/>
  <c r="BI307" i="4"/>
  <c r="BT307" i="4"/>
  <c r="BP307" i="4"/>
  <c r="AR307" i="4"/>
  <c r="EE393" i="4"/>
  <c r="EA393" i="4"/>
  <c r="BH44" i="4"/>
  <c r="GC45" i="4"/>
  <c r="AI58" i="4"/>
  <c r="AI41" i="4"/>
  <c r="AK43" i="4"/>
  <c r="DJ393" i="4"/>
  <c r="DF393" i="4"/>
  <c r="CM81" i="4"/>
  <c r="CM59" i="4" s="1"/>
  <c r="CM37" i="4" s="1"/>
  <c r="CM48" i="4"/>
  <c r="CM26" i="4" s="1"/>
  <c r="AE43" i="4"/>
  <c r="EM46" i="4"/>
  <c r="BS46" i="4"/>
  <c r="EN42" i="4"/>
  <c r="CC99" i="4"/>
  <c r="BH50" i="4"/>
  <c r="J46" i="4"/>
  <c r="AH43" i="4"/>
  <c r="GN110" i="4"/>
  <c r="GN118" i="4" s="1"/>
  <c r="GN53" i="4"/>
  <c r="GN61" i="4" s="1"/>
  <c r="K308" i="4"/>
  <c r="K309" i="4" s="1"/>
  <c r="K310" i="4" s="1"/>
  <c r="K307" i="4"/>
  <c r="AI45" i="4"/>
  <c r="EF44" i="4"/>
  <c r="CN408" i="4"/>
  <c r="CR408" i="4"/>
  <c r="BB46" i="4"/>
  <c r="H46" i="4"/>
  <c r="CA42" i="4"/>
  <c r="BD45" i="4"/>
  <c r="FY45" i="4"/>
  <c r="BU47" i="4"/>
  <c r="DL44" i="4"/>
  <c r="AF58" i="4"/>
  <c r="AF41" i="4"/>
  <c r="CJ196" i="4"/>
  <c r="CJ129" i="4"/>
  <c r="BL47" i="4"/>
  <c r="K43" i="4"/>
  <c r="BG43" i="4"/>
  <c r="FT43" i="4"/>
  <c r="DW414" i="4"/>
  <c r="EA414" i="4"/>
  <c r="DW407" i="4"/>
  <c r="EA407" i="4"/>
  <c r="BH46" i="4"/>
  <c r="DO42" i="4"/>
  <c r="EH408" i="4"/>
  <c r="ED408" i="4"/>
  <c r="FN408" i="4"/>
  <c r="FJ408" i="4"/>
  <c r="AX106" i="4"/>
  <c r="AC57" i="4"/>
  <c r="AD42" i="4"/>
  <c r="HA45" i="4"/>
  <c r="AC58" i="4"/>
  <c r="AC41" i="4"/>
  <c r="GY43" i="4"/>
  <c r="DJ44" i="4"/>
  <c r="DF407" i="4"/>
  <c r="DJ407" i="4"/>
  <c r="BM44" i="4"/>
  <c r="DL45" i="4"/>
  <c r="CG408" i="4"/>
  <c r="CK408" i="4"/>
  <c r="AP47" i="4"/>
  <c r="CJ197" i="4"/>
  <c r="CJ130" i="4"/>
  <c r="P302" i="4"/>
  <c r="P310" i="4" s="1"/>
  <c r="P318" i="4" s="1"/>
  <c r="P294" i="4"/>
  <c r="T275" i="4"/>
  <c r="AK8" i="4" s="1"/>
  <c r="H283" i="4"/>
  <c r="H291" i="4" s="1"/>
  <c r="CE44" i="4"/>
  <c r="DV46" i="4"/>
  <c r="GS47" i="4"/>
  <c r="AH41" i="4"/>
  <c r="AH58" i="4"/>
  <c r="AJ45" i="4"/>
  <c r="AR44" i="4"/>
  <c r="AK45" i="4"/>
  <c r="CH46" i="4"/>
  <c r="GR42" i="4"/>
  <c r="GR43" i="4"/>
  <c r="DJ45" i="4"/>
  <c r="GG46" i="4"/>
  <c r="AG42" i="4"/>
  <c r="DT42" i="4"/>
  <c r="DS408" i="4"/>
  <c r="DO408" i="4"/>
  <c r="EY408" i="4"/>
  <c r="EU408" i="4"/>
  <c r="BV47" i="4"/>
  <c r="FS112" i="4"/>
  <c r="FS120" i="4" s="1"/>
  <c r="FS55" i="4"/>
  <c r="FS63" i="4" s="1"/>
  <c r="O294" i="4"/>
  <c r="O302" i="4"/>
  <c r="O310" i="4" s="1"/>
  <c r="O318" i="4" s="1"/>
  <c r="FC393" i="4"/>
  <c r="FG393" i="4"/>
  <c r="AG41" i="4"/>
  <c r="AG58" i="4"/>
  <c r="AY46" i="4"/>
  <c r="EL47" i="4"/>
  <c r="CS414" i="4"/>
  <c r="CO414" i="4"/>
  <c r="FE407" i="4"/>
  <c r="FA407" i="4"/>
  <c r="DW42" i="4"/>
  <c r="FU42" i="4"/>
  <c r="U44" i="4"/>
  <c r="BA46" i="4"/>
  <c r="BY47" i="4"/>
  <c r="FV47" i="4"/>
  <c r="EO393" i="4"/>
  <c r="EK393" i="4"/>
  <c r="DR42" i="4"/>
  <c r="EN414" i="4"/>
  <c r="EJ414" i="4"/>
  <c r="EN407" i="4"/>
  <c r="EJ407" i="4"/>
  <c r="DT47" i="4"/>
  <c r="G125" i="4"/>
  <c r="AB117" i="4"/>
  <c r="G68" i="4"/>
  <c r="G76" i="4" s="1"/>
  <c r="CK199" i="4"/>
  <c r="CK132" i="4"/>
  <c r="R297" i="4"/>
  <c r="R300" i="4" s="1"/>
  <c r="R301" i="4" s="1"/>
  <c r="R302" i="4" s="1"/>
  <c r="R299" i="4"/>
  <c r="EC98" i="4"/>
  <c r="EW42" i="4"/>
  <c r="EX98" i="4" s="1"/>
  <c r="CU171" i="4"/>
  <c r="DC171" i="4"/>
  <c r="CO171" i="4"/>
  <c r="CW171" i="4"/>
  <c r="CP171" i="4"/>
  <c r="CX171" i="4"/>
  <c r="CR171" i="4"/>
  <c r="CZ171" i="4"/>
  <c r="CT171" i="4"/>
  <c r="DB171" i="4"/>
  <c r="CQ171" i="4"/>
  <c r="CY171" i="4"/>
  <c r="DA171" i="4"/>
  <c r="CN171" i="4"/>
  <c r="CV171" i="4"/>
  <c r="CS171" i="4"/>
  <c r="BW46" i="4"/>
  <c r="CX407" i="4"/>
  <c r="DB407" i="4"/>
  <c r="CF99" i="4"/>
  <c r="BK50" i="4"/>
  <c r="DW46" i="4"/>
  <c r="M46" i="4"/>
  <c r="CI393" i="4"/>
  <c r="CM393" i="4"/>
  <c r="AJ58" i="4"/>
  <c r="AJ41" i="4"/>
  <c r="ED45" i="4"/>
  <c r="DI42" i="4"/>
  <c r="CA45" i="4"/>
  <c r="BT99" i="4"/>
  <c r="AY50" i="4"/>
  <c r="DO414" i="4"/>
  <c r="DS414" i="4"/>
  <c r="CI407" i="4"/>
  <c r="CM407" i="4"/>
  <c r="Q42" i="4"/>
  <c r="AO47" i="4"/>
  <c r="R43" i="4"/>
  <c r="DM47" i="4"/>
  <c r="CK195" i="4"/>
  <c r="CK128" i="4"/>
  <c r="AX218" i="4"/>
  <c r="BS137" i="4"/>
  <c r="BS218" i="4" s="1"/>
  <c r="BM393" i="4"/>
  <c r="BI393" i="4"/>
  <c r="BS285" i="4"/>
  <c r="BL285" i="4"/>
  <c r="AO41" i="4"/>
  <c r="AO58" i="4"/>
  <c r="AI44" i="4"/>
  <c r="AY43" i="4"/>
  <c r="EJ42" i="4"/>
  <c r="FU45" i="4"/>
  <c r="GC42" i="4"/>
  <c r="N43" i="4"/>
  <c r="AL43" i="4"/>
  <c r="CH43" i="4"/>
  <c r="FW44" i="4"/>
  <c r="GY46" i="4"/>
  <c r="GF43" i="4"/>
  <c r="AH45" i="4"/>
  <c r="AX210" i="4"/>
  <c r="BS129" i="4"/>
  <c r="BS210" i="4" s="1"/>
  <c r="CP178" i="4"/>
  <c r="CX178" i="4"/>
  <c r="DA178" i="4"/>
  <c r="CR178" i="4"/>
  <c r="CZ178" i="4"/>
  <c r="CN178" i="4"/>
  <c r="CV178" i="4"/>
  <c r="CQ178" i="4"/>
  <c r="CY178" i="4"/>
  <c r="CS178" i="4"/>
  <c r="CU178" i="4"/>
  <c r="DC178" i="4"/>
  <c r="CO178" i="4"/>
  <c r="CW178" i="4"/>
  <c r="CT178" i="4"/>
  <c r="DB178" i="4"/>
  <c r="R123" i="4"/>
  <c r="AM115" i="4"/>
  <c r="R66" i="4"/>
  <c r="R74" i="4" s="1"/>
  <c r="G128" i="4"/>
  <c r="AB120" i="4"/>
  <c r="G71" i="4"/>
  <c r="G79" i="4" s="1"/>
  <c r="CF397" i="4"/>
  <c r="BX397" i="4"/>
  <c r="CA397" i="4"/>
  <c r="CC397" i="4"/>
  <c r="FB401" i="4"/>
  <c r="EZ397" i="4"/>
  <c r="FA397" i="4"/>
  <c r="FE397" i="4"/>
  <c r="ED397" i="4"/>
  <c r="EH397" i="4"/>
  <c r="DW393" i="4"/>
  <c r="EI393" i="4"/>
  <c r="DV42" i="4"/>
  <c r="GC46" i="4"/>
  <c r="BY99" i="4"/>
  <c r="BD50" i="4"/>
  <c r="BA42" i="4"/>
  <c r="DR393" i="4"/>
  <c r="DN393" i="4"/>
  <c r="CM183" i="4"/>
  <c r="CM116" i="4"/>
  <c r="AE44" i="4"/>
  <c r="BS47" i="4"/>
  <c r="CC42" i="4"/>
  <c r="AH44" i="4"/>
  <c r="DH126" i="4"/>
  <c r="DH134" i="4" s="1"/>
  <c r="DH69" i="4"/>
  <c r="DH77" i="4" s="1"/>
  <c r="AI46" i="4"/>
  <c r="DN45" i="4"/>
  <c r="CV408" i="4"/>
  <c r="CZ408" i="4"/>
  <c r="BB47" i="4"/>
  <c r="H47" i="4"/>
  <c r="W45" i="4"/>
  <c r="CA43" i="4"/>
  <c r="BD46" i="4"/>
  <c r="FY46" i="4"/>
  <c r="AG45" i="4"/>
  <c r="BV99" i="4"/>
  <c r="BA50" i="4"/>
  <c r="BL45" i="4"/>
  <c r="BG44" i="4"/>
  <c r="FT44" i="4"/>
  <c r="EE414" i="4"/>
  <c r="EI414" i="4"/>
  <c r="EE407" i="4"/>
  <c r="EI407" i="4"/>
  <c r="T45" i="4"/>
  <c r="BH47" i="4"/>
  <c r="DO43" i="4"/>
  <c r="EA408" i="4"/>
  <c r="DW408" i="4"/>
  <c r="FG408" i="4"/>
  <c r="FC408" i="4"/>
  <c r="H122" i="4"/>
  <c r="AC114" i="4"/>
  <c r="H65" i="4"/>
  <c r="AD44" i="4"/>
  <c r="BJ42" i="4"/>
  <c r="BS99" i="4"/>
  <c r="AX50" i="4"/>
  <c r="BC42" i="4"/>
  <c r="DN407" i="4"/>
  <c r="DR407" i="4"/>
  <c r="BM43" i="4"/>
  <c r="DL46" i="4"/>
  <c r="CD408" i="4"/>
  <c r="BZ408" i="4"/>
  <c r="FS111" i="4"/>
  <c r="FS119" i="4" s="1"/>
  <c r="FS54" i="4"/>
  <c r="FS62" i="4" s="1"/>
  <c r="AC344" i="4"/>
  <c r="BG343" i="4"/>
  <c r="AY343" i="4"/>
  <c r="BF343" i="4"/>
  <c r="AX343" i="4"/>
  <c r="AW343" i="4"/>
  <c r="BC343" i="4"/>
  <c r="AR343" i="4"/>
  <c r="AT343" i="4"/>
  <c r="AS343" i="4"/>
  <c r="AZ343" i="4"/>
  <c r="BE343" i="4"/>
  <c r="BB343" i="4"/>
  <c r="AV343" i="4"/>
  <c r="AU343" i="4"/>
  <c r="BA343" i="4"/>
  <c r="BD343" i="4"/>
  <c r="CE43" i="4"/>
  <c r="DV47" i="4"/>
  <c r="GP47" i="4"/>
  <c r="BX99" i="4"/>
  <c r="BC50" i="4"/>
  <c r="AJ46" i="4"/>
  <c r="AK46" i="4"/>
  <c r="CG47" i="4"/>
  <c r="DP47" i="4"/>
  <c r="N45" i="4"/>
  <c r="DJ46" i="4"/>
  <c r="FX47" i="4"/>
  <c r="AG43" i="4"/>
  <c r="DT43" i="4"/>
  <c r="DD408" i="4"/>
  <c r="DH408" i="4"/>
  <c r="EJ408" i="4"/>
  <c r="EN408" i="4"/>
  <c r="BV42" i="4"/>
  <c r="EC104" i="4"/>
  <c r="BR104" i="4"/>
  <c r="AW55" i="4"/>
  <c r="AW63" i="4" s="1"/>
  <c r="CK198" i="4"/>
  <c r="CK131" i="4"/>
  <c r="FK393" i="4"/>
  <c r="FO393" i="4"/>
  <c r="BW99" i="4"/>
  <c r="BB50" i="4"/>
  <c r="DA414" i="4"/>
  <c r="CW414" i="4"/>
  <c r="FM407" i="4"/>
  <c r="FI407" i="4"/>
  <c r="AZ42" i="4"/>
  <c r="DW43" i="4"/>
  <c r="FU43" i="4"/>
  <c r="AC42" i="4"/>
  <c r="BA47" i="4"/>
  <c r="BY45" i="4"/>
  <c r="FV45" i="4"/>
  <c r="EW393" i="4"/>
  <c r="ES393" i="4"/>
  <c r="ER45" i="4"/>
  <c r="DR43" i="4"/>
  <c r="EV414" i="4"/>
  <c r="ER414" i="4"/>
  <c r="EV407" i="4"/>
  <c r="ER407" i="4"/>
  <c r="BU42" i="4"/>
  <c r="DT45" i="4"/>
  <c r="BF47" i="4"/>
  <c r="HI98" i="4"/>
  <c r="IC42" i="4"/>
  <c r="ID98" i="4" s="1"/>
  <c r="T271" i="4"/>
  <c r="AK4" i="4" s="1"/>
  <c r="H279" i="4"/>
  <c r="H287" i="4" s="1"/>
  <c r="CQ407" i="4"/>
  <c r="CU407" i="4"/>
  <c r="BX42" i="4"/>
  <c r="DW47" i="4"/>
  <c r="DX47" i="4"/>
  <c r="CB393" i="4"/>
  <c r="BX393" i="4"/>
  <c r="BZ99" i="4"/>
  <c r="BE50" i="4"/>
  <c r="BJ45" i="4"/>
  <c r="DI44" i="4"/>
  <c r="FW47" i="4"/>
  <c r="DR47" i="4"/>
  <c r="GG42" i="4"/>
  <c r="DH414" i="4"/>
  <c r="DD414" i="4"/>
  <c r="CB407" i="4"/>
  <c r="BX407" i="4"/>
  <c r="Q43" i="4"/>
  <c r="DM45" i="4"/>
  <c r="GA45" i="4"/>
  <c r="BU393" i="4"/>
  <c r="BQ393" i="4"/>
  <c r="BJ285" i="4"/>
  <c r="BR45" i="4"/>
  <c r="CM16" i="4"/>
  <c r="CE99" i="4"/>
  <c r="BJ50" i="4"/>
  <c r="AY44" i="4"/>
  <c r="HB44" i="4"/>
  <c r="FU46" i="4"/>
  <c r="GC43" i="4"/>
  <c r="N44" i="4"/>
  <c r="CH44" i="4"/>
  <c r="BK42" i="4"/>
  <c r="GF44" i="4"/>
  <c r="AN47" i="4"/>
  <c r="BE42" i="4"/>
  <c r="AH46" i="4"/>
  <c r="GN128" i="4"/>
  <c r="GN136" i="4" s="1"/>
  <c r="GN71" i="4"/>
  <c r="GN79" i="4" s="1"/>
  <c r="H286" i="4"/>
  <c r="T278" i="4"/>
  <c r="AK11" i="4" s="1"/>
  <c r="V46" i="4"/>
  <c r="CM83" i="4"/>
  <c r="CM61" i="4" s="1"/>
  <c r="CM39" i="4" s="1"/>
  <c r="CM50" i="4"/>
  <c r="CM28" i="4" s="1"/>
  <c r="DM397" i="4"/>
  <c r="CM397" i="4"/>
  <c r="BY397" i="4"/>
  <c r="FG397" i="4"/>
  <c r="DT401" i="4"/>
  <c r="DQ397" i="4"/>
  <c r="CE401" i="4"/>
  <c r="FL401" i="4"/>
  <c r="FK397" i="4"/>
  <c r="DW397" i="4"/>
  <c r="BZ401" i="4"/>
  <c r="CD397" i="4"/>
  <c r="DX393" i="4"/>
  <c r="DT393" i="4"/>
  <c r="DV43" i="4"/>
  <c r="FT45" i="4"/>
  <c r="ER44" i="4"/>
  <c r="M42" i="4"/>
  <c r="BA43" i="4"/>
  <c r="DG393" i="4"/>
  <c r="DK393" i="4"/>
  <c r="EY170" i="4"/>
  <c r="HJ105" i="4"/>
  <c r="GE42" i="4"/>
  <c r="AM47" i="4"/>
  <c r="BS45" i="4"/>
  <c r="DK47" i="4"/>
  <c r="CC43" i="4"/>
  <c r="CL196" i="4"/>
  <c r="CL129" i="4"/>
  <c r="AI47" i="4"/>
  <c r="DN46" i="4"/>
  <c r="ED44" i="4"/>
  <c r="CO408" i="4"/>
  <c r="CS408" i="4"/>
  <c r="W46" i="4"/>
  <c r="EK46" i="4"/>
  <c r="CA44" i="4"/>
  <c r="AG46" i="4"/>
  <c r="CB45" i="4"/>
  <c r="J42" i="4"/>
  <c r="GI42" i="4"/>
  <c r="CK196" i="4"/>
  <c r="CK129" i="4"/>
  <c r="BL46" i="4"/>
  <c r="GB45" i="4"/>
  <c r="DX414" i="4"/>
  <c r="DT414" i="4"/>
  <c r="DX407" i="4"/>
  <c r="DT407" i="4"/>
  <c r="T47" i="4"/>
  <c r="AZ45" i="4"/>
  <c r="BH45" i="4"/>
  <c r="DO44" i="4"/>
  <c r="EI408" i="4"/>
  <c r="EE408" i="4"/>
  <c r="FO408" i="4"/>
  <c r="FK408" i="4"/>
  <c r="AQ58" i="4"/>
  <c r="AQ41" i="4"/>
  <c r="AD43" i="4"/>
  <c r="BJ43" i="4"/>
  <c r="O45" i="4"/>
  <c r="BC43" i="4"/>
  <c r="DS47" i="4"/>
  <c r="DG407" i="4"/>
  <c r="DK407" i="4"/>
  <c r="CL408" i="4"/>
  <c r="CH408" i="4"/>
  <c r="K123" i="4"/>
  <c r="AF115" i="4"/>
  <c r="K66" i="4"/>
  <c r="K74" i="4" s="1"/>
  <c r="EC103" i="4"/>
  <c r="BR103" i="4"/>
  <c r="AW54" i="4"/>
  <c r="AW62" i="4" s="1"/>
  <c r="CK197" i="4"/>
  <c r="CK130" i="4"/>
  <c r="AW46" i="4"/>
  <c r="BR43" i="4"/>
  <c r="L42" i="4"/>
  <c r="AJ47" i="4"/>
  <c r="CG45" i="4"/>
  <c r="DP45" i="4"/>
  <c r="N46" i="4"/>
  <c r="P123" i="4"/>
  <c r="AK115" i="4"/>
  <c r="P66" i="4"/>
  <c r="P74" i="4" s="1"/>
  <c r="FX45" i="4"/>
  <c r="Q45" i="4"/>
  <c r="AG44" i="4"/>
  <c r="DT44" i="4"/>
  <c r="DL408" i="4"/>
  <c r="DP408" i="4"/>
  <c r="ER408" i="4"/>
  <c r="EV408" i="4"/>
  <c r="BV43" i="4"/>
  <c r="CL195" i="4"/>
  <c r="CL128" i="4"/>
  <c r="AC295" i="4"/>
  <c r="AC286" i="4"/>
  <c r="AT285" i="4"/>
  <c r="BB285" i="4"/>
  <c r="AR285" i="4"/>
  <c r="BA285" i="4"/>
  <c r="AZ285" i="4"/>
  <c r="AX285" i="4"/>
  <c r="AU285" i="4"/>
  <c r="BE285" i="4"/>
  <c r="AW285" i="4"/>
  <c r="BD285" i="4"/>
  <c r="AY285" i="4"/>
  <c r="AV285" i="4"/>
  <c r="AS285" i="4"/>
  <c r="BC285" i="4"/>
  <c r="BG285" i="4"/>
  <c r="BF285" i="4"/>
  <c r="FD393" i="4"/>
  <c r="EZ393" i="4"/>
  <c r="GB42" i="4"/>
  <c r="CP414" i="4"/>
  <c r="CT414" i="4"/>
  <c r="FB407" i="4"/>
  <c r="FF407" i="4"/>
  <c r="AZ43" i="4"/>
  <c r="DW44" i="4"/>
  <c r="FU44" i="4"/>
  <c r="AC44" i="4"/>
  <c r="BY46" i="4"/>
  <c r="FV46" i="4"/>
  <c r="EP393" i="4"/>
  <c r="EL393" i="4"/>
  <c r="AM42" i="4"/>
  <c r="DR44" i="4"/>
  <c r="DK42" i="4"/>
  <c r="EO414" i="4"/>
  <c r="EK414" i="4"/>
  <c r="EO407" i="4"/>
  <c r="EK407" i="4"/>
  <c r="BU43" i="4"/>
  <c r="DT46" i="4"/>
  <c r="BF45" i="4"/>
  <c r="CJ194" i="4"/>
  <c r="CJ127" i="4"/>
  <c r="CL200" i="4"/>
  <c r="CL133" i="4"/>
  <c r="FS106" i="4"/>
  <c r="FS114" i="4" s="1"/>
  <c r="GN98" i="4"/>
  <c r="FS49" i="4"/>
  <c r="ED47" i="4"/>
  <c r="CY407" i="4"/>
  <c r="DC407" i="4"/>
  <c r="BX44" i="4"/>
  <c r="CM85" i="4"/>
  <c r="CM63" i="4" s="1"/>
  <c r="CM41" i="4" s="1"/>
  <c r="CM52" i="4"/>
  <c r="CM30" i="4" s="1"/>
  <c r="DX45" i="4"/>
  <c r="CJ393" i="4"/>
  <c r="CF393" i="4"/>
  <c r="BJ46" i="4"/>
  <c r="DI43" i="4"/>
  <c r="FW45" i="4"/>
  <c r="DR45" i="4"/>
  <c r="GG43" i="4"/>
  <c r="DP414" i="4"/>
  <c r="DL414" i="4"/>
  <c r="CJ407" i="4"/>
  <c r="CF407" i="4"/>
  <c r="Q44" i="4"/>
  <c r="FZ46" i="4"/>
  <c r="GA46" i="4"/>
  <c r="FS126" i="4"/>
  <c r="FS134" i="4" s="1"/>
  <c r="FS69" i="4"/>
  <c r="FS77" i="4" s="1"/>
  <c r="G122" i="4"/>
  <c r="AB114" i="4"/>
  <c r="G65" i="4"/>
  <c r="BN393" i="4"/>
  <c r="BJ393" i="4"/>
  <c r="BV285" i="4"/>
  <c r="BM285" i="4"/>
  <c r="AX178" i="4"/>
  <c r="BS97" i="4"/>
  <c r="BS178" i="4" s="1"/>
  <c r="GC44" i="4"/>
  <c r="GD47" i="4"/>
  <c r="W42" i="4"/>
  <c r="BK43" i="4"/>
  <c r="AN45" i="4"/>
  <c r="BE44" i="4"/>
  <c r="R45" i="4"/>
  <c r="AH47" i="4"/>
  <c r="BF42" i="4"/>
  <c r="G127" i="4"/>
  <c r="AB119" i="4"/>
  <c r="G70" i="4"/>
  <c r="G78" i="4" s="1"/>
  <c r="L325" i="4"/>
  <c r="H324" i="4"/>
  <c r="T324" i="4" s="1"/>
  <c r="W11" i="4" s="1"/>
  <c r="CM185" i="4"/>
  <c r="CM118" i="4"/>
  <c r="CL194" i="4"/>
  <c r="CL127" i="4"/>
  <c r="CL401" i="4"/>
  <c r="CJ397" i="4"/>
  <c r="EF393" i="4"/>
  <c r="EB393" i="4"/>
  <c r="DV44" i="4"/>
  <c r="FT46" i="4"/>
  <c r="M43" i="4"/>
  <c r="BA44" i="4"/>
  <c r="DO393" i="4"/>
  <c r="DS393" i="4"/>
  <c r="AD47" i="4"/>
  <c r="GE43" i="4"/>
  <c r="AM45" i="4"/>
  <c r="DK45" i="4"/>
  <c r="CM86" i="4"/>
  <c r="CM64" i="4" s="1"/>
  <c r="CM42" i="4" s="1"/>
  <c r="CM53" i="4"/>
  <c r="CM31" i="4" s="1"/>
  <c r="CC44" i="4"/>
  <c r="AX47" i="4"/>
  <c r="AW47" i="4"/>
  <c r="BR44" i="4"/>
  <c r="CM82" i="4"/>
  <c r="CM60" i="4" s="1"/>
  <c r="CM38" i="4" s="1"/>
  <c r="CM49" i="4"/>
  <c r="CM27" i="4" s="1"/>
  <c r="DN47" i="4"/>
  <c r="CW408" i="4"/>
  <c r="DA408" i="4"/>
  <c r="GQ42" i="4"/>
  <c r="W47" i="4"/>
  <c r="AG47" i="4"/>
  <c r="CB46" i="4"/>
  <c r="J44" i="4"/>
  <c r="GI43" i="4"/>
  <c r="AQ42" i="4"/>
  <c r="GB46" i="4"/>
  <c r="BT42" i="4"/>
  <c r="EF414" i="4"/>
  <c r="EB414" i="4"/>
  <c r="EF407" i="4"/>
  <c r="EB407" i="4"/>
  <c r="T46" i="4"/>
  <c r="AZ46" i="4"/>
  <c r="BX47" i="4"/>
  <c r="DT408" i="4"/>
  <c r="DX408" i="4"/>
  <c r="EZ408" i="4"/>
  <c r="FD408" i="4"/>
  <c r="CG99" i="4"/>
  <c r="BL50" i="4"/>
  <c r="BJ44" i="4"/>
  <c r="O46" i="4"/>
  <c r="BC44" i="4"/>
  <c r="P42" i="4"/>
  <c r="DS45" i="4"/>
  <c r="DO407" i="4"/>
  <c r="DS407" i="4"/>
  <c r="CE408" i="4"/>
  <c r="CA408" i="4"/>
  <c r="CK194" i="4"/>
  <c r="CK127" i="4"/>
  <c r="L43" i="4"/>
  <c r="CG46" i="4"/>
  <c r="DP46" i="4"/>
  <c r="N47" i="4"/>
  <c r="H42" i="4"/>
  <c r="FX46" i="4"/>
  <c r="FY42" i="4"/>
  <c r="Q46" i="4"/>
  <c r="AX194" i="4"/>
  <c r="BS113" i="4"/>
  <c r="BS194" i="4" s="1"/>
  <c r="DE408" i="4"/>
  <c r="DI408" i="4"/>
  <c r="EK408" i="4"/>
  <c r="EO408" i="4"/>
  <c r="BV44" i="4"/>
  <c r="CL199" i="4"/>
  <c r="CL132" i="4"/>
  <c r="BE294" i="4"/>
  <c r="AW294" i="4"/>
  <c r="BD294" i="4"/>
  <c r="AV294" i="4"/>
  <c r="BC294" i="4"/>
  <c r="AU294" i="4"/>
  <c r="BB294" i="4"/>
  <c r="AT294" i="4"/>
  <c r="BA294" i="4"/>
  <c r="AS294" i="4"/>
  <c r="AX294" i="4"/>
  <c r="BO294" i="4"/>
  <c r="BK294" i="4"/>
  <c r="BV294" i="4"/>
  <c r="BR294" i="4"/>
  <c r="BN294" i="4"/>
  <c r="BJ294" i="4"/>
  <c r="AZ294" i="4"/>
  <c r="BU294" i="4"/>
  <c r="BQ294" i="4"/>
  <c r="AY294" i="4"/>
  <c r="BM294" i="4"/>
  <c r="BI294" i="4"/>
  <c r="BG294" i="4"/>
  <c r="BP294" i="4"/>
  <c r="BT294" i="4"/>
  <c r="AR294" i="4"/>
  <c r="BH294" i="4"/>
  <c r="BL294" i="4"/>
  <c r="BF294" i="4"/>
  <c r="BW294" i="4"/>
  <c r="BS294" i="4"/>
  <c r="FL393" i="4"/>
  <c r="FH393" i="4"/>
  <c r="AQ45" i="4"/>
  <c r="GB43" i="4"/>
  <c r="CX414" i="4"/>
  <c r="DB414" i="4"/>
  <c r="FJ407" i="4"/>
  <c r="FN407" i="4"/>
  <c r="M123" i="4"/>
  <c r="AH115" i="4"/>
  <c r="M66" i="4"/>
  <c r="M74" i="4" s="1"/>
  <c r="AZ44" i="4"/>
  <c r="AC43" i="4"/>
  <c r="FV42" i="4"/>
  <c r="EX393" i="4"/>
  <c r="ET393" i="4"/>
  <c r="AM43" i="4"/>
  <c r="FX42" i="4"/>
  <c r="DK43" i="4"/>
  <c r="EW414" i="4"/>
  <c r="ES414" i="4"/>
  <c r="EW407" i="4"/>
  <c r="ES407" i="4"/>
  <c r="BU44" i="4"/>
  <c r="AP42" i="4"/>
  <c r="BF46" i="4"/>
  <c r="DM42" i="4"/>
  <c r="BL42" i="4"/>
  <c r="L123" i="4"/>
  <c r="AG115" i="4"/>
  <c r="L66" i="4"/>
  <c r="L74" i="4" s="1"/>
  <c r="CR407" i="4"/>
  <c r="CN407" i="4"/>
  <c r="BX43" i="4"/>
  <c r="CM187" i="4"/>
  <c r="CM120" i="4"/>
  <c r="BY43" i="4"/>
  <c r="DX46" i="4"/>
  <c r="CC393" i="4"/>
  <c r="BY393" i="4"/>
  <c r="EF45" i="4"/>
  <c r="BJ47" i="4"/>
  <c r="FW46" i="4"/>
  <c r="Q123" i="4"/>
  <c r="AL115" i="4"/>
  <c r="Q66" i="4"/>
  <c r="Q74" i="4" s="1"/>
  <c r="BS42" i="4"/>
  <c r="DR46" i="4"/>
  <c r="GG44" i="4"/>
  <c r="AX186" i="4"/>
  <c r="BS105" i="4"/>
  <c r="BS186" i="4" s="1"/>
  <c r="DI414" i="4"/>
  <c r="DE414" i="4"/>
  <c r="CC407" i="4"/>
  <c r="BY407" i="4"/>
  <c r="CC45" i="4"/>
  <c r="FZ47" i="4"/>
  <c r="CB42" i="4"/>
  <c r="GA47" i="4"/>
  <c r="BV393" i="4"/>
  <c r="BR393" i="4"/>
  <c r="BK285" i="4"/>
  <c r="BU285" i="4"/>
  <c r="S42" i="4"/>
  <c r="DN42" i="4"/>
  <c r="U123" i="4"/>
  <c r="AP115" i="4"/>
  <c r="U66" i="4"/>
  <c r="U74" i="4" s="1"/>
  <c r="ES42" i="4"/>
  <c r="GD45" i="4"/>
  <c r="W123" i="4"/>
  <c r="AR115" i="4"/>
  <c r="W66" i="4"/>
  <c r="W74" i="4" s="1"/>
  <c r="BB42" i="4"/>
  <c r="W43" i="4"/>
  <c r="BC45" i="4"/>
  <c r="BK44" i="4"/>
  <c r="AN46" i="4"/>
  <c r="BE43" i="4"/>
  <c r="R47" i="4"/>
  <c r="BF43" i="4"/>
  <c r="T123" i="4"/>
  <c r="AO115" i="4"/>
  <c r="T66" i="4"/>
  <c r="T74" i="4" s="1"/>
  <c r="GP42" i="4"/>
  <c r="AR58" i="4"/>
  <c r="AR41" i="4"/>
  <c r="EY186" i="4"/>
  <c r="HJ121" i="4"/>
  <c r="FF397" i="4"/>
  <c r="DY393" i="4"/>
  <c r="DU393" i="4"/>
  <c r="BG47" i="4"/>
  <c r="FT47" i="4"/>
  <c r="M44" i="4"/>
  <c r="BI45" i="4"/>
  <c r="DH393" i="4"/>
  <c r="DD393" i="4"/>
  <c r="CM87" i="4"/>
  <c r="CM65" i="4" s="1"/>
  <c r="CM54" i="4"/>
  <c r="CM32" i="4" s="1"/>
  <c r="AD45" i="4"/>
  <c r="GE44" i="4"/>
  <c r="AM46" i="4"/>
  <c r="DK46" i="4"/>
  <c r="CM188" i="4"/>
  <c r="CM121" i="4"/>
  <c r="AX45" i="4"/>
  <c r="AX234" i="4"/>
  <c r="BS153" i="4"/>
  <c r="BS234" i="4" s="1"/>
  <c r="CM184" i="4"/>
  <c r="CM117" i="4"/>
  <c r="CE47" i="4"/>
  <c r="CF42" i="4"/>
  <c r="CT408" i="4"/>
  <c r="CP408" i="4"/>
  <c r="CG43" i="4"/>
  <c r="H123" i="4"/>
  <c r="AC115" i="4"/>
  <c r="H66" i="4"/>
  <c r="H74" i="4" s="1"/>
  <c r="CB47" i="4"/>
  <c r="J43" i="4"/>
  <c r="GI44" i="4"/>
  <c r="CL197" i="4"/>
  <c r="CL130" i="4"/>
  <c r="AC277" i="4"/>
  <c r="BG276" i="4"/>
  <c r="AY276" i="4"/>
  <c r="AV276" i="4"/>
  <c r="BW276" i="4"/>
  <c r="BW401" i="4" s="1"/>
  <c r="BC276" i="4"/>
  <c r="AT276" i="4"/>
  <c r="AR276" i="4"/>
  <c r="BK276" i="4"/>
  <c r="BA276" i="4"/>
  <c r="BB276" i="4"/>
  <c r="AZ276" i="4"/>
  <c r="BS276" i="4"/>
  <c r="BS401" i="4" s="1"/>
  <c r="BH276" i="4"/>
  <c r="BJ276" i="4"/>
  <c r="BF276" i="4"/>
  <c r="AX276" i="4"/>
  <c r="BE276" i="4"/>
  <c r="BU276" i="4"/>
  <c r="BN276" i="4"/>
  <c r="BP276" i="4"/>
  <c r="BI276" i="4"/>
  <c r="BR276" i="4"/>
  <c r="BR397" i="4" s="1"/>
  <c r="AS276" i="4"/>
  <c r="BD276" i="4"/>
  <c r="BV276" i="4"/>
  <c r="BV397" i="4" s="1"/>
  <c r="BQ276" i="4"/>
  <c r="BL276" i="4"/>
  <c r="AW276" i="4"/>
  <c r="BO276" i="4"/>
  <c r="AU276" i="4"/>
  <c r="BT276" i="4"/>
  <c r="BM276" i="4"/>
  <c r="AQ43" i="4"/>
  <c r="GB47" i="4"/>
  <c r="BT43" i="4"/>
  <c r="DY414" i="4"/>
  <c r="DU414" i="4"/>
  <c r="DY407" i="4"/>
  <c r="DU407" i="4"/>
  <c r="AZ47" i="4"/>
  <c r="BX45" i="4"/>
  <c r="EB408" i="4"/>
  <c r="EF408" i="4"/>
  <c r="FH408" i="4"/>
  <c r="FL408" i="4"/>
  <c r="U47" i="4"/>
  <c r="BZ42" i="4"/>
  <c r="O47" i="4"/>
  <c r="BK45" i="4"/>
  <c r="P43" i="4"/>
  <c r="DS46" i="4"/>
  <c r="DH407" i="4"/>
  <c r="DD407" i="4"/>
  <c r="FZ42" i="4"/>
  <c r="CM408" i="4"/>
  <c r="CI408" i="4"/>
  <c r="AX42" i="4"/>
  <c r="CL198" i="4"/>
  <c r="CL131" i="4"/>
  <c r="HB45" i="4"/>
  <c r="L44" i="4"/>
  <c r="DO45" i="4"/>
  <c r="DP42" i="4"/>
  <c r="GQ45" i="4"/>
  <c r="H43" i="4"/>
  <c r="GT43" i="4"/>
  <c r="FY43" i="4"/>
  <c r="Q47" i="4"/>
  <c r="GH42" i="4"/>
  <c r="DM408" i="4"/>
  <c r="DQ408" i="4"/>
  <c r="ES408" i="4"/>
  <c r="EW408" i="4"/>
  <c r="GN127" i="4"/>
  <c r="GN135" i="4" s="1"/>
  <c r="GN70" i="4"/>
  <c r="GN78" i="4" s="1"/>
  <c r="CM84" i="4"/>
  <c r="CM62" i="4" s="1"/>
  <c r="CM40" i="4" s="1"/>
  <c r="CM51" i="4"/>
  <c r="CM29" i="4" s="1"/>
  <c r="FE393" i="4"/>
  <c r="FA393" i="4"/>
  <c r="AQ46" i="4"/>
  <c r="GB44" i="4"/>
  <c r="CQ414" i="4"/>
  <c r="CU414" i="4"/>
  <c r="FC407" i="4"/>
  <c r="FG407" i="4"/>
  <c r="FV44" i="4"/>
  <c r="EM393" i="4"/>
  <c r="EQ393" i="4"/>
  <c r="EL45" i="4"/>
  <c r="AK58" i="4"/>
  <c r="AK41" i="4"/>
  <c r="AE47" i="4"/>
  <c r="AM44" i="4"/>
  <c r="FX43" i="4"/>
  <c r="BD42" i="4"/>
  <c r="DK44" i="4"/>
  <c r="EL414" i="4"/>
  <c r="EP414" i="4"/>
  <c r="EL407" i="4"/>
  <c r="EP407" i="4"/>
  <c r="AP43" i="4"/>
  <c r="DM43" i="4"/>
  <c r="HI102" i="4"/>
  <c r="EC110" i="4"/>
  <c r="EC118" i="4" s="1"/>
  <c r="EC53" i="4"/>
  <c r="EC61" i="4" s="1"/>
  <c r="CL193" i="4"/>
  <c r="CL126" i="4"/>
  <c r="BL44" i="4"/>
  <c r="K45" i="4"/>
  <c r="CZ407" i="4"/>
  <c r="CV407" i="4"/>
  <c r="EY202" i="4"/>
  <c r="HJ137" i="4"/>
  <c r="BY42" i="4"/>
  <c r="DX42" i="4"/>
  <c r="CK393" i="4"/>
  <c r="CG393" i="4"/>
  <c r="EF43" i="4"/>
  <c r="BS43" i="4"/>
  <c r="GF47" i="4"/>
  <c r="DS42" i="4"/>
  <c r="DQ414" i="4"/>
  <c r="DM414" i="4"/>
  <c r="CK407" i="4"/>
  <c r="CG407" i="4"/>
  <c r="CC46" i="4"/>
  <c r="FZ45" i="4"/>
  <c r="CB43" i="4"/>
  <c r="EX101" i="4"/>
  <c r="BR52" i="4"/>
  <c r="BR60" i="4" s="1"/>
  <c r="CJ200" i="4"/>
  <c r="CJ133" i="4"/>
  <c r="BS393" i="4"/>
  <c r="BO393" i="4"/>
  <c r="BQ285" i="4"/>
  <c r="BW285" i="4"/>
  <c r="CM80" i="4"/>
  <c r="CM58" i="4" s="1"/>
  <c r="CM36" i="4" s="1"/>
  <c r="CM47" i="4"/>
  <c r="CM25" i="4" s="1"/>
  <c r="V3" i="4" s="1"/>
  <c r="V10" i="4" s="1"/>
  <c r="S44" i="4"/>
  <c r="DN43" i="4"/>
  <c r="HA44" i="4"/>
  <c r="GX44" i="4"/>
  <c r="L45" i="4"/>
  <c r="GD46" i="4"/>
  <c r="BB43" i="4"/>
  <c r="W44" i="4"/>
  <c r="BC46" i="4"/>
  <c r="AN42" i="4"/>
  <c r="R46" i="4"/>
  <c r="BF44" i="4"/>
  <c r="CK193" i="4"/>
  <c r="CK126" i="4"/>
  <c r="CH99" i="4"/>
  <c r="BM50" i="4"/>
  <c r="AX226" i="4"/>
  <c r="BS145" i="4"/>
  <c r="BS226" i="4" s="1"/>
  <c r="Z293" i="4"/>
  <c r="AA283" i="4"/>
  <c r="DB401" i="4"/>
  <c r="FC397" i="4"/>
  <c r="FJ401" i="4"/>
  <c r="CX397" i="4"/>
  <c r="FN397" i="4"/>
  <c r="FM401" i="4"/>
  <c r="EG393" i="4"/>
  <c r="EC393" i="4"/>
  <c r="BG45" i="4"/>
  <c r="BI46" i="4"/>
  <c r="DP393" i="4"/>
  <c r="DL393" i="4"/>
  <c r="CM189" i="4"/>
  <c r="CM122" i="4"/>
  <c r="AD46" i="4"/>
  <c r="P45" i="4"/>
  <c r="EY210" i="4"/>
  <c r="HJ145" i="4"/>
  <c r="AX46" i="4"/>
  <c r="FM413" i="4"/>
  <c r="FE413" i="4"/>
  <c r="EW413" i="4"/>
  <c r="EO413" i="4"/>
  <c r="EG413" i="4"/>
  <c r="DY413" i="4"/>
  <c r="DQ413" i="4"/>
  <c r="DI413" i="4"/>
  <c r="DA413" i="4"/>
  <c r="CS413" i="4"/>
  <c r="CK413" i="4"/>
  <c r="CC413" i="4"/>
  <c r="FL413" i="4"/>
  <c r="FD413" i="4"/>
  <c r="EV413" i="4"/>
  <c r="EN413" i="4"/>
  <c r="EF413" i="4"/>
  <c r="DX413" i="4"/>
  <c r="DP413" i="4"/>
  <c r="DH413" i="4"/>
  <c r="CZ413" i="4"/>
  <c r="CR413" i="4"/>
  <c r="CJ413" i="4"/>
  <c r="CB413" i="4"/>
  <c r="FI413" i="4"/>
  <c r="FA413" i="4"/>
  <c r="ES413" i="4"/>
  <c r="EK413" i="4"/>
  <c r="EC413" i="4"/>
  <c r="DU413" i="4"/>
  <c r="DM413" i="4"/>
  <c r="DE413" i="4"/>
  <c r="CW413" i="4"/>
  <c r="CO413" i="4"/>
  <c r="CG413" i="4"/>
  <c r="BY413" i="4"/>
  <c r="FH413" i="4"/>
  <c r="EZ413" i="4"/>
  <c r="ER413" i="4"/>
  <c r="EJ413" i="4"/>
  <c r="EB413" i="4"/>
  <c r="DT413" i="4"/>
  <c r="DL413" i="4"/>
  <c r="DD413" i="4"/>
  <c r="CV413" i="4"/>
  <c r="CN413" i="4"/>
  <c r="CF413" i="4"/>
  <c r="BX413" i="4"/>
  <c r="FB413" i="4"/>
  <c r="EL413" i="4"/>
  <c r="DV413" i="4"/>
  <c r="DF413" i="4"/>
  <c r="CP413" i="4"/>
  <c r="BZ413" i="4"/>
  <c r="FJ413" i="4"/>
  <c r="ET413" i="4"/>
  <c r="ED413" i="4"/>
  <c r="DN413" i="4"/>
  <c r="CX413" i="4"/>
  <c r="CH413" i="4"/>
  <c r="FG413" i="4"/>
  <c r="EM413" i="4"/>
  <c r="DR413" i="4"/>
  <c r="FF413" i="4"/>
  <c r="EI413" i="4"/>
  <c r="DO413" i="4"/>
  <c r="FC413" i="4"/>
  <c r="EH413" i="4"/>
  <c r="DK413" i="4"/>
  <c r="CQ413" i="4"/>
  <c r="EY413" i="4"/>
  <c r="EE413" i="4"/>
  <c r="DJ413" i="4"/>
  <c r="CM413" i="4"/>
  <c r="EX413" i="4"/>
  <c r="EA413" i="4"/>
  <c r="DG413" i="4"/>
  <c r="FO413" i="4"/>
  <c r="EU413" i="4"/>
  <c r="DZ413" i="4"/>
  <c r="FN413" i="4"/>
  <c r="EQ413" i="4"/>
  <c r="DW413" i="4"/>
  <c r="DB413" i="4"/>
  <c r="CE413" i="4"/>
  <c r="FK413" i="4"/>
  <c r="EP413" i="4"/>
  <c r="DS413" i="4"/>
  <c r="CY413" i="4"/>
  <c r="CD413" i="4"/>
  <c r="DC413" i="4"/>
  <c r="CU413" i="4"/>
  <c r="CT413" i="4"/>
  <c r="CL413" i="4"/>
  <c r="CI413" i="4"/>
  <c r="CA413" i="4"/>
  <c r="AA334" i="4"/>
  <c r="EY178" i="4"/>
  <c r="HJ113" i="4"/>
  <c r="S45" i="4"/>
  <c r="CE45" i="4"/>
  <c r="CF44" i="4"/>
  <c r="DB408" i="4"/>
  <c r="CX408" i="4"/>
  <c r="N123" i="4"/>
  <c r="AI115" i="4"/>
  <c r="N66" i="4"/>
  <c r="N74" i="4" s="1"/>
  <c r="CG42" i="4"/>
  <c r="AL47" i="4"/>
  <c r="I42" i="4"/>
  <c r="BE47" i="4"/>
  <c r="AQ44" i="4"/>
  <c r="BT44" i="4"/>
  <c r="EG414" i="4"/>
  <c r="EC414" i="4"/>
  <c r="EG407" i="4"/>
  <c r="EC407" i="4"/>
  <c r="BX46" i="4"/>
  <c r="DU408" i="4"/>
  <c r="DY408" i="4"/>
  <c r="FA408" i="4"/>
  <c r="FE408" i="4"/>
  <c r="U45" i="4"/>
  <c r="BF106" i="4"/>
  <c r="AK57" i="4"/>
  <c r="V42" i="4"/>
  <c r="BZ43" i="4"/>
  <c r="AF47" i="4"/>
  <c r="O42" i="4"/>
  <c r="BK46" i="4"/>
  <c r="P44" i="4"/>
  <c r="DP407" i="4"/>
  <c r="DL407" i="4"/>
  <c r="FZ43" i="4"/>
  <c r="BX408" i="4"/>
  <c r="CB408" i="4"/>
  <c r="AX43" i="4"/>
  <c r="DH144" i="4"/>
  <c r="DH152" i="4" s="1"/>
  <c r="DH160" i="4" s="1"/>
  <c r="DH168" i="4" s="1"/>
  <c r="DH176" i="4" s="1"/>
  <c r="DH86" i="4"/>
  <c r="DH94" i="4" s="1"/>
  <c r="BT45" i="4"/>
  <c r="DO46" i="4"/>
  <c r="BS98" i="4"/>
  <c r="AX49" i="4"/>
  <c r="AX40" i="4" s="1"/>
  <c r="DP43" i="4"/>
  <c r="CA98" i="4"/>
  <c r="BF49" i="4"/>
  <c r="BF40" i="4" s="1"/>
  <c r="H44" i="4"/>
  <c r="FY44" i="4"/>
  <c r="GH43" i="4"/>
  <c r="DJ408" i="4"/>
  <c r="DF408" i="4"/>
  <c r="EP408" i="4"/>
  <c r="EL408" i="4"/>
  <c r="AN58" i="4"/>
  <c r="AN41" i="4"/>
  <c r="G124" i="4"/>
  <c r="AB116" i="4"/>
  <c r="G67" i="4"/>
  <c r="G75" i="4" s="1"/>
  <c r="GN109" i="4"/>
  <c r="GN117" i="4" s="1"/>
  <c r="GN52" i="4"/>
  <c r="GN60" i="4" s="1"/>
  <c r="DH122" i="4"/>
  <c r="DH130" i="4" s="1"/>
  <c r="DH81" i="4" s="1"/>
  <c r="DH65" i="4"/>
  <c r="CM186" i="4"/>
  <c r="CM119" i="4"/>
  <c r="FM393" i="4"/>
  <c r="FI393" i="4"/>
  <c r="AQ47" i="4"/>
  <c r="EM47" i="4"/>
  <c r="CY414" i="4"/>
  <c r="DC414" i="4"/>
  <c r="FK407" i="4"/>
  <c r="FO407" i="4"/>
  <c r="GX43" i="4"/>
  <c r="BI42" i="4"/>
  <c r="FV43" i="4"/>
  <c r="EU393" i="4"/>
  <c r="EY393" i="4"/>
  <c r="CA99" i="4"/>
  <c r="BF50" i="4"/>
  <c r="AE45" i="4"/>
  <c r="FX44" i="4"/>
  <c r="I123" i="4"/>
  <c r="AD115" i="4"/>
  <c r="I66" i="4"/>
  <c r="I74" i="4" s="1"/>
  <c r="BD44" i="4"/>
  <c r="ET414" i="4"/>
  <c r="EX414" i="4"/>
  <c r="ET407" i="4"/>
  <c r="EX407" i="4"/>
  <c r="S123" i="4"/>
  <c r="AN115" i="4"/>
  <c r="S66" i="4"/>
  <c r="S74" i="4" s="1"/>
  <c r="AP44" i="4"/>
  <c r="DM44" i="4"/>
  <c r="EX102" i="4"/>
  <c r="BR53" i="4"/>
  <c r="BR61" i="4" s="1"/>
  <c r="BL43" i="4"/>
  <c r="K47" i="4"/>
  <c r="CS407" i="4"/>
  <c r="CO407" i="4"/>
  <c r="BY44" i="4"/>
  <c r="DX43" i="4"/>
  <c r="CD393" i="4"/>
  <c r="BZ393" i="4"/>
  <c r="EJ45" i="4"/>
  <c r="DI47" i="4"/>
  <c r="BS44" i="4"/>
  <c r="GF45" i="4"/>
  <c r="DS43" i="4"/>
  <c r="DF414" i="4"/>
  <c r="DJ414" i="4"/>
  <c r="BZ407" i="4"/>
  <c r="CD407" i="4"/>
  <c r="J123" i="4"/>
  <c r="AE115" i="4"/>
  <c r="J66" i="4"/>
  <c r="J74" i="4" s="1"/>
  <c r="BM47" i="4"/>
  <c r="CC47" i="4"/>
  <c r="CB44" i="4"/>
  <c r="HI101" i="4"/>
  <c r="EC109" i="4"/>
  <c r="EC117" i="4" s="1"/>
  <c r="EC52" i="4"/>
  <c r="EC60" i="4" s="1"/>
  <c r="BK393" i="4"/>
  <c r="BW393" i="4"/>
  <c r="BH285" i="4"/>
  <c r="BN285" i="4"/>
  <c r="FN395" i="4"/>
  <c r="FF395" i="4"/>
  <c r="EX395" i="4"/>
  <c r="EP395" i="4"/>
  <c r="EH395" i="4"/>
  <c r="DZ395" i="4"/>
  <c r="DR395" i="4"/>
  <c r="DJ395" i="4"/>
  <c r="DB395" i="4"/>
  <c r="CT395" i="4"/>
  <c r="CL395" i="4"/>
  <c r="CD395" i="4"/>
  <c r="FJ395" i="4"/>
  <c r="FB395" i="4"/>
  <c r="ET395" i="4"/>
  <c r="EL395" i="4"/>
  <c r="ED395" i="4"/>
  <c r="DV395" i="4"/>
  <c r="DN395" i="4"/>
  <c r="DF395" i="4"/>
  <c r="CX395" i="4"/>
  <c r="CP395" i="4"/>
  <c r="CH395" i="4"/>
  <c r="BZ395" i="4"/>
  <c r="FI395" i="4"/>
  <c r="EY395" i="4"/>
  <c r="EN395" i="4"/>
  <c r="EC395" i="4"/>
  <c r="DS395" i="4"/>
  <c r="DH395" i="4"/>
  <c r="CW395" i="4"/>
  <c r="CM395" i="4"/>
  <c r="CB395" i="4"/>
  <c r="FO395" i="4"/>
  <c r="FD395" i="4"/>
  <c r="ES395" i="4"/>
  <c r="EI395" i="4"/>
  <c r="DX395" i="4"/>
  <c r="DM395" i="4"/>
  <c r="DC395" i="4"/>
  <c r="CR395" i="4"/>
  <c r="CG395" i="4"/>
  <c r="FE395" i="4"/>
  <c r="EQ395" i="4"/>
  <c r="EB395" i="4"/>
  <c r="DO395" i="4"/>
  <c r="CZ395" i="4"/>
  <c r="CK395" i="4"/>
  <c r="BX395" i="4"/>
  <c r="FA395" i="4"/>
  <c r="EM395" i="4"/>
  <c r="DY395" i="4"/>
  <c r="DK395" i="4"/>
  <c r="CV395" i="4"/>
  <c r="CI395" i="4"/>
  <c r="FM395" i="4"/>
  <c r="EZ395" i="4"/>
  <c r="EK395" i="4"/>
  <c r="DW395" i="4"/>
  <c r="DI395" i="4"/>
  <c r="CU395" i="4"/>
  <c r="CF395" i="4"/>
  <c r="FL395" i="4"/>
  <c r="EW395" i="4"/>
  <c r="EJ395" i="4"/>
  <c r="DU395" i="4"/>
  <c r="DG395" i="4"/>
  <c r="CS395" i="4"/>
  <c r="CE395" i="4"/>
  <c r="FH395" i="4"/>
  <c r="EU395" i="4"/>
  <c r="EF395" i="4"/>
  <c r="DQ395" i="4"/>
  <c r="DD395" i="4"/>
  <c r="CO395" i="4"/>
  <c r="CA395" i="4"/>
  <c r="FG395" i="4"/>
  <c r="ER395" i="4"/>
  <c r="EE395" i="4"/>
  <c r="DP395" i="4"/>
  <c r="DA395" i="4"/>
  <c r="CN395" i="4"/>
  <c r="BY395" i="4"/>
  <c r="EV395" i="4"/>
  <c r="CQ395" i="4"/>
  <c r="EA395" i="4"/>
  <c r="DT395" i="4"/>
  <c r="FC395" i="4"/>
  <c r="CY395" i="4"/>
  <c r="CC395" i="4"/>
  <c r="EG395" i="4"/>
  <c r="DL395" i="4"/>
  <c r="FK395" i="4"/>
  <c r="EO395" i="4"/>
  <c r="DE395" i="4"/>
  <c r="CJ395" i="4"/>
  <c r="Z287" i="4"/>
  <c r="AA277" i="4"/>
  <c r="CM182" i="4"/>
  <c r="CM115" i="4"/>
  <c r="S43" i="4"/>
  <c r="DN44" i="4"/>
  <c r="L47" i="4"/>
  <c r="GD42" i="4"/>
  <c r="BB44" i="4"/>
  <c r="AL58" i="4"/>
  <c r="AL41" i="4"/>
  <c r="DA174" i="4"/>
  <c r="CN174" i="4"/>
  <c r="CV174" i="4"/>
  <c r="CO174" i="4"/>
  <c r="CW174" i="4"/>
  <c r="CS174" i="4"/>
  <c r="CU174" i="4"/>
  <c r="DC174" i="4"/>
  <c r="CP174" i="4"/>
  <c r="CX174" i="4"/>
  <c r="CR174" i="4"/>
  <c r="CZ174" i="4"/>
  <c r="CT174" i="4"/>
  <c r="DB174" i="4"/>
  <c r="CQ174" i="4"/>
  <c r="CY174" i="4"/>
  <c r="GZ46" i="4"/>
  <c r="BC47" i="4"/>
  <c r="AN43" i="4"/>
  <c r="DU42" i="4"/>
  <c r="GN124" i="4"/>
  <c r="GN132" i="4" s="1"/>
  <c r="GN67" i="4"/>
  <c r="GN75" i="4" s="1"/>
  <c r="FH401" i="4"/>
  <c r="CZ195" i="4"/>
  <c r="CU195" i="4"/>
  <c r="DC195" i="4"/>
  <c r="CR195" i="4"/>
  <c r="CT195" i="4"/>
  <c r="DB195" i="4"/>
  <c r="DA195" i="4"/>
  <c r="CV195" i="4"/>
  <c r="CO195" i="4"/>
  <c r="CW195" i="4"/>
  <c r="CQ195" i="4"/>
  <c r="CY195" i="4"/>
  <c r="CN195" i="4"/>
  <c r="CS195" i="4"/>
  <c r="CP195" i="4"/>
  <c r="CX195" i="4"/>
  <c r="DZ393" i="4"/>
  <c r="DV393" i="4"/>
  <c r="BG46" i="4"/>
  <c r="BH42" i="4"/>
  <c r="AK42" i="4"/>
  <c r="BI47" i="4"/>
  <c r="DI393" i="4"/>
  <c r="DE393" i="4"/>
  <c r="P46" i="4"/>
  <c r="J45" i="4"/>
  <c r="S47" i="4"/>
  <c r="CE46" i="4"/>
  <c r="CF43" i="4"/>
  <c r="CU408" i="4"/>
  <c r="CQ408" i="4"/>
  <c r="CG44" i="4"/>
  <c r="AL45" i="4"/>
  <c r="I43" i="4"/>
  <c r="BE45" i="4"/>
  <c r="BU45" i="4"/>
  <c r="DL42" i="4"/>
  <c r="CJ193" i="4"/>
  <c r="CJ126" i="4"/>
  <c r="AX250" i="4"/>
  <c r="BS169" i="4"/>
  <c r="BS250" i="4" s="1"/>
  <c r="K42" i="4"/>
  <c r="DV414" i="4"/>
  <c r="DZ414" i="4"/>
  <c r="DV407" i="4"/>
  <c r="DZ407" i="4"/>
  <c r="EC408" i="4"/>
  <c r="EG408" i="4"/>
  <c r="FI408" i="4"/>
  <c r="FM408" i="4"/>
  <c r="U46" i="4"/>
  <c r="P122" i="4"/>
  <c r="AK114" i="4"/>
  <c r="P65" i="4"/>
  <c r="V43" i="4"/>
  <c r="BZ44" i="4"/>
  <c r="AF45" i="4"/>
  <c r="O43" i="4"/>
  <c r="BK47" i="4"/>
  <c r="DJ42" i="4"/>
  <c r="DI407" i="4"/>
  <c r="DE407" i="4"/>
  <c r="FZ44" i="4"/>
  <c r="CF408" i="4"/>
  <c r="CJ408" i="4"/>
  <c r="AP45" i="4"/>
  <c r="AX44" i="4"/>
  <c r="CJ195" i="4"/>
  <c r="CJ128" i="4"/>
  <c r="EC100" i="4"/>
  <c r="BR100" i="4"/>
  <c r="AW51" i="4"/>
  <c r="AW59" i="4" s="1"/>
  <c r="AX242" i="4"/>
  <c r="BS161" i="4"/>
  <c r="BS242" i="4" s="1"/>
  <c r="GQ47" i="4"/>
  <c r="BT46" i="4"/>
  <c r="AR42" i="4"/>
  <c r="DO47" i="4"/>
  <c r="DP44" i="4"/>
  <c r="CH47" i="4"/>
  <c r="GG47" i="4"/>
  <c r="GH44" i="4"/>
  <c r="DR408" i="4"/>
  <c r="DN408" i="4"/>
  <c r="EX408" i="4"/>
  <c r="ET408" i="4"/>
  <c r="CD99" i="4"/>
  <c r="BI50" i="4"/>
  <c r="BV45" i="4"/>
  <c r="DH125" i="4"/>
  <c r="DH133" i="4" s="1"/>
  <c r="DH68" i="4"/>
  <c r="DH76" i="4" s="1"/>
  <c r="EY194" i="4"/>
  <c r="HJ129" i="4"/>
  <c r="FF393" i="4"/>
  <c r="FB393" i="4"/>
  <c r="AY47" i="4"/>
  <c r="CR414" i="4"/>
  <c r="CN414" i="4"/>
  <c r="FD407" i="4"/>
  <c r="EZ407" i="4"/>
  <c r="CP198" i="4"/>
  <c r="CX198" i="4"/>
  <c r="CU198" i="4"/>
  <c r="DC198" i="4"/>
  <c r="CR198" i="4"/>
  <c r="CZ198" i="4"/>
  <c r="CO198" i="4"/>
  <c r="CW198" i="4"/>
  <c r="DA198" i="4"/>
  <c r="CT198" i="4"/>
  <c r="DB198" i="4"/>
  <c r="CV198" i="4"/>
  <c r="CN198" i="4"/>
  <c r="CQ198" i="4"/>
  <c r="CY198" i="4"/>
  <c r="CS198" i="4"/>
  <c r="U42" i="4"/>
  <c r="BI43" i="4"/>
  <c r="EN393" i="4"/>
  <c r="EJ393" i="4"/>
  <c r="O123" i="4"/>
  <c r="AJ115" i="4"/>
  <c r="O66" i="4"/>
  <c r="O74" i="4" s="1"/>
  <c r="AE46" i="4"/>
  <c r="EL43" i="4"/>
  <c r="BD43" i="4"/>
  <c r="EM414" i="4"/>
  <c r="EQ414" i="4"/>
  <c r="EM407" i="4"/>
  <c r="EQ407" i="4"/>
  <c r="GT42" i="4"/>
  <c r="CJ199" i="4"/>
  <c r="CJ132" i="4"/>
  <c r="AX202" i="4"/>
  <c r="BS121" i="4"/>
  <c r="BS202" i="4" s="1"/>
  <c r="K46" i="4"/>
  <c r="BW47" i="4"/>
  <c r="EF47" i="4"/>
  <c r="DA407" i="4"/>
  <c r="CW407" i="4"/>
  <c r="M45" i="4"/>
  <c r="DX44" i="4"/>
  <c r="CL393" i="4"/>
  <c r="CH393" i="4"/>
  <c r="DI45" i="4"/>
  <c r="CA46" i="4"/>
  <c r="GF46" i="4"/>
  <c r="DS44" i="4"/>
  <c r="DN414" i="4"/>
  <c r="DR414" i="4"/>
  <c r="CH407" i="4"/>
  <c r="CL407" i="4"/>
  <c r="AO45" i="4"/>
  <c r="BM45" i="4"/>
  <c r="R42" i="4"/>
  <c r="G126" i="4"/>
  <c r="AB118" i="4"/>
  <c r="G69" i="4"/>
  <c r="G77" i="4" s="1"/>
  <c r="CK200" i="4"/>
  <c r="CK133" i="4"/>
  <c r="BL393" i="4"/>
  <c r="BH393" i="4"/>
  <c r="BR285" i="4"/>
  <c r="BO285" i="4"/>
  <c r="EY162" i="4"/>
  <c r="HJ97" i="4"/>
  <c r="AI42" i="4"/>
  <c r="L46" i="4"/>
  <c r="GD44" i="4"/>
  <c r="AL42" i="4"/>
  <c r="FW42" i="4"/>
  <c r="CB99" i="4"/>
  <c r="BG50" i="4"/>
  <c r="H282" i="4"/>
  <c r="H290" i="4" s="1"/>
  <c r="T274" i="4"/>
  <c r="AK7" i="4" s="1"/>
  <c r="AN44" i="4"/>
  <c r="AE58" i="4"/>
  <c r="AE41" i="4"/>
  <c r="DU43" i="4"/>
  <c r="CQ172" i="4"/>
  <c r="CY172" i="4"/>
  <c r="DA172" i="4"/>
  <c r="CN172" i="4"/>
  <c r="CV172" i="4"/>
  <c r="CO172" i="4"/>
  <c r="CW172" i="4"/>
  <c r="CS172" i="4"/>
  <c r="CU172" i="4"/>
  <c r="DC172" i="4"/>
  <c r="CP172" i="4"/>
  <c r="CX172" i="4"/>
  <c r="CR172" i="4"/>
  <c r="CZ172" i="4"/>
  <c r="CT172" i="4"/>
  <c r="DB172" i="4"/>
  <c r="H309" i="4"/>
  <c r="T301" i="4"/>
  <c r="AN10" i="4" s="1"/>
  <c r="M299" i="4"/>
  <c r="M307" i="4" s="1"/>
  <c r="O315" i="4" s="1"/>
  <c r="O291" i="4"/>
  <c r="EA397" i="4"/>
  <c r="EF401" i="4"/>
  <c r="FI416" i="4"/>
  <c r="FA416" i="4"/>
  <c r="ES416" i="4"/>
  <c r="EK416" i="4"/>
  <c r="EC416" i="4"/>
  <c r="DU416" i="4"/>
  <c r="FH416" i="4"/>
  <c r="FM416" i="4"/>
  <c r="FE416" i="4"/>
  <c r="EW416" i="4"/>
  <c r="EO416" i="4"/>
  <c r="EG416" i="4"/>
  <c r="FL416" i="4"/>
  <c r="FD416" i="4"/>
  <c r="EV416" i="4"/>
  <c r="EN416" i="4"/>
  <c r="FB416" i="4"/>
  <c r="EP416" i="4"/>
  <c r="ED416" i="4"/>
  <c r="DT416" i="4"/>
  <c r="DL416" i="4"/>
  <c r="DD416" i="4"/>
  <c r="CV416" i="4"/>
  <c r="CN416" i="4"/>
  <c r="CF416" i="4"/>
  <c r="BX416" i="4"/>
  <c r="FO416" i="4"/>
  <c r="EZ416" i="4"/>
  <c r="EM416" i="4"/>
  <c r="EB416" i="4"/>
  <c r="DS416" i="4"/>
  <c r="DK416" i="4"/>
  <c r="DC416" i="4"/>
  <c r="CU416" i="4"/>
  <c r="CM416" i="4"/>
  <c r="CE416" i="4"/>
  <c r="FJ416" i="4"/>
  <c r="EU416" i="4"/>
  <c r="EI416" i="4"/>
  <c r="DY416" i="4"/>
  <c r="DP416" i="4"/>
  <c r="DH416" i="4"/>
  <c r="CZ416" i="4"/>
  <c r="CR416" i="4"/>
  <c r="CJ416" i="4"/>
  <c r="CB416" i="4"/>
  <c r="FG416" i="4"/>
  <c r="ET416" i="4"/>
  <c r="EH416" i="4"/>
  <c r="DX416" i="4"/>
  <c r="DO416" i="4"/>
  <c r="DG416" i="4"/>
  <c r="CY416" i="4"/>
  <c r="CQ416" i="4"/>
  <c r="CI416" i="4"/>
  <c r="CA416" i="4"/>
  <c r="EX416" i="4"/>
  <c r="DZ416" i="4"/>
  <c r="DI416" i="4"/>
  <c r="CS416" i="4"/>
  <c r="CC416" i="4"/>
  <c r="FK416" i="4"/>
  <c r="EJ416" i="4"/>
  <c r="DQ416" i="4"/>
  <c r="DA416" i="4"/>
  <c r="CK416" i="4"/>
  <c r="FF416" i="4"/>
  <c r="EA416" i="4"/>
  <c r="DE416" i="4"/>
  <c r="CH416" i="4"/>
  <c r="FC416" i="4"/>
  <c r="DW416" i="4"/>
  <c r="DB416" i="4"/>
  <c r="CG416" i="4"/>
  <c r="EY416" i="4"/>
  <c r="DV416" i="4"/>
  <c r="CX416" i="4"/>
  <c r="CD416" i="4"/>
  <c r="ER416" i="4"/>
  <c r="DR416" i="4"/>
  <c r="CW416" i="4"/>
  <c r="BZ416" i="4"/>
  <c r="EQ416" i="4"/>
  <c r="DN416" i="4"/>
  <c r="CT416" i="4"/>
  <c r="BY416" i="4"/>
  <c r="EL416" i="4"/>
  <c r="DM416" i="4"/>
  <c r="CP416" i="4"/>
  <c r="EF416" i="4"/>
  <c r="DJ416" i="4"/>
  <c r="CO416" i="4"/>
  <c r="FN416" i="4"/>
  <c r="EE416" i="4"/>
  <c r="DF416" i="4"/>
  <c r="CL416" i="4"/>
  <c r="Z353" i="4"/>
  <c r="AA349" i="4"/>
  <c r="H305" i="4"/>
  <c r="T297" i="4"/>
  <c r="AN6" i="4" s="1"/>
  <c r="EH393" i="4"/>
  <c r="ED393" i="4"/>
  <c r="BH43" i="4"/>
  <c r="GC47" i="4"/>
  <c r="AK44" i="4"/>
  <c r="DQ393" i="4"/>
  <c r="DM393" i="4"/>
  <c r="EY218" i="4"/>
  <c r="HJ153" i="4"/>
  <c r="AE42" i="4"/>
  <c r="P47" i="4"/>
  <c r="AM58" i="4"/>
  <c r="AM41" i="4"/>
  <c r="J47" i="4"/>
  <c r="AH42" i="4"/>
  <c r="S46" i="4"/>
  <c r="DC408" i="4"/>
  <c r="CY408" i="4"/>
  <c r="AL46" i="4"/>
  <c r="BB45" i="4"/>
  <c r="H45" i="4"/>
  <c r="GS42" i="4"/>
  <c r="BD47" i="4"/>
  <c r="FY47" i="4"/>
  <c r="I44" i="4"/>
  <c r="BE46" i="4"/>
  <c r="BU46" i="4"/>
  <c r="DL43" i="4"/>
  <c r="AC368" i="4"/>
  <c r="AX367" i="4"/>
  <c r="AW367" i="4"/>
  <c r="AT367" i="4"/>
  <c r="AS367" i="4"/>
  <c r="BF367" i="4"/>
  <c r="BE367" i="4"/>
  <c r="BB367" i="4"/>
  <c r="BA367" i="4"/>
  <c r="BO367" i="4"/>
  <c r="BI367" i="4"/>
  <c r="AY367" i="4"/>
  <c r="BT367" i="4"/>
  <c r="BV367" i="4"/>
  <c r="BG367" i="4"/>
  <c r="BL367" i="4"/>
  <c r="BU367" i="4"/>
  <c r="BS367" i="4"/>
  <c r="BR367" i="4"/>
  <c r="BK367" i="4"/>
  <c r="BQ367" i="4"/>
  <c r="AZ367" i="4"/>
  <c r="AV367" i="4"/>
  <c r="BP367" i="4"/>
  <c r="BN367" i="4"/>
  <c r="BD367" i="4"/>
  <c r="BH367" i="4"/>
  <c r="BM367" i="4"/>
  <c r="AU367" i="4"/>
  <c r="AR367" i="4"/>
  <c r="BW367" i="4"/>
  <c r="BJ367" i="4"/>
  <c r="BC367" i="4"/>
  <c r="K44" i="4"/>
  <c r="BG42" i="4"/>
  <c r="FT42" i="4"/>
  <c r="ED414" i="4"/>
  <c r="EH414" i="4"/>
  <c r="ED407" i="4"/>
  <c r="EH407" i="4"/>
  <c r="DZ408" i="4"/>
  <c r="DV408" i="4"/>
  <c r="FF408" i="4"/>
  <c r="FB408" i="4"/>
  <c r="V44" i="4"/>
  <c r="AF46" i="4"/>
  <c r="O44" i="4"/>
  <c r="DJ43" i="4"/>
  <c r="DQ407" i="4"/>
  <c r="DM407" i="4"/>
  <c r="BM42" i="4"/>
  <c r="DL47" i="4"/>
  <c r="BY408" i="4"/>
  <c r="CC408" i="4"/>
  <c r="AP46" i="4"/>
  <c r="FS108" i="4"/>
  <c r="FS116" i="4" s="1"/>
  <c r="FS51" i="4"/>
  <c r="FS59" i="4" s="1"/>
  <c r="CN175" i="4"/>
  <c r="CV175" i="4"/>
  <c r="CO175" i="4"/>
  <c r="CW175" i="4"/>
  <c r="CS175" i="4"/>
  <c r="CU175" i="4"/>
  <c r="DC175" i="4"/>
  <c r="CP175" i="4"/>
  <c r="CX175" i="4"/>
  <c r="CR175" i="4"/>
  <c r="CZ175" i="4"/>
  <c r="CT175" i="4"/>
  <c r="DB175" i="4"/>
  <c r="CQ175" i="4"/>
  <c r="CY175" i="4"/>
  <c r="DA175" i="4"/>
  <c r="CE42" i="4"/>
  <c r="DV45" i="4"/>
  <c r="GT47" i="4"/>
  <c r="BT47" i="4"/>
  <c r="AR43" i="4"/>
  <c r="V123" i="4"/>
  <c r="AQ115" i="4"/>
  <c r="V66" i="4"/>
  <c r="V74" i="4" s="1"/>
  <c r="AK47" i="4"/>
  <c r="GS45" i="4"/>
  <c r="CH45" i="4"/>
  <c r="GS43" i="4"/>
  <c r="DJ47" i="4"/>
  <c r="GG45" i="4"/>
  <c r="DK408" i="4"/>
  <c r="DG408" i="4"/>
  <c r="EQ408" i="4"/>
  <c r="EM408" i="4"/>
  <c r="BV46" i="4"/>
  <c r="CJ198" i="4"/>
  <c r="CJ131" i="4"/>
  <c r="FN393" i="4"/>
  <c r="FJ393" i="4"/>
  <c r="AY45" i="4"/>
  <c r="CZ414" i="4"/>
  <c r="CV414" i="4"/>
  <c r="FL407" i="4"/>
  <c r="FH407" i="4"/>
  <c r="H308" i="4"/>
  <c r="T300" i="4"/>
  <c r="AN9" i="4" s="1"/>
  <c r="U43" i="4"/>
  <c r="BA45" i="4"/>
  <c r="BI44" i="4"/>
  <c r="EV393" i="4"/>
  <c r="ER393" i="4"/>
  <c r="EN45" i="4"/>
  <c r="EU414" i="4"/>
  <c r="EY414" i="4"/>
  <c r="EU407" i="4"/>
  <c r="EY407" i="4"/>
  <c r="FS125" i="4"/>
  <c r="FS133" i="4" s="1"/>
  <c r="FS68" i="4"/>
  <c r="FS76" i="4" s="1"/>
  <c r="BW45" i="4"/>
  <c r="CP407" i="4"/>
  <c r="CT407" i="4"/>
  <c r="AP41" i="4"/>
  <c r="AP58" i="4"/>
  <c r="DW45" i="4"/>
  <c r="M47" i="4"/>
  <c r="CA393" i="4"/>
  <c r="CE393" i="4"/>
  <c r="DI46" i="4"/>
  <c r="EE43" i="4"/>
  <c r="CA47" i="4"/>
  <c r="AD58" i="4"/>
  <c r="AD41" i="4"/>
  <c r="DG414" i="4"/>
  <c r="DK414" i="4"/>
  <c r="CA407" i="4"/>
  <c r="CE407" i="4"/>
  <c r="AO46" i="4"/>
  <c r="BM46" i="4"/>
  <c r="R44" i="4"/>
  <c r="DM46" i="4"/>
  <c r="BT393" i="4"/>
  <c r="BP393" i="4"/>
  <c r="BI285" i="4"/>
  <c r="BP285" i="4"/>
  <c r="AI43" i="4"/>
  <c r="AY42" i="4"/>
  <c r="GZ44" i="4"/>
  <c r="FU47" i="4"/>
  <c r="GD43" i="4"/>
  <c r="N42" i="4"/>
  <c r="AL44" i="4"/>
  <c r="CH42" i="4"/>
  <c r="FW43" i="4"/>
  <c r="GF42" i="4"/>
  <c r="BU99" i="4"/>
  <c r="AZ50" i="4"/>
  <c r="DU44" i="4"/>
  <c r="DH141" i="4"/>
  <c r="DH149" i="4" s="1"/>
  <c r="DH157" i="4" s="1"/>
  <c r="DH165" i="4" s="1"/>
  <c r="DH173" i="4" s="1"/>
  <c r="DH83" i="4"/>
  <c r="DH91" i="4" s="1"/>
  <c r="AY19" i="5" l="1"/>
  <c r="AW19" i="5"/>
  <c r="AY21" i="5"/>
  <c r="AV19" i="5"/>
  <c r="AW21" i="5"/>
  <c r="AV21" i="5"/>
  <c r="AW14" i="5"/>
  <c r="AX21" i="5"/>
  <c r="X20" i="5"/>
  <c r="Z20" i="5"/>
  <c r="AP9" i="5"/>
  <c r="AR15" i="5"/>
  <c r="AF15" i="5"/>
  <c r="AY14" i="5"/>
  <c r="AE9" i="5"/>
  <c r="AQ9" i="5"/>
  <c r="AA20" i="5"/>
  <c r="AP32" i="5"/>
  <c r="AP15" i="5"/>
  <c r="AP6" i="5"/>
  <c r="AY6" i="5" s="1"/>
  <c r="AE16" i="5"/>
  <c r="AD10" i="5"/>
  <c r="AI29" i="5"/>
  <c r="AU29" i="5" s="1"/>
  <c r="AH29" i="5"/>
  <c r="AT29" i="5" s="1"/>
  <c r="AQ16" i="5"/>
  <c r="AF20" i="5"/>
  <c r="AR20" i="5"/>
  <c r="AE15" i="5"/>
  <c r="AQ15" i="5"/>
  <c r="AE11" i="5"/>
  <c r="AP10" i="5"/>
  <c r="AK20" i="5"/>
  <c r="AX20" i="5" s="1"/>
  <c r="AD20" i="5"/>
  <c r="AP20" i="5"/>
  <c r="AE20" i="5"/>
  <c r="AQ20" i="5"/>
  <c r="AS15" i="5"/>
  <c r="AG15" i="5"/>
  <c r="AG20" i="5"/>
  <c r="AS20" i="5"/>
  <c r="AC15" i="5"/>
  <c r="AE7" i="5"/>
  <c r="CJ204" i="4"/>
  <c r="CJ137" i="4"/>
  <c r="CK204" i="4"/>
  <c r="CK137" i="4"/>
  <c r="GN160" i="4"/>
  <c r="GN168" i="4" s="1"/>
  <c r="GN176" i="4" s="1"/>
  <c r="GN184" i="4" s="1"/>
  <c r="GN192" i="4" s="1"/>
  <c r="GN200" i="4" s="1"/>
  <c r="GN208" i="4" s="1"/>
  <c r="GN143" i="4"/>
  <c r="GN151" i="4" s="1"/>
  <c r="GN86" i="4"/>
  <c r="GN94" i="4" s="1"/>
  <c r="BL401" i="4"/>
  <c r="BL397" i="4"/>
  <c r="BN401" i="4"/>
  <c r="BN397" i="4"/>
  <c r="HJ186" i="4"/>
  <c r="IE121" i="4"/>
  <c r="IE186" i="4" s="1"/>
  <c r="BL58" i="4"/>
  <c r="BL41" i="4"/>
  <c r="AW119" i="4"/>
  <c r="AB70" i="4"/>
  <c r="AB78" i="4" s="1"/>
  <c r="CL211" i="4"/>
  <c r="CL144" i="4"/>
  <c r="HI103" i="4"/>
  <c r="EC111" i="4"/>
  <c r="EC119" i="4" s="1"/>
  <c r="EC54" i="4"/>
  <c r="EC62" i="4" s="1"/>
  <c r="CP182" i="4"/>
  <c r="CX182" i="4"/>
  <c r="CR182" i="4"/>
  <c r="CZ182" i="4"/>
  <c r="CT182" i="4"/>
  <c r="DB182" i="4"/>
  <c r="CQ182" i="4"/>
  <c r="CY182" i="4"/>
  <c r="DA182" i="4"/>
  <c r="CN182" i="4"/>
  <c r="CV182" i="4"/>
  <c r="CO182" i="4"/>
  <c r="CW182" i="4"/>
  <c r="CS182" i="4"/>
  <c r="CU182" i="4"/>
  <c r="DC182" i="4"/>
  <c r="CO92" i="4"/>
  <c r="BT50" i="4"/>
  <c r="EC106" i="4"/>
  <c r="EC114" i="4" s="1"/>
  <c r="EC49" i="4"/>
  <c r="AW117" i="4"/>
  <c r="AB68" i="4"/>
  <c r="AB76" i="4" s="1"/>
  <c r="GN126" i="4"/>
  <c r="GN134" i="4" s="1"/>
  <c r="GN69" i="4"/>
  <c r="GN77" i="4" s="1"/>
  <c r="CR183" i="4"/>
  <c r="CZ183" i="4"/>
  <c r="CO183" i="4"/>
  <c r="CW183" i="4"/>
  <c r="DA183" i="4"/>
  <c r="CT183" i="4"/>
  <c r="DB183" i="4"/>
  <c r="CV183" i="4"/>
  <c r="CN183" i="4"/>
  <c r="CQ183" i="4"/>
  <c r="CY183" i="4"/>
  <c r="CS183" i="4"/>
  <c r="CP183" i="4"/>
  <c r="CX183" i="4"/>
  <c r="CU183" i="4"/>
  <c r="DC183" i="4"/>
  <c r="H313" i="4"/>
  <c r="T305" i="4"/>
  <c r="AO6" i="4" s="1"/>
  <c r="T309" i="4"/>
  <c r="AO10" i="4" s="1"/>
  <c r="H317" i="4"/>
  <c r="AW118" i="4"/>
  <c r="AB69" i="4"/>
  <c r="AB77" i="4" s="1"/>
  <c r="HI109" i="4"/>
  <c r="HI117" i="4" s="1"/>
  <c r="HI52" i="4"/>
  <c r="HI60" i="4" s="1"/>
  <c r="I131" i="4"/>
  <c r="AD123" i="4"/>
  <c r="AY123" i="4" s="1"/>
  <c r="BT123" i="4" s="1"/>
  <c r="FS142" i="4"/>
  <c r="FS150" i="4" s="1"/>
  <c r="FS158" i="4" s="1"/>
  <c r="FS166" i="4" s="1"/>
  <c r="FS174" i="4" s="1"/>
  <c r="FS84" i="4"/>
  <c r="FS92" i="4" s="1"/>
  <c r="CW92" i="4"/>
  <c r="CB50" i="4"/>
  <c r="AB126" i="4"/>
  <c r="AW126" i="4" s="1"/>
  <c r="BR126" i="4" s="1"/>
  <c r="G134" i="4"/>
  <c r="HI100" i="4"/>
  <c r="EC108" i="4"/>
  <c r="EC116" i="4" s="1"/>
  <c r="EC51" i="4"/>
  <c r="EC59" i="4" s="1"/>
  <c r="GN157" i="4"/>
  <c r="GN165" i="4" s="1"/>
  <c r="GN173" i="4" s="1"/>
  <c r="GN181" i="4" s="1"/>
  <c r="GN189" i="4" s="1"/>
  <c r="GN197" i="4" s="1"/>
  <c r="GN205" i="4" s="1"/>
  <c r="GN140" i="4"/>
  <c r="GN148" i="4" s="1"/>
  <c r="GN83" i="4"/>
  <c r="GN91" i="4" s="1"/>
  <c r="FM399" i="4"/>
  <c r="FE399" i="4"/>
  <c r="EW399" i="4"/>
  <c r="EO399" i="4"/>
  <c r="EG399" i="4"/>
  <c r="DY399" i="4"/>
  <c r="DQ399" i="4"/>
  <c r="DI399" i="4"/>
  <c r="DA399" i="4"/>
  <c r="CS399" i="4"/>
  <c r="CK399" i="4"/>
  <c r="CC399" i="4"/>
  <c r="FI399" i="4"/>
  <c r="FA399" i="4"/>
  <c r="ES399" i="4"/>
  <c r="EK399" i="4"/>
  <c r="EC399" i="4"/>
  <c r="DU399" i="4"/>
  <c r="DM399" i="4"/>
  <c r="DE399" i="4"/>
  <c r="CW399" i="4"/>
  <c r="CO399" i="4"/>
  <c r="CG399" i="4"/>
  <c r="BY399" i="4"/>
  <c r="FG399" i="4"/>
  <c r="EV399" i="4"/>
  <c r="EL399" i="4"/>
  <c r="EA399" i="4"/>
  <c r="DP399" i="4"/>
  <c r="DF399" i="4"/>
  <c r="CU399" i="4"/>
  <c r="CJ399" i="4"/>
  <c r="BZ399" i="4"/>
  <c r="FO399" i="4"/>
  <c r="FD399" i="4"/>
  <c r="ET399" i="4"/>
  <c r="EI399" i="4"/>
  <c r="DX399" i="4"/>
  <c r="DN399" i="4"/>
  <c r="DC399" i="4"/>
  <c r="CR399" i="4"/>
  <c r="CH399" i="4"/>
  <c r="FN399" i="4"/>
  <c r="FC399" i="4"/>
  <c r="ER399" i="4"/>
  <c r="EH399" i="4"/>
  <c r="DW399" i="4"/>
  <c r="DL399" i="4"/>
  <c r="DB399" i="4"/>
  <c r="CQ399" i="4"/>
  <c r="CF399" i="4"/>
  <c r="FL399" i="4"/>
  <c r="FB399" i="4"/>
  <c r="EQ399" i="4"/>
  <c r="EF399" i="4"/>
  <c r="DV399" i="4"/>
  <c r="DK399" i="4"/>
  <c r="CZ399" i="4"/>
  <c r="CP399" i="4"/>
  <c r="CE399" i="4"/>
  <c r="FJ399" i="4"/>
  <c r="EY399" i="4"/>
  <c r="EN399" i="4"/>
  <c r="ED399" i="4"/>
  <c r="DS399" i="4"/>
  <c r="DH399" i="4"/>
  <c r="CX399" i="4"/>
  <c r="CM399" i="4"/>
  <c r="CB399" i="4"/>
  <c r="FH399" i="4"/>
  <c r="EX399" i="4"/>
  <c r="EM399" i="4"/>
  <c r="EB399" i="4"/>
  <c r="DR399" i="4"/>
  <c r="DG399" i="4"/>
  <c r="CV399" i="4"/>
  <c r="CL399" i="4"/>
  <c r="CA399" i="4"/>
  <c r="EP399" i="4"/>
  <c r="CY399" i="4"/>
  <c r="EE399" i="4"/>
  <c r="CN399" i="4"/>
  <c r="DZ399" i="4"/>
  <c r="CI399" i="4"/>
  <c r="FK399" i="4"/>
  <c r="DT399" i="4"/>
  <c r="CD399" i="4"/>
  <c r="EZ399" i="4"/>
  <c r="DJ399" i="4"/>
  <c r="EU399" i="4"/>
  <c r="DD399" i="4"/>
  <c r="BX399" i="4"/>
  <c r="FF399" i="4"/>
  <c r="CT399" i="4"/>
  <c r="EJ399" i="4"/>
  <c r="DO399" i="4"/>
  <c r="AA287" i="4"/>
  <c r="Z297" i="4"/>
  <c r="AW116" i="4"/>
  <c r="AB67" i="4"/>
  <c r="AB75" i="4" s="1"/>
  <c r="BQ401" i="4"/>
  <c r="BQ397" i="4"/>
  <c r="BU397" i="4"/>
  <c r="BU401" i="4"/>
  <c r="CM195" i="4"/>
  <c r="CM128" i="4"/>
  <c r="BM115" i="4"/>
  <c r="AR66" i="4"/>
  <c r="AR74" i="4" s="1"/>
  <c r="DB92" i="4"/>
  <c r="CG50" i="4"/>
  <c r="G135" i="4"/>
  <c r="AB127" i="4"/>
  <c r="AW127" i="4" s="1"/>
  <c r="BR127" i="4" s="1"/>
  <c r="ID106" i="4"/>
  <c r="ID114" i="4" s="1"/>
  <c r="ID49" i="4"/>
  <c r="FS127" i="4"/>
  <c r="FS135" i="4" s="1"/>
  <c r="FS70" i="4"/>
  <c r="FS78" i="4" s="1"/>
  <c r="AX58" i="4"/>
  <c r="AX41" i="4"/>
  <c r="CM194" i="4"/>
  <c r="CM127" i="4"/>
  <c r="AW120" i="4"/>
  <c r="AB71" i="4"/>
  <c r="AB79" i="4" s="1"/>
  <c r="G133" i="4"/>
  <c r="AB125" i="4"/>
  <c r="AW125" i="4" s="1"/>
  <c r="BR125" i="4" s="1"/>
  <c r="BG58" i="4"/>
  <c r="BG41" i="4"/>
  <c r="CY92" i="4"/>
  <c r="CD50" i="4"/>
  <c r="EX100" i="4"/>
  <c r="BR51" i="4"/>
  <c r="BR59" i="4" s="1"/>
  <c r="S131" i="4"/>
  <c r="AN123" i="4"/>
  <c r="BI123" i="4" s="1"/>
  <c r="CD123" i="4" s="1"/>
  <c r="AC369" i="4"/>
  <c r="AV368" i="4"/>
  <c r="AU368" i="4"/>
  <c r="BD368" i="4"/>
  <c r="BC368" i="4"/>
  <c r="BE368" i="4"/>
  <c r="AW368" i="4"/>
  <c r="BG368" i="4"/>
  <c r="BB368" i="4"/>
  <c r="AT368" i="4"/>
  <c r="BA368" i="4"/>
  <c r="AS368" i="4"/>
  <c r="BF368" i="4"/>
  <c r="AZ368" i="4"/>
  <c r="AR368" i="4"/>
  <c r="AY368" i="4"/>
  <c r="AX368" i="4"/>
  <c r="BV368" i="4"/>
  <c r="BL368" i="4"/>
  <c r="BN368" i="4"/>
  <c r="BK368" i="4"/>
  <c r="BU368" i="4"/>
  <c r="BH368" i="4"/>
  <c r="BM368" i="4"/>
  <c r="BW368" i="4"/>
  <c r="BR368" i="4"/>
  <c r="BT368" i="4"/>
  <c r="BJ368" i="4"/>
  <c r="BS368" i="4"/>
  <c r="BQ368" i="4"/>
  <c r="BP368" i="4"/>
  <c r="BI368" i="4"/>
  <c r="BO368" i="4"/>
  <c r="FO417" i="4"/>
  <c r="FG417" i="4"/>
  <c r="EY417" i="4"/>
  <c r="EQ417" i="4"/>
  <c r="EI417" i="4"/>
  <c r="EA417" i="4"/>
  <c r="DS417" i="4"/>
  <c r="DK417" i="4"/>
  <c r="DC417" i="4"/>
  <c r="CU417" i="4"/>
  <c r="CM417" i="4"/>
  <c r="CE417" i="4"/>
  <c r="FM417" i="4"/>
  <c r="FE417" i="4"/>
  <c r="EW417" i="4"/>
  <c r="EO417" i="4"/>
  <c r="EG417" i="4"/>
  <c r="DY417" i="4"/>
  <c r="DQ417" i="4"/>
  <c r="DI417" i="4"/>
  <c r="DA417" i="4"/>
  <c r="CS417" i="4"/>
  <c r="CK417" i="4"/>
  <c r="CC417" i="4"/>
  <c r="FL417" i="4"/>
  <c r="FD417" i="4"/>
  <c r="EV417" i="4"/>
  <c r="EN417" i="4"/>
  <c r="EF417" i="4"/>
  <c r="DX417" i="4"/>
  <c r="DP417" i="4"/>
  <c r="DH417" i="4"/>
  <c r="CZ417" i="4"/>
  <c r="CR417" i="4"/>
  <c r="CJ417" i="4"/>
  <c r="CB417" i="4"/>
  <c r="FK417" i="4"/>
  <c r="FC417" i="4"/>
  <c r="EU417" i="4"/>
  <c r="EM417" i="4"/>
  <c r="EE417" i="4"/>
  <c r="DW417" i="4"/>
  <c r="DO417" i="4"/>
  <c r="DG417" i="4"/>
  <c r="CY417" i="4"/>
  <c r="CQ417" i="4"/>
  <c r="CI417" i="4"/>
  <c r="CA417" i="4"/>
  <c r="FI417" i="4"/>
  <c r="FA417" i="4"/>
  <c r="ES417" i="4"/>
  <c r="EK417" i="4"/>
  <c r="EC417" i="4"/>
  <c r="DU417" i="4"/>
  <c r="DM417" i="4"/>
  <c r="DE417" i="4"/>
  <c r="CW417" i="4"/>
  <c r="CO417" i="4"/>
  <c r="CG417" i="4"/>
  <c r="BY417" i="4"/>
  <c r="FH417" i="4"/>
  <c r="EZ417" i="4"/>
  <c r="ER417" i="4"/>
  <c r="EJ417" i="4"/>
  <c r="EB417" i="4"/>
  <c r="DT417" i="4"/>
  <c r="DL417" i="4"/>
  <c r="DD417" i="4"/>
  <c r="CV417" i="4"/>
  <c r="CN417" i="4"/>
  <c r="CF417" i="4"/>
  <c r="BX417" i="4"/>
  <c r="FB417" i="4"/>
  <c r="DV417" i="4"/>
  <c r="CP417" i="4"/>
  <c r="EX417" i="4"/>
  <c r="DR417" i="4"/>
  <c r="CL417" i="4"/>
  <c r="EL417" i="4"/>
  <c r="DF417" i="4"/>
  <c r="BZ417" i="4"/>
  <c r="FN417" i="4"/>
  <c r="EH417" i="4"/>
  <c r="DB417" i="4"/>
  <c r="DJ417" i="4"/>
  <c r="EP417" i="4"/>
  <c r="CD417" i="4"/>
  <c r="CT417" i="4"/>
  <c r="FJ417" i="4"/>
  <c r="CH417" i="4"/>
  <c r="FF417" i="4"/>
  <c r="ET417" i="4"/>
  <c r="ED417" i="4"/>
  <c r="DZ417" i="4"/>
  <c r="DN417" i="4"/>
  <c r="CX417" i="4"/>
  <c r="Z357" i="4"/>
  <c r="AA353" i="4"/>
  <c r="CJ210" i="4"/>
  <c r="CJ143" i="4"/>
  <c r="HJ194" i="4"/>
  <c r="IE129" i="4"/>
  <c r="IE194" i="4" s="1"/>
  <c r="CJ206" i="4"/>
  <c r="CJ139" i="4"/>
  <c r="BF114" i="4"/>
  <c r="AK65" i="4"/>
  <c r="CM197" i="4"/>
  <c r="CM130" i="4"/>
  <c r="G132" i="4"/>
  <c r="AB124" i="4"/>
  <c r="AW124" i="4" s="1"/>
  <c r="BR124" i="4" s="1"/>
  <c r="CA106" i="4"/>
  <c r="CA57" i="4" s="1"/>
  <c r="BF57" i="4"/>
  <c r="FO405" i="4"/>
  <c r="FG405" i="4"/>
  <c r="EY405" i="4"/>
  <c r="EQ405" i="4"/>
  <c r="EI405" i="4"/>
  <c r="EA405" i="4"/>
  <c r="DS405" i="4"/>
  <c r="DK405" i="4"/>
  <c r="DC405" i="4"/>
  <c r="CU405" i="4"/>
  <c r="CM405" i="4"/>
  <c r="CE405" i="4"/>
  <c r="BG405" i="4"/>
  <c r="AY405" i="4"/>
  <c r="FK405" i="4"/>
  <c r="FC405" i="4"/>
  <c r="EU405" i="4"/>
  <c r="EM405" i="4"/>
  <c r="EE405" i="4"/>
  <c r="DW405" i="4"/>
  <c r="DO405" i="4"/>
  <c r="DG405" i="4"/>
  <c r="CY405" i="4"/>
  <c r="CQ405" i="4"/>
  <c r="CI405" i="4"/>
  <c r="CA405" i="4"/>
  <c r="BC405" i="4"/>
  <c r="AU405" i="4"/>
  <c r="FL405" i="4"/>
  <c r="FA405" i="4"/>
  <c r="EP405" i="4"/>
  <c r="EF405" i="4"/>
  <c r="DU405" i="4"/>
  <c r="DJ405" i="4"/>
  <c r="CZ405" i="4"/>
  <c r="CO405" i="4"/>
  <c r="CD405" i="4"/>
  <c r="AX405" i="4"/>
  <c r="FJ405" i="4"/>
  <c r="EZ405" i="4"/>
  <c r="EO405" i="4"/>
  <c r="ED405" i="4"/>
  <c r="DT405" i="4"/>
  <c r="DI405" i="4"/>
  <c r="CX405" i="4"/>
  <c r="CN405" i="4"/>
  <c r="FI405" i="4"/>
  <c r="EX405" i="4"/>
  <c r="EN405" i="4"/>
  <c r="EC405" i="4"/>
  <c r="DR405" i="4"/>
  <c r="DH405" i="4"/>
  <c r="CW405" i="4"/>
  <c r="CL405" i="4"/>
  <c r="CB405" i="4"/>
  <c r="BF405" i="4"/>
  <c r="AV405" i="4"/>
  <c r="FH405" i="4"/>
  <c r="EW405" i="4"/>
  <c r="EL405" i="4"/>
  <c r="EB405" i="4"/>
  <c r="DQ405" i="4"/>
  <c r="DF405" i="4"/>
  <c r="CV405" i="4"/>
  <c r="CK405" i="4"/>
  <c r="BZ405" i="4"/>
  <c r="BE405" i="4"/>
  <c r="AT405" i="4"/>
  <c r="FF405" i="4"/>
  <c r="EV405" i="4"/>
  <c r="EK405" i="4"/>
  <c r="DZ405" i="4"/>
  <c r="DP405" i="4"/>
  <c r="DE405" i="4"/>
  <c r="CT405" i="4"/>
  <c r="CJ405" i="4"/>
  <c r="BY405" i="4"/>
  <c r="BD405" i="4"/>
  <c r="FE405" i="4"/>
  <c r="ET405" i="4"/>
  <c r="EJ405" i="4"/>
  <c r="DY405" i="4"/>
  <c r="DN405" i="4"/>
  <c r="DD405" i="4"/>
  <c r="CS405" i="4"/>
  <c r="CH405" i="4"/>
  <c r="FN405" i="4"/>
  <c r="FD405" i="4"/>
  <c r="ES405" i="4"/>
  <c r="EH405" i="4"/>
  <c r="DX405" i="4"/>
  <c r="DM405" i="4"/>
  <c r="DB405" i="4"/>
  <c r="CR405" i="4"/>
  <c r="CG405" i="4"/>
  <c r="BA405" i="4"/>
  <c r="FM405" i="4"/>
  <c r="FB405" i="4"/>
  <c r="ER405" i="4"/>
  <c r="EG405" i="4"/>
  <c r="DV405" i="4"/>
  <c r="DL405" i="4"/>
  <c r="DA405" i="4"/>
  <c r="CP405" i="4"/>
  <c r="CF405" i="4"/>
  <c r="AZ405" i="4"/>
  <c r="AS405" i="4"/>
  <c r="BX405" i="4"/>
  <c r="BB405" i="4"/>
  <c r="AW405" i="4"/>
  <c r="AR405" i="4"/>
  <c r="CC405" i="4"/>
  <c r="AA293" i="4"/>
  <c r="EC126" i="4"/>
  <c r="EC134" i="4" s="1"/>
  <c r="EC69" i="4"/>
  <c r="EC77" i="4" s="1"/>
  <c r="AX115" i="4"/>
  <c r="AC66" i="4"/>
  <c r="AC74" i="4" s="1"/>
  <c r="W131" i="4"/>
  <c r="AR123" i="4"/>
  <c r="BM123" i="4" s="1"/>
  <c r="CH123" i="4" s="1"/>
  <c r="BC115" i="4"/>
  <c r="AH66" i="4"/>
  <c r="AH74" i="4" s="1"/>
  <c r="CM196" i="4"/>
  <c r="CM129" i="4"/>
  <c r="AW114" i="4"/>
  <c r="AB65" i="4"/>
  <c r="CJ205" i="4"/>
  <c r="CJ138" i="4"/>
  <c r="CM17" i="4"/>
  <c r="BR46" i="4"/>
  <c r="BA115" i="4"/>
  <c r="AF66" i="4"/>
  <c r="AF74" i="4" s="1"/>
  <c r="HJ170" i="4"/>
  <c r="IE105" i="4"/>
  <c r="IE170" i="4" s="1"/>
  <c r="HI106" i="4"/>
  <c r="HI114" i="4" s="1"/>
  <c r="HI49" i="4"/>
  <c r="EX104" i="4"/>
  <c r="BR55" i="4"/>
  <c r="BR63" i="4" s="1"/>
  <c r="BC41" i="4"/>
  <c r="BC58" i="4"/>
  <c r="CN92" i="4"/>
  <c r="BS50" i="4"/>
  <c r="G136" i="4"/>
  <c r="AB128" i="4"/>
  <c r="AW128" i="4" s="1"/>
  <c r="BR128" i="4" s="1"/>
  <c r="BK41" i="4"/>
  <c r="BK58" i="4"/>
  <c r="H299" i="4"/>
  <c r="H307" i="4" s="1"/>
  <c r="H315" i="4" s="1"/>
  <c r="T315" i="4" s="1"/>
  <c r="AP8" i="4" s="1"/>
  <c r="T291" i="4"/>
  <c r="AM8" i="4" s="1"/>
  <c r="BF308" i="4"/>
  <c r="AX308" i="4"/>
  <c r="AC310" i="4"/>
  <c r="BG308" i="4"/>
  <c r="AY308" i="4"/>
  <c r="BT308" i="4"/>
  <c r="BP308" i="4"/>
  <c r="AW308" i="4"/>
  <c r="BL308" i="4"/>
  <c r="BH308" i="4"/>
  <c r="AR308" i="4"/>
  <c r="AV308" i="4"/>
  <c r="BS308" i="4"/>
  <c r="BW308" i="4"/>
  <c r="BD308" i="4"/>
  <c r="AZ308" i="4"/>
  <c r="AS308" i="4"/>
  <c r="BK308" i="4"/>
  <c r="BO308" i="4"/>
  <c r="AU308" i="4"/>
  <c r="BA308" i="4"/>
  <c r="BV308" i="4"/>
  <c r="BR308" i="4"/>
  <c r="BE308" i="4"/>
  <c r="AT308" i="4"/>
  <c r="BN308" i="4"/>
  <c r="BJ308" i="4"/>
  <c r="BU308" i="4"/>
  <c r="BQ308" i="4"/>
  <c r="BB308" i="4"/>
  <c r="BC308" i="4"/>
  <c r="BM308" i="4"/>
  <c r="BI308" i="4"/>
  <c r="BV401" i="4"/>
  <c r="BL115" i="4"/>
  <c r="AQ66" i="4"/>
  <c r="AQ74" i="4" s="1"/>
  <c r="FS124" i="4"/>
  <c r="FS132" i="4" s="1"/>
  <c r="FS67" i="4"/>
  <c r="FS75" i="4" s="1"/>
  <c r="P130" i="4"/>
  <c r="AK122" i="4"/>
  <c r="P73" i="4"/>
  <c r="EX110" i="4"/>
  <c r="EX118" i="4" s="1"/>
  <c r="ID102" i="4"/>
  <c r="EX53" i="4"/>
  <c r="EX61" i="4" s="1"/>
  <c r="BF58" i="4"/>
  <c r="BF41" i="4"/>
  <c r="HJ178" i="4"/>
  <c r="IE113" i="4"/>
  <c r="IE178" i="4" s="1"/>
  <c r="CM200" i="4"/>
  <c r="CM133" i="4"/>
  <c r="HI110" i="4"/>
  <c r="HI118" i="4" s="1"/>
  <c r="HI53" i="4"/>
  <c r="HI61" i="4" s="1"/>
  <c r="BM397" i="4"/>
  <c r="BM401" i="4"/>
  <c r="BK401" i="4"/>
  <c r="BK397" i="4"/>
  <c r="AC278" i="4"/>
  <c r="AW277" i="4"/>
  <c r="AW395" i="4" s="1"/>
  <c r="AU277" i="4"/>
  <c r="AU395" i="4" s="1"/>
  <c r="BE277" i="4"/>
  <c r="BE395" i="4" s="1"/>
  <c r="AR277" i="4"/>
  <c r="AR395" i="4" s="1"/>
  <c r="BC277" i="4"/>
  <c r="BC395" i="4" s="1"/>
  <c r="AZ277" i="4"/>
  <c r="AZ395" i="4" s="1"/>
  <c r="AS277" i="4"/>
  <c r="AS395" i="4" s="1"/>
  <c r="AY277" i="4"/>
  <c r="AY395" i="4" s="1"/>
  <c r="BG277" i="4"/>
  <c r="BG395" i="4" s="1"/>
  <c r="BA277" i="4"/>
  <c r="BA395" i="4" s="1"/>
  <c r="AV277" i="4"/>
  <c r="AV395" i="4" s="1"/>
  <c r="AT277" i="4"/>
  <c r="AT395" i="4" s="1"/>
  <c r="BD277" i="4"/>
  <c r="BD395" i="4" s="1"/>
  <c r="AX277" i="4"/>
  <c r="AX395" i="4" s="1"/>
  <c r="BB277" i="4"/>
  <c r="BB395" i="4" s="1"/>
  <c r="BF277" i="4"/>
  <c r="BF395" i="4" s="1"/>
  <c r="BO277" i="4"/>
  <c r="BK277" i="4"/>
  <c r="BV277" i="4"/>
  <c r="BR277" i="4"/>
  <c r="BN277" i="4"/>
  <c r="BJ277" i="4"/>
  <c r="BQ277" i="4"/>
  <c r="BU277" i="4"/>
  <c r="BI277" i="4"/>
  <c r="BM277" i="4"/>
  <c r="BP277" i="4"/>
  <c r="BT277" i="4"/>
  <c r="BH277" i="4"/>
  <c r="BL277" i="4"/>
  <c r="BW277" i="4"/>
  <c r="BS277" i="4"/>
  <c r="H131" i="4"/>
  <c r="AC123" i="4"/>
  <c r="AX123" i="4" s="1"/>
  <c r="BS123" i="4" s="1"/>
  <c r="BB115" i="4"/>
  <c r="AG66" i="4"/>
  <c r="AG74" i="4" s="1"/>
  <c r="M131" i="4"/>
  <c r="AH123" i="4"/>
  <c r="BC123" i="4" s="1"/>
  <c r="BX123" i="4" s="1"/>
  <c r="BR47" i="4"/>
  <c r="CM18" i="4"/>
  <c r="G130" i="4"/>
  <c r="AB122" i="4"/>
  <c r="AW122" i="4" s="1"/>
  <c r="BR122" i="4" s="1"/>
  <c r="BF115" i="4"/>
  <c r="AK66" i="4"/>
  <c r="AK74" i="4" s="1"/>
  <c r="K131" i="4"/>
  <c r="AF123" i="4"/>
  <c r="BA123" i="4" s="1"/>
  <c r="BV123" i="4" s="1"/>
  <c r="CL207" i="4"/>
  <c r="CL140" i="4"/>
  <c r="BJ41" i="4"/>
  <c r="BJ58" i="4"/>
  <c r="BB41" i="4"/>
  <c r="BB58" i="4"/>
  <c r="EC112" i="4"/>
  <c r="EC120" i="4" s="1"/>
  <c r="HI104" i="4"/>
  <c r="EC55" i="4"/>
  <c r="EC63" i="4" s="1"/>
  <c r="CS92" i="4"/>
  <c r="BX50" i="4"/>
  <c r="DA92" i="4"/>
  <c r="CF50" i="4"/>
  <c r="DA186" i="4"/>
  <c r="CO186" i="4"/>
  <c r="CW186" i="4"/>
  <c r="CQ186" i="4"/>
  <c r="CY186" i="4"/>
  <c r="CN186" i="4"/>
  <c r="CV186" i="4"/>
  <c r="CS186" i="4"/>
  <c r="CP186" i="4"/>
  <c r="CX186" i="4"/>
  <c r="CU186" i="4"/>
  <c r="DC186" i="4"/>
  <c r="CR186" i="4"/>
  <c r="CZ186" i="4"/>
  <c r="CT186" i="4"/>
  <c r="DB186" i="4"/>
  <c r="BH41" i="4"/>
  <c r="BH58" i="4"/>
  <c r="BR401" i="4"/>
  <c r="CN91" i="4"/>
  <c r="BS49" i="4"/>
  <c r="BS40" i="4" s="1"/>
  <c r="CR220" i="4"/>
  <c r="CZ220" i="4"/>
  <c r="CU220" i="4"/>
  <c r="CQ220" i="4"/>
  <c r="CY220" i="4"/>
  <c r="CO220" i="4"/>
  <c r="CW220" i="4"/>
  <c r="CX220" i="4"/>
  <c r="CP220" i="4"/>
  <c r="CN220" i="4"/>
  <c r="CV220" i="4"/>
  <c r="CS220" i="4"/>
  <c r="DC220" i="4"/>
  <c r="CT220" i="4"/>
  <c r="DA220" i="4"/>
  <c r="DB220" i="4"/>
  <c r="V131" i="4"/>
  <c r="AQ123" i="4"/>
  <c r="BL123" i="4" s="1"/>
  <c r="CG123" i="4" s="1"/>
  <c r="CV92" i="4"/>
  <c r="CA50" i="4"/>
  <c r="BD115" i="4"/>
  <c r="AI66" i="4"/>
  <c r="AI74" i="4" s="1"/>
  <c r="CJ211" i="4"/>
  <c r="CJ144" i="4"/>
  <c r="BT397" i="4"/>
  <c r="BT401" i="4"/>
  <c r="CL208" i="4"/>
  <c r="CL141" i="4"/>
  <c r="BG115" i="4"/>
  <c r="AL66" i="4"/>
  <c r="AL74" i="4" s="1"/>
  <c r="L131" i="4"/>
  <c r="AG123" i="4"/>
  <c r="BB123" i="4" s="1"/>
  <c r="BW123" i="4" s="1"/>
  <c r="CL210" i="4"/>
  <c r="CL143" i="4"/>
  <c r="GN106" i="4"/>
  <c r="GN114" i="4" s="1"/>
  <c r="GN49" i="4"/>
  <c r="P131" i="4"/>
  <c r="AK123" i="4"/>
  <c r="BF123" i="4" s="1"/>
  <c r="CA123" i="4" s="1"/>
  <c r="CK208" i="4"/>
  <c r="CK141" i="4"/>
  <c r="CN189" i="4"/>
  <c r="CV189" i="4"/>
  <c r="CS189" i="4"/>
  <c r="CP189" i="4"/>
  <c r="CX189" i="4"/>
  <c r="CU189" i="4"/>
  <c r="DC189" i="4"/>
  <c r="CR189" i="4"/>
  <c r="CZ189" i="4"/>
  <c r="CT189" i="4"/>
  <c r="DB189" i="4"/>
  <c r="DA189" i="4"/>
  <c r="CO189" i="4"/>
  <c r="CW189" i="4"/>
  <c r="CQ189" i="4"/>
  <c r="CY189" i="4"/>
  <c r="CZ92" i="4"/>
  <c r="CE50" i="4"/>
  <c r="CR92" i="4"/>
  <c r="BW50" i="4"/>
  <c r="DH143" i="4"/>
  <c r="DH151" i="4" s="1"/>
  <c r="DH159" i="4" s="1"/>
  <c r="DH167" i="4" s="1"/>
  <c r="DH175" i="4" s="1"/>
  <c r="DH85" i="4"/>
  <c r="DH93" i="4" s="1"/>
  <c r="BH115" i="4"/>
  <c r="AM66" i="4"/>
  <c r="AM74" i="4" s="1"/>
  <c r="CX92" i="4"/>
  <c r="CC50" i="4"/>
  <c r="T308" i="4"/>
  <c r="AO9" i="4" s="1"/>
  <c r="H316" i="4"/>
  <c r="CJ209" i="4"/>
  <c r="CJ142" i="4"/>
  <c r="CK211" i="4"/>
  <c r="CK144" i="4"/>
  <c r="BE115" i="4"/>
  <c r="AJ66" i="4"/>
  <c r="AJ74" i="4" s="1"/>
  <c r="DH142" i="4"/>
  <c r="DH150" i="4" s="1"/>
  <c r="DH158" i="4" s="1"/>
  <c r="DH166" i="4" s="1"/>
  <c r="DH174" i="4" s="1"/>
  <c r="DH84" i="4"/>
  <c r="DH92" i="4" s="1"/>
  <c r="AZ115" i="4"/>
  <c r="AE66" i="4"/>
  <c r="AE74" i="4" s="1"/>
  <c r="CV91" i="4"/>
  <c r="CA49" i="4"/>
  <c r="CA40" i="4" s="1"/>
  <c r="N131" i="4"/>
  <c r="AI123" i="4"/>
  <c r="BD123" i="4" s="1"/>
  <c r="BY123" i="4" s="1"/>
  <c r="BJ397" i="4"/>
  <c r="BJ401" i="4"/>
  <c r="W3" i="4"/>
  <c r="W10" i="4" s="1"/>
  <c r="CM43" i="4"/>
  <c r="Q131" i="4"/>
  <c r="AL123" i="4"/>
  <c r="BG123" i="4" s="1"/>
  <c r="CB123" i="4" s="1"/>
  <c r="CM198" i="4"/>
  <c r="CM131" i="4"/>
  <c r="CK205" i="4"/>
  <c r="CK138" i="4"/>
  <c r="IH221" i="4"/>
  <c r="FF221" i="4"/>
  <c r="FN221" i="4"/>
  <c r="IK221" i="4"/>
  <c r="IS221" i="4"/>
  <c r="HN221" i="4"/>
  <c r="HV221" i="4"/>
  <c r="FE221" i="4"/>
  <c r="FM221" i="4"/>
  <c r="HY221" i="4"/>
  <c r="IJ221" i="4"/>
  <c r="IR221" i="4"/>
  <c r="EZ221" i="4"/>
  <c r="FJ221" i="4"/>
  <c r="FC221" i="4"/>
  <c r="FK221" i="4"/>
  <c r="HO221" i="4"/>
  <c r="HL221" i="4"/>
  <c r="HT221" i="4"/>
  <c r="IE221" i="4"/>
  <c r="IM221" i="4"/>
  <c r="II221" i="4"/>
  <c r="IQ221" i="4"/>
  <c r="FA221" i="4"/>
  <c r="FI221" i="4"/>
  <c r="HP221" i="4"/>
  <c r="HX221" i="4"/>
  <c r="HJ221" i="4"/>
  <c r="HR221" i="4"/>
  <c r="HW221" i="4"/>
  <c r="IP221" i="4"/>
  <c r="HQ221" i="4"/>
  <c r="FH221" i="4"/>
  <c r="HM221" i="4"/>
  <c r="HU221" i="4"/>
  <c r="IN221" i="4"/>
  <c r="FB221" i="4"/>
  <c r="IG221" i="4"/>
  <c r="IO221" i="4"/>
  <c r="FD221" i="4"/>
  <c r="FL221" i="4"/>
  <c r="EY221" i="4"/>
  <c r="FG221" i="4"/>
  <c r="HK221" i="4"/>
  <c r="HS221" i="4"/>
  <c r="IL221" i="4"/>
  <c r="IT221" i="4"/>
  <c r="IF221" i="4"/>
  <c r="FS143" i="4"/>
  <c r="FS151" i="4" s="1"/>
  <c r="FS159" i="4" s="1"/>
  <c r="FS167" i="4" s="1"/>
  <c r="FS175" i="4" s="1"/>
  <c r="FS85" i="4"/>
  <c r="FS93" i="4" s="1"/>
  <c r="FS122" i="4"/>
  <c r="FS130" i="4" s="1"/>
  <c r="FS81" i="4" s="1"/>
  <c r="FS65" i="4"/>
  <c r="AC296" i="4"/>
  <c r="AC287" i="4"/>
  <c r="BF286" i="4"/>
  <c r="AX286" i="4"/>
  <c r="BE286" i="4"/>
  <c r="AW286" i="4"/>
  <c r="BD286" i="4"/>
  <c r="AV286" i="4"/>
  <c r="BC286" i="4"/>
  <c r="AU286" i="4"/>
  <c r="BB286" i="4"/>
  <c r="AT286" i="4"/>
  <c r="AY286" i="4"/>
  <c r="AR286" i="4"/>
  <c r="BG286" i="4"/>
  <c r="BA286" i="4"/>
  <c r="AZ286" i="4"/>
  <c r="AS286" i="4"/>
  <c r="BQ286" i="4"/>
  <c r="BU286" i="4"/>
  <c r="BI286" i="4"/>
  <c r="BM286" i="4"/>
  <c r="BP286" i="4"/>
  <c r="BT286" i="4"/>
  <c r="BH286" i="4"/>
  <c r="BL286" i="4"/>
  <c r="BW286" i="4"/>
  <c r="BS286" i="4"/>
  <c r="BO286" i="4"/>
  <c r="BK286" i="4"/>
  <c r="BV286" i="4"/>
  <c r="BR286" i="4"/>
  <c r="BN286" i="4"/>
  <c r="BJ286" i="4"/>
  <c r="CK207" i="4"/>
  <c r="CK140" i="4"/>
  <c r="H294" i="4"/>
  <c r="T286" i="4"/>
  <c r="AL11" i="4" s="1"/>
  <c r="DH42" i="4"/>
  <c r="CM19" i="4"/>
  <c r="R131" i="4"/>
  <c r="AM123" i="4"/>
  <c r="BH123" i="4" s="1"/>
  <c r="CC123" i="4" s="1"/>
  <c r="CK206" i="4"/>
  <c r="CK139" i="4"/>
  <c r="CK210" i="4"/>
  <c r="CK143" i="4"/>
  <c r="FS128" i="4"/>
  <c r="FS136" i="4" s="1"/>
  <c r="FS71" i="4"/>
  <c r="FS79" i="4" s="1"/>
  <c r="CJ207" i="4"/>
  <c r="CJ140" i="4"/>
  <c r="AZ41" i="4"/>
  <c r="AZ58" i="4"/>
  <c r="HJ218" i="4"/>
  <c r="IE153" i="4"/>
  <c r="IE218" i="4" s="1"/>
  <c r="DA185" i="4"/>
  <c r="CT185" i="4"/>
  <c r="DB185" i="4"/>
  <c r="CV185" i="4"/>
  <c r="CN185" i="4"/>
  <c r="CQ185" i="4"/>
  <c r="CY185" i="4"/>
  <c r="CS185" i="4"/>
  <c r="CP185" i="4"/>
  <c r="CX185" i="4"/>
  <c r="CU185" i="4"/>
  <c r="DC185" i="4"/>
  <c r="CR185" i="4"/>
  <c r="CZ185" i="4"/>
  <c r="CO185" i="4"/>
  <c r="CW185" i="4"/>
  <c r="O131" i="4"/>
  <c r="AJ123" i="4"/>
  <c r="BE123" i="4" s="1"/>
  <c r="BZ123" i="4" s="1"/>
  <c r="CM193" i="4"/>
  <c r="CM126" i="4"/>
  <c r="J131" i="4"/>
  <c r="AE123" i="4"/>
  <c r="AZ123" i="4" s="1"/>
  <c r="BU123" i="4" s="1"/>
  <c r="BM58" i="4"/>
  <c r="BM41" i="4"/>
  <c r="BO401" i="4"/>
  <c r="BO397" i="4"/>
  <c r="BI401" i="4"/>
  <c r="BI397" i="4"/>
  <c r="BH401" i="4"/>
  <c r="BH397" i="4"/>
  <c r="CM199" i="4"/>
  <c r="CM132" i="4"/>
  <c r="BJ115" i="4"/>
  <c r="AO66" i="4"/>
  <c r="AO74" i="4" s="1"/>
  <c r="BK115" i="4"/>
  <c r="AP66" i="4"/>
  <c r="AP74" i="4" s="1"/>
  <c r="L326" i="4"/>
  <c r="T325" i="4"/>
  <c r="W12" i="4" s="1"/>
  <c r="BA295" i="4"/>
  <c r="AS295" i="4"/>
  <c r="BE295" i="4"/>
  <c r="AW295" i="4"/>
  <c r="BD295" i="4"/>
  <c r="AV295" i="4"/>
  <c r="BC295" i="4"/>
  <c r="AU295" i="4"/>
  <c r="BB295" i="4"/>
  <c r="AT295" i="4"/>
  <c r="BH295" i="4"/>
  <c r="BL295" i="4"/>
  <c r="BF295" i="4"/>
  <c r="BW295" i="4"/>
  <c r="BS295" i="4"/>
  <c r="AX295" i="4"/>
  <c r="BO295" i="4"/>
  <c r="BK295" i="4"/>
  <c r="AY295" i="4"/>
  <c r="BV295" i="4"/>
  <c r="BR295" i="4"/>
  <c r="BN295" i="4"/>
  <c r="BJ295" i="4"/>
  <c r="BG295" i="4"/>
  <c r="BQ295" i="4"/>
  <c r="BU295" i="4"/>
  <c r="AR295" i="4"/>
  <c r="BI295" i="4"/>
  <c r="BM295" i="4"/>
  <c r="AZ295" i="4"/>
  <c r="BP295" i="4"/>
  <c r="BT295" i="4"/>
  <c r="BE58" i="4"/>
  <c r="BE41" i="4"/>
  <c r="AX114" i="4"/>
  <c r="AC65" i="4"/>
  <c r="BA41" i="4"/>
  <c r="BA58" i="4"/>
  <c r="BD58" i="4"/>
  <c r="BD41" i="4"/>
  <c r="CJ208" i="4"/>
  <c r="CJ141" i="4"/>
  <c r="BS106" i="4"/>
  <c r="BS57" i="4" s="1"/>
  <c r="AX57" i="4"/>
  <c r="BW397" i="4"/>
  <c r="CP92" i="4"/>
  <c r="BU50" i="4"/>
  <c r="CS217" i="4"/>
  <c r="CW217" i="4"/>
  <c r="CN217" i="4"/>
  <c r="CV217" i="4"/>
  <c r="CX217" i="4"/>
  <c r="DB217" i="4"/>
  <c r="CO217" i="4"/>
  <c r="CP217" i="4"/>
  <c r="CY217" i="4"/>
  <c r="CT217" i="4"/>
  <c r="CU217" i="4"/>
  <c r="DC217" i="4"/>
  <c r="CR217" i="4"/>
  <c r="CZ217" i="4"/>
  <c r="DA217" i="4"/>
  <c r="CQ217" i="4"/>
  <c r="CQ221" i="4"/>
  <c r="CY221" i="4"/>
  <c r="CO221" i="4"/>
  <c r="CW221" i="4"/>
  <c r="CX221" i="4"/>
  <c r="CP221" i="4"/>
  <c r="CN221" i="4"/>
  <c r="CV221" i="4"/>
  <c r="CS221" i="4"/>
  <c r="DC221" i="4"/>
  <c r="CT221" i="4"/>
  <c r="DA221" i="4"/>
  <c r="DB221" i="4"/>
  <c r="CR221" i="4"/>
  <c r="CZ221" i="4"/>
  <c r="CU221" i="4"/>
  <c r="H298" i="4"/>
  <c r="H306" i="4" s="1"/>
  <c r="H314" i="4" s="1"/>
  <c r="T314" i="4" s="1"/>
  <c r="AP7" i="4" s="1"/>
  <c r="T290" i="4"/>
  <c r="AM7" i="4" s="1"/>
  <c r="HJ162" i="4"/>
  <c r="IE97" i="4"/>
  <c r="IE162" i="4" s="1"/>
  <c r="BI41" i="4"/>
  <c r="BI58" i="4"/>
  <c r="EC125" i="4"/>
  <c r="EC133" i="4" s="1"/>
  <c r="EC68" i="4"/>
  <c r="EC76" i="4" s="1"/>
  <c r="BI115" i="4"/>
  <c r="AN66" i="4"/>
  <c r="AN74" i="4" s="1"/>
  <c r="AY115" i="4"/>
  <c r="AD66" i="4"/>
  <c r="AD74" i="4" s="1"/>
  <c r="GN125" i="4"/>
  <c r="GN133" i="4" s="1"/>
  <c r="GN68" i="4"/>
  <c r="GN76" i="4" s="1"/>
  <c r="HJ210" i="4"/>
  <c r="IE145" i="4"/>
  <c r="IE210" i="4" s="1"/>
  <c r="DC92" i="4"/>
  <c r="CH50" i="4"/>
  <c r="ID101" i="4"/>
  <c r="EX109" i="4"/>
  <c r="EX117" i="4" s="1"/>
  <c r="EX52" i="4"/>
  <c r="EX60" i="4" s="1"/>
  <c r="HJ202" i="4"/>
  <c r="IE137" i="4"/>
  <c r="IE202" i="4" s="1"/>
  <c r="CL204" i="4"/>
  <c r="CL137" i="4"/>
  <c r="CL209" i="4"/>
  <c r="CL142" i="4"/>
  <c r="BP401" i="4"/>
  <c r="BP397" i="4"/>
  <c r="T131" i="4"/>
  <c r="AO123" i="4"/>
  <c r="BJ123" i="4" s="1"/>
  <c r="CE123" i="4" s="1"/>
  <c r="U131" i="4"/>
  <c r="AP123" i="4"/>
  <c r="BK123" i="4" s="1"/>
  <c r="CF123" i="4" s="1"/>
  <c r="CL205" i="4"/>
  <c r="CL138" i="4"/>
  <c r="CL206" i="4"/>
  <c r="CL139" i="4"/>
  <c r="EX103" i="4"/>
  <c r="BR54" i="4"/>
  <c r="BR62" i="4" s="1"/>
  <c r="GN161" i="4"/>
  <c r="GN169" i="4" s="1"/>
  <c r="GN177" i="4" s="1"/>
  <c r="GN185" i="4" s="1"/>
  <c r="GN193" i="4" s="1"/>
  <c r="GN201" i="4" s="1"/>
  <c r="GN209" i="4" s="1"/>
  <c r="GN144" i="4"/>
  <c r="GN152" i="4" s="1"/>
  <c r="GN87" i="4"/>
  <c r="GN95" i="4" s="1"/>
  <c r="CU92" i="4"/>
  <c r="BZ50" i="4"/>
  <c r="L319" i="4"/>
  <c r="H295" i="4"/>
  <c r="H303" i="4" s="1"/>
  <c r="H311" i="4" s="1"/>
  <c r="T311" i="4" s="1"/>
  <c r="AP4" i="4" s="1"/>
  <c r="T287" i="4"/>
  <c r="AM4" i="4" s="1"/>
  <c r="CK209" i="4"/>
  <c r="CK142" i="4"/>
  <c r="AC345" i="4"/>
  <c r="AY344" i="4"/>
  <c r="AT344" i="4"/>
  <c r="BF344" i="4"/>
  <c r="AV344" i="4"/>
  <c r="BD344" i="4"/>
  <c r="AX344" i="4"/>
  <c r="AR344" i="4"/>
  <c r="BE344" i="4"/>
  <c r="AW344" i="4"/>
  <c r="BA344" i="4"/>
  <c r="BC344" i="4"/>
  <c r="AZ344" i="4"/>
  <c r="AS344" i="4"/>
  <c r="AU344" i="4"/>
  <c r="BG344" i="4"/>
  <c r="BB344" i="4"/>
  <c r="BU344" i="4"/>
  <c r="BU414" i="4" s="1"/>
  <c r="BT344" i="4"/>
  <c r="BT414" i="4" s="1"/>
  <c r="BM344" i="4"/>
  <c r="BM414" i="4" s="1"/>
  <c r="BP344" i="4"/>
  <c r="BP414" i="4" s="1"/>
  <c r="BQ344" i="4"/>
  <c r="BQ414" i="4" s="1"/>
  <c r="BS344" i="4"/>
  <c r="BS414" i="4" s="1"/>
  <c r="BI344" i="4"/>
  <c r="BI414" i="4" s="1"/>
  <c r="BK344" i="4"/>
  <c r="BK414" i="4" s="1"/>
  <c r="BW344" i="4"/>
  <c r="BW414" i="4" s="1"/>
  <c r="BR344" i="4"/>
  <c r="BR414" i="4" s="1"/>
  <c r="BO344" i="4"/>
  <c r="BO414" i="4" s="1"/>
  <c r="BJ344" i="4"/>
  <c r="BJ414" i="4" s="1"/>
  <c r="BV344" i="4"/>
  <c r="BV414" i="4" s="1"/>
  <c r="BL344" i="4"/>
  <c r="BL414" i="4" s="1"/>
  <c r="BN344" i="4"/>
  <c r="BN414" i="4" s="1"/>
  <c r="BH344" i="4"/>
  <c r="BH414" i="4" s="1"/>
  <c r="H130" i="4"/>
  <c r="AC122" i="4"/>
  <c r="H73" i="4"/>
  <c r="CQ92" i="4"/>
  <c r="BV50" i="4"/>
  <c r="CT92" i="4"/>
  <c r="BY50" i="4"/>
  <c r="AY58" i="4"/>
  <c r="AY41" i="4"/>
  <c r="EX106" i="4"/>
  <c r="EX114" i="4" s="1"/>
  <c r="EX49" i="4"/>
  <c r="H296" i="4"/>
  <c r="H304" i="4" s="1"/>
  <c r="H312" i="4" s="1"/>
  <c r="T312" i="4" s="1"/>
  <c r="AP5" i="4" s="1"/>
  <c r="T288" i="4"/>
  <c r="AM5" i="4" s="1"/>
  <c r="BS397" i="4"/>
  <c r="AY20" i="5" l="1"/>
  <c r="AW20" i="5"/>
  <c r="AV20" i="5"/>
  <c r="AO15" i="5"/>
  <c r="AX15" i="5" s="1"/>
  <c r="AV15" i="5"/>
  <c r="AD6" i="5"/>
  <c r="AW6" i="5" s="1"/>
  <c r="AD16" i="5"/>
  <c r="AP16" i="5"/>
  <c r="AP7" i="5"/>
  <c r="AY7" i="5" s="1"/>
  <c r="AD7" i="5"/>
  <c r="AW7" i="5" s="1"/>
  <c r="AQ32" i="5"/>
  <c r="AY32" i="5" s="1"/>
  <c r="AE32" i="5"/>
  <c r="AW32" i="5" s="1"/>
  <c r="AR16" i="5"/>
  <c r="AF16" i="5"/>
  <c r="AD15" i="5"/>
  <c r="AP33" i="5"/>
  <c r="AD33" i="5"/>
  <c r="AS16" i="5"/>
  <c r="AG16" i="5"/>
  <c r="CT170" i="4"/>
  <c r="CT103" i="4"/>
  <c r="CT68" i="4"/>
  <c r="CH58" i="4"/>
  <c r="CH41" i="4"/>
  <c r="L327" i="4"/>
  <c r="T326" i="4"/>
  <c r="W13" i="4" s="1"/>
  <c r="CJ218" i="4"/>
  <c r="CJ151" i="4"/>
  <c r="CK222" i="4"/>
  <c r="CK155" i="4"/>
  <c r="BW41" i="4"/>
  <c r="BW58" i="4"/>
  <c r="AK131" i="4"/>
  <c r="P139" i="4"/>
  <c r="P82" i="4"/>
  <c r="P90" i="4" s="1"/>
  <c r="DA170" i="4"/>
  <c r="DA103" i="4"/>
  <c r="DA68" i="4"/>
  <c r="CS170" i="4"/>
  <c r="CS103" i="4"/>
  <c r="CS68" i="4"/>
  <c r="G138" i="4"/>
  <c r="AB130" i="4"/>
  <c r="G81" i="4"/>
  <c r="AC131" i="4"/>
  <c r="H139" i="4"/>
  <c r="H82" i="4"/>
  <c r="H90" i="4" s="1"/>
  <c r="BV115" i="4"/>
  <c r="BV66" i="4" s="1"/>
  <c r="BV74" i="4" s="1"/>
  <c r="BA66" i="4"/>
  <c r="BA74" i="4" s="1"/>
  <c r="CM208" i="4"/>
  <c r="CM141" i="4"/>
  <c r="CJ217" i="4"/>
  <c r="CJ150" i="4"/>
  <c r="CM205" i="4"/>
  <c r="CM138" i="4"/>
  <c r="CT63" i="4"/>
  <c r="CX40" i="4"/>
  <c r="HI125" i="4"/>
  <c r="HI133" i="4" s="1"/>
  <c r="HI68" i="4"/>
  <c r="HI76" i="4" s="1"/>
  <c r="BR118" i="4"/>
  <c r="BR69" i="4" s="1"/>
  <c r="BR77" i="4" s="1"/>
  <c r="AW69" i="4"/>
  <c r="AW77" i="4" s="1"/>
  <c r="BV41" i="4"/>
  <c r="BV58" i="4"/>
  <c r="DC204" i="4"/>
  <c r="CW204" i="4"/>
  <c r="CZ204" i="4"/>
  <c r="CT204" i="4"/>
  <c r="DA204" i="4"/>
  <c r="CR204" i="4"/>
  <c r="CR80" i="4" s="1"/>
  <c r="CR21" i="4" s="1"/>
  <c r="CS204" i="4"/>
  <c r="DB204" i="4"/>
  <c r="CN204" i="4"/>
  <c r="CV204" i="4"/>
  <c r="CO204" i="4"/>
  <c r="CX204" i="4"/>
  <c r="CY204" i="4"/>
  <c r="CP204" i="4"/>
  <c r="CQ204" i="4"/>
  <c r="CU204" i="4"/>
  <c r="U139" i="4"/>
  <c r="AP131" i="4"/>
  <c r="U82" i="4"/>
  <c r="U90" i="4" s="1"/>
  <c r="CL215" i="4"/>
  <c r="CL148" i="4"/>
  <c r="DC170" i="4"/>
  <c r="DC103" i="4"/>
  <c r="DC68" i="4"/>
  <c r="CD115" i="4"/>
  <c r="CD66" i="4" s="1"/>
  <c r="CD74" i="4" s="1"/>
  <c r="BI66" i="4"/>
  <c r="BI74" i="4" s="1"/>
  <c r="BU41" i="4"/>
  <c r="BU58" i="4"/>
  <c r="AC297" i="4"/>
  <c r="AS287" i="4"/>
  <c r="AS399" i="4" s="1"/>
  <c r="AC288" i="4"/>
  <c r="BD287" i="4"/>
  <c r="BD399" i="4" s="1"/>
  <c r="AY287" i="4"/>
  <c r="AY399" i="4" s="1"/>
  <c r="AW287" i="4"/>
  <c r="AW399" i="4" s="1"/>
  <c r="AX287" i="4"/>
  <c r="AX399" i="4" s="1"/>
  <c r="BE287" i="4"/>
  <c r="BE399" i="4" s="1"/>
  <c r="BF287" i="4"/>
  <c r="BF399" i="4" s="1"/>
  <c r="BA287" i="4"/>
  <c r="BA399" i="4" s="1"/>
  <c r="BG287" i="4"/>
  <c r="BG399" i="4" s="1"/>
  <c r="AR287" i="4"/>
  <c r="AR399" i="4" s="1"/>
  <c r="AU287" i="4"/>
  <c r="AU399" i="4" s="1"/>
  <c r="AV287" i="4"/>
  <c r="AV399" i="4" s="1"/>
  <c r="AZ287" i="4"/>
  <c r="AZ399" i="4" s="1"/>
  <c r="AT287" i="4"/>
  <c r="AT399" i="4" s="1"/>
  <c r="BC287" i="4"/>
  <c r="BC399" i="4" s="1"/>
  <c r="BB287" i="4"/>
  <c r="BB399" i="4" s="1"/>
  <c r="BT287" i="4"/>
  <c r="BP287" i="4"/>
  <c r="BL287" i="4"/>
  <c r="BH287" i="4"/>
  <c r="BS287" i="4"/>
  <c r="BW287" i="4"/>
  <c r="BK287" i="4"/>
  <c r="BO287" i="4"/>
  <c r="BR287" i="4"/>
  <c r="BV287" i="4"/>
  <c r="BJ287" i="4"/>
  <c r="BN287" i="4"/>
  <c r="BQ287" i="4"/>
  <c r="BU287" i="4"/>
  <c r="BI287" i="4"/>
  <c r="BM287" i="4"/>
  <c r="CV169" i="4"/>
  <c r="CV102" i="4"/>
  <c r="CV78" i="4"/>
  <c r="CR170" i="4"/>
  <c r="CR103" i="4"/>
  <c r="CR68" i="4"/>
  <c r="CJ222" i="4"/>
  <c r="CJ155" i="4"/>
  <c r="CL218" i="4"/>
  <c r="CL151" i="4"/>
  <c r="CM21" i="4"/>
  <c r="DH44" i="4"/>
  <c r="AC279" i="4"/>
  <c r="AT278" i="4"/>
  <c r="BD278" i="4"/>
  <c r="AX278" i="4"/>
  <c r="BB278" i="4"/>
  <c r="BF278" i="4"/>
  <c r="AU278" i="4"/>
  <c r="AW278" i="4"/>
  <c r="AR278" i="4"/>
  <c r="BC278" i="4"/>
  <c r="BE278" i="4"/>
  <c r="AZ278" i="4"/>
  <c r="AS278" i="4"/>
  <c r="BA278" i="4"/>
  <c r="AY278" i="4"/>
  <c r="BG278" i="4"/>
  <c r="AV278" i="4"/>
  <c r="BI278" i="4"/>
  <c r="BM278" i="4"/>
  <c r="BP278" i="4"/>
  <c r="BT278" i="4"/>
  <c r="BH278" i="4"/>
  <c r="BL278" i="4"/>
  <c r="BW278" i="4"/>
  <c r="BS278" i="4"/>
  <c r="BO278" i="4"/>
  <c r="BK278" i="4"/>
  <c r="BV278" i="4"/>
  <c r="BR278" i="4"/>
  <c r="BN278" i="4"/>
  <c r="BJ278" i="4"/>
  <c r="BQ278" i="4"/>
  <c r="BU278" i="4"/>
  <c r="CS41" i="4"/>
  <c r="CZ208" i="4"/>
  <c r="CP208" i="4"/>
  <c r="CP62" i="4" s="1"/>
  <c r="CQ208" i="4"/>
  <c r="CU208" i="4"/>
  <c r="DC208" i="4"/>
  <c r="DC84" i="4" s="1"/>
  <c r="CW208" i="4"/>
  <c r="CT208" i="4"/>
  <c r="DA208" i="4"/>
  <c r="DA62" i="4" s="1"/>
  <c r="CR208" i="4"/>
  <c r="CR62" i="4" s="1"/>
  <c r="CS208" i="4"/>
  <c r="DB208" i="4"/>
  <c r="CN208" i="4"/>
  <c r="CN84" i="4" s="1"/>
  <c r="CV208" i="4"/>
  <c r="CV62" i="4" s="1"/>
  <c r="CO208" i="4"/>
  <c r="CX208" i="4"/>
  <c r="CX84" i="4" s="1"/>
  <c r="CY208" i="4"/>
  <c r="ID104" i="4"/>
  <c r="EX112" i="4"/>
  <c r="EX120" i="4" s="1"/>
  <c r="EX55" i="4"/>
  <c r="EX63" i="4" s="1"/>
  <c r="EC159" i="4"/>
  <c r="EC167" i="4" s="1"/>
  <c r="EC175" i="4" s="1"/>
  <c r="EC183" i="4" s="1"/>
  <c r="EC191" i="4" s="1"/>
  <c r="EC199" i="4" s="1"/>
  <c r="EC207" i="4" s="1"/>
  <c r="EC142" i="4"/>
  <c r="EC150" i="4" s="1"/>
  <c r="EC85" i="4"/>
  <c r="EC93" i="4" s="1"/>
  <c r="ID100" i="4"/>
  <c r="EX108" i="4"/>
  <c r="EX116" i="4" s="1"/>
  <c r="EX51" i="4"/>
  <c r="EX59" i="4" s="1"/>
  <c r="AB133" i="4"/>
  <c r="G141" i="4"/>
  <c r="G84" i="4"/>
  <c r="G92" i="4" s="1"/>
  <c r="CH115" i="4"/>
  <c r="CH66" i="4" s="1"/>
  <c r="CH74" i="4" s="1"/>
  <c r="BM66" i="4"/>
  <c r="BM74" i="4" s="1"/>
  <c r="CS39" i="4"/>
  <c r="EC124" i="4"/>
  <c r="EC132" i="4" s="1"/>
  <c r="EC67" i="4"/>
  <c r="EC75" i="4" s="1"/>
  <c r="AB134" i="4"/>
  <c r="G142" i="4"/>
  <c r="G85" i="4"/>
  <c r="G93" i="4" s="1"/>
  <c r="EC127" i="4"/>
  <c r="EC135" i="4" s="1"/>
  <c r="EC70" i="4"/>
  <c r="EC78" i="4" s="1"/>
  <c r="BR119" i="4"/>
  <c r="BR70" i="4" s="1"/>
  <c r="BR78" i="4" s="1"/>
  <c r="AW70" i="4"/>
  <c r="AW78" i="4" s="1"/>
  <c r="CK215" i="4"/>
  <c r="CK148" i="4"/>
  <c r="CQ170" i="4"/>
  <c r="CQ103" i="4"/>
  <c r="CQ68" i="4"/>
  <c r="CP237" i="4"/>
  <c r="DA237" i="4"/>
  <c r="CR237" i="4"/>
  <c r="CZ237" i="4"/>
  <c r="CN237" i="4"/>
  <c r="CV237" i="4"/>
  <c r="CQ237" i="4"/>
  <c r="CY237" i="4"/>
  <c r="CS237" i="4"/>
  <c r="CU237" i="4"/>
  <c r="DC237" i="4"/>
  <c r="CX237" i="4"/>
  <c r="CT237" i="4"/>
  <c r="DB237" i="4"/>
  <c r="CO237" i="4"/>
  <c r="CW237" i="4"/>
  <c r="CN207" i="4"/>
  <c r="CV207" i="4"/>
  <c r="CO207" i="4"/>
  <c r="CO83" i="4" s="1"/>
  <c r="CX207" i="4"/>
  <c r="CX83" i="4" s="1"/>
  <c r="CY207" i="4"/>
  <c r="CY61" i="4" s="1"/>
  <c r="CP207" i="4"/>
  <c r="CQ207" i="4"/>
  <c r="CQ61" i="4" s="1"/>
  <c r="CU207" i="4"/>
  <c r="CU83" i="4" s="1"/>
  <c r="DC207" i="4"/>
  <c r="CW207" i="4"/>
  <c r="CW83" i="4" s="1"/>
  <c r="CZ207" i="4"/>
  <c r="CZ39" i="4" s="1"/>
  <c r="CT207" i="4"/>
  <c r="CT61" i="4" s="1"/>
  <c r="DA207" i="4"/>
  <c r="CR207" i="4"/>
  <c r="CR61" i="4" s="1"/>
  <c r="CS207" i="4"/>
  <c r="CS83" i="4" s="1"/>
  <c r="DB207" i="4"/>
  <c r="DB61" i="4" s="1"/>
  <c r="CP170" i="4"/>
  <c r="CP103" i="4"/>
  <c r="CP68" i="4"/>
  <c r="BS114" i="4"/>
  <c r="BS65" i="4" s="1"/>
  <c r="AX65" i="4"/>
  <c r="DH45" i="4"/>
  <c r="FS42" i="4"/>
  <c r="BE296" i="4"/>
  <c r="AW296" i="4"/>
  <c r="BD296" i="4"/>
  <c r="AV296" i="4"/>
  <c r="BC296" i="4"/>
  <c r="AU296" i="4"/>
  <c r="BG296" i="4"/>
  <c r="BP296" i="4"/>
  <c r="BP405" i="4" s="1"/>
  <c r="BT296" i="4"/>
  <c r="BT405" i="4" s="1"/>
  <c r="BH296" i="4"/>
  <c r="BH405" i="4" s="1"/>
  <c r="BL296" i="4"/>
  <c r="BL405" i="4" s="1"/>
  <c r="AX296" i="4"/>
  <c r="BW296" i="4"/>
  <c r="BW405" i="4" s="1"/>
  <c r="BS296" i="4"/>
  <c r="BS405" i="4" s="1"/>
  <c r="BF296" i="4"/>
  <c r="BO296" i="4"/>
  <c r="BO405" i="4" s="1"/>
  <c r="BK296" i="4"/>
  <c r="BK405" i="4" s="1"/>
  <c r="BR296" i="4"/>
  <c r="BR405" i="4" s="1"/>
  <c r="BV296" i="4"/>
  <c r="BV405" i="4" s="1"/>
  <c r="BB296" i="4"/>
  <c r="AR296" i="4"/>
  <c r="BJ296" i="4"/>
  <c r="BJ405" i="4" s="1"/>
  <c r="BN296" i="4"/>
  <c r="BN405" i="4" s="1"/>
  <c r="AZ296" i="4"/>
  <c r="BQ296" i="4"/>
  <c r="BQ405" i="4" s="1"/>
  <c r="BU296" i="4"/>
  <c r="BU405" i="4" s="1"/>
  <c r="AS296" i="4"/>
  <c r="AT296" i="4"/>
  <c r="AY296" i="4"/>
  <c r="BI296" i="4"/>
  <c r="BI405" i="4" s="1"/>
  <c r="BM296" i="4"/>
  <c r="BM405" i="4" s="1"/>
  <c r="BA296" i="4"/>
  <c r="CM209" i="4"/>
  <c r="CM142" i="4"/>
  <c r="CO231" i="4"/>
  <c r="DB231" i="4"/>
  <c r="DB41" i="4" s="1"/>
  <c r="CP231" i="4"/>
  <c r="CP63" i="4" s="1"/>
  <c r="CT231" i="4"/>
  <c r="CT85" i="4" s="1"/>
  <c r="CU231" i="4"/>
  <c r="CU85" i="4" s="1"/>
  <c r="DC231" i="4"/>
  <c r="CR231" i="4"/>
  <c r="CZ231" i="4"/>
  <c r="DA231" i="4"/>
  <c r="DA63" i="4" s="1"/>
  <c r="CQ231" i="4"/>
  <c r="CY231" i="4"/>
  <c r="CY85" i="4" s="1"/>
  <c r="CS231" i="4"/>
  <c r="CS63" i="4" s="1"/>
  <c r="CW231" i="4"/>
  <c r="CN231" i="4"/>
  <c r="CV231" i="4"/>
  <c r="CX231" i="4"/>
  <c r="CX85" i="4" s="1"/>
  <c r="DB86" i="4"/>
  <c r="GN122" i="4"/>
  <c r="GN130" i="4" s="1"/>
  <c r="GN65" i="4"/>
  <c r="L139" i="4"/>
  <c r="AG131" i="4"/>
  <c r="L82" i="4"/>
  <c r="L90" i="4" s="1"/>
  <c r="V139" i="4"/>
  <c r="AQ131" i="4"/>
  <c r="V82" i="4"/>
  <c r="V90" i="4" s="1"/>
  <c r="HI112" i="4"/>
  <c r="HI120" i="4" s="1"/>
  <c r="HI55" i="4"/>
  <c r="HI63" i="4" s="1"/>
  <c r="CM211" i="4"/>
  <c r="CM144" i="4"/>
  <c r="CS85" i="4"/>
  <c r="CN241" i="4"/>
  <c r="CV241" i="4"/>
  <c r="CQ241" i="4"/>
  <c r="CY241" i="4"/>
  <c r="CS241" i="4"/>
  <c r="CU241" i="4"/>
  <c r="CU62" i="4" s="1"/>
  <c r="DC241" i="4"/>
  <c r="CX241" i="4"/>
  <c r="CT241" i="4"/>
  <c r="DB241" i="4"/>
  <c r="CO241" i="4"/>
  <c r="CW241" i="4"/>
  <c r="CP241" i="4"/>
  <c r="CP84" i="4" s="1"/>
  <c r="DA241" i="4"/>
  <c r="CR241" i="4"/>
  <c r="CZ241" i="4"/>
  <c r="DH43" i="4"/>
  <c r="CM20" i="4"/>
  <c r="BX115" i="4"/>
  <c r="BX66" i="4" s="1"/>
  <c r="BX74" i="4" s="1"/>
  <c r="BC66" i="4"/>
  <c r="BC74" i="4" s="1"/>
  <c r="CW39" i="4"/>
  <c r="CD41" i="4"/>
  <c r="CD58" i="4"/>
  <c r="AB135" i="4"/>
  <c r="G143" i="4"/>
  <c r="G86" i="4"/>
  <c r="G94" i="4" s="1"/>
  <c r="HI108" i="4"/>
  <c r="HI116" i="4" s="1"/>
  <c r="HI51" i="4"/>
  <c r="HI59" i="4" s="1"/>
  <c r="GN159" i="4"/>
  <c r="GN167" i="4" s="1"/>
  <c r="GN175" i="4" s="1"/>
  <c r="GN183" i="4" s="1"/>
  <c r="GN191" i="4" s="1"/>
  <c r="GN199" i="4" s="1"/>
  <c r="GN207" i="4" s="1"/>
  <c r="GN142" i="4"/>
  <c r="GN150" i="4" s="1"/>
  <c r="GN85" i="4"/>
  <c r="GN93" i="4" s="1"/>
  <c r="HI111" i="4"/>
  <c r="HI119" i="4" s="1"/>
  <c r="HI54" i="4"/>
  <c r="HI62" i="4" s="1"/>
  <c r="L320" i="4"/>
  <c r="T319" i="4"/>
  <c r="V11" i="4" s="1"/>
  <c r="EX111" i="4"/>
  <c r="EX119" i="4" s="1"/>
  <c r="ID103" i="4"/>
  <c r="EX54" i="4"/>
  <c r="EX62" i="4" s="1"/>
  <c r="T139" i="4"/>
  <c r="AO131" i="4"/>
  <c r="T82" i="4"/>
  <c r="T90" i="4" s="1"/>
  <c r="EC158" i="4"/>
  <c r="EC166" i="4" s="1"/>
  <c r="EC174" i="4" s="1"/>
  <c r="EC182" i="4" s="1"/>
  <c r="EC190" i="4" s="1"/>
  <c r="EC198" i="4" s="1"/>
  <c r="EC206" i="4" s="1"/>
  <c r="EC141" i="4"/>
  <c r="EC149" i="4" s="1"/>
  <c r="EC84" i="4"/>
  <c r="EC92" i="4" s="1"/>
  <c r="CO240" i="4"/>
  <c r="DB240" i="4"/>
  <c r="DB39" i="4" s="1"/>
  <c r="CW240" i="4"/>
  <c r="CP240" i="4"/>
  <c r="CX240" i="4"/>
  <c r="DA240" i="4"/>
  <c r="CR240" i="4"/>
  <c r="CR39" i="4" s="1"/>
  <c r="CZ240" i="4"/>
  <c r="CT240" i="4"/>
  <c r="CQ240" i="4"/>
  <c r="CY240" i="4"/>
  <c r="CY39" i="4" s="1"/>
  <c r="CN240" i="4"/>
  <c r="CV240" i="4"/>
  <c r="CS240" i="4"/>
  <c r="CU240" i="4"/>
  <c r="CU61" i="4" s="1"/>
  <c r="DC240" i="4"/>
  <c r="CF115" i="4"/>
  <c r="CF66" i="4" s="1"/>
  <c r="CF74" i="4" s="1"/>
  <c r="BK66" i="4"/>
  <c r="BK74" i="4" s="1"/>
  <c r="FS145" i="4"/>
  <c r="FS153" i="4" s="1"/>
  <c r="FS161" i="4" s="1"/>
  <c r="FS169" i="4" s="1"/>
  <c r="FS177" i="4" s="1"/>
  <c r="FS87" i="4"/>
  <c r="FS95" i="4" s="1"/>
  <c r="CP200" i="4"/>
  <c r="CX200" i="4"/>
  <c r="CS200" i="4"/>
  <c r="CW200" i="4"/>
  <c r="DA200" i="4"/>
  <c r="CY200" i="4"/>
  <c r="CT200" i="4"/>
  <c r="CO200" i="4"/>
  <c r="DB200" i="4"/>
  <c r="CN200" i="4"/>
  <c r="CQ200" i="4"/>
  <c r="CR200" i="4"/>
  <c r="CZ200" i="4"/>
  <c r="CU200" i="4"/>
  <c r="CV200" i="4"/>
  <c r="DC200" i="4"/>
  <c r="BU115" i="4"/>
  <c r="BU66" i="4" s="1"/>
  <c r="BU74" i="4" s="1"/>
  <c r="AZ66" i="4"/>
  <c r="AZ74" i="4" s="1"/>
  <c r="CU39" i="4"/>
  <c r="CE41" i="4"/>
  <c r="CE58" i="4"/>
  <c r="EC128" i="4"/>
  <c r="EC136" i="4" s="1"/>
  <c r="EC71" i="4"/>
  <c r="EC79" i="4" s="1"/>
  <c r="CZ83" i="4"/>
  <c r="FS141" i="4"/>
  <c r="FS149" i="4" s="1"/>
  <c r="FS157" i="4" s="1"/>
  <c r="FS165" i="4" s="1"/>
  <c r="FS173" i="4" s="1"/>
  <c r="FS83" i="4"/>
  <c r="FS91" i="4" s="1"/>
  <c r="CG115" i="4"/>
  <c r="CG66" i="4" s="1"/>
  <c r="CG74" i="4" s="1"/>
  <c r="BL66" i="4"/>
  <c r="BL74" i="4" s="1"/>
  <c r="AB136" i="4"/>
  <c r="G144" i="4"/>
  <c r="G87" i="4"/>
  <c r="G95" i="4" s="1"/>
  <c r="HI122" i="4"/>
  <c r="HI130" i="4" s="1"/>
  <c r="HI65" i="4"/>
  <c r="CJ216" i="4"/>
  <c r="CJ149" i="4"/>
  <c r="CJ221" i="4"/>
  <c r="CJ154" i="4"/>
  <c r="DA40" i="4"/>
  <c r="CY170" i="4"/>
  <c r="CY103" i="4"/>
  <c r="CY68" i="4"/>
  <c r="CX63" i="4"/>
  <c r="CB41" i="4"/>
  <c r="CB58" i="4"/>
  <c r="CJ215" i="4"/>
  <c r="CJ148" i="4"/>
  <c r="AX122" i="4"/>
  <c r="AC73" i="4"/>
  <c r="BZ58" i="4"/>
  <c r="BZ41" i="4"/>
  <c r="CL217" i="4"/>
  <c r="CL150" i="4"/>
  <c r="AJ131" i="4"/>
  <c r="O139" i="4"/>
  <c r="O82" i="4"/>
  <c r="O90" i="4" s="1"/>
  <c r="T294" i="4"/>
  <c r="AM11" i="4" s="1"/>
  <c r="H302" i="4"/>
  <c r="CC115" i="4"/>
  <c r="CC66" i="4" s="1"/>
  <c r="CC74" i="4" s="1"/>
  <c r="BH66" i="4"/>
  <c r="BH74" i="4" s="1"/>
  <c r="CZ170" i="4"/>
  <c r="CZ103" i="4"/>
  <c r="CZ68" i="4"/>
  <c r="CB115" i="4"/>
  <c r="CB66" i="4" s="1"/>
  <c r="CB74" i="4" s="1"/>
  <c r="BG66" i="4"/>
  <c r="BG74" i="4" s="1"/>
  <c r="BY115" i="4"/>
  <c r="BY66" i="4" s="1"/>
  <c r="BY74" i="4" s="1"/>
  <c r="BD66" i="4"/>
  <c r="BD74" i="4" s="1"/>
  <c r="K139" i="4"/>
  <c r="AF131" i="4"/>
  <c r="K82" i="4"/>
  <c r="K90" i="4" s="1"/>
  <c r="M139" i="4"/>
  <c r="AH131" i="4"/>
  <c r="M82" i="4"/>
  <c r="M90" i="4" s="1"/>
  <c r="ID110" i="4"/>
  <c r="ID118" i="4" s="1"/>
  <c r="ID53" i="4"/>
  <c r="ID61" i="4" s="1"/>
  <c r="BF122" i="4"/>
  <c r="AK73" i="4"/>
  <c r="DC40" i="4"/>
  <c r="BS41" i="4"/>
  <c r="BS58" i="4"/>
  <c r="AR131" i="4"/>
  <c r="W139" i="4"/>
  <c r="W82" i="4"/>
  <c r="W90" i="4" s="1"/>
  <c r="CP41" i="4"/>
  <c r="DA84" i="4"/>
  <c r="CU63" i="4"/>
  <c r="CG58" i="4"/>
  <c r="CG41" i="4"/>
  <c r="CM206" i="4"/>
  <c r="CM139" i="4"/>
  <c r="CW170" i="4"/>
  <c r="CW103" i="4"/>
  <c r="CW68" i="4"/>
  <c r="BR117" i="4"/>
  <c r="BR68" i="4" s="1"/>
  <c r="BR76" i="4" s="1"/>
  <c r="AW68" i="4"/>
  <c r="AW76" i="4" s="1"/>
  <c r="CL222" i="4"/>
  <c r="CL155" i="4"/>
  <c r="H138" i="4"/>
  <c r="AC130" i="4"/>
  <c r="H81" i="4"/>
  <c r="CU170" i="4"/>
  <c r="CU103" i="4"/>
  <c r="CU68" i="4"/>
  <c r="GN158" i="4"/>
  <c r="GN166" i="4" s="1"/>
  <c r="GN174" i="4" s="1"/>
  <c r="GN182" i="4" s="1"/>
  <c r="GN190" i="4" s="1"/>
  <c r="GN198" i="4" s="1"/>
  <c r="GN206" i="4" s="1"/>
  <c r="GN141" i="4"/>
  <c r="GN149" i="4" s="1"/>
  <c r="GN84" i="4"/>
  <c r="GN92" i="4" s="1"/>
  <c r="J139" i="4"/>
  <c r="AE131" i="4"/>
  <c r="J82" i="4"/>
  <c r="J90" i="4" s="1"/>
  <c r="CK221" i="4"/>
  <c r="CK154" i="4"/>
  <c r="CK217" i="4"/>
  <c r="CK150" i="4"/>
  <c r="AL131" i="4"/>
  <c r="Q139" i="4"/>
  <c r="Q82" i="4"/>
  <c r="Q90" i="4" s="1"/>
  <c r="CN39" i="4"/>
  <c r="CC41" i="4"/>
  <c r="CC58" i="4"/>
  <c r="CK219" i="4"/>
  <c r="CK152" i="4"/>
  <c r="CL219" i="4"/>
  <c r="CL152" i="4"/>
  <c r="CA41" i="4"/>
  <c r="CA58" i="4"/>
  <c r="CN169" i="4"/>
  <c r="CN102" i="4"/>
  <c r="CN78" i="4"/>
  <c r="EX126" i="4"/>
  <c r="EX134" i="4" s="1"/>
  <c r="EX69" i="4"/>
  <c r="EX77" i="4" s="1"/>
  <c r="P138" i="4"/>
  <c r="AK130" i="4"/>
  <c r="P81" i="4"/>
  <c r="CV40" i="4"/>
  <c r="BF310" i="4"/>
  <c r="AX310" i="4"/>
  <c r="AC311" i="4"/>
  <c r="BG310" i="4"/>
  <c r="AY310" i="4"/>
  <c r="BV310" i="4"/>
  <c r="BV407" i="4" s="1"/>
  <c r="BO310" i="4"/>
  <c r="BO407" i="4" s="1"/>
  <c r="AZ310" i="4"/>
  <c r="AS310" i="4"/>
  <c r="BW310" i="4"/>
  <c r="BW407" i="4" s="1"/>
  <c r="BH310" i="4"/>
  <c r="BH407" i="4" s="1"/>
  <c r="BK310" i="4"/>
  <c r="BK407" i="4" s="1"/>
  <c r="AU310" i="4"/>
  <c r="BA310" i="4"/>
  <c r="BP310" i="4"/>
  <c r="BP407" i="4" s="1"/>
  <c r="BS310" i="4"/>
  <c r="BS407" i="4" s="1"/>
  <c r="BE310" i="4"/>
  <c r="AT310" i="4"/>
  <c r="BM310" i="4"/>
  <c r="BM407" i="4" s="1"/>
  <c r="BI310" i="4"/>
  <c r="BU310" i="4"/>
  <c r="BU407" i="4" s="1"/>
  <c r="BB310" i="4"/>
  <c r="BC310" i="4"/>
  <c r="BD310" i="4"/>
  <c r="BQ310" i="4"/>
  <c r="BQ407" i="4" s="1"/>
  <c r="BJ310" i="4"/>
  <c r="BJ407" i="4" s="1"/>
  <c r="AV310" i="4"/>
  <c r="BN310" i="4"/>
  <c r="BN407" i="4" s="1"/>
  <c r="BR310" i="4"/>
  <c r="BR407" i="4" s="1"/>
  <c r="BL310" i="4"/>
  <c r="BL407" i="4" s="1"/>
  <c r="AW310" i="4"/>
  <c r="AR310" i="4"/>
  <c r="BT310" i="4"/>
  <c r="BT407" i="4" s="1"/>
  <c r="CN170" i="4"/>
  <c r="CN103" i="4"/>
  <c r="CN68" i="4"/>
  <c r="CT39" i="4"/>
  <c r="CP85" i="4"/>
  <c r="FO419" i="4"/>
  <c r="FG419" i="4"/>
  <c r="EY419" i="4"/>
  <c r="EQ419" i="4"/>
  <c r="EI419" i="4"/>
  <c r="EA419" i="4"/>
  <c r="DS419" i="4"/>
  <c r="DK419" i="4"/>
  <c r="DC419" i="4"/>
  <c r="CU419" i="4"/>
  <c r="CM419" i="4"/>
  <c r="CE419" i="4"/>
  <c r="FN419" i="4"/>
  <c r="FF419" i="4"/>
  <c r="EX419" i="4"/>
  <c r="EP419" i="4"/>
  <c r="EH419" i="4"/>
  <c r="DZ419" i="4"/>
  <c r="FM419" i="4"/>
  <c r="FE419" i="4"/>
  <c r="EW419" i="4"/>
  <c r="EO419" i="4"/>
  <c r="EG419" i="4"/>
  <c r="DY419" i="4"/>
  <c r="DQ419" i="4"/>
  <c r="DI419" i="4"/>
  <c r="DA419" i="4"/>
  <c r="CS419" i="4"/>
  <c r="CK419" i="4"/>
  <c r="CC419" i="4"/>
  <c r="FL419" i="4"/>
  <c r="FD419" i="4"/>
  <c r="EV419" i="4"/>
  <c r="EN419" i="4"/>
  <c r="EF419" i="4"/>
  <c r="DX419" i="4"/>
  <c r="DP419" i="4"/>
  <c r="DH419" i="4"/>
  <c r="CZ419" i="4"/>
  <c r="CR419" i="4"/>
  <c r="CJ419" i="4"/>
  <c r="CB419" i="4"/>
  <c r="FK419" i="4"/>
  <c r="FC419" i="4"/>
  <c r="EU419" i="4"/>
  <c r="EM419" i="4"/>
  <c r="EE419" i="4"/>
  <c r="DW419" i="4"/>
  <c r="DO419" i="4"/>
  <c r="DG419" i="4"/>
  <c r="CY419" i="4"/>
  <c r="CQ419" i="4"/>
  <c r="CI419" i="4"/>
  <c r="CA419" i="4"/>
  <c r="FJ419" i="4"/>
  <c r="FB419" i="4"/>
  <c r="ET419" i="4"/>
  <c r="EL419" i="4"/>
  <c r="ED419" i="4"/>
  <c r="DV419" i="4"/>
  <c r="FI419" i="4"/>
  <c r="FA419" i="4"/>
  <c r="ES419" i="4"/>
  <c r="EK419" i="4"/>
  <c r="EC419" i="4"/>
  <c r="DU419" i="4"/>
  <c r="DM419" i="4"/>
  <c r="DE419" i="4"/>
  <c r="CW419" i="4"/>
  <c r="CO419" i="4"/>
  <c r="CG419" i="4"/>
  <c r="BY419" i="4"/>
  <c r="FH419" i="4"/>
  <c r="EZ419" i="4"/>
  <c r="ER419" i="4"/>
  <c r="EJ419" i="4"/>
  <c r="EB419" i="4"/>
  <c r="DT419" i="4"/>
  <c r="DL419" i="4"/>
  <c r="DD419" i="4"/>
  <c r="CV419" i="4"/>
  <c r="CN419" i="4"/>
  <c r="CF419" i="4"/>
  <c r="BX419" i="4"/>
  <c r="DN419" i="4"/>
  <c r="CH419" i="4"/>
  <c r="DJ419" i="4"/>
  <c r="CD419" i="4"/>
  <c r="CX419" i="4"/>
  <c r="CT419" i="4"/>
  <c r="DB419" i="4"/>
  <c r="DR419" i="4"/>
  <c r="DF419" i="4"/>
  <c r="CP419" i="4"/>
  <c r="CL419" i="4"/>
  <c r="BZ419" i="4"/>
  <c r="Z361" i="4"/>
  <c r="AA357" i="4"/>
  <c r="CU41" i="4"/>
  <c r="CR40" i="4"/>
  <c r="FS144" i="4"/>
  <c r="FS152" i="4" s="1"/>
  <c r="FS160" i="4" s="1"/>
  <c r="FS168" i="4" s="1"/>
  <c r="FS176" i="4" s="1"/>
  <c r="FS86" i="4"/>
  <c r="FS94" i="4" s="1"/>
  <c r="DB170" i="4"/>
  <c r="DB103" i="4"/>
  <c r="DB68" i="4"/>
  <c r="DB83" i="4"/>
  <c r="CN40" i="4"/>
  <c r="DB85" i="4"/>
  <c r="CT232" i="4"/>
  <c r="CT64" i="4" s="1"/>
  <c r="CU232" i="4"/>
  <c r="DC232" i="4"/>
  <c r="DC42" i="4" s="1"/>
  <c r="DB232" i="4"/>
  <c r="DB42" i="4" s="1"/>
  <c r="DA232" i="4"/>
  <c r="DA86" i="4" s="1"/>
  <c r="CR232" i="4"/>
  <c r="CR86" i="4" s="1"/>
  <c r="CZ232" i="4"/>
  <c r="CZ64" i="4" s="1"/>
  <c r="CQ232" i="4"/>
  <c r="CQ64" i="4" s="1"/>
  <c r="CY232" i="4"/>
  <c r="CY42" i="4" s="1"/>
  <c r="CO232" i="4"/>
  <c r="CO64" i="4" s="1"/>
  <c r="CW232" i="4"/>
  <c r="CW64" i="4" s="1"/>
  <c r="CX232" i="4"/>
  <c r="CX42" i="4" s="1"/>
  <c r="CS232" i="4"/>
  <c r="CP232" i="4"/>
  <c r="CP42" i="4" s="1"/>
  <c r="CN232" i="4"/>
  <c r="CN86" i="4" s="1"/>
  <c r="CV232" i="4"/>
  <c r="CZ86" i="4"/>
  <c r="CQ39" i="4"/>
  <c r="CW205" i="4"/>
  <c r="CT205" i="4"/>
  <c r="DA205" i="4"/>
  <c r="CR205" i="4"/>
  <c r="CZ205" i="4"/>
  <c r="CS205" i="4"/>
  <c r="DB205" i="4"/>
  <c r="CN205" i="4"/>
  <c r="CV205" i="4"/>
  <c r="CO205" i="4"/>
  <c r="CX205" i="4"/>
  <c r="CY205" i="4"/>
  <c r="CP205" i="4"/>
  <c r="CQ205" i="4"/>
  <c r="CQ37" i="4" s="1"/>
  <c r="CU205" i="4"/>
  <c r="DC205" i="4"/>
  <c r="AC346" i="4"/>
  <c r="AS345" i="4"/>
  <c r="AS415" i="4" s="1"/>
  <c r="AT345" i="4"/>
  <c r="AT415" i="4" s="1"/>
  <c r="BA345" i="4"/>
  <c r="BA415" i="4" s="1"/>
  <c r="BB345" i="4"/>
  <c r="BB415" i="4" s="1"/>
  <c r="AW345" i="4"/>
  <c r="AW415" i="4" s="1"/>
  <c r="BF345" i="4"/>
  <c r="BF415" i="4" s="1"/>
  <c r="AR345" i="4"/>
  <c r="AR415" i="4" s="1"/>
  <c r="AZ345" i="4"/>
  <c r="AZ415" i="4" s="1"/>
  <c r="AU345" i="4"/>
  <c r="AU415" i="4" s="1"/>
  <c r="BE345" i="4"/>
  <c r="BE415" i="4" s="1"/>
  <c r="BC345" i="4"/>
  <c r="BC415" i="4" s="1"/>
  <c r="AV345" i="4"/>
  <c r="AV415" i="4" s="1"/>
  <c r="BD345" i="4"/>
  <c r="BD415" i="4" s="1"/>
  <c r="AY345" i="4"/>
  <c r="AY415" i="4" s="1"/>
  <c r="AX345" i="4"/>
  <c r="AX415" i="4" s="1"/>
  <c r="BG345" i="4"/>
  <c r="BG415" i="4" s="1"/>
  <c r="BV345" i="4"/>
  <c r="BP345" i="4"/>
  <c r="BN345" i="4"/>
  <c r="BH345" i="4"/>
  <c r="BT345" i="4"/>
  <c r="BW345" i="4"/>
  <c r="BL345" i="4"/>
  <c r="BO345" i="4"/>
  <c r="BS345" i="4"/>
  <c r="BU345" i="4"/>
  <c r="BK345" i="4"/>
  <c r="BQ345" i="4"/>
  <c r="BR345" i="4"/>
  <c r="BM345" i="4"/>
  <c r="BJ345" i="4"/>
  <c r="BI345" i="4"/>
  <c r="CL216" i="4"/>
  <c r="CL149" i="4"/>
  <c r="EX125" i="4"/>
  <c r="EX133" i="4" s="1"/>
  <c r="EX68" i="4"/>
  <c r="EX76" i="4" s="1"/>
  <c r="CJ219" i="4"/>
  <c r="CJ152" i="4"/>
  <c r="CE115" i="4"/>
  <c r="CE66" i="4" s="1"/>
  <c r="CE74" i="4" s="1"/>
  <c r="BJ66" i="4"/>
  <c r="BJ74" i="4" s="1"/>
  <c r="CM204" i="4"/>
  <c r="CM137" i="4"/>
  <c r="R139" i="4"/>
  <c r="AM131" i="4"/>
  <c r="R82" i="4"/>
  <c r="R90" i="4" s="1"/>
  <c r="CK218" i="4"/>
  <c r="CK151" i="4"/>
  <c r="N139" i="4"/>
  <c r="AI131" i="4"/>
  <c r="N82" i="4"/>
  <c r="N90" i="4" s="1"/>
  <c r="BZ115" i="4"/>
  <c r="BZ66" i="4" s="1"/>
  <c r="BZ74" i="4" s="1"/>
  <c r="BE66" i="4"/>
  <c r="BE74" i="4" s="1"/>
  <c r="CX170" i="4"/>
  <c r="CX103" i="4"/>
  <c r="CX68" i="4"/>
  <c r="CV170" i="4"/>
  <c r="CV103" i="4"/>
  <c r="CV68" i="4"/>
  <c r="CA115" i="4"/>
  <c r="CA66" i="4" s="1"/>
  <c r="CA74" i="4" s="1"/>
  <c r="BF66" i="4"/>
  <c r="BF74" i="4" s="1"/>
  <c r="BW115" i="4"/>
  <c r="BW66" i="4" s="1"/>
  <c r="BW74" i="4" s="1"/>
  <c r="BB66" i="4"/>
  <c r="BB74" i="4" s="1"/>
  <c r="BR114" i="4"/>
  <c r="BR65" i="4" s="1"/>
  <c r="AW65" i="4"/>
  <c r="BS115" i="4"/>
  <c r="BS66" i="4" s="1"/>
  <c r="BS74" i="4" s="1"/>
  <c r="AX66" i="4"/>
  <c r="AX74" i="4" s="1"/>
  <c r="CT83" i="4"/>
  <c r="CR84" i="4"/>
  <c r="BR116" i="4"/>
  <c r="BR67" i="4" s="1"/>
  <c r="BR75" i="4" s="1"/>
  <c r="AW67" i="4"/>
  <c r="AW75" i="4" s="1"/>
  <c r="CT41" i="4"/>
  <c r="CN62" i="4"/>
  <c r="AD131" i="4"/>
  <c r="I139" i="4"/>
  <c r="I82" i="4"/>
  <c r="I90" i="4" s="1"/>
  <c r="CP228" i="4"/>
  <c r="CP38" i="4" s="1"/>
  <c r="CU228" i="4"/>
  <c r="CU38" i="4" s="1"/>
  <c r="CN228" i="4"/>
  <c r="CN82" i="4" s="1"/>
  <c r="CV228" i="4"/>
  <c r="CV82" i="4" s="1"/>
  <c r="DC228" i="4"/>
  <c r="DC60" i="4" s="1"/>
  <c r="DA228" i="4"/>
  <c r="DA38" i="4" s="1"/>
  <c r="CS228" i="4"/>
  <c r="CS38" i="4" s="1"/>
  <c r="CT228" i="4"/>
  <c r="CT38" i="4" s="1"/>
  <c r="DB228" i="4"/>
  <c r="DB60" i="4" s="1"/>
  <c r="CR228" i="4"/>
  <c r="CR82" i="4" s="1"/>
  <c r="CZ228" i="4"/>
  <c r="CZ38" i="4" s="1"/>
  <c r="CQ228" i="4"/>
  <c r="CQ82" i="4" s="1"/>
  <c r="CY228" i="4"/>
  <c r="CY38" i="4" s="1"/>
  <c r="CO228" i="4"/>
  <c r="CO38" i="4" s="1"/>
  <c r="CW228" i="4"/>
  <c r="CW60" i="4" s="1"/>
  <c r="CX228" i="4"/>
  <c r="EC122" i="4"/>
  <c r="EC130" i="4" s="1"/>
  <c r="EC65" i="4"/>
  <c r="BT41" i="4"/>
  <c r="BT58" i="4"/>
  <c r="CQ83" i="4"/>
  <c r="CT238" i="4"/>
  <c r="CU238" i="4"/>
  <c r="DC238" i="4"/>
  <c r="CO238" i="4"/>
  <c r="CW238" i="4"/>
  <c r="CP238" i="4"/>
  <c r="CX238" i="4"/>
  <c r="DA238" i="4"/>
  <c r="CR238" i="4"/>
  <c r="CZ238" i="4"/>
  <c r="DB238" i="4"/>
  <c r="CQ238" i="4"/>
  <c r="CY238" i="4"/>
  <c r="CN238" i="4"/>
  <c r="CV238" i="4"/>
  <c r="CS238" i="4"/>
  <c r="EX122" i="4"/>
  <c r="EX130" i="4" s="1"/>
  <c r="EX65" i="4"/>
  <c r="BY58" i="4"/>
  <c r="BY41" i="4"/>
  <c r="CK220" i="4"/>
  <c r="CK153" i="4"/>
  <c r="CL220" i="4"/>
  <c r="CL153" i="4"/>
  <c r="ID109" i="4"/>
  <c r="ID117" i="4" s="1"/>
  <c r="ID52" i="4"/>
  <c r="ID60" i="4" s="1"/>
  <c r="BT115" i="4"/>
  <c r="BT66" i="4" s="1"/>
  <c r="BT74" i="4" s="1"/>
  <c r="AY66" i="4"/>
  <c r="AY74" i="4" s="1"/>
  <c r="HN222" i="4"/>
  <c r="HV222" i="4"/>
  <c r="FE222" i="4"/>
  <c r="FM222" i="4"/>
  <c r="HY222" i="4"/>
  <c r="IJ222" i="4"/>
  <c r="IR222" i="4"/>
  <c r="EZ222" i="4"/>
  <c r="FJ222" i="4"/>
  <c r="FC222" i="4"/>
  <c r="FK222" i="4"/>
  <c r="HO222" i="4"/>
  <c r="HL222" i="4"/>
  <c r="HT222" i="4"/>
  <c r="IE222" i="4"/>
  <c r="IM222" i="4"/>
  <c r="II222" i="4"/>
  <c r="IQ222" i="4"/>
  <c r="FA222" i="4"/>
  <c r="FI222" i="4"/>
  <c r="HP222" i="4"/>
  <c r="HX222" i="4"/>
  <c r="HJ222" i="4"/>
  <c r="HR222" i="4"/>
  <c r="HW222" i="4"/>
  <c r="IP222" i="4"/>
  <c r="HQ222" i="4"/>
  <c r="FH222" i="4"/>
  <c r="HM222" i="4"/>
  <c r="HU222" i="4"/>
  <c r="IN222" i="4"/>
  <c r="FB222" i="4"/>
  <c r="IG222" i="4"/>
  <c r="IO222" i="4"/>
  <c r="FD222" i="4"/>
  <c r="FL222" i="4"/>
  <c r="EY222" i="4"/>
  <c r="FG222" i="4"/>
  <c r="HK222" i="4"/>
  <c r="HS222" i="4"/>
  <c r="IL222" i="4"/>
  <c r="IT222" i="4"/>
  <c r="IF222" i="4"/>
  <c r="IH222" i="4"/>
  <c r="FF222" i="4"/>
  <c r="FN222" i="4"/>
  <c r="IK222" i="4"/>
  <c r="IS222" i="4"/>
  <c r="CM210" i="4"/>
  <c r="CM143" i="4"/>
  <c r="CK216" i="4"/>
  <c r="CK149" i="4"/>
  <c r="CJ220" i="4"/>
  <c r="CJ153" i="4"/>
  <c r="CL221" i="4"/>
  <c r="CL154" i="4"/>
  <c r="CF41" i="4"/>
  <c r="CF58" i="4"/>
  <c r="BX41" i="4"/>
  <c r="BX58" i="4"/>
  <c r="HI126" i="4"/>
  <c r="HI134" i="4" s="1"/>
  <c r="HI69" i="4"/>
  <c r="HI77" i="4" s="1"/>
  <c r="BI407" i="4"/>
  <c r="CM207" i="4"/>
  <c r="CM140" i="4"/>
  <c r="AB132" i="4"/>
  <c r="G140" i="4"/>
  <c r="G83" i="4"/>
  <c r="G91" i="4" s="1"/>
  <c r="CA114" i="4"/>
  <c r="CA65" i="4" s="1"/>
  <c r="BF65" i="4"/>
  <c r="AC370" i="4"/>
  <c r="BN369" i="4"/>
  <c r="BL369" i="4"/>
  <c r="BC369" i="4"/>
  <c r="AZ369" i="4"/>
  <c r="AR369" i="4"/>
  <c r="BS369" i="4"/>
  <c r="BI369" i="4"/>
  <c r="AU369" i="4"/>
  <c r="BK369" i="4"/>
  <c r="BH369" i="4"/>
  <c r="BB369" i="4"/>
  <c r="BD369" i="4"/>
  <c r="BR369" i="4"/>
  <c r="BU369" i="4"/>
  <c r="AT369" i="4"/>
  <c r="BA369" i="4"/>
  <c r="BJ369" i="4"/>
  <c r="BT369" i="4"/>
  <c r="BG369" i="4"/>
  <c r="BW369" i="4"/>
  <c r="BQ369" i="4"/>
  <c r="AV369" i="4"/>
  <c r="AY369" i="4"/>
  <c r="AS369" i="4"/>
  <c r="BO369" i="4"/>
  <c r="BP369" i="4"/>
  <c r="AW369" i="4"/>
  <c r="BF369" i="4"/>
  <c r="BV369" i="4"/>
  <c r="BM369" i="4"/>
  <c r="AX369" i="4"/>
  <c r="BE369" i="4"/>
  <c r="S139" i="4"/>
  <c r="AN131" i="4"/>
  <c r="S82" i="4"/>
  <c r="S90" i="4" s="1"/>
  <c r="BR120" i="4"/>
  <c r="BR71" i="4" s="1"/>
  <c r="BR79" i="4" s="1"/>
  <c r="AW71" i="4"/>
  <c r="AW79" i="4" s="1"/>
  <c r="ID122" i="4"/>
  <c r="ID130" i="4" s="1"/>
  <c r="ID65" i="4"/>
  <c r="FO403" i="4"/>
  <c r="FG403" i="4"/>
  <c r="EY403" i="4"/>
  <c r="EQ403" i="4"/>
  <c r="EI403" i="4"/>
  <c r="EA403" i="4"/>
  <c r="DS403" i="4"/>
  <c r="DK403" i="4"/>
  <c r="DC403" i="4"/>
  <c r="CU403" i="4"/>
  <c r="CM403" i="4"/>
  <c r="CE403" i="4"/>
  <c r="FK403" i="4"/>
  <c r="FC403" i="4"/>
  <c r="EU403" i="4"/>
  <c r="EM403" i="4"/>
  <c r="EE403" i="4"/>
  <c r="DW403" i="4"/>
  <c r="DO403" i="4"/>
  <c r="DG403" i="4"/>
  <c r="CY403" i="4"/>
  <c r="CQ403" i="4"/>
  <c r="CI403" i="4"/>
  <c r="CA403" i="4"/>
  <c r="FF403" i="4"/>
  <c r="EV403" i="4"/>
  <c r="EK403" i="4"/>
  <c r="DZ403" i="4"/>
  <c r="DP403" i="4"/>
  <c r="FE403" i="4"/>
  <c r="ET403" i="4"/>
  <c r="EJ403" i="4"/>
  <c r="DY403" i="4"/>
  <c r="DN403" i="4"/>
  <c r="DD403" i="4"/>
  <c r="CS403" i="4"/>
  <c r="CH403" i="4"/>
  <c r="BX403" i="4"/>
  <c r="FL403" i="4"/>
  <c r="FA403" i="4"/>
  <c r="EP403" i="4"/>
  <c r="EF403" i="4"/>
  <c r="DU403" i="4"/>
  <c r="FJ403" i="4"/>
  <c r="EZ403" i="4"/>
  <c r="EO403" i="4"/>
  <c r="ED403" i="4"/>
  <c r="DT403" i="4"/>
  <c r="DI403" i="4"/>
  <c r="CX403" i="4"/>
  <c r="CN403" i="4"/>
  <c r="CC403" i="4"/>
  <c r="FD403" i="4"/>
  <c r="EH403" i="4"/>
  <c r="DM403" i="4"/>
  <c r="CZ403" i="4"/>
  <c r="CK403" i="4"/>
  <c r="EX403" i="4"/>
  <c r="EC403" i="4"/>
  <c r="DJ403" i="4"/>
  <c r="CV403" i="4"/>
  <c r="CG403" i="4"/>
  <c r="EW403" i="4"/>
  <c r="EB403" i="4"/>
  <c r="DH403" i="4"/>
  <c r="CT403" i="4"/>
  <c r="CF403" i="4"/>
  <c r="FN403" i="4"/>
  <c r="ES403" i="4"/>
  <c r="DX403" i="4"/>
  <c r="DF403" i="4"/>
  <c r="CR403" i="4"/>
  <c r="CD403" i="4"/>
  <c r="FI403" i="4"/>
  <c r="EN403" i="4"/>
  <c r="DR403" i="4"/>
  <c r="DB403" i="4"/>
  <c r="CO403" i="4"/>
  <c r="BZ403" i="4"/>
  <c r="FH403" i="4"/>
  <c r="EL403" i="4"/>
  <c r="DQ403" i="4"/>
  <c r="DA403" i="4"/>
  <c r="CL403" i="4"/>
  <c r="BY403" i="4"/>
  <c r="FM403" i="4"/>
  <c r="CP403" i="4"/>
  <c r="ER403" i="4"/>
  <c r="CB403" i="4"/>
  <c r="EG403" i="4"/>
  <c r="DV403" i="4"/>
  <c r="DE403" i="4"/>
  <c r="CW403" i="4"/>
  <c r="CJ403" i="4"/>
  <c r="FB403" i="4"/>
  <c r="DL403" i="4"/>
  <c r="AA297" i="4"/>
  <c r="CO170" i="4"/>
  <c r="CO103" i="4"/>
  <c r="CO68" i="4"/>
  <c r="AP17" i="5" l="1"/>
  <c r="AD17" i="5"/>
  <c r="AF17" i="5"/>
  <c r="AR17" i="5"/>
  <c r="AG17" i="5"/>
  <c r="AS17" i="5"/>
  <c r="AE17" i="5"/>
  <c r="AQ17" i="5"/>
  <c r="AH9" i="5"/>
  <c r="AI9" i="5"/>
  <c r="AU9" i="5" s="1"/>
  <c r="CL232" i="4"/>
  <c r="CL165" i="4"/>
  <c r="CL243" i="4" s="1"/>
  <c r="EC138" i="4"/>
  <c r="EC146" i="4" s="1"/>
  <c r="EC81" i="4"/>
  <c r="CV181" i="4"/>
  <c r="CV114" i="4"/>
  <c r="BD131" i="4"/>
  <c r="AI82" i="4"/>
  <c r="AI90" i="4" s="1"/>
  <c r="CO59" i="4"/>
  <c r="CO81" i="4"/>
  <c r="CO37" i="4"/>
  <c r="CT59" i="4"/>
  <c r="CT81" i="4"/>
  <c r="CT37" i="4"/>
  <c r="CS86" i="4"/>
  <c r="CS64" i="4"/>
  <c r="EX167" i="4"/>
  <c r="EX175" i="4" s="1"/>
  <c r="EX183" i="4" s="1"/>
  <c r="EX191" i="4" s="1"/>
  <c r="EX199" i="4" s="1"/>
  <c r="EX207" i="4" s="1"/>
  <c r="EX215" i="4" s="1"/>
  <c r="EX223" i="4" s="1"/>
  <c r="EX142" i="4"/>
  <c r="EX150" i="4" s="1"/>
  <c r="EX158" i="4" s="1"/>
  <c r="EX85" i="4"/>
  <c r="EX93" i="4" s="1"/>
  <c r="CM217" i="4"/>
  <c r="CM150" i="4"/>
  <c r="O147" i="4"/>
  <c r="AJ139" i="4"/>
  <c r="BE139" i="4" s="1"/>
  <c r="BZ139" i="4" s="1"/>
  <c r="BS122" i="4"/>
  <c r="BS73" i="4" s="1"/>
  <c r="AX73" i="4"/>
  <c r="CR42" i="4"/>
  <c r="CW61" i="4"/>
  <c r="EC161" i="4"/>
  <c r="EC169" i="4" s="1"/>
  <c r="EC177" i="4" s="1"/>
  <c r="EC185" i="4" s="1"/>
  <c r="EC193" i="4" s="1"/>
  <c r="EC201" i="4" s="1"/>
  <c r="EC209" i="4" s="1"/>
  <c r="EC144" i="4"/>
  <c r="EC152" i="4" s="1"/>
  <c r="EC87" i="4"/>
  <c r="EC95" i="4" s="1"/>
  <c r="FB165" i="4"/>
  <c r="FJ165" i="4"/>
  <c r="IG165" i="4"/>
  <c r="IO165" i="4"/>
  <c r="HO165" i="4"/>
  <c r="HW165" i="4"/>
  <c r="FE165" i="4"/>
  <c r="FM165" i="4"/>
  <c r="HQ165" i="4"/>
  <c r="HY165" i="4"/>
  <c r="HL165" i="4"/>
  <c r="HT165" i="4"/>
  <c r="IF165" i="4"/>
  <c r="IN165" i="4"/>
  <c r="HM165" i="4"/>
  <c r="HU165" i="4"/>
  <c r="IL165" i="4"/>
  <c r="IT165" i="4"/>
  <c r="HN165" i="4"/>
  <c r="HV165" i="4"/>
  <c r="EY165" i="4"/>
  <c r="FG165" i="4"/>
  <c r="FC165" i="4"/>
  <c r="FK165" i="4"/>
  <c r="IH165" i="4"/>
  <c r="IP165" i="4"/>
  <c r="IK165" i="4"/>
  <c r="IS165" i="4"/>
  <c r="HK165" i="4"/>
  <c r="HS165" i="4"/>
  <c r="EZ165" i="4"/>
  <c r="FH165" i="4"/>
  <c r="FA165" i="4"/>
  <c r="FI165" i="4"/>
  <c r="HP165" i="4"/>
  <c r="HX165" i="4"/>
  <c r="II165" i="4"/>
  <c r="IQ165" i="4"/>
  <c r="FF165" i="4"/>
  <c r="FN165" i="4"/>
  <c r="IE165" i="4"/>
  <c r="IM165" i="4"/>
  <c r="FD165" i="4"/>
  <c r="FL165" i="4"/>
  <c r="IJ165" i="4"/>
  <c r="IR165" i="4"/>
  <c r="HJ165" i="4"/>
  <c r="HR165" i="4"/>
  <c r="CY86" i="4"/>
  <c r="AB143" i="4"/>
  <c r="AW143" i="4" s="1"/>
  <c r="BR143" i="4" s="1"/>
  <c r="G151" i="4"/>
  <c r="FS43" i="4"/>
  <c r="DH46" i="4"/>
  <c r="BB131" i="4"/>
  <c r="AG82" i="4"/>
  <c r="AG90" i="4" s="1"/>
  <c r="CW63" i="4"/>
  <c r="CW41" i="4"/>
  <c r="CW85" i="4"/>
  <c r="CQ79" i="4"/>
  <c r="CQ46" i="4"/>
  <c r="ID112" i="4"/>
  <c r="ID120" i="4" s="1"/>
  <c r="ID55" i="4"/>
  <c r="ID63" i="4" s="1"/>
  <c r="CS62" i="4"/>
  <c r="CS84" i="4"/>
  <c r="CS40" i="4"/>
  <c r="CJ233" i="4"/>
  <c r="CJ166" i="4"/>
  <c r="CJ244" i="4" s="1"/>
  <c r="CV67" i="4"/>
  <c r="CV45" i="4" s="1"/>
  <c r="CV23" i="4" s="1"/>
  <c r="CV14" i="4" s="1"/>
  <c r="DQ98" i="4" s="1"/>
  <c r="CV56" i="4"/>
  <c r="CV34" i="4" s="1"/>
  <c r="CX80" i="4"/>
  <c r="CX21" i="4" s="1"/>
  <c r="CX36" i="4"/>
  <c r="CX19" i="4" s="1"/>
  <c r="CX58" i="4"/>
  <c r="CX20" i="4" s="1"/>
  <c r="CT80" i="4"/>
  <c r="CT21" i="4" s="1"/>
  <c r="CT36" i="4"/>
  <c r="CT19" i="4" s="1"/>
  <c r="CT58" i="4"/>
  <c r="CT20" i="4" s="1"/>
  <c r="H147" i="4"/>
  <c r="AC139" i="4"/>
  <c r="AX139" i="4" s="1"/>
  <c r="BS139" i="4" s="1"/>
  <c r="DA79" i="4"/>
  <c r="DA46" i="4"/>
  <c r="CP86" i="4"/>
  <c r="CT181" i="4"/>
  <c r="CT114" i="4"/>
  <c r="CX62" i="4"/>
  <c r="CW82" i="4"/>
  <c r="CU82" i="4"/>
  <c r="DC62" i="4"/>
  <c r="DC82" i="4"/>
  <c r="DB63" i="4"/>
  <c r="CR60" i="4"/>
  <c r="CR64" i="4"/>
  <c r="CO82" i="4"/>
  <c r="ID138" i="4"/>
  <c r="ID146" i="4" s="1"/>
  <c r="ID154" i="4" s="1"/>
  <c r="ID81" i="4"/>
  <c r="HI167" i="4"/>
  <c r="HI175" i="4" s="1"/>
  <c r="HI183" i="4" s="1"/>
  <c r="HI191" i="4" s="1"/>
  <c r="HI199" i="4" s="1"/>
  <c r="HI207" i="4" s="1"/>
  <c r="HI215" i="4" s="1"/>
  <c r="HI223" i="4" s="1"/>
  <c r="HI142" i="4"/>
  <c r="HI150" i="4" s="1"/>
  <c r="HI158" i="4" s="1"/>
  <c r="HI85" i="4"/>
  <c r="HI93" i="4" s="1"/>
  <c r="CX38" i="4"/>
  <c r="CX60" i="4"/>
  <c r="CX82" i="4"/>
  <c r="AI139" i="4"/>
  <c r="BD139" i="4" s="1"/>
  <c r="BY139" i="4" s="1"/>
  <c r="N147" i="4"/>
  <c r="BG346" i="4"/>
  <c r="AC347" i="4"/>
  <c r="AY346" i="4"/>
  <c r="BD346" i="4"/>
  <c r="AW346" i="4"/>
  <c r="BE346" i="4"/>
  <c r="BC346" i="4"/>
  <c r="AR346" i="4"/>
  <c r="AU346" i="4"/>
  <c r="AZ346" i="4"/>
  <c r="AX346" i="4"/>
  <c r="BF346" i="4"/>
  <c r="AS346" i="4"/>
  <c r="AT346" i="4"/>
  <c r="BA346" i="4"/>
  <c r="BB346" i="4"/>
  <c r="AV346" i="4"/>
  <c r="BP346" i="4"/>
  <c r="BW346" i="4"/>
  <c r="BH346" i="4"/>
  <c r="BS346" i="4"/>
  <c r="BT346" i="4"/>
  <c r="BV346" i="4"/>
  <c r="BL346" i="4"/>
  <c r="BN346" i="4"/>
  <c r="BR346" i="4"/>
  <c r="BU346" i="4"/>
  <c r="BJ346" i="4"/>
  <c r="BM346" i="4"/>
  <c r="BQ346" i="4"/>
  <c r="BO346" i="4"/>
  <c r="BI346" i="4"/>
  <c r="BK346" i="4"/>
  <c r="CV81" i="4"/>
  <c r="CV59" i="4"/>
  <c r="CV37" i="4"/>
  <c r="CW81" i="4"/>
  <c r="CW37" i="4"/>
  <c r="CW59" i="4"/>
  <c r="DB79" i="4"/>
  <c r="DB46" i="4"/>
  <c r="FK420" i="4"/>
  <c r="FC420" i="4"/>
  <c r="EU420" i="4"/>
  <c r="EM420" i="4"/>
  <c r="EE420" i="4"/>
  <c r="DW420" i="4"/>
  <c r="DO420" i="4"/>
  <c r="DG420" i="4"/>
  <c r="CY420" i="4"/>
  <c r="CQ420" i="4"/>
  <c r="CI420" i="4"/>
  <c r="CA420" i="4"/>
  <c r="FJ420" i="4"/>
  <c r="FB420" i="4"/>
  <c r="ET420" i="4"/>
  <c r="EL420" i="4"/>
  <c r="ED420" i="4"/>
  <c r="DV420" i="4"/>
  <c r="DN420" i="4"/>
  <c r="DF420" i="4"/>
  <c r="CX420" i="4"/>
  <c r="CP420" i="4"/>
  <c r="CH420" i="4"/>
  <c r="BZ420" i="4"/>
  <c r="FI420" i="4"/>
  <c r="FA420" i="4"/>
  <c r="ES420" i="4"/>
  <c r="EK420" i="4"/>
  <c r="EC420" i="4"/>
  <c r="DU420" i="4"/>
  <c r="DM420" i="4"/>
  <c r="DE420" i="4"/>
  <c r="CW420" i="4"/>
  <c r="CO420" i="4"/>
  <c r="CG420" i="4"/>
  <c r="BY420" i="4"/>
  <c r="FH420" i="4"/>
  <c r="EZ420" i="4"/>
  <c r="ER420" i="4"/>
  <c r="EJ420" i="4"/>
  <c r="EB420" i="4"/>
  <c r="DT420" i="4"/>
  <c r="DL420" i="4"/>
  <c r="DD420" i="4"/>
  <c r="CV420" i="4"/>
  <c r="CN420" i="4"/>
  <c r="CF420" i="4"/>
  <c r="BX420" i="4"/>
  <c r="FO420" i="4"/>
  <c r="FG420" i="4"/>
  <c r="EY420" i="4"/>
  <c r="EQ420" i="4"/>
  <c r="EI420" i="4"/>
  <c r="EA420" i="4"/>
  <c r="DS420" i="4"/>
  <c r="DK420" i="4"/>
  <c r="DC420" i="4"/>
  <c r="CU420" i="4"/>
  <c r="CM420" i="4"/>
  <c r="CE420" i="4"/>
  <c r="FN420" i="4"/>
  <c r="FF420" i="4"/>
  <c r="EX420" i="4"/>
  <c r="EP420" i="4"/>
  <c r="EH420" i="4"/>
  <c r="DZ420" i="4"/>
  <c r="DR420" i="4"/>
  <c r="DJ420" i="4"/>
  <c r="DB420" i="4"/>
  <c r="CT420" i="4"/>
  <c r="CL420" i="4"/>
  <c r="CD420" i="4"/>
  <c r="FM420" i="4"/>
  <c r="FE420" i="4"/>
  <c r="EW420" i="4"/>
  <c r="EO420" i="4"/>
  <c r="EG420" i="4"/>
  <c r="DY420" i="4"/>
  <c r="DQ420" i="4"/>
  <c r="DI420" i="4"/>
  <c r="DA420" i="4"/>
  <c r="CS420" i="4"/>
  <c r="CK420" i="4"/>
  <c r="CC420" i="4"/>
  <c r="FL420" i="4"/>
  <c r="FD420" i="4"/>
  <c r="EV420" i="4"/>
  <c r="EN420" i="4"/>
  <c r="EF420" i="4"/>
  <c r="DX420" i="4"/>
  <c r="DP420" i="4"/>
  <c r="DH420" i="4"/>
  <c r="CZ420" i="4"/>
  <c r="CR420" i="4"/>
  <c r="CJ420" i="4"/>
  <c r="CB420" i="4"/>
  <c r="Z365" i="4"/>
  <c r="AA361" i="4"/>
  <c r="CQ86" i="4"/>
  <c r="AZ131" i="4"/>
  <c r="AE82" i="4"/>
  <c r="AE90" i="4" s="1"/>
  <c r="CZ42" i="4"/>
  <c r="CN60" i="4"/>
  <c r="CQ42" i="4"/>
  <c r="BE131" i="4"/>
  <c r="AJ82" i="4"/>
  <c r="AJ90" i="4" s="1"/>
  <c r="CJ226" i="4"/>
  <c r="CJ159" i="4"/>
  <c r="CJ237" i="4" s="1"/>
  <c r="CY79" i="4"/>
  <c r="CY46" i="4"/>
  <c r="CJ227" i="4"/>
  <c r="CJ160" i="4"/>
  <c r="CJ238" i="4" s="1"/>
  <c r="CN64" i="4"/>
  <c r="L321" i="4"/>
  <c r="T320" i="4"/>
  <c r="V12" i="4" s="1"/>
  <c r="CQ81" i="4"/>
  <c r="AW135" i="4"/>
  <c r="AB86" i="4"/>
  <c r="AB94" i="4" s="1"/>
  <c r="CW86" i="4"/>
  <c r="HI128" i="4"/>
  <c r="HI136" i="4" s="1"/>
  <c r="HI71" i="4"/>
  <c r="HI79" i="4" s="1"/>
  <c r="L147" i="4"/>
  <c r="AG139" i="4"/>
  <c r="BB139" i="4" s="1"/>
  <c r="BW139" i="4" s="1"/>
  <c r="CO60" i="4"/>
  <c r="CP83" i="4"/>
  <c r="CP39" i="4"/>
  <c r="CQ181" i="4"/>
  <c r="CQ114" i="4"/>
  <c r="AB142" i="4"/>
  <c r="AW142" i="4" s="1"/>
  <c r="BR142" i="4" s="1"/>
  <c r="G150" i="4"/>
  <c r="DA41" i="4"/>
  <c r="CZ84" i="4"/>
  <c r="CZ40" i="4"/>
  <c r="CZ62" i="4"/>
  <c r="CV180" i="4"/>
  <c r="CV113" i="4"/>
  <c r="CO58" i="4"/>
  <c r="CO20" i="4" s="1"/>
  <c r="CO80" i="4"/>
  <c r="CO21" i="4" s="1"/>
  <c r="CO36" i="4"/>
  <c r="CO19" i="4" s="1"/>
  <c r="CZ80" i="4"/>
  <c r="CZ21" i="4" s="1"/>
  <c r="CZ58" i="4"/>
  <c r="CZ20" i="4" s="1"/>
  <c r="CZ36" i="4"/>
  <c r="CZ19" i="4" s="1"/>
  <c r="DA42" i="4"/>
  <c r="AX131" i="4"/>
  <c r="AC82" i="4"/>
  <c r="AC90" i="4" s="1"/>
  <c r="DA181" i="4"/>
  <c r="DA114" i="4"/>
  <c r="CX64" i="4"/>
  <c r="CZ60" i="4"/>
  <c r="CT60" i="4"/>
  <c r="CO86" i="4"/>
  <c r="DA85" i="4"/>
  <c r="CW42" i="4"/>
  <c r="CX86" i="4"/>
  <c r="DA60" i="4"/>
  <c r="CJ231" i="4"/>
  <c r="CJ164" i="4"/>
  <c r="CJ242" i="4" s="1"/>
  <c r="I147" i="4"/>
  <c r="AD139" i="4"/>
  <c r="AY139" i="4" s="1"/>
  <c r="BT139" i="4" s="1"/>
  <c r="CX79" i="4"/>
  <c r="CX46" i="4"/>
  <c r="CK229" i="4"/>
  <c r="CK162" i="4"/>
  <c r="CK240" i="4" s="1"/>
  <c r="DC37" i="4"/>
  <c r="DC81" i="4"/>
  <c r="DC59" i="4"/>
  <c r="CN81" i="4"/>
  <c r="CN59" i="4"/>
  <c r="CN37" i="4"/>
  <c r="DB181" i="4"/>
  <c r="DB114" i="4"/>
  <c r="CL230" i="4"/>
  <c r="CL163" i="4"/>
  <c r="CL241" i="4" s="1"/>
  <c r="Q147" i="4"/>
  <c r="AL139" i="4"/>
  <c r="BG139" i="4" s="1"/>
  <c r="CB139" i="4" s="1"/>
  <c r="J147" i="4"/>
  <c r="AE139" i="4"/>
  <c r="AZ139" i="4" s="1"/>
  <c r="BU139" i="4" s="1"/>
  <c r="AX130" i="4"/>
  <c r="AC81" i="4"/>
  <c r="BC131" i="4"/>
  <c r="AH82" i="4"/>
  <c r="AH90" i="4" s="1"/>
  <c r="DC86" i="4"/>
  <c r="CY181" i="4"/>
  <c r="CY114" i="4"/>
  <c r="CR83" i="4"/>
  <c r="DA82" i="4"/>
  <c r="CN42" i="4"/>
  <c r="CY63" i="4"/>
  <c r="CY41" i="4"/>
  <c r="DA61" i="4"/>
  <c r="DA39" i="4"/>
  <c r="EC160" i="4"/>
  <c r="EC168" i="4" s="1"/>
  <c r="EC176" i="4" s="1"/>
  <c r="EC184" i="4" s="1"/>
  <c r="EC192" i="4" s="1"/>
  <c r="EC200" i="4" s="1"/>
  <c r="EC208" i="4" s="1"/>
  <c r="EC143" i="4"/>
  <c r="EC151" i="4" s="1"/>
  <c r="EC86" i="4"/>
  <c r="EC94" i="4" s="1"/>
  <c r="AW134" i="4"/>
  <c r="AB85" i="4"/>
  <c r="AB93" i="4" s="1"/>
  <c r="AB141" i="4"/>
  <c r="AW141" i="4" s="1"/>
  <c r="BR141" i="4" s="1"/>
  <c r="G149" i="4"/>
  <c r="CT82" i="4"/>
  <c r="CY40" i="4"/>
  <c r="CY84" i="4"/>
  <c r="DH47" i="4"/>
  <c r="FS44" i="4"/>
  <c r="CR79" i="4"/>
  <c r="CR46" i="4"/>
  <c r="AC298" i="4"/>
  <c r="BB288" i="4"/>
  <c r="AT288" i="4"/>
  <c r="AC289" i="4"/>
  <c r="BG288" i="4"/>
  <c r="BC288" i="4"/>
  <c r="AW288" i="4"/>
  <c r="BF288" i="4"/>
  <c r="BE288" i="4"/>
  <c r="AR288" i="4"/>
  <c r="AS288" i="4"/>
  <c r="AZ288" i="4"/>
  <c r="BA288" i="4"/>
  <c r="AV288" i="4"/>
  <c r="BD288" i="4"/>
  <c r="AY288" i="4"/>
  <c r="AU288" i="4"/>
  <c r="AX288" i="4"/>
  <c r="BT288" i="4"/>
  <c r="BP288" i="4"/>
  <c r="BL288" i="4"/>
  <c r="BH288" i="4"/>
  <c r="BW288" i="4"/>
  <c r="BS288" i="4"/>
  <c r="BO288" i="4"/>
  <c r="BK288" i="4"/>
  <c r="BV288" i="4"/>
  <c r="BR288" i="4"/>
  <c r="BN288" i="4"/>
  <c r="BJ288" i="4"/>
  <c r="BU288" i="4"/>
  <c r="BQ288" i="4"/>
  <c r="BM288" i="4"/>
  <c r="BI288" i="4"/>
  <c r="BK131" i="4"/>
  <c r="AP82" i="4"/>
  <c r="AP90" i="4" s="1"/>
  <c r="CV80" i="4"/>
  <c r="CV21" i="4" s="1"/>
  <c r="CV36" i="4"/>
  <c r="CV19" i="4" s="1"/>
  <c r="CV58" i="4"/>
  <c r="CV20" i="4" s="1"/>
  <c r="CW80" i="4"/>
  <c r="CW21" i="4" s="1"/>
  <c r="CW36" i="4"/>
  <c r="CW19" i="4" s="1"/>
  <c r="CW58" i="4"/>
  <c r="CW20" i="4" s="1"/>
  <c r="CP40" i="4"/>
  <c r="CK233" i="4"/>
  <c r="CK166" i="4"/>
  <c r="CK244" i="4" s="1"/>
  <c r="IS223" i="4"/>
  <c r="IL223" i="4"/>
  <c r="IT223" i="4"/>
  <c r="HT223" i="4"/>
  <c r="FD223" i="4"/>
  <c r="FL223" i="4"/>
  <c r="FF223" i="4"/>
  <c r="FN223" i="4"/>
  <c r="EY223" i="4"/>
  <c r="FG223" i="4"/>
  <c r="HK223" i="4"/>
  <c r="HS223" i="4"/>
  <c r="EZ223" i="4"/>
  <c r="FH223" i="4"/>
  <c r="FE223" i="4"/>
  <c r="HL223" i="4"/>
  <c r="HN223" i="4"/>
  <c r="HV223" i="4"/>
  <c r="IJ223" i="4"/>
  <c r="IR223" i="4"/>
  <c r="HO223" i="4"/>
  <c r="HW223" i="4"/>
  <c r="IH223" i="4"/>
  <c r="IP223" i="4"/>
  <c r="IQ223" i="4"/>
  <c r="FA223" i="4"/>
  <c r="FI223" i="4"/>
  <c r="IF223" i="4"/>
  <c r="IN223" i="4"/>
  <c r="FC223" i="4"/>
  <c r="FK223" i="4"/>
  <c r="HP223" i="4"/>
  <c r="HX223" i="4"/>
  <c r="HJ223" i="4"/>
  <c r="HR223" i="4"/>
  <c r="IE223" i="4"/>
  <c r="IM223" i="4"/>
  <c r="II223" i="4"/>
  <c r="FB223" i="4"/>
  <c r="FJ223" i="4"/>
  <c r="IG223" i="4"/>
  <c r="IO223" i="4"/>
  <c r="FM223" i="4"/>
  <c r="HQ223" i="4"/>
  <c r="HY223" i="4"/>
  <c r="IK223" i="4"/>
  <c r="HM223" i="4"/>
  <c r="HU223" i="4"/>
  <c r="CZ61" i="4"/>
  <c r="CY64" i="4"/>
  <c r="DA64" i="4"/>
  <c r="DB64" i="4"/>
  <c r="AB140" i="4"/>
  <c r="AW140" i="4" s="1"/>
  <c r="BR140" i="4" s="1"/>
  <c r="G148" i="4"/>
  <c r="ID125" i="4"/>
  <c r="ID133" i="4" s="1"/>
  <c r="ID68" i="4"/>
  <c r="ID76" i="4" s="1"/>
  <c r="EX138" i="4"/>
  <c r="EX146" i="4" s="1"/>
  <c r="EX154" i="4" s="1"/>
  <c r="EX81" i="4"/>
  <c r="AY131" i="4"/>
  <c r="AD82" i="4"/>
  <c r="AD90" i="4" s="1"/>
  <c r="CX181" i="4"/>
  <c r="CX114" i="4"/>
  <c r="CJ230" i="4"/>
  <c r="CJ163" i="4"/>
  <c r="CJ241" i="4" s="1"/>
  <c r="CU81" i="4"/>
  <c r="CU37" i="4"/>
  <c r="CU59" i="4"/>
  <c r="DB59" i="4"/>
  <c r="DB37" i="4"/>
  <c r="CU42" i="4"/>
  <c r="CU64" i="4"/>
  <c r="BG131" i="4"/>
  <c r="AL82" i="4"/>
  <c r="AL90" i="4" s="1"/>
  <c r="H146" i="4"/>
  <c r="AC138" i="4"/>
  <c r="H89" i="4"/>
  <c r="CW79" i="4"/>
  <c r="CW46" i="4"/>
  <c r="W147" i="4"/>
  <c r="AR139" i="4"/>
  <c r="BM139" i="4" s="1"/>
  <c r="CH139" i="4" s="1"/>
  <c r="AH139" i="4"/>
  <c r="BC139" i="4" s="1"/>
  <c r="BX139" i="4" s="1"/>
  <c r="M147" i="4"/>
  <c r="CU60" i="4"/>
  <c r="CL228" i="4"/>
  <c r="CL161" i="4"/>
  <c r="CL239" i="4" s="1"/>
  <c r="CO42" i="4"/>
  <c r="BJ131" i="4"/>
  <c r="AO82" i="4"/>
  <c r="AO90" i="4" s="1"/>
  <c r="HI127" i="4"/>
  <c r="HI135" i="4" s="1"/>
  <c r="HI70" i="4"/>
  <c r="HI78" i="4" s="1"/>
  <c r="GN138" i="4"/>
  <c r="GN146" i="4" s="1"/>
  <c r="GN81" i="4"/>
  <c r="CQ85" i="4"/>
  <c r="CQ41" i="4"/>
  <c r="AW133" i="4"/>
  <c r="AB84" i="4"/>
  <c r="AB92" i="4" s="1"/>
  <c r="CT62" i="4"/>
  <c r="CT84" i="4"/>
  <c r="CT40" i="4"/>
  <c r="CR181" i="4"/>
  <c r="CR114" i="4"/>
  <c r="AP139" i="4"/>
  <c r="BK139" i="4" s="1"/>
  <c r="CF139" i="4" s="1"/>
  <c r="U147" i="4"/>
  <c r="CN80" i="4"/>
  <c r="CN21" i="4" s="1"/>
  <c r="CN36" i="4"/>
  <c r="CN19" i="4" s="1"/>
  <c r="CN58" i="4"/>
  <c r="CN20" i="4" s="1"/>
  <c r="DC58" i="4"/>
  <c r="DC20" i="4" s="1"/>
  <c r="DC80" i="4"/>
  <c r="DC21" i="4" s="1"/>
  <c r="DC36" i="4"/>
  <c r="DC19" i="4" s="1"/>
  <c r="HI166" i="4"/>
  <c r="HI174" i="4" s="1"/>
  <c r="HI182" i="4" s="1"/>
  <c r="HI190" i="4" s="1"/>
  <c r="HI198" i="4" s="1"/>
  <c r="HI206" i="4" s="1"/>
  <c r="HI214" i="4" s="1"/>
  <c r="HI222" i="4" s="1"/>
  <c r="HI141" i="4"/>
  <c r="HI149" i="4" s="1"/>
  <c r="HI157" i="4" s="1"/>
  <c r="HI84" i="4"/>
  <c r="HI92" i="4" s="1"/>
  <c r="AW130" i="4"/>
  <c r="AB81" i="4"/>
  <c r="CQ38" i="4"/>
  <c r="L328" i="4"/>
  <c r="T328" i="4" s="1"/>
  <c r="W15" i="4" s="1"/>
  <c r="T327" i="4"/>
  <c r="W14" i="4" s="1"/>
  <c r="DC64" i="4"/>
  <c r="CS61" i="4"/>
  <c r="DB81" i="4"/>
  <c r="CO79" i="4"/>
  <c r="CO46" i="4"/>
  <c r="AW132" i="4"/>
  <c r="AB83" i="4"/>
  <c r="AB91" i="4" s="1"/>
  <c r="CK227" i="4"/>
  <c r="CK160" i="4"/>
  <c r="CK238" i="4" s="1"/>
  <c r="CL231" i="4"/>
  <c r="CL164" i="4"/>
  <c r="CL242" i="4" s="1"/>
  <c r="CS59" i="4"/>
  <c r="CS81" i="4"/>
  <c r="CS37" i="4"/>
  <c r="CT42" i="4"/>
  <c r="CT86" i="4"/>
  <c r="CN79" i="4"/>
  <c r="CN46" i="4"/>
  <c r="BF130" i="4"/>
  <c r="AK81" i="4"/>
  <c r="CN67" i="4"/>
  <c r="CN45" i="4" s="1"/>
  <c r="CN23" i="4" s="1"/>
  <c r="CN14" i="4" s="1"/>
  <c r="DI98" i="4" s="1"/>
  <c r="CN56" i="4"/>
  <c r="CN34" i="4" s="1"/>
  <c r="CK230" i="4"/>
  <c r="CK163" i="4"/>
  <c r="CK241" i="4" s="1"/>
  <c r="CK228" i="4"/>
  <c r="CK161" i="4"/>
  <c r="CK239" i="4" s="1"/>
  <c r="CL233" i="4"/>
  <c r="CL166" i="4"/>
  <c r="CL244" i="4" s="1"/>
  <c r="CW181" i="4"/>
  <c r="CW114" i="4"/>
  <c r="BM131" i="4"/>
  <c r="AR82" i="4"/>
  <c r="AR90" i="4" s="1"/>
  <c r="CA122" i="4"/>
  <c r="CA73" i="4" s="1"/>
  <c r="BF73" i="4"/>
  <c r="H310" i="4"/>
  <c r="T302" i="4"/>
  <c r="AN11" i="4" s="1"/>
  <c r="HI138" i="4"/>
  <c r="HI146" i="4" s="1"/>
  <c r="HI154" i="4" s="1"/>
  <c r="HI81" i="4"/>
  <c r="T147" i="4"/>
  <c r="AO139" i="4"/>
  <c r="BJ139" i="4" s="1"/>
  <c r="CE139" i="4" s="1"/>
  <c r="HI124" i="4"/>
  <c r="HI132" i="4" s="1"/>
  <c r="HI67" i="4"/>
  <c r="HI75" i="4" s="1"/>
  <c r="CM222" i="4"/>
  <c r="CM155" i="4"/>
  <c r="BL131" i="4"/>
  <c r="AQ82" i="4"/>
  <c r="AQ90" i="4" s="1"/>
  <c r="CO85" i="4"/>
  <c r="CO63" i="4"/>
  <c r="CO41" i="4"/>
  <c r="CP79" i="4"/>
  <c r="CP46" i="4"/>
  <c r="CP82" i="4"/>
  <c r="EC157" i="4"/>
  <c r="EC165" i="4" s="1"/>
  <c r="EC173" i="4" s="1"/>
  <c r="EC181" i="4" s="1"/>
  <c r="EC189" i="4" s="1"/>
  <c r="EC197" i="4" s="1"/>
  <c r="EC205" i="4" s="1"/>
  <c r="EC140" i="4"/>
  <c r="EC148" i="4" s="1"/>
  <c r="EC83" i="4"/>
  <c r="EC91" i="4" s="1"/>
  <c r="CO84" i="4"/>
  <c r="CO62" i="4"/>
  <c r="CO40" i="4"/>
  <c r="CW40" i="4"/>
  <c r="CW62" i="4"/>
  <c r="CL229" i="4"/>
  <c r="CL162" i="4"/>
  <c r="CL240" i="4" s="1"/>
  <c r="BB297" i="4"/>
  <c r="BB403" i="4" s="1"/>
  <c r="AT297" i="4"/>
  <c r="AT403" i="4" s="1"/>
  <c r="BA297" i="4"/>
  <c r="BA403" i="4" s="1"/>
  <c r="AS297" i="4"/>
  <c r="AS403" i="4" s="1"/>
  <c r="BE297" i="4"/>
  <c r="BE403" i="4" s="1"/>
  <c r="AW297" i="4"/>
  <c r="AW403" i="4" s="1"/>
  <c r="AY297" i="4"/>
  <c r="AY403" i="4" s="1"/>
  <c r="AU297" i="4"/>
  <c r="AU403" i="4" s="1"/>
  <c r="BD297" i="4"/>
  <c r="BD403" i="4" s="1"/>
  <c r="BC297" i="4"/>
  <c r="BC403" i="4" s="1"/>
  <c r="BF297" i="4"/>
  <c r="BF403" i="4" s="1"/>
  <c r="BG297" i="4"/>
  <c r="BG403" i="4" s="1"/>
  <c r="AX297" i="4"/>
  <c r="AX403" i="4" s="1"/>
  <c r="AR297" i="4"/>
  <c r="AR403" i="4" s="1"/>
  <c r="AZ297" i="4"/>
  <c r="AZ403" i="4" s="1"/>
  <c r="AV297" i="4"/>
  <c r="AV403" i="4" s="1"/>
  <c r="BS297" i="4"/>
  <c r="BW297" i="4"/>
  <c r="BK297" i="4"/>
  <c r="BO297" i="4"/>
  <c r="BR297" i="4"/>
  <c r="BV297" i="4"/>
  <c r="BJ297" i="4"/>
  <c r="BN297" i="4"/>
  <c r="BQ297" i="4"/>
  <c r="BU297" i="4"/>
  <c r="BI297" i="4"/>
  <c r="BM297" i="4"/>
  <c r="BT297" i="4"/>
  <c r="BP297" i="4"/>
  <c r="BL297" i="4"/>
  <c r="BH297" i="4"/>
  <c r="DC79" i="4"/>
  <c r="DC46" i="4"/>
  <c r="CU80" i="4"/>
  <c r="CU21" i="4" s="1"/>
  <c r="CU36" i="4"/>
  <c r="CU19" i="4" s="1"/>
  <c r="CU58" i="4"/>
  <c r="CU20" i="4" s="1"/>
  <c r="DB80" i="4"/>
  <c r="DB21" i="4" s="1"/>
  <c r="DB36" i="4"/>
  <c r="DB19" i="4" s="1"/>
  <c r="DB58" i="4"/>
  <c r="DB20" i="4" s="1"/>
  <c r="CJ228" i="4"/>
  <c r="CJ161" i="4"/>
  <c r="CJ239" i="4" s="1"/>
  <c r="CO61" i="4"/>
  <c r="G146" i="4"/>
  <c r="AB138" i="4"/>
  <c r="AW138" i="4" s="1"/>
  <c r="BR138" i="4" s="1"/>
  <c r="CW38" i="4"/>
  <c r="CY83" i="4"/>
  <c r="CS60" i="4"/>
  <c r="DA83" i="4"/>
  <c r="CX61" i="4"/>
  <c r="CQ59" i="4"/>
  <c r="CP60" i="4"/>
  <c r="CO181" i="4"/>
  <c r="CO114" i="4"/>
  <c r="BI131" i="4"/>
  <c r="AN82" i="4"/>
  <c r="AN90" i="4" s="1"/>
  <c r="CM218" i="4"/>
  <c r="CM151" i="4"/>
  <c r="BH131" i="4"/>
  <c r="AM82" i="4"/>
  <c r="AM90" i="4" s="1"/>
  <c r="CP59" i="4"/>
  <c r="CP81" i="4"/>
  <c r="CP37" i="4"/>
  <c r="CZ37" i="4"/>
  <c r="CZ59" i="4"/>
  <c r="CZ81" i="4"/>
  <c r="CV42" i="4"/>
  <c r="CV64" i="4"/>
  <c r="CN181" i="4"/>
  <c r="CN114" i="4"/>
  <c r="P146" i="4"/>
  <c r="AK138" i="4"/>
  <c r="P89" i="4"/>
  <c r="CN180" i="4"/>
  <c r="CN113" i="4"/>
  <c r="BA131" i="4"/>
  <c r="AF82" i="4"/>
  <c r="AF90" i="4" s="1"/>
  <c r="CZ79" i="4"/>
  <c r="CZ46" i="4"/>
  <c r="CR211" i="4"/>
  <c r="CZ211" i="4"/>
  <c r="DC211" i="4"/>
  <c r="CT211" i="4"/>
  <c r="DA211" i="4"/>
  <c r="DB211" i="4"/>
  <c r="CN211" i="4"/>
  <c r="CV211" i="4"/>
  <c r="CO211" i="4"/>
  <c r="CX211" i="4"/>
  <c r="CY211" i="4"/>
  <c r="CW211" i="4"/>
  <c r="CS211" i="4"/>
  <c r="CP211" i="4"/>
  <c r="CQ211" i="4"/>
  <c r="CU211" i="4"/>
  <c r="CJ232" i="4"/>
  <c r="CJ165" i="4"/>
  <c r="CJ243" i="4" s="1"/>
  <c r="DB82" i="4"/>
  <c r="AQ139" i="4"/>
  <c r="BL139" i="4" s="1"/>
  <c r="CG139" i="4" s="1"/>
  <c r="V147" i="4"/>
  <c r="CZ63" i="4"/>
  <c r="CZ85" i="4"/>
  <c r="CZ41" i="4"/>
  <c r="CM220" i="4"/>
  <c r="CM153" i="4"/>
  <c r="CP181" i="4"/>
  <c r="CP114" i="4"/>
  <c r="CV39" i="4"/>
  <c r="CV61" i="4"/>
  <c r="CK226" i="4"/>
  <c r="CK159" i="4"/>
  <c r="CK237" i="4" s="1"/>
  <c r="CV84" i="4"/>
  <c r="CY82" i="4"/>
  <c r="CP64" i="4"/>
  <c r="DC181" i="4"/>
  <c r="DC114" i="4"/>
  <c r="CQ80" i="4"/>
  <c r="CQ21" i="4" s="1"/>
  <c r="CQ36" i="4"/>
  <c r="CQ19" i="4" s="1"/>
  <c r="CQ58" i="4"/>
  <c r="CQ20" i="4" s="1"/>
  <c r="CS80" i="4"/>
  <c r="CS21" i="4" s="1"/>
  <c r="CS58" i="4"/>
  <c r="CS20" i="4" s="1"/>
  <c r="CS36" i="4"/>
  <c r="CS19" i="4" s="1"/>
  <c r="CS79" i="4"/>
  <c r="CS46" i="4"/>
  <c r="P147" i="4"/>
  <c r="AK139" i="4"/>
  <c r="BF139" i="4" s="1"/>
  <c r="CA139" i="4" s="1"/>
  <c r="CX39" i="4"/>
  <c r="CY60" i="4"/>
  <c r="CO39" i="4"/>
  <c r="CP61" i="4"/>
  <c r="CY62" i="4"/>
  <c r="DB38" i="4"/>
  <c r="CV83" i="4"/>
  <c r="CQ60" i="4"/>
  <c r="S147" i="4"/>
  <c r="AN139" i="4"/>
  <c r="BI139" i="4" s="1"/>
  <c r="CD139" i="4" s="1"/>
  <c r="CM221" i="4"/>
  <c r="CM154" i="4"/>
  <c r="CK231" i="4"/>
  <c r="CK164" i="4"/>
  <c r="CK242" i="4" s="1"/>
  <c r="CS82" i="4"/>
  <c r="DC38" i="4"/>
  <c r="R147" i="4"/>
  <c r="AM139" i="4"/>
  <c r="BH139" i="4" s="1"/>
  <c r="CC139" i="4" s="1"/>
  <c r="EX166" i="4"/>
  <c r="EX174" i="4" s="1"/>
  <c r="EX182" i="4" s="1"/>
  <c r="EX190" i="4" s="1"/>
  <c r="EX198" i="4" s="1"/>
  <c r="EX206" i="4" s="1"/>
  <c r="EX214" i="4" s="1"/>
  <c r="EX222" i="4" s="1"/>
  <c r="EX141" i="4"/>
  <c r="EX149" i="4" s="1"/>
  <c r="EX157" i="4" s="1"/>
  <c r="EX84" i="4"/>
  <c r="EX92" i="4" s="1"/>
  <c r="CY59" i="4"/>
  <c r="CY81" i="4"/>
  <c r="CY37" i="4"/>
  <c r="CR81" i="4"/>
  <c r="CR37" i="4"/>
  <c r="CR59" i="4"/>
  <c r="AC312" i="4"/>
  <c r="BK311" i="4"/>
  <c r="BO311" i="4"/>
  <c r="BA311" i="4"/>
  <c r="BA408" i="4" s="1"/>
  <c r="AU311" i="4"/>
  <c r="AU408" i="4" s="1"/>
  <c r="BR311" i="4"/>
  <c r="BV311" i="4"/>
  <c r="BC311" i="4"/>
  <c r="BC408" i="4" s="1"/>
  <c r="BJ311" i="4"/>
  <c r="BN311" i="4"/>
  <c r="AX311" i="4"/>
  <c r="AX408" i="4" s="1"/>
  <c r="BU311" i="4"/>
  <c r="BQ311" i="4"/>
  <c r="BE311" i="4"/>
  <c r="BE408" i="4" s="1"/>
  <c r="BF311" i="4"/>
  <c r="BF408" i="4" s="1"/>
  <c r="AY311" i="4"/>
  <c r="AY408" i="4" s="1"/>
  <c r="AT311" i="4"/>
  <c r="AT408" i="4" s="1"/>
  <c r="BM311" i="4"/>
  <c r="BI311" i="4"/>
  <c r="BG311" i="4"/>
  <c r="BG408" i="4" s="1"/>
  <c r="BB311" i="4"/>
  <c r="BB408" i="4" s="1"/>
  <c r="BT311" i="4"/>
  <c r="BP311" i="4"/>
  <c r="AV311" i="4"/>
  <c r="AV408" i="4" s="1"/>
  <c r="BL311" i="4"/>
  <c r="BH311" i="4"/>
  <c r="AR311" i="4"/>
  <c r="AR408" i="4" s="1"/>
  <c r="BD311" i="4"/>
  <c r="BD408" i="4" s="1"/>
  <c r="AW311" i="4"/>
  <c r="AW408" i="4" s="1"/>
  <c r="BS311" i="4"/>
  <c r="BW311" i="4"/>
  <c r="AZ311" i="4"/>
  <c r="AZ408" i="4" s="1"/>
  <c r="AS311" i="4"/>
  <c r="AS408" i="4" s="1"/>
  <c r="CR38" i="4"/>
  <c r="CK232" i="4"/>
  <c r="CK165" i="4"/>
  <c r="CK243" i="4" s="1"/>
  <c r="CU79" i="4"/>
  <c r="CU46" i="4"/>
  <c r="CX41" i="4"/>
  <c r="ID126" i="4"/>
  <c r="ID134" i="4" s="1"/>
  <c r="ID69" i="4"/>
  <c r="ID77" i="4" s="1"/>
  <c r="K147" i="4"/>
  <c r="AF139" i="4"/>
  <c r="BA139" i="4" s="1"/>
  <c r="BV139" i="4" s="1"/>
  <c r="CZ181" i="4"/>
  <c r="CZ114" i="4"/>
  <c r="G152" i="4"/>
  <c r="AB144" i="4"/>
  <c r="AW144" i="4" s="1"/>
  <c r="BR144" i="4" s="1"/>
  <c r="CV60" i="4"/>
  <c r="ID111" i="4"/>
  <c r="ID119" i="4" s="1"/>
  <c r="ID54" i="4"/>
  <c r="ID62" i="4" s="1"/>
  <c r="CV85" i="4"/>
  <c r="CV63" i="4"/>
  <c r="CV41" i="4"/>
  <c r="CR63" i="4"/>
  <c r="CR85" i="4"/>
  <c r="CR41" i="4"/>
  <c r="DC83" i="4"/>
  <c r="DC61" i="4"/>
  <c r="DC39" i="4"/>
  <c r="CN61" i="4"/>
  <c r="EX124" i="4"/>
  <c r="EX132" i="4" s="1"/>
  <c r="EX67" i="4"/>
  <c r="EX75" i="4" s="1"/>
  <c r="CU40" i="4"/>
  <c r="CP80" i="4"/>
  <c r="CP21" i="4" s="1"/>
  <c r="CP36" i="4"/>
  <c r="CP19" i="4" s="1"/>
  <c r="CP58" i="4"/>
  <c r="CP20" i="4" s="1"/>
  <c r="CR36" i="4"/>
  <c r="CR19" i="4" s="1"/>
  <c r="CR58" i="4"/>
  <c r="CR20" i="4" s="1"/>
  <c r="CM216" i="4"/>
  <c r="CM149" i="4"/>
  <c r="CS181" i="4"/>
  <c r="CS114" i="4"/>
  <c r="BF131" i="4"/>
  <c r="AK82" i="4"/>
  <c r="AK90" i="4" s="1"/>
  <c r="CJ229" i="4"/>
  <c r="CJ162" i="4"/>
  <c r="CJ240" i="4" s="1"/>
  <c r="CW84" i="4"/>
  <c r="CZ82" i="4"/>
  <c r="CV86" i="4"/>
  <c r="AC371" i="4"/>
  <c r="BA370" i="4"/>
  <c r="AS370" i="4"/>
  <c r="BE370" i="4"/>
  <c r="AW370" i="4"/>
  <c r="BF370" i="4"/>
  <c r="BC370" i="4"/>
  <c r="BB370" i="4"/>
  <c r="AX370" i="4"/>
  <c r="AU370" i="4"/>
  <c r="AT370" i="4"/>
  <c r="BU370" i="4"/>
  <c r="BN370" i="4"/>
  <c r="AV370" i="4"/>
  <c r="BM370" i="4"/>
  <c r="BK370" i="4"/>
  <c r="BD370" i="4"/>
  <c r="AY370" i="4"/>
  <c r="BT370" i="4"/>
  <c r="BJ370" i="4"/>
  <c r="AR370" i="4"/>
  <c r="BL370" i="4"/>
  <c r="BW370" i="4"/>
  <c r="AZ370" i="4"/>
  <c r="BQ370" i="4"/>
  <c r="BV370" i="4"/>
  <c r="BG370" i="4"/>
  <c r="BI370" i="4"/>
  <c r="BS370" i="4"/>
  <c r="BP370" i="4"/>
  <c r="BR370" i="4"/>
  <c r="BH370" i="4"/>
  <c r="BO370" i="4"/>
  <c r="CV79" i="4"/>
  <c r="CV46" i="4"/>
  <c r="CM215" i="4"/>
  <c r="CM148" i="4"/>
  <c r="CL227" i="4"/>
  <c r="CL160" i="4"/>
  <c r="CL238" i="4" s="1"/>
  <c r="CX81" i="4"/>
  <c r="CX37" i="4"/>
  <c r="CX59" i="4"/>
  <c r="DA59" i="4"/>
  <c r="DA81" i="4"/>
  <c r="DA37" i="4"/>
  <c r="CU181" i="4"/>
  <c r="CU114" i="4"/>
  <c r="CN38" i="4"/>
  <c r="AW136" i="4"/>
  <c r="AB87" i="4"/>
  <c r="AB95" i="4" s="1"/>
  <c r="EX127" i="4"/>
  <c r="EX135" i="4" s="1"/>
  <c r="EX70" i="4"/>
  <c r="EX78" i="4" s="1"/>
  <c r="CN85" i="4"/>
  <c r="CN63" i="4"/>
  <c r="CN41" i="4"/>
  <c r="DC85" i="4"/>
  <c r="DC41" i="4"/>
  <c r="DC63" i="4"/>
  <c r="GN42" i="4"/>
  <c r="FS45" i="4"/>
  <c r="EC42" i="4"/>
  <c r="CV38" i="4"/>
  <c r="ID108" i="4"/>
  <c r="ID116" i="4" s="1"/>
  <c r="ID51" i="4"/>
  <c r="ID59" i="4" s="1"/>
  <c r="EX128" i="4"/>
  <c r="EX136" i="4" s="1"/>
  <c r="EX71" i="4"/>
  <c r="EX79" i="4" s="1"/>
  <c r="DB62" i="4"/>
  <c r="DB84" i="4"/>
  <c r="DB40" i="4"/>
  <c r="CQ84" i="4"/>
  <c r="CQ40" i="4"/>
  <c r="CQ62" i="4"/>
  <c r="AC280" i="4"/>
  <c r="BD279" i="4"/>
  <c r="AY279" i="4"/>
  <c r="AS279" i="4"/>
  <c r="AU279" i="4"/>
  <c r="BG279" i="4"/>
  <c r="BA279" i="4"/>
  <c r="BC279" i="4"/>
  <c r="AR279" i="4"/>
  <c r="AT279" i="4"/>
  <c r="AW279" i="4"/>
  <c r="BF279" i="4"/>
  <c r="AZ279" i="4"/>
  <c r="BB279" i="4"/>
  <c r="BE279" i="4"/>
  <c r="AX279" i="4"/>
  <c r="AV279" i="4"/>
  <c r="BU279" i="4"/>
  <c r="BQ279" i="4"/>
  <c r="BM279" i="4"/>
  <c r="BI279" i="4"/>
  <c r="BT279" i="4"/>
  <c r="BP279" i="4"/>
  <c r="BL279" i="4"/>
  <c r="BH279" i="4"/>
  <c r="BS279" i="4"/>
  <c r="BW279" i="4"/>
  <c r="BK279" i="4"/>
  <c r="BO279" i="4"/>
  <c r="BV279" i="4"/>
  <c r="BR279" i="4"/>
  <c r="BN279" i="4"/>
  <c r="BJ279" i="4"/>
  <c r="CL226" i="4"/>
  <c r="CL159" i="4"/>
  <c r="CL237" i="4" s="1"/>
  <c r="CY80" i="4"/>
  <c r="CY21" i="4" s="1"/>
  <c r="CY36" i="4"/>
  <c r="CY19" i="4" s="1"/>
  <c r="CY58" i="4"/>
  <c r="CY20" i="4" s="1"/>
  <c r="DA58" i="4"/>
  <c r="DA20" i="4" s="1"/>
  <c r="DA36" i="4"/>
  <c r="DA19" i="4" s="1"/>
  <c r="DA80" i="4"/>
  <c r="DA21" i="4" s="1"/>
  <c r="CM219" i="4"/>
  <c r="CM152" i="4"/>
  <c r="CT79" i="4"/>
  <c r="CT46" i="4"/>
  <c r="CQ63" i="4"/>
  <c r="CS42" i="4"/>
  <c r="CU84" i="4"/>
  <c r="CN83" i="4"/>
  <c r="CU86" i="4"/>
  <c r="AT9" i="5" l="1"/>
  <c r="AY9" i="5" s="1"/>
  <c r="AW9" i="5"/>
  <c r="AP18" i="5"/>
  <c r="AD18" i="5"/>
  <c r="AR18" i="5"/>
  <c r="AF18" i="5"/>
  <c r="AQ18" i="5"/>
  <c r="AE18" i="5"/>
  <c r="AG18" i="5"/>
  <c r="AS18" i="5"/>
  <c r="AE22" i="5"/>
  <c r="AQ22" i="5"/>
  <c r="AD22" i="5"/>
  <c r="AP22" i="5"/>
  <c r="AI15" i="5"/>
  <c r="AU15" i="5" s="1"/>
  <c r="AH15" i="5"/>
  <c r="AS22" i="5"/>
  <c r="AG22" i="5"/>
  <c r="AR22" i="5"/>
  <c r="AF22" i="5"/>
  <c r="AI33" i="5"/>
  <c r="AU33" i="5" s="1"/>
  <c r="AH33" i="5"/>
  <c r="CM230" i="4"/>
  <c r="CM163" i="4"/>
  <c r="CM241" i="4" s="1"/>
  <c r="EX42" i="4"/>
  <c r="EX45" i="4" s="1"/>
  <c r="EC45" i="4"/>
  <c r="CU192" i="4"/>
  <c r="CU125" i="4"/>
  <c r="CS24" i="4"/>
  <c r="CS57" i="4"/>
  <c r="DC192" i="4"/>
  <c r="DC125" i="4"/>
  <c r="BF138" i="4"/>
  <c r="AK89" i="4"/>
  <c r="CM229" i="4"/>
  <c r="CM162" i="4"/>
  <c r="CM240" i="4" s="1"/>
  <c r="DC24" i="4"/>
  <c r="DC57" i="4"/>
  <c r="FT98" i="4"/>
  <c r="DI106" i="4"/>
  <c r="DI49" i="4"/>
  <c r="DI40" i="4" s="1"/>
  <c r="IP225" i="4"/>
  <c r="FC225" i="4"/>
  <c r="FK225" i="4"/>
  <c r="HL225" i="4"/>
  <c r="HT225" i="4"/>
  <c r="IE225" i="4"/>
  <c r="IM225" i="4"/>
  <c r="HW225" i="4"/>
  <c r="II225" i="4"/>
  <c r="IQ225" i="4"/>
  <c r="HQ225" i="4"/>
  <c r="FH225" i="4"/>
  <c r="FA225" i="4"/>
  <c r="FI225" i="4"/>
  <c r="HP225" i="4"/>
  <c r="HX225" i="4"/>
  <c r="HJ225" i="4"/>
  <c r="HR225" i="4"/>
  <c r="HM225" i="4"/>
  <c r="HU225" i="4"/>
  <c r="FB225" i="4"/>
  <c r="IG225" i="4"/>
  <c r="IO225" i="4"/>
  <c r="FD225" i="4"/>
  <c r="FL225" i="4"/>
  <c r="HY225" i="4"/>
  <c r="EY225" i="4"/>
  <c r="FG225" i="4"/>
  <c r="HK225" i="4"/>
  <c r="HS225" i="4"/>
  <c r="IL225" i="4"/>
  <c r="IT225" i="4"/>
  <c r="IH225" i="4"/>
  <c r="FF225" i="4"/>
  <c r="FN225" i="4"/>
  <c r="IK225" i="4"/>
  <c r="IS225" i="4"/>
  <c r="IF225" i="4"/>
  <c r="FJ225" i="4"/>
  <c r="HN225" i="4"/>
  <c r="HV225" i="4"/>
  <c r="HO225" i="4"/>
  <c r="FE225" i="4"/>
  <c r="FM225" i="4"/>
  <c r="IJ225" i="4"/>
  <c r="IR225" i="4"/>
  <c r="EZ225" i="4"/>
  <c r="IN225" i="4"/>
  <c r="BR133" i="4"/>
  <c r="BR84" i="4" s="1"/>
  <c r="BR92" i="4" s="1"/>
  <c r="AW84" i="4"/>
  <c r="AW92" i="4" s="1"/>
  <c r="CE131" i="4"/>
  <c r="CE82" i="4" s="1"/>
  <c r="CE90" i="4" s="1"/>
  <c r="BJ82" i="4"/>
  <c r="BJ90" i="4" s="1"/>
  <c r="M155" i="4"/>
  <c r="AH147" i="4"/>
  <c r="BC147" i="4" s="1"/>
  <c r="BX147" i="4" s="1"/>
  <c r="H154" i="4"/>
  <c r="AC146" i="4"/>
  <c r="AX146" i="4" s="1"/>
  <c r="BS146" i="4" s="1"/>
  <c r="BX131" i="4"/>
  <c r="BX82" i="4" s="1"/>
  <c r="BX90" i="4" s="1"/>
  <c r="BC82" i="4"/>
  <c r="BC90" i="4" s="1"/>
  <c r="I155" i="4"/>
  <c r="AD147" i="4"/>
  <c r="AY147" i="4" s="1"/>
  <c r="BT147" i="4" s="1"/>
  <c r="G158" i="4"/>
  <c r="AB150" i="4"/>
  <c r="AW150" i="4" s="1"/>
  <c r="BR150" i="4" s="1"/>
  <c r="L155" i="4"/>
  <c r="AG147" i="4"/>
  <c r="BB147" i="4" s="1"/>
  <c r="BW147" i="4" s="1"/>
  <c r="L322" i="4"/>
  <c r="T321" i="4"/>
  <c r="V13" i="4" s="1"/>
  <c r="IE59" i="4"/>
  <c r="IE91" i="4"/>
  <c r="IE75" i="4"/>
  <c r="FA91" i="4"/>
  <c r="FA75" i="4"/>
  <c r="FA59" i="4"/>
  <c r="IH75" i="4"/>
  <c r="IH59" i="4"/>
  <c r="IH91" i="4"/>
  <c r="IL75" i="4"/>
  <c r="IL59" i="4"/>
  <c r="IL91" i="4"/>
  <c r="HQ75" i="4"/>
  <c r="HQ59" i="4"/>
  <c r="HQ91" i="4"/>
  <c r="FB75" i="4"/>
  <c r="FB59" i="4"/>
  <c r="FB91" i="4"/>
  <c r="CM228" i="4"/>
  <c r="CM161" i="4"/>
  <c r="CM239" i="4" s="1"/>
  <c r="BY131" i="4"/>
  <c r="BY82" i="4" s="1"/>
  <c r="BY90" i="4" s="1"/>
  <c r="BD82" i="4"/>
  <c r="BD90" i="4" s="1"/>
  <c r="BE371" i="4"/>
  <c r="AW371" i="4"/>
  <c r="BA371" i="4"/>
  <c r="AS371" i="4"/>
  <c r="BB371" i="4"/>
  <c r="AT371" i="4"/>
  <c r="BF371" i="4"/>
  <c r="BC371" i="4"/>
  <c r="AX371" i="4"/>
  <c r="AC372" i="4"/>
  <c r="AU371" i="4"/>
  <c r="BD371" i="4"/>
  <c r="BG371" i="4"/>
  <c r="AV371" i="4"/>
  <c r="AR371" i="4"/>
  <c r="AY371" i="4"/>
  <c r="AZ371" i="4"/>
  <c r="BQ371" i="4"/>
  <c r="BV371" i="4"/>
  <c r="BI371" i="4"/>
  <c r="BS371" i="4"/>
  <c r="BP371" i="4"/>
  <c r="BN371" i="4"/>
  <c r="BH371" i="4"/>
  <c r="BK371" i="4"/>
  <c r="BU371" i="4"/>
  <c r="BR371" i="4"/>
  <c r="BM371" i="4"/>
  <c r="BO371" i="4"/>
  <c r="BT371" i="4"/>
  <c r="BJ371" i="4"/>
  <c r="BL371" i="4"/>
  <c r="BW371" i="4"/>
  <c r="K155" i="4"/>
  <c r="AF147" i="4"/>
  <c r="BA147" i="4" s="1"/>
  <c r="BV147" i="4" s="1"/>
  <c r="CZ57" i="4"/>
  <c r="CZ24" i="4"/>
  <c r="P154" i="4"/>
  <c r="AK146" i="4"/>
  <c r="BF146" i="4" s="1"/>
  <c r="CA146" i="4" s="1"/>
  <c r="HI165" i="4"/>
  <c r="HI173" i="4" s="1"/>
  <c r="HI181" i="4" s="1"/>
  <c r="HI189" i="4" s="1"/>
  <c r="HI197" i="4" s="1"/>
  <c r="HI205" i="4" s="1"/>
  <c r="HI213" i="4" s="1"/>
  <c r="HI221" i="4" s="1"/>
  <c r="HI140" i="4"/>
  <c r="HI148" i="4" s="1"/>
  <c r="HI156" i="4" s="1"/>
  <c r="HI83" i="4"/>
  <c r="HI91" i="4" s="1"/>
  <c r="CO222" i="4"/>
  <c r="CW222" i="4"/>
  <c r="CX222" i="4"/>
  <c r="CP222" i="4"/>
  <c r="CN222" i="4"/>
  <c r="CV222" i="4"/>
  <c r="CS222" i="4"/>
  <c r="DC222" i="4"/>
  <c r="CT222" i="4"/>
  <c r="DA222" i="4"/>
  <c r="DB222" i="4"/>
  <c r="CR222" i="4"/>
  <c r="CZ222" i="4"/>
  <c r="CU222" i="4"/>
  <c r="CQ222" i="4"/>
  <c r="CY222" i="4"/>
  <c r="BR132" i="4"/>
  <c r="BR83" i="4" s="1"/>
  <c r="BR91" i="4" s="1"/>
  <c r="AW83" i="4"/>
  <c r="AW91" i="4" s="1"/>
  <c r="CO57" i="4"/>
  <c r="CO24" i="4"/>
  <c r="BT131" i="4"/>
  <c r="BT82" i="4" s="1"/>
  <c r="BT90" i="4" s="1"/>
  <c r="AY82" i="4"/>
  <c r="AY90" i="4" s="1"/>
  <c r="AC299" i="4"/>
  <c r="AC290" i="4"/>
  <c r="BF289" i="4"/>
  <c r="AX289" i="4"/>
  <c r="BE289" i="4"/>
  <c r="AW289" i="4"/>
  <c r="BD289" i="4"/>
  <c r="AV289" i="4"/>
  <c r="BC289" i="4"/>
  <c r="AU289" i="4"/>
  <c r="BB289" i="4"/>
  <c r="AT289" i="4"/>
  <c r="BA289" i="4"/>
  <c r="AS289" i="4"/>
  <c r="AY289" i="4"/>
  <c r="BG289" i="4"/>
  <c r="AZ289" i="4"/>
  <c r="AR289" i="4"/>
  <c r="BO289" i="4"/>
  <c r="BK289" i="4"/>
  <c r="BV289" i="4"/>
  <c r="BR289" i="4"/>
  <c r="BN289" i="4"/>
  <c r="BJ289" i="4"/>
  <c r="BU289" i="4"/>
  <c r="BQ289" i="4"/>
  <c r="BM289" i="4"/>
  <c r="BI289" i="4"/>
  <c r="BP289" i="4"/>
  <c r="BT289" i="4"/>
  <c r="BH289" i="4"/>
  <c r="BL289" i="4"/>
  <c r="BW289" i="4"/>
  <c r="BS289" i="4"/>
  <c r="EC44" i="4"/>
  <c r="FS47" i="4"/>
  <c r="GN44" i="4"/>
  <c r="BR134" i="4"/>
  <c r="BR85" i="4" s="1"/>
  <c r="BR93" i="4" s="1"/>
  <c r="AW85" i="4"/>
  <c r="AW93" i="4" s="1"/>
  <c r="DB192" i="4"/>
  <c r="DB125" i="4"/>
  <c r="CV191" i="4"/>
  <c r="CV124" i="4"/>
  <c r="BZ131" i="4"/>
  <c r="BZ82" i="4" s="1"/>
  <c r="BZ90" i="4" s="1"/>
  <c r="BE82" i="4"/>
  <c r="BE90" i="4" s="1"/>
  <c r="FO421" i="4"/>
  <c r="FG421" i="4"/>
  <c r="FM421" i="4"/>
  <c r="FE421" i="4"/>
  <c r="FL421" i="4"/>
  <c r="FD421" i="4"/>
  <c r="FK421" i="4"/>
  <c r="FC421" i="4"/>
  <c r="FI421" i="4"/>
  <c r="FA421" i="4"/>
  <c r="FH421" i="4"/>
  <c r="EZ421" i="4"/>
  <c r="EX421" i="4"/>
  <c r="EP421" i="4"/>
  <c r="EH421" i="4"/>
  <c r="DZ421" i="4"/>
  <c r="DR421" i="4"/>
  <c r="DJ421" i="4"/>
  <c r="DB421" i="4"/>
  <c r="CT421" i="4"/>
  <c r="CL421" i="4"/>
  <c r="CD421" i="4"/>
  <c r="BV421" i="4"/>
  <c r="BN421" i="4"/>
  <c r="BF421" i="4"/>
  <c r="AX421" i="4"/>
  <c r="EW421" i="4"/>
  <c r="EO421" i="4"/>
  <c r="EG421" i="4"/>
  <c r="DY421" i="4"/>
  <c r="DQ421" i="4"/>
  <c r="DI421" i="4"/>
  <c r="DA421" i="4"/>
  <c r="CS421" i="4"/>
  <c r="CK421" i="4"/>
  <c r="CC421" i="4"/>
  <c r="BU421" i="4"/>
  <c r="BM421" i="4"/>
  <c r="BE421" i="4"/>
  <c r="AW421" i="4"/>
  <c r="EV421" i="4"/>
  <c r="EN421" i="4"/>
  <c r="EF421" i="4"/>
  <c r="DX421" i="4"/>
  <c r="DP421" i="4"/>
  <c r="DH421" i="4"/>
  <c r="CZ421" i="4"/>
  <c r="CR421" i="4"/>
  <c r="CJ421" i="4"/>
  <c r="CB421" i="4"/>
  <c r="BT421" i="4"/>
  <c r="BL421" i="4"/>
  <c r="BD421" i="4"/>
  <c r="AV421" i="4"/>
  <c r="FN421" i="4"/>
  <c r="EU421" i="4"/>
  <c r="EM421" i="4"/>
  <c r="EE421" i="4"/>
  <c r="DW421" i="4"/>
  <c r="DO421" i="4"/>
  <c r="DG421" i="4"/>
  <c r="CY421" i="4"/>
  <c r="CQ421" i="4"/>
  <c r="CI421" i="4"/>
  <c r="CA421" i="4"/>
  <c r="BS421" i="4"/>
  <c r="BK421" i="4"/>
  <c r="BC421" i="4"/>
  <c r="AU421" i="4"/>
  <c r="FJ421" i="4"/>
  <c r="ET421" i="4"/>
  <c r="EL421" i="4"/>
  <c r="ED421" i="4"/>
  <c r="DV421" i="4"/>
  <c r="DN421" i="4"/>
  <c r="DF421" i="4"/>
  <c r="CX421" i="4"/>
  <c r="CP421" i="4"/>
  <c r="CH421" i="4"/>
  <c r="BZ421" i="4"/>
  <c r="BR421" i="4"/>
  <c r="BJ421" i="4"/>
  <c r="BB421" i="4"/>
  <c r="AT421" i="4"/>
  <c r="FF421" i="4"/>
  <c r="ES421" i="4"/>
  <c r="EK421" i="4"/>
  <c r="EC421" i="4"/>
  <c r="DU421" i="4"/>
  <c r="DM421" i="4"/>
  <c r="DE421" i="4"/>
  <c r="CW421" i="4"/>
  <c r="CO421" i="4"/>
  <c r="CG421" i="4"/>
  <c r="BY421" i="4"/>
  <c r="BQ421" i="4"/>
  <c r="BI421" i="4"/>
  <c r="BA421" i="4"/>
  <c r="AS421" i="4"/>
  <c r="FB421" i="4"/>
  <c r="ER421" i="4"/>
  <c r="EJ421" i="4"/>
  <c r="EB421" i="4"/>
  <c r="DT421" i="4"/>
  <c r="DL421" i="4"/>
  <c r="DD421" i="4"/>
  <c r="CV421" i="4"/>
  <c r="CN421" i="4"/>
  <c r="CF421" i="4"/>
  <c r="BX421" i="4"/>
  <c r="BP421" i="4"/>
  <c r="BH421" i="4"/>
  <c r="AZ421" i="4"/>
  <c r="AR421" i="4"/>
  <c r="EY421" i="4"/>
  <c r="EQ421" i="4"/>
  <c r="EI421" i="4"/>
  <c r="EA421" i="4"/>
  <c r="DS421" i="4"/>
  <c r="DK421" i="4"/>
  <c r="DC421" i="4"/>
  <c r="CU421" i="4"/>
  <c r="CM421" i="4"/>
  <c r="CE421" i="4"/>
  <c r="BW421" i="4"/>
  <c r="BO421" i="4"/>
  <c r="BG421" i="4"/>
  <c r="AY421" i="4"/>
  <c r="Z369" i="4"/>
  <c r="AA365" i="4"/>
  <c r="AC348" i="4"/>
  <c r="BA347" i="4"/>
  <c r="BJ347" i="4"/>
  <c r="BL347" i="4"/>
  <c r="AY347" i="4"/>
  <c r="AR347" i="4"/>
  <c r="AT347" i="4"/>
  <c r="AW347" i="4"/>
  <c r="BP347" i="4"/>
  <c r="BS347" i="4"/>
  <c r="BG347" i="4"/>
  <c r="AZ347" i="4"/>
  <c r="BH347" i="4"/>
  <c r="BK347" i="4"/>
  <c r="BU347" i="4"/>
  <c r="AU347" i="4"/>
  <c r="BE347" i="4"/>
  <c r="BI347" i="4"/>
  <c r="BB347" i="4"/>
  <c r="BW347" i="4"/>
  <c r="BQ347" i="4"/>
  <c r="BC347" i="4"/>
  <c r="BO347" i="4"/>
  <c r="BV347" i="4"/>
  <c r="AX347" i="4"/>
  <c r="BN347" i="4"/>
  <c r="AV347" i="4"/>
  <c r="BF347" i="4"/>
  <c r="AS347" i="4"/>
  <c r="BM347" i="4"/>
  <c r="BR347" i="4"/>
  <c r="BT347" i="4"/>
  <c r="BD347" i="4"/>
  <c r="H155" i="4"/>
  <c r="AC147" i="4"/>
  <c r="AX147" i="4" s="1"/>
  <c r="BS147" i="4" s="1"/>
  <c r="HR75" i="4"/>
  <c r="HR59" i="4"/>
  <c r="HR91" i="4"/>
  <c r="FN75" i="4"/>
  <c r="FN59" i="4"/>
  <c r="FN91" i="4"/>
  <c r="FH91" i="4"/>
  <c r="FH75" i="4"/>
  <c r="FH59" i="4"/>
  <c r="FK75" i="4"/>
  <c r="FK59" i="4"/>
  <c r="FK91" i="4"/>
  <c r="HU91" i="4"/>
  <c r="HU75" i="4"/>
  <c r="HU59" i="4"/>
  <c r="FM75" i="4"/>
  <c r="FM59" i="4"/>
  <c r="FM91" i="4"/>
  <c r="CV192" i="4"/>
  <c r="CV125" i="4"/>
  <c r="BW395" i="4"/>
  <c r="HI42" i="4"/>
  <c r="GN45" i="4"/>
  <c r="EX168" i="4"/>
  <c r="EX176" i="4" s="1"/>
  <c r="EX184" i="4" s="1"/>
  <c r="EX192" i="4" s="1"/>
  <c r="EX200" i="4" s="1"/>
  <c r="EX208" i="4" s="1"/>
  <c r="EX216" i="4" s="1"/>
  <c r="EX224" i="4" s="1"/>
  <c r="EX143" i="4"/>
  <c r="EX151" i="4" s="1"/>
  <c r="EX159" i="4" s="1"/>
  <c r="EX86" i="4"/>
  <c r="EX94" i="4" s="1"/>
  <c r="AC313" i="4"/>
  <c r="BQ312" i="4"/>
  <c r="BU312" i="4"/>
  <c r="BA312" i="4"/>
  <c r="AV312" i="4"/>
  <c r="AZ312" i="4"/>
  <c r="BI312" i="4"/>
  <c r="BM312" i="4"/>
  <c r="BD312" i="4"/>
  <c r="AW312" i="4"/>
  <c r="BP312" i="4"/>
  <c r="BT312" i="4"/>
  <c r="BE312" i="4"/>
  <c r="AY312" i="4"/>
  <c r="BH312" i="4"/>
  <c r="BL312" i="4"/>
  <c r="BG312" i="4"/>
  <c r="BW312" i="4"/>
  <c r="BS312" i="4"/>
  <c r="BO312" i="4"/>
  <c r="BK312" i="4"/>
  <c r="AT312" i="4"/>
  <c r="BV312" i="4"/>
  <c r="BR312" i="4"/>
  <c r="BB312" i="4"/>
  <c r="AU312" i="4"/>
  <c r="AX312" i="4"/>
  <c r="BN312" i="4"/>
  <c r="BJ312" i="4"/>
  <c r="BC312" i="4"/>
  <c r="BF312" i="4"/>
  <c r="AR312" i="4"/>
  <c r="AS312" i="4"/>
  <c r="CN192" i="4"/>
  <c r="CN125" i="4"/>
  <c r="T310" i="4"/>
  <c r="AO11" i="4" s="1"/>
  <c r="H318" i="4"/>
  <c r="CA130" i="4"/>
  <c r="CA81" i="4" s="1"/>
  <c r="BF81" i="4"/>
  <c r="CR192" i="4"/>
  <c r="CR125" i="4"/>
  <c r="CB131" i="4"/>
  <c r="CB82" i="4" s="1"/>
  <c r="CB90" i="4" s="1"/>
  <c r="BG82" i="4"/>
  <c r="BG90" i="4" s="1"/>
  <c r="CF131" i="4"/>
  <c r="CF82" i="4" s="1"/>
  <c r="CF90" i="4" s="1"/>
  <c r="BK82" i="4"/>
  <c r="BK90" i="4" s="1"/>
  <c r="BS130" i="4"/>
  <c r="BS81" i="4" s="1"/>
  <c r="AX81" i="4"/>
  <c r="CQ192" i="4"/>
  <c r="CQ125" i="4"/>
  <c r="HI169" i="4"/>
  <c r="HI177" i="4" s="1"/>
  <c r="HI185" i="4" s="1"/>
  <c r="HI193" i="4" s="1"/>
  <c r="HI201" i="4" s="1"/>
  <c r="HI209" i="4" s="1"/>
  <c r="HI217" i="4" s="1"/>
  <c r="HI225" i="4" s="1"/>
  <c r="HI144" i="4"/>
  <c r="HI152" i="4" s="1"/>
  <c r="HI160" i="4" s="1"/>
  <c r="HI87" i="4"/>
  <c r="HI95" i="4" s="1"/>
  <c r="DB24" i="4"/>
  <c r="DB57" i="4"/>
  <c r="HJ75" i="4"/>
  <c r="HJ59" i="4"/>
  <c r="HJ91" i="4"/>
  <c r="FF75" i="4"/>
  <c r="FF59" i="4"/>
  <c r="FF91" i="4"/>
  <c r="EZ91" i="4"/>
  <c r="EZ75" i="4"/>
  <c r="EZ59" i="4"/>
  <c r="FC75" i="4"/>
  <c r="FC59" i="4"/>
  <c r="FC91" i="4"/>
  <c r="HM91" i="4"/>
  <c r="HM75" i="4"/>
  <c r="HM59" i="4"/>
  <c r="FE75" i="4"/>
  <c r="FE59" i="4"/>
  <c r="FE91" i="4"/>
  <c r="EX165" i="4"/>
  <c r="EX173" i="4" s="1"/>
  <c r="EX181" i="4" s="1"/>
  <c r="EX189" i="4" s="1"/>
  <c r="EX197" i="4" s="1"/>
  <c r="EX205" i="4" s="1"/>
  <c r="EX213" i="4" s="1"/>
  <c r="EX221" i="4" s="1"/>
  <c r="EX140" i="4"/>
  <c r="EX148" i="4" s="1"/>
  <c r="EX156" i="4" s="1"/>
  <c r="EX83" i="4"/>
  <c r="EX91" i="4" s="1"/>
  <c r="ID167" i="4"/>
  <c r="ID175" i="4" s="1"/>
  <c r="ID183" i="4" s="1"/>
  <c r="ID191" i="4" s="1"/>
  <c r="ID199" i="4" s="1"/>
  <c r="ID207" i="4" s="1"/>
  <c r="ID215" i="4" s="1"/>
  <c r="ID223" i="4" s="1"/>
  <c r="ID142" i="4"/>
  <c r="ID150" i="4" s="1"/>
  <c r="ID158" i="4" s="1"/>
  <c r="ID85" i="4"/>
  <c r="ID93" i="4" s="1"/>
  <c r="V155" i="4"/>
  <c r="AQ147" i="4"/>
  <c r="BL147" i="4" s="1"/>
  <c r="CG147" i="4" s="1"/>
  <c r="CD131" i="4"/>
  <c r="CD82" i="4" s="1"/>
  <c r="CD90" i="4" s="1"/>
  <c r="BI82" i="4"/>
  <c r="BI90" i="4" s="1"/>
  <c r="CO192" i="4"/>
  <c r="CO125" i="4"/>
  <c r="T155" i="4"/>
  <c r="AO147" i="4"/>
  <c r="BJ147" i="4" s="1"/>
  <c r="CE147" i="4" s="1"/>
  <c r="CN57" i="4"/>
  <c r="CN24" i="4"/>
  <c r="BR130" i="4"/>
  <c r="BR81" i="4" s="1"/>
  <c r="CM67" i="4" s="1"/>
  <c r="CM45" i="4" s="1"/>
  <c r="CM23" i="4" s="1"/>
  <c r="AW81" i="4"/>
  <c r="W155" i="4"/>
  <c r="AR147" i="4"/>
  <c r="BM147" i="4" s="1"/>
  <c r="CH147" i="4" s="1"/>
  <c r="CT192" i="4"/>
  <c r="CT125" i="4"/>
  <c r="ID128" i="4"/>
  <c r="ID136" i="4" s="1"/>
  <c r="ID71" i="4"/>
  <c r="ID79" i="4" s="1"/>
  <c r="BW131" i="4"/>
  <c r="BW82" i="4" s="1"/>
  <c r="BW90" i="4" s="1"/>
  <c r="BB82" i="4"/>
  <c r="BB90" i="4" s="1"/>
  <c r="IR75" i="4"/>
  <c r="IR59" i="4"/>
  <c r="IR91" i="4"/>
  <c r="IQ75" i="4"/>
  <c r="IQ59" i="4"/>
  <c r="IQ91" i="4"/>
  <c r="HS75" i="4"/>
  <c r="HS59" i="4"/>
  <c r="HS91" i="4"/>
  <c r="FG59" i="4"/>
  <c r="FG91" i="4"/>
  <c r="FG75" i="4"/>
  <c r="IN91" i="4"/>
  <c r="IN75" i="4"/>
  <c r="IN59" i="4"/>
  <c r="HW75" i="4"/>
  <c r="HW59" i="4"/>
  <c r="HW91" i="4"/>
  <c r="AC281" i="4"/>
  <c r="BQ280" i="4"/>
  <c r="BQ395" i="4" s="1"/>
  <c r="BC280" i="4"/>
  <c r="BF280" i="4"/>
  <c r="BO280" i="4"/>
  <c r="BO395" i="4" s="1"/>
  <c r="BK280" i="4"/>
  <c r="BK395" i="4" s="1"/>
  <c r="AW280" i="4"/>
  <c r="BN280" i="4"/>
  <c r="BN395" i="4" s="1"/>
  <c r="AV280" i="4"/>
  <c r="BS280" i="4"/>
  <c r="BS395" i="4" s="1"/>
  <c r="BE280" i="4"/>
  <c r="BV280" i="4"/>
  <c r="BM280" i="4"/>
  <c r="BM395" i="4" s="1"/>
  <c r="BA280" i="4"/>
  <c r="AR280" i="4"/>
  <c r="AT280" i="4"/>
  <c r="BL280" i="4"/>
  <c r="BU280" i="4"/>
  <c r="BU395" i="4" s="1"/>
  <c r="BG280" i="4"/>
  <c r="AZ280" i="4"/>
  <c r="BB280" i="4"/>
  <c r="BT280" i="4"/>
  <c r="BW280" i="4"/>
  <c r="BH280" i="4"/>
  <c r="BH395" i="4" s="1"/>
  <c r="BJ280" i="4"/>
  <c r="BJ395" i="4" s="1"/>
  <c r="AS280" i="4"/>
  <c r="BD280" i="4"/>
  <c r="BP280" i="4"/>
  <c r="BI280" i="4"/>
  <c r="BI395" i="4" s="1"/>
  <c r="BR280" i="4"/>
  <c r="BR395" i="4" s="1"/>
  <c r="AU280" i="4"/>
  <c r="AX280" i="4"/>
  <c r="AY280" i="4"/>
  <c r="EX169" i="4"/>
  <c r="EX177" i="4" s="1"/>
  <c r="EX185" i="4" s="1"/>
  <c r="EX193" i="4" s="1"/>
  <c r="EX201" i="4" s="1"/>
  <c r="EX209" i="4" s="1"/>
  <c r="EX217" i="4" s="1"/>
  <c r="EX225" i="4" s="1"/>
  <c r="EX144" i="4"/>
  <c r="EX152" i="4" s="1"/>
  <c r="EX160" i="4" s="1"/>
  <c r="EX87" i="4"/>
  <c r="EX95" i="4" s="1"/>
  <c r="CA131" i="4"/>
  <c r="CA82" i="4" s="1"/>
  <c r="CA90" i="4" s="1"/>
  <c r="BF82" i="4"/>
  <c r="BF90" i="4" s="1"/>
  <c r="CM232" i="4"/>
  <c r="CM165" i="4"/>
  <c r="CM243" i="4" s="1"/>
  <c r="CP192" i="4"/>
  <c r="CP125" i="4"/>
  <c r="BV131" i="4"/>
  <c r="BV82" i="4" s="1"/>
  <c r="BV90" i="4" s="1"/>
  <c r="BA82" i="4"/>
  <c r="BA90" i="4" s="1"/>
  <c r="CW57" i="4"/>
  <c r="CW24" i="4"/>
  <c r="BU298" i="4"/>
  <c r="BQ298" i="4"/>
  <c r="AW298" i="4"/>
  <c r="BM298" i="4"/>
  <c r="BI298" i="4"/>
  <c r="AT298" i="4"/>
  <c r="BT298" i="4"/>
  <c r="BP298" i="4"/>
  <c r="BE298" i="4"/>
  <c r="BB298" i="4"/>
  <c r="AV298" i="4"/>
  <c r="BL298" i="4"/>
  <c r="BH298" i="4"/>
  <c r="BD298" i="4"/>
  <c r="BS298" i="4"/>
  <c r="BW298" i="4"/>
  <c r="AY298" i="4"/>
  <c r="BK298" i="4"/>
  <c r="BO298" i="4"/>
  <c r="BG298" i="4"/>
  <c r="AR298" i="4"/>
  <c r="AS298" i="4"/>
  <c r="BR298" i="4"/>
  <c r="BV298" i="4"/>
  <c r="AX298" i="4"/>
  <c r="AZ298" i="4"/>
  <c r="BA298" i="4"/>
  <c r="AU298" i="4"/>
  <c r="BJ298" i="4"/>
  <c r="BN298" i="4"/>
  <c r="BF298" i="4"/>
  <c r="BC298" i="4"/>
  <c r="CY192" i="4"/>
  <c r="CY125" i="4"/>
  <c r="J155" i="4"/>
  <c r="AE147" i="4"/>
  <c r="AZ147" i="4" s="1"/>
  <c r="BU147" i="4" s="1"/>
  <c r="DA192" i="4"/>
  <c r="DA125" i="4"/>
  <c r="CY57" i="4"/>
  <c r="CY24" i="4"/>
  <c r="GB98" i="4"/>
  <c r="DQ106" i="4"/>
  <c r="DQ49" i="4"/>
  <c r="DQ40" i="4" s="1"/>
  <c r="IJ75" i="4"/>
  <c r="IJ59" i="4"/>
  <c r="IJ91" i="4"/>
  <c r="II75" i="4"/>
  <c r="II59" i="4"/>
  <c r="II91" i="4"/>
  <c r="HK75" i="4"/>
  <c r="HK59" i="4"/>
  <c r="HK91" i="4"/>
  <c r="EY59" i="4"/>
  <c r="EY91" i="4"/>
  <c r="EY75" i="4"/>
  <c r="IF91" i="4"/>
  <c r="IF75" i="4"/>
  <c r="IF59" i="4"/>
  <c r="HO75" i="4"/>
  <c r="HO59" i="4"/>
  <c r="HO91" i="4"/>
  <c r="BL395" i="4"/>
  <c r="CM226" i="4"/>
  <c r="CM159" i="4"/>
  <c r="CM237" i="4" s="1"/>
  <c r="CS192" i="4"/>
  <c r="CS125" i="4"/>
  <c r="AB152" i="4"/>
  <c r="AW152" i="4" s="1"/>
  <c r="BR152" i="4" s="1"/>
  <c r="G160" i="4"/>
  <c r="CU24" i="4"/>
  <c r="CU57" i="4"/>
  <c r="CN191" i="4"/>
  <c r="CN124" i="4"/>
  <c r="CG131" i="4"/>
  <c r="CG82" i="4" s="1"/>
  <c r="CG90" i="4" s="1"/>
  <c r="BL82" i="4"/>
  <c r="BL90" i="4" s="1"/>
  <c r="ID166" i="4"/>
  <c r="ID174" i="4" s="1"/>
  <c r="ID182" i="4" s="1"/>
  <c r="ID190" i="4" s="1"/>
  <c r="ID198" i="4" s="1"/>
  <c r="ID206" i="4" s="1"/>
  <c r="ID214" i="4" s="1"/>
  <c r="ID222" i="4" s="1"/>
  <c r="ID141" i="4"/>
  <c r="ID149" i="4" s="1"/>
  <c r="ID157" i="4" s="1"/>
  <c r="ID84" i="4"/>
  <c r="ID92" i="4" s="1"/>
  <c r="CX57" i="4"/>
  <c r="CX24" i="4"/>
  <c r="BR135" i="4"/>
  <c r="BR86" i="4" s="1"/>
  <c r="BR94" i="4" s="1"/>
  <c r="AW86" i="4"/>
  <c r="AW94" i="4" s="1"/>
  <c r="N155" i="4"/>
  <c r="AI147" i="4"/>
  <c r="BD147" i="4" s="1"/>
  <c r="BY147" i="4" s="1"/>
  <c r="CQ57" i="4"/>
  <c r="CQ24" i="4"/>
  <c r="FS46" i="4"/>
  <c r="GN43" i="4"/>
  <c r="EC43" i="4"/>
  <c r="FL75" i="4"/>
  <c r="FL59" i="4"/>
  <c r="FL91" i="4"/>
  <c r="HX75" i="4"/>
  <c r="HX59" i="4"/>
  <c r="HX91" i="4"/>
  <c r="IS75" i="4"/>
  <c r="IS59" i="4"/>
  <c r="IS91" i="4"/>
  <c r="HV91" i="4"/>
  <c r="HV75" i="4"/>
  <c r="HV59" i="4"/>
  <c r="HT59" i="4"/>
  <c r="HT91" i="4"/>
  <c r="HT75" i="4"/>
  <c r="IO91" i="4"/>
  <c r="IO75" i="4"/>
  <c r="IO59" i="4"/>
  <c r="CT24" i="4"/>
  <c r="CT57" i="4"/>
  <c r="BP395" i="4"/>
  <c r="ID124" i="4"/>
  <c r="ID132" i="4" s="1"/>
  <c r="ID67" i="4"/>
  <c r="ID75" i="4" s="1"/>
  <c r="BR136" i="4"/>
  <c r="BR87" i="4" s="1"/>
  <c r="BR95" i="4" s="1"/>
  <c r="AW87" i="4"/>
  <c r="AW95" i="4" s="1"/>
  <c r="CZ192" i="4"/>
  <c r="CZ125" i="4"/>
  <c r="CM231" i="4"/>
  <c r="CM164" i="4"/>
  <c r="CM242" i="4" s="1"/>
  <c r="G154" i="4"/>
  <c r="AB146" i="4"/>
  <c r="AW146" i="4" s="1"/>
  <c r="BR146" i="4" s="1"/>
  <c r="CM233" i="4"/>
  <c r="CM166" i="4"/>
  <c r="CM244" i="4" s="1"/>
  <c r="CH131" i="4"/>
  <c r="CH82" i="4" s="1"/>
  <c r="CH90" i="4" s="1"/>
  <c r="BM82" i="4"/>
  <c r="BM90" i="4" s="1"/>
  <c r="U155" i="4"/>
  <c r="AP147" i="4"/>
  <c r="BK147" i="4" s="1"/>
  <c r="CF147" i="4" s="1"/>
  <c r="HI168" i="4"/>
  <c r="HI176" i="4" s="1"/>
  <c r="HI184" i="4" s="1"/>
  <c r="HI192" i="4" s="1"/>
  <c r="HI200" i="4" s="1"/>
  <c r="HI208" i="4" s="1"/>
  <c r="HI216" i="4" s="1"/>
  <c r="HI224" i="4" s="1"/>
  <c r="HI143" i="4"/>
  <c r="HI151" i="4" s="1"/>
  <c r="HI159" i="4" s="1"/>
  <c r="HI86" i="4"/>
  <c r="HI94" i="4" s="1"/>
  <c r="CX192" i="4"/>
  <c r="CX125" i="4"/>
  <c r="G156" i="4"/>
  <c r="AB148" i="4"/>
  <c r="AW148" i="4" s="1"/>
  <c r="BR148" i="4" s="1"/>
  <c r="G157" i="4"/>
  <c r="AB149" i="4"/>
  <c r="AW149" i="4" s="1"/>
  <c r="BR149" i="4" s="1"/>
  <c r="Q155" i="4"/>
  <c r="AL147" i="4"/>
  <c r="BG147" i="4" s="1"/>
  <c r="CB147" i="4" s="1"/>
  <c r="BU131" i="4"/>
  <c r="BU82" i="4" s="1"/>
  <c r="BU90" i="4" s="1"/>
  <c r="AZ82" i="4"/>
  <c r="AZ90" i="4" s="1"/>
  <c r="DA24" i="4"/>
  <c r="DA57" i="4"/>
  <c r="G159" i="4"/>
  <c r="AB151" i="4"/>
  <c r="AW151" i="4" s="1"/>
  <c r="BR151" i="4" s="1"/>
  <c r="FD75" i="4"/>
  <c r="FD59" i="4"/>
  <c r="FD91" i="4"/>
  <c r="HP75" i="4"/>
  <c r="HP59" i="4"/>
  <c r="HP91" i="4"/>
  <c r="IK75" i="4"/>
  <c r="IK59" i="4"/>
  <c r="IK91" i="4"/>
  <c r="HN91" i="4"/>
  <c r="HN75" i="4"/>
  <c r="HN59" i="4"/>
  <c r="HL59" i="4"/>
  <c r="HL91" i="4"/>
  <c r="HL75" i="4"/>
  <c r="IG91" i="4"/>
  <c r="IG75" i="4"/>
  <c r="IG59" i="4"/>
  <c r="BV395" i="4"/>
  <c r="BT395" i="4"/>
  <c r="CV57" i="4"/>
  <c r="CV24" i="4"/>
  <c r="CM227" i="4"/>
  <c r="CM160" i="4"/>
  <c r="CM238" i="4" s="1"/>
  <c r="ID127" i="4"/>
  <c r="ID135" i="4" s="1"/>
  <c r="ID70" i="4"/>
  <c r="ID78" i="4" s="1"/>
  <c r="R155" i="4"/>
  <c r="AM147" i="4"/>
  <c r="BH147" i="4" s="1"/>
  <c r="CC147" i="4" s="1"/>
  <c r="S155" i="4"/>
  <c r="AN147" i="4"/>
  <c r="BI147" i="4" s="1"/>
  <c r="CD147" i="4" s="1"/>
  <c r="P155" i="4"/>
  <c r="AK147" i="4"/>
  <c r="BF147" i="4" s="1"/>
  <c r="CA147" i="4" s="1"/>
  <c r="CC131" i="4"/>
  <c r="CC82" i="4" s="1"/>
  <c r="CC90" i="4" s="1"/>
  <c r="BH82" i="4"/>
  <c r="BH90" i="4" s="1"/>
  <c r="CP57" i="4"/>
  <c r="CP24" i="4"/>
  <c r="CW192" i="4"/>
  <c r="CW125" i="4"/>
  <c r="FB224" i="4"/>
  <c r="FJ224" i="4"/>
  <c r="IG224" i="4"/>
  <c r="IO224" i="4"/>
  <c r="HQ224" i="4"/>
  <c r="HY224" i="4"/>
  <c r="HK224" i="4"/>
  <c r="HU224" i="4"/>
  <c r="FD224" i="4"/>
  <c r="FE224" i="4"/>
  <c r="FM224" i="4"/>
  <c r="IJ224" i="4"/>
  <c r="IR224" i="4"/>
  <c r="FF224" i="4"/>
  <c r="IK224" i="4"/>
  <c r="IS224" i="4"/>
  <c r="EY224" i="4"/>
  <c r="FG224" i="4"/>
  <c r="HS224" i="4"/>
  <c r="EZ224" i="4"/>
  <c r="FH224" i="4"/>
  <c r="HN224" i="4"/>
  <c r="HV224" i="4"/>
  <c r="FC224" i="4"/>
  <c r="FK224" i="4"/>
  <c r="FL224" i="4"/>
  <c r="HO224" i="4"/>
  <c r="HW224" i="4"/>
  <c r="IH224" i="4"/>
  <c r="IP224" i="4"/>
  <c r="II224" i="4"/>
  <c r="IQ224" i="4"/>
  <c r="HL224" i="4"/>
  <c r="HT224" i="4"/>
  <c r="FA224" i="4"/>
  <c r="FI224" i="4"/>
  <c r="IF224" i="4"/>
  <c r="IN224" i="4"/>
  <c r="HP224" i="4"/>
  <c r="HX224" i="4"/>
  <c r="FN224" i="4"/>
  <c r="HJ224" i="4"/>
  <c r="HR224" i="4"/>
  <c r="IL224" i="4"/>
  <c r="IT224" i="4"/>
  <c r="IE224" i="4"/>
  <c r="IM224" i="4"/>
  <c r="HM224" i="4"/>
  <c r="AX138" i="4"/>
  <c r="AC89" i="4"/>
  <c r="CR57" i="4"/>
  <c r="CR24" i="4"/>
  <c r="BS131" i="4"/>
  <c r="BS82" i="4" s="1"/>
  <c r="BS90" i="4" s="1"/>
  <c r="AX82" i="4"/>
  <c r="AX90" i="4" s="1"/>
  <c r="HM166" i="4"/>
  <c r="HU166" i="4"/>
  <c r="IL166" i="4"/>
  <c r="IT166" i="4"/>
  <c r="HN166" i="4"/>
  <c r="HV166" i="4"/>
  <c r="EY166" i="4"/>
  <c r="FG166" i="4"/>
  <c r="FC166" i="4"/>
  <c r="FK166" i="4"/>
  <c r="IH166" i="4"/>
  <c r="IP166" i="4"/>
  <c r="IK166" i="4"/>
  <c r="IS166" i="4"/>
  <c r="HK166" i="4"/>
  <c r="HS166" i="4"/>
  <c r="EZ166" i="4"/>
  <c r="FH166" i="4"/>
  <c r="FA166" i="4"/>
  <c r="FI166" i="4"/>
  <c r="HP166" i="4"/>
  <c r="HX166" i="4"/>
  <c r="II166" i="4"/>
  <c r="IQ166" i="4"/>
  <c r="FF166" i="4"/>
  <c r="FN166" i="4"/>
  <c r="IE166" i="4"/>
  <c r="IM166" i="4"/>
  <c r="FD166" i="4"/>
  <c r="FL166" i="4"/>
  <c r="IJ166" i="4"/>
  <c r="IR166" i="4"/>
  <c r="HJ166" i="4"/>
  <c r="HR166" i="4"/>
  <c r="FB166" i="4"/>
  <c r="FJ166" i="4"/>
  <c r="IG166" i="4"/>
  <c r="IO166" i="4"/>
  <c r="HO166" i="4"/>
  <c r="HW166" i="4"/>
  <c r="FE166" i="4"/>
  <c r="FM166" i="4"/>
  <c r="HQ166" i="4"/>
  <c r="HY166" i="4"/>
  <c r="HL166" i="4"/>
  <c r="HT166" i="4"/>
  <c r="IF166" i="4"/>
  <c r="IN166" i="4"/>
  <c r="IM59" i="4"/>
  <c r="IM91" i="4"/>
  <c r="IM75" i="4"/>
  <c r="FI91" i="4"/>
  <c r="FI75" i="4"/>
  <c r="FI59" i="4"/>
  <c r="IP75" i="4"/>
  <c r="IP59" i="4"/>
  <c r="IP91" i="4"/>
  <c r="IT75" i="4"/>
  <c r="IT59" i="4"/>
  <c r="IT91" i="4"/>
  <c r="HY75" i="4"/>
  <c r="HY59" i="4"/>
  <c r="HY91" i="4"/>
  <c r="FJ75" i="4"/>
  <c r="FJ59" i="4"/>
  <c r="FJ91" i="4"/>
  <c r="O155" i="4"/>
  <c r="AJ147" i="4"/>
  <c r="BE147" i="4" s="1"/>
  <c r="BZ147" i="4" s="1"/>
  <c r="AT33" i="5" l="1"/>
  <c r="AY33" i="5" s="1"/>
  <c r="AW33" i="5"/>
  <c r="AG23" i="5"/>
  <c r="AS23" i="5"/>
  <c r="AD23" i="5"/>
  <c r="AP23" i="5"/>
  <c r="AF23" i="5"/>
  <c r="AR23" i="5"/>
  <c r="AQ23" i="5"/>
  <c r="AE23" i="5"/>
  <c r="AH26" i="5"/>
  <c r="AT26" i="5" s="1"/>
  <c r="AI26" i="5"/>
  <c r="AU26" i="5" s="1"/>
  <c r="AT15" i="5"/>
  <c r="AY15" i="5" s="1"/>
  <c r="AW15" i="5"/>
  <c r="AH22" i="5"/>
  <c r="AT22" i="5" s="1"/>
  <c r="AI22" i="5"/>
  <c r="AU22" i="5" s="1"/>
  <c r="AJ155" i="4"/>
  <c r="BE155" i="4" s="1"/>
  <c r="BZ155" i="4" s="1"/>
  <c r="O163" i="4"/>
  <c r="HY92" i="4"/>
  <c r="HY76" i="4"/>
  <c r="HY60" i="4"/>
  <c r="FJ92" i="4"/>
  <c r="FJ76" i="4"/>
  <c r="FJ60" i="4"/>
  <c r="IM92" i="4"/>
  <c r="IM60" i="4"/>
  <c r="IM76" i="4"/>
  <c r="FI92" i="4"/>
  <c r="FI76" i="4"/>
  <c r="FI60" i="4"/>
  <c r="IP92" i="4"/>
  <c r="IP76" i="4"/>
  <c r="IP60" i="4"/>
  <c r="IT92" i="4"/>
  <c r="IT76" i="4"/>
  <c r="IT60" i="4"/>
  <c r="AN155" i="4"/>
  <c r="BI155" i="4" s="1"/>
  <c r="CD155" i="4" s="1"/>
  <c r="S163" i="4"/>
  <c r="CV35" i="4"/>
  <c r="CV15" i="4"/>
  <c r="DQ99" i="4" s="1"/>
  <c r="G168" i="4"/>
  <c r="AB160" i="4"/>
  <c r="AW160" i="4" s="1"/>
  <c r="BR160" i="4" s="1"/>
  <c r="GB106" i="4"/>
  <c r="EL98" i="4"/>
  <c r="GB49" i="4"/>
  <c r="GB40" i="4" s="1"/>
  <c r="AE155" i="4"/>
  <c r="AZ155" i="4" s="1"/>
  <c r="BU155" i="4" s="1"/>
  <c r="J163" i="4"/>
  <c r="CP203" i="4"/>
  <c r="CP136" i="4"/>
  <c r="ID169" i="4"/>
  <c r="ID177" i="4" s="1"/>
  <c r="ID185" i="4" s="1"/>
  <c r="ID193" i="4" s="1"/>
  <c r="ID201" i="4" s="1"/>
  <c r="ID209" i="4" s="1"/>
  <c r="ID217" i="4" s="1"/>
  <c r="ID225" i="4" s="1"/>
  <c r="ID144" i="4"/>
  <c r="ID152" i="4" s="1"/>
  <c r="ID160" i="4" s="1"/>
  <c r="ID87" i="4"/>
  <c r="ID95" i="4" s="1"/>
  <c r="AR155" i="4"/>
  <c r="BM155" i="4" s="1"/>
  <c r="CH155" i="4" s="1"/>
  <c r="W163" i="4"/>
  <c r="AO155" i="4"/>
  <c r="BJ155" i="4" s="1"/>
  <c r="CE155" i="4" s="1"/>
  <c r="T163" i="4"/>
  <c r="DB15" i="4"/>
  <c r="DW99" i="4" s="1"/>
  <c r="DB35" i="4"/>
  <c r="CN203" i="4"/>
  <c r="CN136" i="4"/>
  <c r="FK422" i="4"/>
  <c r="FC422" i="4"/>
  <c r="EU422" i="4"/>
  <c r="EM422" i="4"/>
  <c r="EE422" i="4"/>
  <c r="DW422" i="4"/>
  <c r="DO422" i="4"/>
  <c r="DG422" i="4"/>
  <c r="CY422" i="4"/>
  <c r="CQ422" i="4"/>
  <c r="CI422" i="4"/>
  <c r="CA422" i="4"/>
  <c r="BC422" i="4"/>
  <c r="AU422" i="4"/>
  <c r="FI422" i="4"/>
  <c r="FA422" i="4"/>
  <c r="ES422" i="4"/>
  <c r="EK422" i="4"/>
  <c r="EC422" i="4"/>
  <c r="DU422" i="4"/>
  <c r="DM422" i="4"/>
  <c r="DE422" i="4"/>
  <c r="CW422" i="4"/>
  <c r="CO422" i="4"/>
  <c r="CG422" i="4"/>
  <c r="BY422" i="4"/>
  <c r="BA422" i="4"/>
  <c r="AS422" i="4"/>
  <c r="FH422" i="4"/>
  <c r="EZ422" i="4"/>
  <c r="ER422" i="4"/>
  <c r="EJ422" i="4"/>
  <c r="EB422" i="4"/>
  <c r="DT422" i="4"/>
  <c r="DL422" i="4"/>
  <c r="DD422" i="4"/>
  <c r="CV422" i="4"/>
  <c r="CN422" i="4"/>
  <c r="CF422" i="4"/>
  <c r="BX422" i="4"/>
  <c r="AZ422" i="4"/>
  <c r="AR422" i="4"/>
  <c r="FO422" i="4"/>
  <c r="FG422" i="4"/>
  <c r="EY422" i="4"/>
  <c r="EQ422" i="4"/>
  <c r="EI422" i="4"/>
  <c r="EA422" i="4"/>
  <c r="DS422" i="4"/>
  <c r="DK422" i="4"/>
  <c r="DC422" i="4"/>
  <c r="CU422" i="4"/>
  <c r="CM422" i="4"/>
  <c r="CE422" i="4"/>
  <c r="BG422" i="4"/>
  <c r="AY422" i="4"/>
  <c r="FM422" i="4"/>
  <c r="FE422" i="4"/>
  <c r="EW422" i="4"/>
  <c r="EO422" i="4"/>
  <c r="EG422" i="4"/>
  <c r="DY422" i="4"/>
  <c r="DQ422" i="4"/>
  <c r="DI422" i="4"/>
  <c r="DA422" i="4"/>
  <c r="CS422" i="4"/>
  <c r="CK422" i="4"/>
  <c r="CC422" i="4"/>
  <c r="BE422" i="4"/>
  <c r="AW422" i="4"/>
  <c r="FL422" i="4"/>
  <c r="FD422" i="4"/>
  <c r="EV422" i="4"/>
  <c r="EN422" i="4"/>
  <c r="EF422" i="4"/>
  <c r="DX422" i="4"/>
  <c r="DP422" i="4"/>
  <c r="DH422" i="4"/>
  <c r="CZ422" i="4"/>
  <c r="CR422" i="4"/>
  <c r="CJ422" i="4"/>
  <c r="CB422" i="4"/>
  <c r="BD422" i="4"/>
  <c r="AV422" i="4"/>
  <c r="EP422" i="4"/>
  <c r="DJ422" i="4"/>
  <c r="CD422" i="4"/>
  <c r="AX422" i="4"/>
  <c r="EL422" i="4"/>
  <c r="DF422" i="4"/>
  <c r="BZ422" i="4"/>
  <c r="AT422" i="4"/>
  <c r="FN422" i="4"/>
  <c r="EH422" i="4"/>
  <c r="DB422" i="4"/>
  <c r="FJ422" i="4"/>
  <c r="ED422" i="4"/>
  <c r="CX422" i="4"/>
  <c r="FF422" i="4"/>
  <c r="DZ422" i="4"/>
  <c r="CT422" i="4"/>
  <c r="FB422" i="4"/>
  <c r="DV422" i="4"/>
  <c r="CP422" i="4"/>
  <c r="EX422" i="4"/>
  <c r="DR422" i="4"/>
  <c r="CL422" i="4"/>
  <c r="BF422" i="4"/>
  <c r="ET422" i="4"/>
  <c r="DN422" i="4"/>
  <c r="CH422" i="4"/>
  <c r="BB422" i="4"/>
  <c r="AA369" i="4"/>
  <c r="Z373" i="4"/>
  <c r="M163" i="4"/>
  <c r="AH155" i="4"/>
  <c r="BC155" i="4" s="1"/>
  <c r="BX155" i="4" s="1"/>
  <c r="IR95" i="4"/>
  <c r="IR79" i="4"/>
  <c r="IR63" i="4"/>
  <c r="IF95" i="4"/>
  <c r="IF79" i="4"/>
  <c r="IF63" i="4"/>
  <c r="HS95" i="4"/>
  <c r="HS79" i="4"/>
  <c r="HS63" i="4"/>
  <c r="IG95" i="4"/>
  <c r="IG79" i="4"/>
  <c r="IG63" i="4"/>
  <c r="FI95" i="4"/>
  <c r="FI79" i="4"/>
  <c r="FI63" i="4"/>
  <c r="IE95" i="4"/>
  <c r="IE79" i="4"/>
  <c r="IE63" i="4"/>
  <c r="FT106" i="4"/>
  <c r="ED98" i="4"/>
  <c r="FT49" i="4"/>
  <c r="FT40" i="4" s="1"/>
  <c r="CA138" i="4"/>
  <c r="CA89" i="4" s="1"/>
  <c r="BF89" i="4"/>
  <c r="HQ92" i="4"/>
  <c r="HQ76" i="4"/>
  <c r="HQ60" i="4"/>
  <c r="FB92" i="4"/>
  <c r="FB76" i="4"/>
  <c r="FB60" i="4"/>
  <c r="IE92" i="4"/>
  <c r="IE60" i="4"/>
  <c r="IE76" i="4"/>
  <c r="FA92" i="4"/>
  <c r="FA76" i="4"/>
  <c r="FA60" i="4"/>
  <c r="IH92" i="4"/>
  <c r="IH76" i="4"/>
  <c r="IH60" i="4"/>
  <c r="IL92" i="4"/>
  <c r="IL76" i="4"/>
  <c r="IL60" i="4"/>
  <c r="AB159" i="4"/>
  <c r="AW159" i="4" s="1"/>
  <c r="BR159" i="4" s="1"/>
  <c r="G167" i="4"/>
  <c r="AL155" i="4"/>
  <c r="BG155" i="4" s="1"/>
  <c r="CB155" i="4" s="1"/>
  <c r="Q163" i="4"/>
  <c r="CY203" i="4"/>
  <c r="CY136" i="4"/>
  <c r="V163" i="4"/>
  <c r="AQ155" i="4"/>
  <c r="BL155" i="4" s="1"/>
  <c r="CG155" i="4" s="1"/>
  <c r="AD155" i="4"/>
  <c r="AY155" i="4" s="1"/>
  <c r="BT155" i="4" s="1"/>
  <c r="I163" i="4"/>
  <c r="IJ95" i="4"/>
  <c r="IJ79" i="4"/>
  <c r="IJ63" i="4"/>
  <c r="IS95" i="4"/>
  <c r="IS79" i="4"/>
  <c r="IS63" i="4"/>
  <c r="HK95" i="4"/>
  <c r="HK79" i="4"/>
  <c r="HK63" i="4"/>
  <c r="FB95" i="4"/>
  <c r="FB63" i="4"/>
  <c r="FB79" i="4"/>
  <c r="FA95" i="4"/>
  <c r="FA79" i="4"/>
  <c r="FA63" i="4"/>
  <c r="HT95" i="4"/>
  <c r="HT79" i="4"/>
  <c r="HT63" i="4"/>
  <c r="DC203" i="4"/>
  <c r="DC136" i="4"/>
  <c r="FM92" i="4"/>
  <c r="FM76" i="4"/>
  <c r="FM60" i="4"/>
  <c r="HR92" i="4"/>
  <c r="HR76" i="4"/>
  <c r="HR60" i="4"/>
  <c r="FN92" i="4"/>
  <c r="FN76" i="4"/>
  <c r="FN60" i="4"/>
  <c r="FH92" i="4"/>
  <c r="FH76" i="4"/>
  <c r="FH60" i="4"/>
  <c r="FK92" i="4"/>
  <c r="FK76" i="4"/>
  <c r="FK60" i="4"/>
  <c r="HU92" i="4"/>
  <c r="HU76" i="4"/>
  <c r="HU60" i="4"/>
  <c r="BS138" i="4"/>
  <c r="BS89" i="4" s="1"/>
  <c r="AX89" i="4"/>
  <c r="AM155" i="4"/>
  <c r="BH155" i="4" s="1"/>
  <c r="CC155" i="4" s="1"/>
  <c r="R163" i="4"/>
  <c r="ID165" i="4"/>
  <c r="ID173" i="4" s="1"/>
  <c r="ID181" i="4" s="1"/>
  <c r="ID189" i="4" s="1"/>
  <c r="ID197" i="4" s="1"/>
  <c r="ID205" i="4" s="1"/>
  <c r="ID213" i="4" s="1"/>
  <c r="ID221" i="4" s="1"/>
  <c r="ID140" i="4"/>
  <c r="ID148" i="4" s="1"/>
  <c r="ID156" i="4" s="1"/>
  <c r="ID83" i="4"/>
  <c r="ID91" i="4" s="1"/>
  <c r="CY35" i="4"/>
  <c r="CY15" i="4"/>
  <c r="DT99" i="4" s="1"/>
  <c r="CT203" i="4"/>
  <c r="CT136" i="4"/>
  <c r="GN47" i="4"/>
  <c r="HI44" i="4"/>
  <c r="CO35" i="4"/>
  <c r="CO15" i="4"/>
  <c r="DJ99" i="4" s="1"/>
  <c r="IH167" i="4"/>
  <c r="IP167" i="4"/>
  <c r="HM167" i="4"/>
  <c r="HU167" i="4"/>
  <c r="FB167" i="4"/>
  <c r="FJ167" i="4"/>
  <c r="HP167" i="4"/>
  <c r="HX167" i="4"/>
  <c r="II167" i="4"/>
  <c r="IQ167" i="4"/>
  <c r="FF167" i="4"/>
  <c r="FN167" i="4"/>
  <c r="IL167" i="4"/>
  <c r="IT167" i="4"/>
  <c r="HN167" i="4"/>
  <c r="HV167" i="4"/>
  <c r="FD167" i="4"/>
  <c r="FL167" i="4"/>
  <c r="HJ167" i="4"/>
  <c r="HR167" i="4"/>
  <c r="IG167" i="4"/>
  <c r="IO167" i="4"/>
  <c r="HO167" i="4"/>
  <c r="HW167" i="4"/>
  <c r="FE167" i="4"/>
  <c r="FM167" i="4"/>
  <c r="HQ167" i="4"/>
  <c r="HY167" i="4"/>
  <c r="IK167" i="4"/>
  <c r="IS167" i="4"/>
  <c r="HK167" i="4"/>
  <c r="HS167" i="4"/>
  <c r="IF167" i="4"/>
  <c r="IN167" i="4"/>
  <c r="IE167" i="4"/>
  <c r="IM167" i="4"/>
  <c r="IJ167" i="4"/>
  <c r="IR167" i="4"/>
  <c r="FC167" i="4"/>
  <c r="FK167" i="4"/>
  <c r="EZ167" i="4"/>
  <c r="FH167" i="4"/>
  <c r="HL167" i="4"/>
  <c r="HT167" i="4"/>
  <c r="FA167" i="4"/>
  <c r="FI167" i="4"/>
  <c r="EY167" i="4"/>
  <c r="FG167" i="4"/>
  <c r="FM95" i="4"/>
  <c r="FM79" i="4"/>
  <c r="FM63" i="4"/>
  <c r="IK95" i="4"/>
  <c r="IK79" i="4"/>
  <c r="IK63" i="4"/>
  <c r="FG95" i="4"/>
  <c r="FG79" i="4"/>
  <c r="FG63" i="4"/>
  <c r="HU95" i="4"/>
  <c r="HU79" i="4"/>
  <c r="HU63" i="4"/>
  <c r="FH95" i="4"/>
  <c r="FH79" i="4"/>
  <c r="FH63" i="4"/>
  <c r="HL95" i="4"/>
  <c r="HL79" i="4"/>
  <c r="HL63" i="4"/>
  <c r="FE92" i="4"/>
  <c r="FE76" i="4"/>
  <c r="FE60" i="4"/>
  <c r="HJ92" i="4"/>
  <c r="HJ76" i="4"/>
  <c r="HJ60" i="4"/>
  <c r="FF92" i="4"/>
  <c r="FF76" i="4"/>
  <c r="FF60" i="4"/>
  <c r="EZ92" i="4"/>
  <c r="EZ76" i="4"/>
  <c r="EZ60" i="4"/>
  <c r="FC92" i="4"/>
  <c r="FC76" i="4"/>
  <c r="FC60" i="4"/>
  <c r="HM92" i="4"/>
  <c r="HM76" i="4"/>
  <c r="HM60" i="4"/>
  <c r="CW203" i="4"/>
  <c r="CW136" i="4"/>
  <c r="G165" i="4"/>
  <c r="AB157" i="4"/>
  <c r="AW157" i="4" s="1"/>
  <c r="BR157" i="4" s="1"/>
  <c r="N163" i="4"/>
  <c r="AI155" i="4"/>
  <c r="BD155" i="4" s="1"/>
  <c r="BY155" i="4" s="1"/>
  <c r="CS203" i="4"/>
  <c r="CS136" i="4"/>
  <c r="CV202" i="4"/>
  <c r="CV135" i="4"/>
  <c r="BI399" i="4"/>
  <c r="L323" i="4"/>
  <c r="T322" i="4"/>
  <c r="V14" i="4" s="1"/>
  <c r="FE95" i="4"/>
  <c r="FE79" i="4"/>
  <c r="FE63" i="4"/>
  <c r="FN95" i="4"/>
  <c r="FN79" i="4"/>
  <c r="FN63" i="4"/>
  <c r="EY95" i="4"/>
  <c r="EY63" i="4"/>
  <c r="EY79" i="4"/>
  <c r="HM95" i="4"/>
  <c r="HM79" i="4"/>
  <c r="HM63" i="4"/>
  <c r="HQ95" i="4"/>
  <c r="HQ79" i="4"/>
  <c r="HQ63" i="4"/>
  <c r="FK95" i="4"/>
  <c r="FK79" i="4"/>
  <c r="FK63" i="4"/>
  <c r="IN92" i="4"/>
  <c r="IN76" i="4"/>
  <c r="IN60" i="4"/>
  <c r="HW92" i="4"/>
  <c r="HW76" i="4"/>
  <c r="HW60" i="4"/>
  <c r="IR92" i="4"/>
  <c r="IR76" i="4"/>
  <c r="IR60" i="4"/>
  <c r="IQ92" i="4"/>
  <c r="IQ76" i="4"/>
  <c r="IQ60" i="4"/>
  <c r="HS92" i="4"/>
  <c r="HS76" i="4"/>
  <c r="HS60" i="4"/>
  <c r="FG92" i="4"/>
  <c r="FG60" i="4"/>
  <c r="FG76" i="4"/>
  <c r="DA35" i="4"/>
  <c r="DA15" i="4"/>
  <c r="DV99" i="4" s="1"/>
  <c r="EC46" i="4"/>
  <c r="EX43" i="4"/>
  <c r="EX46" i="4" s="1"/>
  <c r="CW35" i="4"/>
  <c r="CW15" i="4"/>
  <c r="DR99" i="4" s="1"/>
  <c r="CO203" i="4"/>
  <c r="CO136" i="4"/>
  <c r="CQ203" i="4"/>
  <c r="CQ136" i="4"/>
  <c r="CW233" i="4"/>
  <c r="CX233" i="4"/>
  <c r="CX87" i="4" s="1"/>
  <c r="DA233" i="4"/>
  <c r="CR233" i="4"/>
  <c r="CR87" i="4" s="1"/>
  <c r="CZ233" i="4"/>
  <c r="CZ65" i="4" s="1"/>
  <c r="CN233" i="4"/>
  <c r="CN65" i="4" s="1"/>
  <c r="CV233" i="4"/>
  <c r="CV87" i="4" s="1"/>
  <c r="CQ233" i="4"/>
  <c r="CQ43" i="4" s="1"/>
  <c r="CY233" i="4"/>
  <c r="CY43" i="4" s="1"/>
  <c r="CO233" i="4"/>
  <c r="CS233" i="4"/>
  <c r="CS43" i="4" s="1"/>
  <c r="CP233" i="4"/>
  <c r="CU233" i="4"/>
  <c r="DC233" i="4"/>
  <c r="CT233" i="4"/>
  <c r="CT87" i="4" s="1"/>
  <c r="DB233" i="4"/>
  <c r="AC314" i="4"/>
  <c r="BO313" i="4"/>
  <c r="BK313" i="4"/>
  <c r="BB313" i="4"/>
  <c r="AU313" i="4"/>
  <c r="AX313" i="4"/>
  <c r="AS313" i="4"/>
  <c r="BV313" i="4"/>
  <c r="BR313" i="4"/>
  <c r="BC313" i="4"/>
  <c r="BF313" i="4"/>
  <c r="AR313" i="4"/>
  <c r="BN313" i="4"/>
  <c r="BJ313" i="4"/>
  <c r="AV313" i="4"/>
  <c r="AZ313" i="4"/>
  <c r="BQ313" i="4"/>
  <c r="BU313" i="4"/>
  <c r="BA313" i="4"/>
  <c r="BD313" i="4"/>
  <c r="AW313" i="4"/>
  <c r="BI313" i="4"/>
  <c r="BM313" i="4"/>
  <c r="BE313" i="4"/>
  <c r="BP313" i="4"/>
  <c r="BT313" i="4"/>
  <c r="AY313" i="4"/>
  <c r="BH313" i="4"/>
  <c r="BL313" i="4"/>
  <c r="BG313" i="4"/>
  <c r="BW313" i="4"/>
  <c r="BS313" i="4"/>
  <c r="AT313" i="4"/>
  <c r="ID42" i="4"/>
  <c r="ID45" i="4" s="1"/>
  <c r="HI45" i="4"/>
  <c r="EX44" i="4"/>
  <c r="EX47" i="4" s="1"/>
  <c r="EC47" i="4"/>
  <c r="BO399" i="4"/>
  <c r="AK154" i="4"/>
  <c r="BF154" i="4" s="1"/>
  <c r="CA154" i="4" s="1"/>
  <c r="P162" i="4"/>
  <c r="HO95" i="4"/>
  <c r="HO79" i="4"/>
  <c r="HO63" i="4"/>
  <c r="FF95" i="4"/>
  <c r="FF79" i="4"/>
  <c r="FF63" i="4"/>
  <c r="HY95" i="4"/>
  <c r="HY79" i="4"/>
  <c r="HY63" i="4"/>
  <c r="HR95" i="4"/>
  <c r="HR79" i="4"/>
  <c r="HR63" i="4"/>
  <c r="IQ95" i="4"/>
  <c r="IQ63" i="4"/>
  <c r="IQ79" i="4"/>
  <c r="FC95" i="4"/>
  <c r="FC79" i="4"/>
  <c r="FC63" i="4"/>
  <c r="DC35" i="4"/>
  <c r="DC15" i="4"/>
  <c r="DX99" i="4" s="1"/>
  <c r="CS35" i="4"/>
  <c r="CS15" i="4"/>
  <c r="DN99" i="4" s="1"/>
  <c r="CX65" i="4"/>
  <c r="IF92" i="4"/>
  <c r="IF76" i="4"/>
  <c r="IF60" i="4"/>
  <c r="HO92" i="4"/>
  <c r="HO76" i="4"/>
  <c r="HO60" i="4"/>
  <c r="IJ92" i="4"/>
  <c r="IJ76" i="4"/>
  <c r="IJ60" i="4"/>
  <c r="II92" i="4"/>
  <c r="II76" i="4"/>
  <c r="II60" i="4"/>
  <c r="HK92" i="4"/>
  <c r="HK76" i="4"/>
  <c r="HK60" i="4"/>
  <c r="EY92" i="4"/>
  <c r="EY60" i="4"/>
  <c r="EY76" i="4"/>
  <c r="CP35" i="4"/>
  <c r="CP15" i="4"/>
  <c r="DK99" i="4" s="1"/>
  <c r="ID168" i="4"/>
  <c r="ID176" i="4" s="1"/>
  <c r="ID184" i="4" s="1"/>
  <c r="ID192" i="4" s="1"/>
  <c r="ID200" i="4" s="1"/>
  <c r="ID208" i="4" s="1"/>
  <c r="ID216" i="4" s="1"/>
  <c r="ID224" i="4" s="1"/>
  <c r="ID143" i="4"/>
  <c r="ID151" i="4" s="1"/>
  <c r="ID159" i="4" s="1"/>
  <c r="ID86" i="4"/>
  <c r="ID94" i="4" s="1"/>
  <c r="U163" i="4"/>
  <c r="AP155" i="4"/>
  <c r="BK155" i="4" s="1"/>
  <c r="CF155" i="4" s="1"/>
  <c r="CZ203" i="4"/>
  <c r="CZ136" i="4"/>
  <c r="GN46" i="4"/>
  <c r="HI43" i="4"/>
  <c r="CN202" i="4"/>
  <c r="CN135" i="4"/>
  <c r="DA203" i="4"/>
  <c r="DA136" i="4"/>
  <c r="CN35" i="4"/>
  <c r="CN15" i="4"/>
  <c r="DI99" i="4" s="1"/>
  <c r="AC155" i="4"/>
  <c r="AX155" i="4" s="1"/>
  <c r="BS155" i="4" s="1"/>
  <c r="H163" i="4"/>
  <c r="BQ399" i="4"/>
  <c r="AC300" i="4"/>
  <c r="AC291" i="4"/>
  <c r="BE290" i="4"/>
  <c r="AW290" i="4"/>
  <c r="BG290" i="4"/>
  <c r="AX290" i="4"/>
  <c r="AS290" i="4"/>
  <c r="AT290" i="4"/>
  <c r="BF290" i="4"/>
  <c r="AR290" i="4"/>
  <c r="BA290" i="4"/>
  <c r="AZ290" i="4"/>
  <c r="AU290" i="4"/>
  <c r="AV290" i="4"/>
  <c r="BB290" i="4"/>
  <c r="BC290" i="4"/>
  <c r="BD290" i="4"/>
  <c r="AY290" i="4"/>
  <c r="BP290" i="4"/>
  <c r="BP399" i="4" s="1"/>
  <c r="BT290" i="4"/>
  <c r="BT399" i="4" s="1"/>
  <c r="BH290" i="4"/>
  <c r="BH399" i="4" s="1"/>
  <c r="BL290" i="4"/>
  <c r="BL399" i="4" s="1"/>
  <c r="BW290" i="4"/>
  <c r="BS290" i="4"/>
  <c r="BS399" i="4" s="1"/>
  <c r="BO290" i="4"/>
  <c r="BK290" i="4"/>
  <c r="BK399" i="4" s="1"/>
  <c r="BR290" i="4"/>
  <c r="BR399" i="4" s="1"/>
  <c r="BV290" i="4"/>
  <c r="BV399" i="4" s="1"/>
  <c r="BJ290" i="4"/>
  <c r="BJ399" i="4" s="1"/>
  <c r="BN290" i="4"/>
  <c r="BN399" i="4" s="1"/>
  <c r="BQ290" i="4"/>
  <c r="BU290" i="4"/>
  <c r="BI290" i="4"/>
  <c r="BM290" i="4"/>
  <c r="BM399" i="4" s="1"/>
  <c r="CT65" i="4"/>
  <c r="CZ35" i="4"/>
  <c r="CZ15" i="4"/>
  <c r="DU99" i="4" s="1"/>
  <c r="AG155" i="4"/>
  <c r="BB155" i="4" s="1"/>
  <c r="BW155" i="4" s="1"/>
  <c r="L163" i="4"/>
  <c r="HV95" i="4"/>
  <c r="HV79" i="4"/>
  <c r="HV63" i="4"/>
  <c r="IH95" i="4"/>
  <c r="IH79" i="4"/>
  <c r="IH63" i="4"/>
  <c r="FL95" i="4"/>
  <c r="FL79" i="4"/>
  <c r="FL63" i="4"/>
  <c r="HJ95" i="4"/>
  <c r="HJ79" i="4"/>
  <c r="HJ63" i="4"/>
  <c r="II95" i="4"/>
  <c r="II79" i="4"/>
  <c r="II63" i="4"/>
  <c r="IP95" i="4"/>
  <c r="IP79" i="4"/>
  <c r="IP63" i="4"/>
  <c r="HT92" i="4"/>
  <c r="HT60" i="4"/>
  <c r="HT76" i="4"/>
  <c r="IO92" i="4"/>
  <c r="IO76" i="4"/>
  <c r="IO60" i="4"/>
  <c r="FL92" i="4"/>
  <c r="FL76" i="4"/>
  <c r="FL60" i="4"/>
  <c r="HX92" i="4"/>
  <c r="HX76" i="4"/>
  <c r="HX60" i="4"/>
  <c r="IS92" i="4"/>
  <c r="IS76" i="4"/>
  <c r="IS60" i="4"/>
  <c r="HV92" i="4"/>
  <c r="HV76" i="4"/>
  <c r="HV60" i="4"/>
  <c r="CR35" i="4"/>
  <c r="CR15" i="4"/>
  <c r="DM99" i="4" s="1"/>
  <c r="AK155" i="4"/>
  <c r="BF155" i="4" s="1"/>
  <c r="CA155" i="4" s="1"/>
  <c r="P163" i="4"/>
  <c r="AB156" i="4"/>
  <c r="AW156" i="4" s="1"/>
  <c r="BR156" i="4" s="1"/>
  <c r="G164" i="4"/>
  <c r="G162" i="4"/>
  <c r="AB154" i="4"/>
  <c r="AW154" i="4" s="1"/>
  <c r="BR154" i="4" s="1"/>
  <c r="CT15" i="4"/>
  <c r="DO99" i="4" s="1"/>
  <c r="CT35" i="4"/>
  <c r="AC282" i="4"/>
  <c r="AR281" i="4"/>
  <c r="AR394" i="4" s="1"/>
  <c r="AT281" i="4"/>
  <c r="AT394" i="4" s="1"/>
  <c r="BM281" i="4"/>
  <c r="BM394" i="4" s="1"/>
  <c r="BV281" i="4"/>
  <c r="BV394" i="4" s="1"/>
  <c r="AV281" i="4"/>
  <c r="AV394" i="4" s="1"/>
  <c r="BG281" i="4"/>
  <c r="BG394" i="4" s="1"/>
  <c r="AZ281" i="4"/>
  <c r="AZ394" i="4" s="1"/>
  <c r="BI281" i="4"/>
  <c r="BI394" i="4" s="1"/>
  <c r="BB281" i="4"/>
  <c r="BB394" i="4" s="1"/>
  <c r="BU281" i="4"/>
  <c r="BU394" i="4" s="1"/>
  <c r="BH281" i="4"/>
  <c r="BH394" i="4" s="1"/>
  <c r="BQ281" i="4"/>
  <c r="BQ394" i="4" s="1"/>
  <c r="BJ281" i="4"/>
  <c r="BJ394" i="4" s="1"/>
  <c r="AY281" i="4"/>
  <c r="AY394" i="4" s="1"/>
  <c r="BA281" i="4"/>
  <c r="BA394" i="4" s="1"/>
  <c r="BP281" i="4"/>
  <c r="BP394" i="4" s="1"/>
  <c r="BR281" i="4"/>
  <c r="BR394" i="4" s="1"/>
  <c r="AU281" i="4"/>
  <c r="AU394" i="4" s="1"/>
  <c r="BO281" i="4"/>
  <c r="BO394" i="4" s="1"/>
  <c r="BC281" i="4"/>
  <c r="BC394" i="4" s="1"/>
  <c r="BK281" i="4"/>
  <c r="BK394" i="4" s="1"/>
  <c r="AX281" i="4"/>
  <c r="AX394" i="4" s="1"/>
  <c r="AS281" i="4"/>
  <c r="AS394" i="4" s="1"/>
  <c r="BD281" i="4"/>
  <c r="BD394" i="4" s="1"/>
  <c r="BS281" i="4"/>
  <c r="BS394" i="4" s="1"/>
  <c r="BL281" i="4"/>
  <c r="BL394" i="4" s="1"/>
  <c r="AW281" i="4"/>
  <c r="AW394" i="4" s="1"/>
  <c r="BF281" i="4"/>
  <c r="BF394" i="4" s="1"/>
  <c r="BW281" i="4"/>
  <c r="BW394" i="4" s="1"/>
  <c r="BT281" i="4"/>
  <c r="BT394" i="4" s="1"/>
  <c r="BE281" i="4"/>
  <c r="BE394" i="4" s="1"/>
  <c r="BN281" i="4"/>
  <c r="BN394" i="4" s="1"/>
  <c r="CR203" i="4"/>
  <c r="CR136" i="4"/>
  <c r="BG348" i="4"/>
  <c r="AC349" i="4"/>
  <c r="AY348" i="4"/>
  <c r="AT348" i="4"/>
  <c r="BD348" i="4"/>
  <c r="BC348" i="4"/>
  <c r="AZ348" i="4"/>
  <c r="BB348" i="4"/>
  <c r="AR348" i="4"/>
  <c r="AU348" i="4"/>
  <c r="AW348" i="4"/>
  <c r="AX348" i="4"/>
  <c r="BE348" i="4"/>
  <c r="BF348" i="4"/>
  <c r="AS348" i="4"/>
  <c r="BA348" i="4"/>
  <c r="AV348" i="4"/>
  <c r="BV348" i="4"/>
  <c r="BV415" i="4" s="1"/>
  <c r="BR348" i="4"/>
  <c r="BR415" i="4" s="1"/>
  <c r="BN348" i="4"/>
  <c r="BN415" i="4" s="1"/>
  <c r="BJ348" i="4"/>
  <c r="BJ415" i="4" s="1"/>
  <c r="BU348" i="4"/>
  <c r="BU415" i="4" s="1"/>
  <c r="BQ348" i="4"/>
  <c r="BQ415" i="4" s="1"/>
  <c r="BM348" i="4"/>
  <c r="BM415" i="4" s="1"/>
  <c r="BI348" i="4"/>
  <c r="BI415" i="4" s="1"/>
  <c r="BP348" i="4"/>
  <c r="BP415" i="4" s="1"/>
  <c r="BT348" i="4"/>
  <c r="BH348" i="4"/>
  <c r="BH415" i="4" s="1"/>
  <c r="BL348" i="4"/>
  <c r="BL415" i="4" s="1"/>
  <c r="BW348" i="4"/>
  <c r="BW415" i="4" s="1"/>
  <c r="BS348" i="4"/>
  <c r="BS415" i="4" s="1"/>
  <c r="BO348" i="4"/>
  <c r="BO415" i="4" s="1"/>
  <c r="BK348" i="4"/>
  <c r="BK415" i="4" s="1"/>
  <c r="DB203" i="4"/>
  <c r="DB136" i="4"/>
  <c r="BW399" i="4"/>
  <c r="BU399" i="4"/>
  <c r="BE299" i="4"/>
  <c r="AW299" i="4"/>
  <c r="BD299" i="4"/>
  <c r="AV299" i="4"/>
  <c r="BC299" i="4"/>
  <c r="AU299" i="4"/>
  <c r="BF299" i="4"/>
  <c r="AR299" i="4"/>
  <c r="AZ299" i="4"/>
  <c r="AT299" i="4"/>
  <c r="AS299" i="4"/>
  <c r="BB299" i="4"/>
  <c r="BA299" i="4"/>
  <c r="AY299" i="4"/>
  <c r="BG299" i="4"/>
  <c r="AX299" i="4"/>
  <c r="BQ299" i="4"/>
  <c r="BU299" i="4"/>
  <c r="BI299" i="4"/>
  <c r="BM299" i="4"/>
  <c r="BP299" i="4"/>
  <c r="BT299" i="4"/>
  <c r="BH299" i="4"/>
  <c r="BL299" i="4"/>
  <c r="BW299" i="4"/>
  <c r="BS299" i="4"/>
  <c r="BO299" i="4"/>
  <c r="BK299" i="4"/>
  <c r="BR299" i="4"/>
  <c r="BV299" i="4"/>
  <c r="BJ299" i="4"/>
  <c r="BN299" i="4"/>
  <c r="AF155" i="4"/>
  <c r="BA155" i="4" s="1"/>
  <c r="BV155" i="4" s="1"/>
  <c r="K163" i="4"/>
  <c r="H162" i="4"/>
  <c r="AC154" i="4"/>
  <c r="AX154" i="4" s="1"/>
  <c r="BS154" i="4" s="1"/>
  <c r="IN79" i="4"/>
  <c r="IN95" i="4"/>
  <c r="IN63" i="4"/>
  <c r="HN95" i="4"/>
  <c r="HN79" i="4"/>
  <c r="HN63" i="4"/>
  <c r="IT95" i="4"/>
  <c r="IT79" i="4"/>
  <c r="IT63" i="4"/>
  <c r="FD95" i="4"/>
  <c r="FD79" i="4"/>
  <c r="FD63" i="4"/>
  <c r="HX95" i="4"/>
  <c r="HX79" i="4"/>
  <c r="HX63" i="4"/>
  <c r="HW95" i="4"/>
  <c r="HW79" i="4"/>
  <c r="HW63" i="4"/>
  <c r="CR65" i="4"/>
  <c r="HL92" i="4"/>
  <c r="HL60" i="4"/>
  <c r="HL76" i="4"/>
  <c r="IG92" i="4"/>
  <c r="IG76" i="4"/>
  <c r="IG60" i="4"/>
  <c r="FD92" i="4"/>
  <c r="FD76" i="4"/>
  <c r="FD60" i="4"/>
  <c r="HP92" i="4"/>
  <c r="HP76" i="4"/>
  <c r="HP60" i="4"/>
  <c r="IK92" i="4"/>
  <c r="IK76" i="4"/>
  <c r="IK60" i="4"/>
  <c r="HN92" i="4"/>
  <c r="HN76" i="4"/>
  <c r="HN60" i="4"/>
  <c r="CX203" i="4"/>
  <c r="CX136" i="4"/>
  <c r="CQ35" i="4"/>
  <c r="CQ15" i="4"/>
  <c r="DL99" i="4" s="1"/>
  <c r="CX35" i="4"/>
  <c r="CX15" i="4"/>
  <c r="DS99" i="4" s="1"/>
  <c r="CU35" i="4"/>
  <c r="CU15" i="4"/>
  <c r="DP99" i="4" s="1"/>
  <c r="DQ114" i="4"/>
  <c r="DQ57" i="4"/>
  <c r="CV203" i="4"/>
  <c r="CV136" i="4"/>
  <c r="BT415" i="4"/>
  <c r="CS65" i="4"/>
  <c r="CS87" i="4"/>
  <c r="BD372" i="4"/>
  <c r="BA372" i="4"/>
  <c r="AC373" i="4"/>
  <c r="AV372" i="4"/>
  <c r="AS372" i="4"/>
  <c r="BV372" i="4"/>
  <c r="BV422" i="4" s="1"/>
  <c r="BI372" i="4"/>
  <c r="BI422" i="4" s="1"/>
  <c r="AU372" i="4"/>
  <c r="BN372" i="4"/>
  <c r="BN422" i="4" s="1"/>
  <c r="BT372" i="4"/>
  <c r="BT422" i="4" s="1"/>
  <c r="AW372" i="4"/>
  <c r="BB372" i="4"/>
  <c r="BS372" i="4"/>
  <c r="BS422" i="4" s="1"/>
  <c r="BP372" i="4"/>
  <c r="BP422" i="4" s="1"/>
  <c r="BE372" i="4"/>
  <c r="AT372" i="4"/>
  <c r="BK372" i="4"/>
  <c r="BK422" i="4" s="1"/>
  <c r="BM372" i="4"/>
  <c r="BM422" i="4" s="1"/>
  <c r="BG372" i="4"/>
  <c r="BR372" i="4"/>
  <c r="BR422" i="4" s="1"/>
  <c r="BH372" i="4"/>
  <c r="BH422" i="4" s="1"/>
  <c r="AY372" i="4"/>
  <c r="BJ372" i="4"/>
  <c r="BJ422" i="4" s="1"/>
  <c r="BU372" i="4"/>
  <c r="BU422" i="4" s="1"/>
  <c r="BF372" i="4"/>
  <c r="BW372" i="4"/>
  <c r="BW422" i="4" s="1"/>
  <c r="BQ372" i="4"/>
  <c r="BQ422" i="4" s="1"/>
  <c r="AR372" i="4"/>
  <c r="AX372" i="4"/>
  <c r="BO372" i="4"/>
  <c r="BO422" i="4" s="1"/>
  <c r="BL372" i="4"/>
  <c r="BL422" i="4" s="1"/>
  <c r="BC372" i="4"/>
  <c r="AZ372" i="4"/>
  <c r="G166" i="4"/>
  <c r="AB158" i="4"/>
  <c r="AW158" i="4" s="1"/>
  <c r="BR158" i="4" s="1"/>
  <c r="EZ95" i="4"/>
  <c r="EZ79" i="4"/>
  <c r="EZ63" i="4"/>
  <c r="FJ95" i="4"/>
  <c r="FJ79" i="4"/>
  <c r="FJ63" i="4"/>
  <c r="IL95" i="4"/>
  <c r="IL63" i="4"/>
  <c r="IL79" i="4"/>
  <c r="IO95" i="4"/>
  <c r="IO79" i="4"/>
  <c r="IO63" i="4"/>
  <c r="HP95" i="4"/>
  <c r="HP79" i="4"/>
  <c r="HP63" i="4"/>
  <c r="IM95" i="4"/>
  <c r="IM79" i="4"/>
  <c r="IM63" i="4"/>
  <c r="DI114" i="4"/>
  <c r="DI57" i="4"/>
  <c r="CU203" i="4"/>
  <c r="CU136" i="4"/>
  <c r="AY22" i="5" l="1"/>
  <c r="AR24" i="5"/>
  <c r="AF24" i="5"/>
  <c r="AP25" i="5"/>
  <c r="AD25" i="5"/>
  <c r="AE24" i="5"/>
  <c r="AQ24" i="5"/>
  <c r="AS24" i="5"/>
  <c r="AG24" i="5"/>
  <c r="AW22" i="5"/>
  <c r="AD24" i="5"/>
  <c r="AP24" i="5"/>
  <c r="AE25" i="5"/>
  <c r="AQ25" i="5"/>
  <c r="AI30" i="5"/>
  <c r="AU30" i="5" s="1"/>
  <c r="AH30" i="5"/>
  <c r="AT30" i="5" s="1"/>
  <c r="AG25" i="5"/>
  <c r="AS25" i="5"/>
  <c r="AR25" i="5"/>
  <c r="AF25" i="5"/>
  <c r="DI122" i="4"/>
  <c r="DI65" i="4"/>
  <c r="DL107" i="4"/>
  <c r="DL115" i="4" s="1"/>
  <c r="FW99" i="4"/>
  <c r="DL50" i="4"/>
  <c r="DB214" i="4"/>
  <c r="DB147" i="4"/>
  <c r="BG282" i="4"/>
  <c r="BG396" i="4" s="1"/>
  <c r="AR282" i="4"/>
  <c r="AR396" i="4" s="1"/>
  <c r="AZ282" i="4"/>
  <c r="AZ396" i="4" s="1"/>
  <c r="AT282" i="4"/>
  <c r="AT396" i="4" s="1"/>
  <c r="BB282" i="4"/>
  <c r="BB396" i="4" s="1"/>
  <c r="AS282" i="4"/>
  <c r="AS396" i="4" s="1"/>
  <c r="BC282" i="4"/>
  <c r="BC396" i="4" s="1"/>
  <c r="AV282" i="4"/>
  <c r="AV396" i="4" s="1"/>
  <c r="AW282" i="4"/>
  <c r="AW396" i="4" s="1"/>
  <c r="BA282" i="4"/>
  <c r="BA396" i="4" s="1"/>
  <c r="AU282" i="4"/>
  <c r="AU396" i="4" s="1"/>
  <c r="BD282" i="4"/>
  <c r="BD396" i="4" s="1"/>
  <c r="BE282" i="4"/>
  <c r="BE396" i="4" s="1"/>
  <c r="AX282" i="4"/>
  <c r="AX396" i="4" s="1"/>
  <c r="BF282" i="4"/>
  <c r="BF396" i="4" s="1"/>
  <c r="AY282" i="4"/>
  <c r="AY396" i="4" s="1"/>
  <c r="BI282" i="4"/>
  <c r="BI396" i="4" s="1"/>
  <c r="BM282" i="4"/>
  <c r="BM396" i="4" s="1"/>
  <c r="BP282" i="4"/>
  <c r="BP396" i="4" s="1"/>
  <c r="BT282" i="4"/>
  <c r="BT396" i="4" s="1"/>
  <c r="BH282" i="4"/>
  <c r="BH396" i="4" s="1"/>
  <c r="BL282" i="4"/>
  <c r="BL396" i="4" s="1"/>
  <c r="BS282" i="4"/>
  <c r="BS396" i="4" s="1"/>
  <c r="BW282" i="4"/>
  <c r="BW396" i="4" s="1"/>
  <c r="BK282" i="4"/>
  <c r="BK396" i="4" s="1"/>
  <c r="BO282" i="4"/>
  <c r="BO396" i="4" s="1"/>
  <c r="BR282" i="4"/>
  <c r="BR396" i="4" s="1"/>
  <c r="BV282" i="4"/>
  <c r="BV396" i="4" s="1"/>
  <c r="BJ282" i="4"/>
  <c r="BJ396" i="4" s="1"/>
  <c r="BN282" i="4"/>
  <c r="BN396" i="4" s="1"/>
  <c r="BQ282" i="4"/>
  <c r="BQ396" i="4" s="1"/>
  <c r="BU282" i="4"/>
  <c r="BU396" i="4" s="1"/>
  <c r="G170" i="4"/>
  <c r="AB170" i="4" s="1"/>
  <c r="AW170" i="4" s="1"/>
  <c r="BR170" i="4" s="1"/>
  <c r="AB162" i="4"/>
  <c r="AW162" i="4" s="1"/>
  <c r="BR162" i="4" s="1"/>
  <c r="DM107" i="4"/>
  <c r="DM115" i="4" s="1"/>
  <c r="FX99" i="4"/>
  <c r="DM50" i="4"/>
  <c r="L171" i="4"/>
  <c r="AG163" i="4"/>
  <c r="BB163" i="4" s="1"/>
  <c r="BW163" i="4" s="1"/>
  <c r="BE300" i="4"/>
  <c r="AW300" i="4"/>
  <c r="BC300" i="4"/>
  <c r="AU300" i="4"/>
  <c r="BJ300" i="4"/>
  <c r="BJ403" i="4" s="1"/>
  <c r="BN300" i="4"/>
  <c r="BN403" i="4" s="1"/>
  <c r="BQ300" i="4"/>
  <c r="BQ403" i="4" s="1"/>
  <c r="BU300" i="4"/>
  <c r="BU403" i="4" s="1"/>
  <c r="AX300" i="4"/>
  <c r="BI300" i="4"/>
  <c r="BI403" i="4" s="1"/>
  <c r="BM300" i="4"/>
  <c r="BF300" i="4"/>
  <c r="AT300" i="4"/>
  <c r="BP300" i="4"/>
  <c r="BP403" i="4" s="1"/>
  <c r="BT300" i="4"/>
  <c r="BT403" i="4" s="1"/>
  <c r="AR300" i="4"/>
  <c r="BH300" i="4"/>
  <c r="BH403" i="4" s="1"/>
  <c r="BL300" i="4"/>
  <c r="BL403" i="4" s="1"/>
  <c r="AZ300" i="4"/>
  <c r="AY300" i="4"/>
  <c r="BB300" i="4"/>
  <c r="BW300" i="4"/>
  <c r="BW403" i="4" s="1"/>
  <c r="BS300" i="4"/>
  <c r="BS403" i="4" s="1"/>
  <c r="BG300" i="4"/>
  <c r="BO300" i="4"/>
  <c r="BK300" i="4"/>
  <c r="AV300" i="4"/>
  <c r="AS300" i="4"/>
  <c r="BR300" i="4"/>
  <c r="BV300" i="4"/>
  <c r="BV403" i="4" s="1"/>
  <c r="BD300" i="4"/>
  <c r="BA300" i="4"/>
  <c r="DK107" i="4"/>
  <c r="DK115" i="4" s="1"/>
  <c r="FV99" i="4"/>
  <c r="DK50" i="4"/>
  <c r="CU43" i="4"/>
  <c r="CU87" i="4"/>
  <c r="DV107" i="4"/>
  <c r="DV115" i="4" s="1"/>
  <c r="GG99" i="4"/>
  <c r="DV50" i="4"/>
  <c r="CZ43" i="4"/>
  <c r="CX43" i="4"/>
  <c r="EZ77" i="4"/>
  <c r="EZ61" i="4"/>
  <c r="EZ93" i="4"/>
  <c r="IF77" i="4"/>
  <c r="IF61" i="4"/>
  <c r="IF93" i="4"/>
  <c r="FE61" i="4"/>
  <c r="FE77" i="4"/>
  <c r="FE93" i="4"/>
  <c r="FD61" i="4"/>
  <c r="FD77" i="4"/>
  <c r="FD93" i="4"/>
  <c r="II61" i="4"/>
  <c r="II77" i="4"/>
  <c r="II93" i="4"/>
  <c r="IH61" i="4"/>
  <c r="IH77" i="4"/>
  <c r="IH93" i="4"/>
  <c r="HI47" i="4"/>
  <c r="ID44" i="4"/>
  <c r="ID47" i="4" s="1"/>
  <c r="FG98" i="4"/>
  <c r="GW98" i="4"/>
  <c r="EL106" i="4"/>
  <c r="EL49" i="4"/>
  <c r="EL40" i="4" s="1"/>
  <c r="DQ122" i="4"/>
  <c r="DQ65" i="4"/>
  <c r="H170" i="4"/>
  <c r="AC162" i="4"/>
  <c r="AX162" i="4" s="1"/>
  <c r="BS162" i="4" s="1"/>
  <c r="BR403" i="4"/>
  <c r="G172" i="4"/>
  <c r="AB164" i="4"/>
  <c r="AW164" i="4" s="1"/>
  <c r="BR164" i="4" s="1"/>
  <c r="DI107" i="4"/>
  <c r="DI115" i="4" s="1"/>
  <c r="FT99" i="4"/>
  <c r="DI50" i="4"/>
  <c r="CN213" i="4"/>
  <c r="CN146" i="4"/>
  <c r="DX107" i="4"/>
  <c r="DX115" i="4" s="1"/>
  <c r="GI99" i="4"/>
  <c r="DX50" i="4"/>
  <c r="CP43" i="4"/>
  <c r="CP65" i="4"/>
  <c r="AI163" i="4"/>
  <c r="BD163" i="4" s="1"/>
  <c r="BY163" i="4" s="1"/>
  <c r="N171" i="4"/>
  <c r="CW214" i="4"/>
  <c r="CW147" i="4"/>
  <c r="FG61" i="4"/>
  <c r="FG77" i="4"/>
  <c r="FG93" i="4"/>
  <c r="FK61" i="4"/>
  <c r="FK77" i="4"/>
  <c r="FK93" i="4"/>
  <c r="HS61" i="4"/>
  <c r="HS77" i="4"/>
  <c r="HS93" i="4"/>
  <c r="HW61" i="4"/>
  <c r="HW77" i="4"/>
  <c r="HW93" i="4"/>
  <c r="HV61" i="4"/>
  <c r="HV77" i="4"/>
  <c r="HV93" i="4"/>
  <c r="HX61" i="4"/>
  <c r="HX77" i="4"/>
  <c r="HX93" i="4"/>
  <c r="GB114" i="4"/>
  <c r="GB57" i="4"/>
  <c r="CV214" i="4"/>
  <c r="CV147" i="4"/>
  <c r="BK403" i="4"/>
  <c r="BM403" i="4"/>
  <c r="CR214" i="4"/>
  <c r="CR147" i="4"/>
  <c r="H171" i="4"/>
  <c r="AC163" i="4"/>
  <c r="AX163" i="4" s="1"/>
  <c r="BS163" i="4" s="1"/>
  <c r="U171" i="4"/>
  <c r="AP163" i="4"/>
  <c r="BK163" i="4" s="1"/>
  <c r="CF163" i="4" s="1"/>
  <c r="DA87" i="4"/>
  <c r="DA65" i="4"/>
  <c r="DA43" i="4"/>
  <c r="CO214" i="4"/>
  <c r="CO147" i="4"/>
  <c r="EY61" i="4"/>
  <c r="EY77" i="4"/>
  <c r="EY93" i="4"/>
  <c r="FC61" i="4"/>
  <c r="FC77" i="4"/>
  <c r="FC93" i="4"/>
  <c r="HK61" i="4"/>
  <c r="HK77" i="4"/>
  <c r="HK93" i="4"/>
  <c r="HO61" i="4"/>
  <c r="HO77" i="4"/>
  <c r="HO93" i="4"/>
  <c r="HN61" i="4"/>
  <c r="HN77" i="4"/>
  <c r="HN93" i="4"/>
  <c r="HP61" i="4"/>
  <c r="HP77" i="4"/>
  <c r="HP93" i="4"/>
  <c r="DT107" i="4"/>
  <c r="DT115" i="4" s="1"/>
  <c r="GE99" i="4"/>
  <c r="DT50" i="4"/>
  <c r="EY98" i="4"/>
  <c r="GO98" i="4"/>
  <c r="ED106" i="4"/>
  <c r="ED49" i="4"/>
  <c r="ED40" i="4" s="1"/>
  <c r="T171" i="4"/>
  <c r="AO163" i="4"/>
  <c r="BJ163" i="4" s="1"/>
  <c r="CE163" i="4" s="1"/>
  <c r="DQ107" i="4"/>
  <c r="DQ115" i="4" s="1"/>
  <c r="GB99" i="4"/>
  <c r="DQ50" i="4"/>
  <c r="O171" i="4"/>
  <c r="AJ163" i="4"/>
  <c r="BE163" i="4" s="1"/>
  <c r="BZ163" i="4" s="1"/>
  <c r="BO403" i="4"/>
  <c r="HI46" i="4"/>
  <c r="ID43" i="4"/>
  <c r="ID46" i="4" s="1"/>
  <c r="CO65" i="4"/>
  <c r="CO43" i="4"/>
  <c r="HM168" i="4"/>
  <c r="HU168" i="4"/>
  <c r="FC168" i="4"/>
  <c r="FK168" i="4"/>
  <c r="IL168" i="4"/>
  <c r="IT168" i="4"/>
  <c r="EZ168" i="4"/>
  <c r="FH168" i="4"/>
  <c r="FA168" i="4"/>
  <c r="FI168" i="4"/>
  <c r="FF168" i="4"/>
  <c r="FN168" i="4"/>
  <c r="EY168" i="4"/>
  <c r="FG168" i="4"/>
  <c r="IH168" i="4"/>
  <c r="IP168" i="4"/>
  <c r="FD168" i="4"/>
  <c r="FL168" i="4"/>
  <c r="IK168" i="4"/>
  <c r="IS168" i="4"/>
  <c r="HK168" i="4"/>
  <c r="HS168" i="4"/>
  <c r="FB168" i="4"/>
  <c r="FJ168" i="4"/>
  <c r="HP168" i="4"/>
  <c r="HX168" i="4"/>
  <c r="II168" i="4"/>
  <c r="IQ168" i="4"/>
  <c r="FE168" i="4"/>
  <c r="FM168" i="4"/>
  <c r="HN168" i="4"/>
  <c r="HV168" i="4"/>
  <c r="IJ168" i="4"/>
  <c r="IR168" i="4"/>
  <c r="HJ168" i="4"/>
  <c r="HR168" i="4"/>
  <c r="IG168" i="4"/>
  <c r="IO168" i="4"/>
  <c r="HO168" i="4"/>
  <c r="HW168" i="4"/>
  <c r="HQ168" i="4"/>
  <c r="HY168" i="4"/>
  <c r="HL168" i="4"/>
  <c r="HT168" i="4"/>
  <c r="IF168" i="4"/>
  <c r="IN168" i="4"/>
  <c r="IE168" i="4"/>
  <c r="IM168" i="4"/>
  <c r="CV213" i="4"/>
  <c r="CV146" i="4"/>
  <c r="FI61" i="4"/>
  <c r="FI77" i="4"/>
  <c r="FI93" i="4"/>
  <c r="IR61" i="4"/>
  <c r="IR77" i="4"/>
  <c r="IR93" i="4"/>
  <c r="IS61" i="4"/>
  <c r="IS77" i="4"/>
  <c r="IS93" i="4"/>
  <c r="IO61" i="4"/>
  <c r="IO77" i="4"/>
  <c r="IO93" i="4"/>
  <c r="IT61" i="4"/>
  <c r="IT77" i="4"/>
  <c r="IT93" i="4"/>
  <c r="FJ61" i="4"/>
  <c r="FJ77" i="4"/>
  <c r="FJ93" i="4"/>
  <c r="CR43" i="4"/>
  <c r="I171" i="4"/>
  <c r="AD163" i="4"/>
  <c r="AY163" i="4" s="1"/>
  <c r="BT163" i="4" s="1"/>
  <c r="AQ163" i="4"/>
  <c r="BL163" i="4" s="1"/>
  <c r="CG163" i="4" s="1"/>
  <c r="V171" i="4"/>
  <c r="FT114" i="4"/>
  <c r="FT57" i="4"/>
  <c r="CP214" i="4"/>
  <c r="CP147" i="4"/>
  <c r="CU65" i="4"/>
  <c r="G174" i="4"/>
  <c r="AB166" i="4"/>
  <c r="AW166" i="4" s="1"/>
  <c r="BR166" i="4" s="1"/>
  <c r="DP107" i="4"/>
  <c r="DP115" i="4" s="1"/>
  <c r="GA99" i="4"/>
  <c r="DP50" i="4"/>
  <c r="CX214" i="4"/>
  <c r="CX147" i="4"/>
  <c r="K171" i="4"/>
  <c r="AF163" i="4"/>
  <c r="BA163" i="4" s="1"/>
  <c r="BV163" i="4" s="1"/>
  <c r="DU107" i="4"/>
  <c r="DU115" i="4" s="1"/>
  <c r="GF99" i="4"/>
  <c r="DU50" i="4"/>
  <c r="AC315" i="4"/>
  <c r="BJ314" i="4"/>
  <c r="BN314" i="4"/>
  <c r="BC314" i="4"/>
  <c r="BU314" i="4"/>
  <c r="BQ314" i="4"/>
  <c r="BE314" i="4"/>
  <c r="AX314" i="4"/>
  <c r="AW314" i="4"/>
  <c r="BM314" i="4"/>
  <c r="BI314" i="4"/>
  <c r="BF314" i="4"/>
  <c r="AT314" i="4"/>
  <c r="BT314" i="4"/>
  <c r="BP314" i="4"/>
  <c r="AY314" i="4"/>
  <c r="BB314" i="4"/>
  <c r="AV314" i="4"/>
  <c r="BL314" i="4"/>
  <c r="BH314" i="4"/>
  <c r="BG314" i="4"/>
  <c r="AR314" i="4"/>
  <c r="BD314" i="4"/>
  <c r="BS314" i="4"/>
  <c r="BW314" i="4"/>
  <c r="AZ314" i="4"/>
  <c r="AS314" i="4"/>
  <c r="BK314" i="4"/>
  <c r="BO314" i="4"/>
  <c r="BA314" i="4"/>
  <c r="BR314" i="4"/>
  <c r="BV314" i="4"/>
  <c r="AU314" i="4"/>
  <c r="CY87" i="4"/>
  <c r="CY65" i="4"/>
  <c r="CW43" i="4"/>
  <c r="CW87" i="4"/>
  <c r="CW65" i="4"/>
  <c r="FA61" i="4"/>
  <c r="FA77" i="4"/>
  <c r="FA93" i="4"/>
  <c r="IJ61" i="4"/>
  <c r="IJ77" i="4"/>
  <c r="IJ93" i="4"/>
  <c r="IK61" i="4"/>
  <c r="IK77" i="4"/>
  <c r="IK93" i="4"/>
  <c r="IG61" i="4"/>
  <c r="IG77" i="4"/>
  <c r="IG93" i="4"/>
  <c r="IL61" i="4"/>
  <c r="IL77" i="4"/>
  <c r="IL93" i="4"/>
  <c r="FB61" i="4"/>
  <c r="FB77" i="4"/>
  <c r="FB93" i="4"/>
  <c r="DJ107" i="4"/>
  <c r="DJ115" i="4" s="1"/>
  <c r="FU99" i="4"/>
  <c r="DJ50" i="4"/>
  <c r="Q171" i="4"/>
  <c r="AL163" i="4"/>
  <c r="BG163" i="4" s="1"/>
  <c r="CB163" i="4" s="1"/>
  <c r="CN214" i="4"/>
  <c r="CN147" i="4"/>
  <c r="W171" i="4"/>
  <c r="AR163" i="4"/>
  <c r="BM163" i="4" s="1"/>
  <c r="CH163" i="4" s="1"/>
  <c r="S171" i="4"/>
  <c r="AN163" i="4"/>
  <c r="BI163" i="4" s="1"/>
  <c r="CD163" i="4" s="1"/>
  <c r="CP87" i="4"/>
  <c r="CO87" i="4"/>
  <c r="CU214" i="4"/>
  <c r="CU147" i="4"/>
  <c r="AC350" i="4"/>
  <c r="BF349" i="4"/>
  <c r="BF416" i="4" s="1"/>
  <c r="AR349" i="4"/>
  <c r="AR416" i="4" s="1"/>
  <c r="AZ349" i="4"/>
  <c r="AZ416" i="4" s="1"/>
  <c r="AY349" i="4"/>
  <c r="AY416" i="4" s="1"/>
  <c r="AS349" i="4"/>
  <c r="AS416" i="4" s="1"/>
  <c r="BE349" i="4"/>
  <c r="BE416" i="4" s="1"/>
  <c r="BG349" i="4"/>
  <c r="BG416" i="4" s="1"/>
  <c r="BA349" i="4"/>
  <c r="BA416" i="4" s="1"/>
  <c r="AW349" i="4"/>
  <c r="AW416" i="4" s="1"/>
  <c r="AT349" i="4"/>
  <c r="AT416" i="4" s="1"/>
  <c r="AU349" i="4"/>
  <c r="AU416" i="4" s="1"/>
  <c r="AV349" i="4"/>
  <c r="AV416" i="4" s="1"/>
  <c r="BB349" i="4"/>
  <c r="BB416" i="4" s="1"/>
  <c r="BC349" i="4"/>
  <c r="BC416" i="4" s="1"/>
  <c r="BD349" i="4"/>
  <c r="BD416" i="4" s="1"/>
  <c r="AX349" i="4"/>
  <c r="AX416" i="4" s="1"/>
  <c r="BM349" i="4"/>
  <c r="BI349" i="4"/>
  <c r="BT349" i="4"/>
  <c r="BP349" i="4"/>
  <c r="BL349" i="4"/>
  <c r="BH349" i="4"/>
  <c r="BS349" i="4"/>
  <c r="BW349" i="4"/>
  <c r="BK349" i="4"/>
  <c r="BO349" i="4"/>
  <c r="BR349" i="4"/>
  <c r="BV349" i="4"/>
  <c r="BJ349" i="4"/>
  <c r="BN349" i="4"/>
  <c r="BU349" i="4"/>
  <c r="BQ349" i="4"/>
  <c r="DA214" i="4"/>
  <c r="DA147" i="4"/>
  <c r="DB43" i="4"/>
  <c r="DB87" i="4"/>
  <c r="CQ87" i="4"/>
  <c r="CQ65" i="4"/>
  <c r="CQ214" i="4"/>
  <c r="CQ147" i="4"/>
  <c r="HT61" i="4"/>
  <c r="HT77" i="4"/>
  <c r="HT93" i="4"/>
  <c r="IM61" i="4"/>
  <c r="IM77" i="4"/>
  <c r="IM93" i="4"/>
  <c r="HY61" i="4"/>
  <c r="HY77" i="4"/>
  <c r="HY93" i="4"/>
  <c r="HR61" i="4"/>
  <c r="HR77" i="4"/>
  <c r="HR93" i="4"/>
  <c r="FN61" i="4"/>
  <c r="FN77" i="4"/>
  <c r="FN93" i="4"/>
  <c r="HU77" i="4"/>
  <c r="HU61" i="4"/>
  <c r="HU93" i="4"/>
  <c r="J171" i="4"/>
  <c r="AE163" i="4"/>
  <c r="AZ163" i="4" s="1"/>
  <c r="BU163" i="4" s="1"/>
  <c r="G176" i="4"/>
  <c r="AB168" i="4"/>
  <c r="AW168" i="4" s="1"/>
  <c r="BR168" i="4" s="1"/>
  <c r="CT43" i="4"/>
  <c r="AC374" i="4"/>
  <c r="AT373" i="4"/>
  <c r="AT423" i="4" s="1"/>
  <c r="AS373" i="4"/>
  <c r="AS423" i="4" s="1"/>
  <c r="BB373" i="4"/>
  <c r="BB423" i="4" s="1"/>
  <c r="BA373" i="4"/>
  <c r="BA423" i="4" s="1"/>
  <c r="AW373" i="4"/>
  <c r="AW423" i="4" s="1"/>
  <c r="BF373" i="4"/>
  <c r="BF423" i="4" s="1"/>
  <c r="BE373" i="4"/>
  <c r="BE423" i="4" s="1"/>
  <c r="AX373" i="4"/>
  <c r="AX423" i="4" s="1"/>
  <c r="AU373" i="4"/>
  <c r="AU423" i="4" s="1"/>
  <c r="BC373" i="4"/>
  <c r="BC423" i="4" s="1"/>
  <c r="AR373" i="4"/>
  <c r="AR423" i="4" s="1"/>
  <c r="AZ373" i="4"/>
  <c r="AZ423" i="4" s="1"/>
  <c r="AY373" i="4"/>
  <c r="AV373" i="4"/>
  <c r="AV423" i="4" s="1"/>
  <c r="BG373" i="4"/>
  <c r="BG423" i="4" s="1"/>
  <c r="BD373" i="4"/>
  <c r="BD423" i="4" s="1"/>
  <c r="BP373" i="4"/>
  <c r="BJ373" i="4"/>
  <c r="BH373" i="4"/>
  <c r="BI373" i="4"/>
  <c r="BW373" i="4"/>
  <c r="BR373" i="4"/>
  <c r="BO373" i="4"/>
  <c r="BQ373" i="4"/>
  <c r="BT373" i="4"/>
  <c r="BV373" i="4"/>
  <c r="BL373" i="4"/>
  <c r="BU373" i="4"/>
  <c r="BS373" i="4"/>
  <c r="BN373" i="4"/>
  <c r="BK373" i="4"/>
  <c r="BM373" i="4"/>
  <c r="DS107" i="4"/>
  <c r="DS115" i="4" s="1"/>
  <c r="GD99" i="4"/>
  <c r="DS50" i="4"/>
  <c r="DO107" i="4"/>
  <c r="DO115" i="4" s="1"/>
  <c r="FZ99" i="4"/>
  <c r="DO50" i="4"/>
  <c r="P171" i="4"/>
  <c r="AK163" i="4"/>
  <c r="BF163" i="4" s="1"/>
  <c r="CA163" i="4" s="1"/>
  <c r="CV43" i="4"/>
  <c r="CV65" i="4"/>
  <c r="CS214" i="4"/>
  <c r="CS147" i="4"/>
  <c r="G173" i="4"/>
  <c r="AB165" i="4"/>
  <c r="AW165" i="4" s="1"/>
  <c r="BR165" i="4" s="1"/>
  <c r="HL61" i="4"/>
  <c r="HL77" i="4"/>
  <c r="HL93" i="4"/>
  <c r="IE61" i="4"/>
  <c r="IE77" i="4"/>
  <c r="IE93" i="4"/>
  <c r="HQ61" i="4"/>
  <c r="HQ77" i="4"/>
  <c r="HQ93" i="4"/>
  <c r="HJ61" i="4"/>
  <c r="HJ77" i="4"/>
  <c r="HJ93" i="4"/>
  <c r="FF61" i="4"/>
  <c r="FF77" i="4"/>
  <c r="FF93" i="4"/>
  <c r="HM77" i="4"/>
  <c r="HM61" i="4"/>
  <c r="HM93" i="4"/>
  <c r="CT214" i="4"/>
  <c r="CT147" i="4"/>
  <c r="R171" i="4"/>
  <c r="AM163" i="4"/>
  <c r="BH163" i="4" s="1"/>
  <c r="CC163" i="4" s="1"/>
  <c r="CY214" i="4"/>
  <c r="CY147" i="4"/>
  <c r="G175" i="4"/>
  <c r="AB167" i="4"/>
  <c r="AW167" i="4" s="1"/>
  <c r="BR167" i="4" s="1"/>
  <c r="FO423" i="4"/>
  <c r="FG423" i="4"/>
  <c r="EY423" i="4"/>
  <c r="EQ423" i="4"/>
  <c r="EI423" i="4"/>
  <c r="EA423" i="4"/>
  <c r="DS423" i="4"/>
  <c r="DK423" i="4"/>
  <c r="DC423" i="4"/>
  <c r="CU423" i="4"/>
  <c r="CM423" i="4"/>
  <c r="CE423" i="4"/>
  <c r="AY423" i="4"/>
  <c r="FM423" i="4"/>
  <c r="FE423" i="4"/>
  <c r="EW423" i="4"/>
  <c r="EO423" i="4"/>
  <c r="EG423" i="4"/>
  <c r="DY423" i="4"/>
  <c r="DQ423" i="4"/>
  <c r="DI423" i="4"/>
  <c r="DA423" i="4"/>
  <c r="CS423" i="4"/>
  <c r="CK423" i="4"/>
  <c r="CC423" i="4"/>
  <c r="FL423" i="4"/>
  <c r="FD423" i="4"/>
  <c r="EV423" i="4"/>
  <c r="EN423" i="4"/>
  <c r="EF423" i="4"/>
  <c r="DX423" i="4"/>
  <c r="DP423" i="4"/>
  <c r="DH423" i="4"/>
  <c r="CZ423" i="4"/>
  <c r="CR423" i="4"/>
  <c r="CJ423" i="4"/>
  <c r="CB423" i="4"/>
  <c r="FK423" i="4"/>
  <c r="FC423" i="4"/>
  <c r="EU423" i="4"/>
  <c r="EM423" i="4"/>
  <c r="EE423" i="4"/>
  <c r="DW423" i="4"/>
  <c r="DO423" i="4"/>
  <c r="DG423" i="4"/>
  <c r="CY423" i="4"/>
  <c r="CQ423" i="4"/>
  <c r="CI423" i="4"/>
  <c r="CA423" i="4"/>
  <c r="FI423" i="4"/>
  <c r="FA423" i="4"/>
  <c r="ES423" i="4"/>
  <c r="EK423" i="4"/>
  <c r="EC423" i="4"/>
  <c r="DU423" i="4"/>
  <c r="DM423" i="4"/>
  <c r="DE423" i="4"/>
  <c r="CW423" i="4"/>
  <c r="CO423" i="4"/>
  <c r="CG423" i="4"/>
  <c r="BY423" i="4"/>
  <c r="FH423" i="4"/>
  <c r="EZ423" i="4"/>
  <c r="ER423" i="4"/>
  <c r="EJ423" i="4"/>
  <c r="EB423" i="4"/>
  <c r="DT423" i="4"/>
  <c r="DL423" i="4"/>
  <c r="DD423" i="4"/>
  <c r="CV423" i="4"/>
  <c r="CN423" i="4"/>
  <c r="CF423" i="4"/>
  <c r="BX423" i="4"/>
  <c r="EL423" i="4"/>
  <c r="DF423" i="4"/>
  <c r="BZ423" i="4"/>
  <c r="FN423" i="4"/>
  <c r="EH423" i="4"/>
  <c r="DB423" i="4"/>
  <c r="FJ423" i="4"/>
  <c r="ED423" i="4"/>
  <c r="CX423" i="4"/>
  <c r="FF423" i="4"/>
  <c r="DZ423" i="4"/>
  <c r="CT423" i="4"/>
  <c r="FB423" i="4"/>
  <c r="DV423" i="4"/>
  <c r="CP423" i="4"/>
  <c r="EX423" i="4"/>
  <c r="DR423" i="4"/>
  <c r="CL423" i="4"/>
  <c r="ET423" i="4"/>
  <c r="DN423" i="4"/>
  <c r="CH423" i="4"/>
  <c r="EP423" i="4"/>
  <c r="DJ423" i="4"/>
  <c r="CD423" i="4"/>
  <c r="Z377" i="4"/>
  <c r="AA373" i="4"/>
  <c r="DB65" i="4"/>
  <c r="AC301" i="4"/>
  <c r="AC292" i="4"/>
  <c r="BF291" i="4"/>
  <c r="BF398" i="4" s="1"/>
  <c r="AX291" i="4"/>
  <c r="AX398" i="4" s="1"/>
  <c r="BE291" i="4"/>
  <c r="BE398" i="4" s="1"/>
  <c r="AW291" i="4"/>
  <c r="AW398" i="4" s="1"/>
  <c r="BS291" i="4"/>
  <c r="BS398" i="4" s="1"/>
  <c r="BW291" i="4"/>
  <c r="BW398" i="4" s="1"/>
  <c r="BC291" i="4"/>
  <c r="BC398" i="4" s="1"/>
  <c r="AV291" i="4"/>
  <c r="AV398" i="4" s="1"/>
  <c r="BK291" i="4"/>
  <c r="BK398" i="4" s="1"/>
  <c r="BO291" i="4"/>
  <c r="BO398" i="4" s="1"/>
  <c r="BD291" i="4"/>
  <c r="BD398" i="4" s="1"/>
  <c r="AR291" i="4"/>
  <c r="AR398" i="4" s="1"/>
  <c r="BR291" i="4"/>
  <c r="BR398" i="4" s="1"/>
  <c r="BV291" i="4"/>
  <c r="BV398" i="4" s="1"/>
  <c r="AZ291" i="4"/>
  <c r="AZ398" i="4" s="1"/>
  <c r="AU291" i="4"/>
  <c r="AU398" i="4" s="1"/>
  <c r="BJ291" i="4"/>
  <c r="BJ398" i="4" s="1"/>
  <c r="BN291" i="4"/>
  <c r="BN398" i="4" s="1"/>
  <c r="AY291" i="4"/>
  <c r="AY398" i="4" s="1"/>
  <c r="AT291" i="4"/>
  <c r="AT398" i="4" s="1"/>
  <c r="BQ291" i="4"/>
  <c r="BQ398" i="4" s="1"/>
  <c r="BU291" i="4"/>
  <c r="BU398" i="4" s="1"/>
  <c r="BG291" i="4"/>
  <c r="BG398" i="4" s="1"/>
  <c r="BB291" i="4"/>
  <c r="BB398" i="4" s="1"/>
  <c r="BI291" i="4"/>
  <c r="BI398" i="4" s="1"/>
  <c r="BM291" i="4"/>
  <c r="BM398" i="4" s="1"/>
  <c r="BP291" i="4"/>
  <c r="BP398" i="4" s="1"/>
  <c r="BT291" i="4"/>
  <c r="BT398" i="4" s="1"/>
  <c r="AS291" i="4"/>
  <c r="AS398" i="4" s="1"/>
  <c r="BH291" i="4"/>
  <c r="BH398" i="4" s="1"/>
  <c r="BL291" i="4"/>
  <c r="BL398" i="4" s="1"/>
  <c r="BA291" i="4"/>
  <c r="BA398" i="4" s="1"/>
  <c r="CZ214" i="4"/>
  <c r="CZ147" i="4"/>
  <c r="DN107" i="4"/>
  <c r="DN115" i="4" s="1"/>
  <c r="FY99" i="4"/>
  <c r="DN50" i="4"/>
  <c r="P170" i="4"/>
  <c r="AK162" i="4"/>
  <c r="BF162" i="4" s="1"/>
  <c r="CA162" i="4" s="1"/>
  <c r="DC87" i="4"/>
  <c r="DC65" i="4"/>
  <c r="DC43" i="4"/>
  <c r="CN43" i="4"/>
  <c r="CN87" i="4"/>
  <c r="DR107" i="4"/>
  <c r="DR115" i="4" s="1"/>
  <c r="GC99" i="4"/>
  <c r="DR50" i="4"/>
  <c r="FH77" i="4"/>
  <c r="FH61" i="4"/>
  <c r="FH93" i="4"/>
  <c r="IN77" i="4"/>
  <c r="IN61" i="4"/>
  <c r="IN93" i="4"/>
  <c r="FM61" i="4"/>
  <c r="FM77" i="4"/>
  <c r="FM93" i="4"/>
  <c r="FL61" i="4"/>
  <c r="FL77" i="4"/>
  <c r="FL93" i="4"/>
  <c r="IQ61" i="4"/>
  <c r="IQ77" i="4"/>
  <c r="IQ93" i="4"/>
  <c r="IP61" i="4"/>
  <c r="IP77" i="4"/>
  <c r="IP93" i="4"/>
  <c r="DC214" i="4"/>
  <c r="DC147" i="4"/>
  <c r="CZ87" i="4"/>
  <c r="M171" i="4"/>
  <c r="AH163" i="4"/>
  <c r="BC163" i="4" s="1"/>
  <c r="BX163" i="4" s="1"/>
  <c r="DW107" i="4"/>
  <c r="DW115" i="4" s="1"/>
  <c r="GH99" i="4"/>
  <c r="DW50" i="4"/>
  <c r="AY25" i="5" l="1"/>
  <c r="AF26" i="5"/>
  <c r="AR26" i="5"/>
  <c r="AW25" i="5"/>
  <c r="AQ26" i="5"/>
  <c r="AE26" i="5"/>
  <c r="AS26" i="5"/>
  <c r="AG26" i="5"/>
  <c r="AP26" i="5"/>
  <c r="AD26" i="5"/>
  <c r="FG47" i="4"/>
  <c r="IO45" i="4"/>
  <c r="IG45" i="4"/>
  <c r="II46" i="4"/>
  <c r="IK45" i="4"/>
  <c r="HV47" i="4"/>
  <c r="FF46" i="4"/>
  <c r="IR45" i="4"/>
  <c r="DN123" i="4"/>
  <c r="DN131" i="4" s="1"/>
  <c r="DN66" i="4"/>
  <c r="DN74" i="4" s="1"/>
  <c r="HJ45" i="4"/>
  <c r="DS123" i="4"/>
  <c r="DS131" i="4" s="1"/>
  <c r="DS66" i="4"/>
  <c r="DS74" i="4" s="1"/>
  <c r="HY47" i="4"/>
  <c r="DJ58" i="4"/>
  <c r="DJ41" i="4"/>
  <c r="IL45" i="4"/>
  <c r="DU123" i="4"/>
  <c r="DU131" i="4" s="1"/>
  <c r="DU66" i="4"/>
  <c r="DU74" i="4" s="1"/>
  <c r="IM78" i="4"/>
  <c r="IM46" i="4" s="1"/>
  <c r="IM62" i="4"/>
  <c r="IM94" i="4"/>
  <c r="HW78" i="4"/>
  <c r="HW46" i="4" s="1"/>
  <c r="HW62" i="4"/>
  <c r="HW94" i="4"/>
  <c r="HW47" i="4" s="1"/>
  <c r="HV78" i="4"/>
  <c r="HV46" i="4" s="1"/>
  <c r="HV62" i="4"/>
  <c r="HV45" i="4" s="1"/>
  <c r="HV94" i="4"/>
  <c r="FJ78" i="4"/>
  <c r="FJ46" i="4" s="1"/>
  <c r="FJ62" i="4"/>
  <c r="FJ94" i="4"/>
  <c r="IP78" i="4"/>
  <c r="IP62" i="4"/>
  <c r="IP94" i="4"/>
  <c r="FH78" i="4"/>
  <c r="FH46" i="4" s="1"/>
  <c r="FH62" i="4"/>
  <c r="FH94" i="4"/>
  <c r="FH47" i="4" s="1"/>
  <c r="O180" i="4"/>
  <c r="O188" i="4" s="1"/>
  <c r="O196" i="4" s="1"/>
  <c r="O204" i="4" s="1"/>
  <c r="O212" i="4" s="1"/>
  <c r="O220" i="4" s="1"/>
  <c r="O228" i="4" s="1"/>
  <c r="O236" i="4" s="1"/>
  <c r="O244" i="4" s="1"/>
  <c r="O252" i="4" s="1"/>
  <c r="AJ171" i="4"/>
  <c r="HJ98" i="4"/>
  <c r="GO106" i="4"/>
  <c r="GO49" i="4"/>
  <c r="GO40" i="4" s="1"/>
  <c r="CR225" i="4"/>
  <c r="CR158" i="4"/>
  <c r="CR236" i="4" s="1"/>
  <c r="HX47" i="4"/>
  <c r="HW45" i="4"/>
  <c r="DX58" i="4"/>
  <c r="DX41" i="4"/>
  <c r="EL114" i="4"/>
  <c r="EL57" i="4"/>
  <c r="II47" i="4"/>
  <c r="DK123" i="4"/>
  <c r="DK131" i="4" s="1"/>
  <c r="DK66" i="4"/>
  <c r="DK74" i="4" s="1"/>
  <c r="DB225" i="4"/>
  <c r="DB158" i="4"/>
  <c r="DB236" i="4" s="1"/>
  <c r="DW58" i="4"/>
  <c r="DW41" i="4"/>
  <c r="IP47" i="4"/>
  <c r="FH45" i="4"/>
  <c r="CZ225" i="4"/>
  <c r="CZ158" i="4"/>
  <c r="CZ236" i="4" s="1"/>
  <c r="G184" i="4"/>
  <c r="G192" i="4" s="1"/>
  <c r="G200" i="4" s="1"/>
  <c r="G208" i="4" s="1"/>
  <c r="G216" i="4" s="1"/>
  <c r="G224" i="4" s="1"/>
  <c r="G232" i="4" s="1"/>
  <c r="G240" i="4" s="1"/>
  <c r="G248" i="4" s="1"/>
  <c r="G256" i="4" s="1"/>
  <c r="AB175" i="4"/>
  <c r="AC375" i="4"/>
  <c r="BD374" i="4"/>
  <c r="BC374" i="4"/>
  <c r="AV374" i="4"/>
  <c r="AU374" i="4"/>
  <c r="BQ374" i="4"/>
  <c r="BL374" i="4"/>
  <c r="AX374" i="4"/>
  <c r="AR374" i="4"/>
  <c r="BI374" i="4"/>
  <c r="BK374" i="4"/>
  <c r="BE374" i="4"/>
  <c r="BV374" i="4"/>
  <c r="BH374" i="4"/>
  <c r="AW374" i="4"/>
  <c r="BN374" i="4"/>
  <c r="BW374" i="4"/>
  <c r="BB374" i="4"/>
  <c r="BU374" i="4"/>
  <c r="BP374" i="4"/>
  <c r="AT374" i="4"/>
  <c r="BG374" i="4"/>
  <c r="BM374" i="4"/>
  <c r="BO374" i="4"/>
  <c r="BA374" i="4"/>
  <c r="BR374" i="4"/>
  <c r="BT374" i="4"/>
  <c r="AS374" i="4"/>
  <c r="BJ374" i="4"/>
  <c r="BS374" i="4"/>
  <c r="AY374" i="4"/>
  <c r="BF374" i="4"/>
  <c r="AZ374" i="4"/>
  <c r="CQ225" i="4"/>
  <c r="CQ158" i="4"/>
  <c r="CQ236" i="4" s="1"/>
  <c r="DA225" i="4"/>
  <c r="DA158" i="4"/>
  <c r="DA236" i="4" s="1"/>
  <c r="S180" i="4"/>
  <c r="S188" i="4" s="1"/>
  <c r="S196" i="4" s="1"/>
  <c r="S204" i="4" s="1"/>
  <c r="S212" i="4" s="1"/>
  <c r="S220" i="4" s="1"/>
  <c r="S228" i="4" s="1"/>
  <c r="S236" i="4" s="1"/>
  <c r="S244" i="4" s="1"/>
  <c r="S252" i="4" s="1"/>
  <c r="AN171" i="4"/>
  <c r="GP99" i="4"/>
  <c r="EE99" i="4"/>
  <c r="FU107" i="4"/>
  <c r="FU115" i="4" s="1"/>
  <c r="FU50" i="4"/>
  <c r="G183" i="4"/>
  <c r="G191" i="4" s="1"/>
  <c r="G199" i="4" s="1"/>
  <c r="G207" i="4" s="1"/>
  <c r="G215" i="4" s="1"/>
  <c r="G223" i="4" s="1"/>
  <c r="G231" i="4" s="1"/>
  <c r="G239" i="4" s="1"/>
  <c r="G247" i="4" s="1"/>
  <c r="G255" i="4" s="1"/>
  <c r="AB174" i="4"/>
  <c r="IE78" i="4"/>
  <c r="IE62" i="4"/>
  <c r="IE45" i="4" s="1"/>
  <c r="IE94" i="4"/>
  <c r="HO78" i="4"/>
  <c r="HO46" i="4" s="1"/>
  <c r="HO62" i="4"/>
  <c r="HO45" i="4" s="1"/>
  <c r="HO94" i="4"/>
  <c r="HN78" i="4"/>
  <c r="HN46" i="4" s="1"/>
  <c r="HN62" i="4"/>
  <c r="HN45" i="4" s="1"/>
  <c r="HN94" i="4"/>
  <c r="HN47" i="4" s="1"/>
  <c r="FB78" i="4"/>
  <c r="FB62" i="4"/>
  <c r="FB45" i="4" s="1"/>
  <c r="FB94" i="4"/>
  <c r="IH78" i="4"/>
  <c r="IH46" i="4" s="1"/>
  <c r="IH62" i="4"/>
  <c r="IH94" i="4"/>
  <c r="IH47" i="4" s="1"/>
  <c r="EZ78" i="4"/>
  <c r="EZ62" i="4"/>
  <c r="EZ94" i="4"/>
  <c r="DQ58" i="4"/>
  <c r="DQ41" i="4"/>
  <c r="EY106" i="4"/>
  <c r="EY49" i="4"/>
  <c r="EY40" i="4" s="1"/>
  <c r="HD99" i="4"/>
  <c r="ES99" i="4"/>
  <c r="GI107" i="4"/>
  <c r="GI115" i="4" s="1"/>
  <c r="GI50" i="4"/>
  <c r="G181" i="4"/>
  <c r="G189" i="4" s="1"/>
  <c r="G197" i="4" s="1"/>
  <c r="G205" i="4" s="1"/>
  <c r="G213" i="4" s="1"/>
  <c r="G221" i="4" s="1"/>
  <c r="G229" i="4" s="1"/>
  <c r="G237" i="4" s="1"/>
  <c r="G245" i="4" s="1"/>
  <c r="G253" i="4" s="1"/>
  <c r="AB172" i="4"/>
  <c r="HR98" i="4"/>
  <c r="GW106" i="4"/>
  <c r="GW49" i="4"/>
  <c r="GW40" i="4" s="1"/>
  <c r="DV58" i="4"/>
  <c r="DV41" i="4"/>
  <c r="GH107" i="4"/>
  <c r="GH115" i="4" s="1"/>
  <c r="HC99" i="4"/>
  <c r="ER99" i="4"/>
  <c r="GH50" i="4"/>
  <c r="IP46" i="4"/>
  <c r="FM47" i="4"/>
  <c r="CY225" i="4"/>
  <c r="CY158" i="4"/>
  <c r="CY236" i="4" s="1"/>
  <c r="P180" i="4"/>
  <c r="P188" i="4" s="1"/>
  <c r="P196" i="4" s="1"/>
  <c r="P204" i="4" s="1"/>
  <c r="P212" i="4" s="1"/>
  <c r="P220" i="4" s="1"/>
  <c r="P228" i="4" s="1"/>
  <c r="P236" i="4" s="1"/>
  <c r="P244" i="4" s="1"/>
  <c r="P252" i="4" s="1"/>
  <c r="AK171" i="4"/>
  <c r="DJ123" i="4"/>
  <c r="DJ131" i="4" s="1"/>
  <c r="DJ66" i="4"/>
  <c r="DJ74" i="4" s="1"/>
  <c r="AC317" i="4"/>
  <c r="BL315" i="4"/>
  <c r="BH315" i="4"/>
  <c r="BC315" i="4"/>
  <c r="BW315" i="4"/>
  <c r="BS315" i="4"/>
  <c r="BG315" i="4"/>
  <c r="AW315" i="4"/>
  <c r="BO315" i="4"/>
  <c r="BK315" i="4"/>
  <c r="BE315" i="4"/>
  <c r="BV315" i="4"/>
  <c r="BR315" i="4"/>
  <c r="AR315" i="4"/>
  <c r="AY315" i="4"/>
  <c r="BN315" i="4"/>
  <c r="BJ315" i="4"/>
  <c r="AZ315" i="4"/>
  <c r="AV315" i="4"/>
  <c r="BU315" i="4"/>
  <c r="BQ315" i="4"/>
  <c r="AS315" i="4"/>
  <c r="BD315" i="4"/>
  <c r="AX315" i="4"/>
  <c r="BM315" i="4"/>
  <c r="BI315" i="4"/>
  <c r="BA315" i="4"/>
  <c r="AT315" i="4"/>
  <c r="BF315" i="4"/>
  <c r="BT315" i="4"/>
  <c r="BP315" i="4"/>
  <c r="BB315" i="4"/>
  <c r="AU315" i="4"/>
  <c r="K180" i="4"/>
  <c r="K188" i="4" s="1"/>
  <c r="K196" i="4" s="1"/>
  <c r="K204" i="4" s="1"/>
  <c r="K212" i="4" s="1"/>
  <c r="K220" i="4" s="1"/>
  <c r="K228" i="4" s="1"/>
  <c r="K236" i="4" s="1"/>
  <c r="K244" i="4" s="1"/>
  <c r="K252" i="4" s="1"/>
  <c r="AF171" i="4"/>
  <c r="I180" i="4"/>
  <c r="I188" i="4" s="1"/>
  <c r="I196" i="4" s="1"/>
  <c r="I204" i="4" s="1"/>
  <c r="I212" i="4" s="1"/>
  <c r="I220" i="4" s="1"/>
  <c r="I228" i="4" s="1"/>
  <c r="I236" i="4" s="1"/>
  <c r="I244" i="4" s="1"/>
  <c r="I252" i="4" s="1"/>
  <c r="AD171" i="4"/>
  <c r="IN78" i="4"/>
  <c r="IN62" i="4"/>
  <c r="IN45" i="4" s="1"/>
  <c r="IN94" i="4"/>
  <c r="IN47" i="4" s="1"/>
  <c r="IO78" i="4"/>
  <c r="IO46" i="4" s="1"/>
  <c r="IO62" i="4"/>
  <c r="IO94" i="4"/>
  <c r="IO47" i="4" s="1"/>
  <c r="FM78" i="4"/>
  <c r="FM62" i="4"/>
  <c r="FM45" i="4" s="1"/>
  <c r="FM94" i="4"/>
  <c r="HS78" i="4"/>
  <c r="HS62" i="4"/>
  <c r="HS94" i="4"/>
  <c r="HS47" i="4" s="1"/>
  <c r="FG78" i="4"/>
  <c r="FG46" i="4" s="1"/>
  <c r="FG62" i="4"/>
  <c r="FG45" i="4" s="1"/>
  <c r="FG94" i="4"/>
  <c r="IT78" i="4"/>
  <c r="IT46" i="4" s="1"/>
  <c r="IT62" i="4"/>
  <c r="IT45" i="4" s="1"/>
  <c r="IT94" i="4"/>
  <c r="IT47" i="4" s="1"/>
  <c r="GW99" i="4"/>
  <c r="EL99" i="4"/>
  <c r="GB107" i="4"/>
  <c r="GB115" i="4" s="1"/>
  <c r="GB50" i="4"/>
  <c r="DT58" i="4"/>
  <c r="DT41" i="4"/>
  <c r="HS46" i="4"/>
  <c r="CW225" i="4"/>
  <c r="CW158" i="4"/>
  <c r="CW236" i="4" s="1"/>
  <c r="DX123" i="4"/>
  <c r="DX131" i="4" s="1"/>
  <c r="DX66" i="4"/>
  <c r="DX74" i="4" s="1"/>
  <c r="FG106" i="4"/>
  <c r="FG49" i="4"/>
  <c r="FG40" i="4" s="1"/>
  <c r="GG107" i="4"/>
  <c r="GG115" i="4" s="1"/>
  <c r="HB99" i="4"/>
  <c r="EQ99" i="4"/>
  <c r="GG50" i="4"/>
  <c r="AG171" i="4"/>
  <c r="L180" i="4"/>
  <c r="L188" i="4" s="1"/>
  <c r="L196" i="4" s="1"/>
  <c r="L204" i="4" s="1"/>
  <c r="L212" i="4" s="1"/>
  <c r="L220" i="4" s="1"/>
  <c r="L228" i="4" s="1"/>
  <c r="L236" i="4" s="1"/>
  <c r="L244" i="4" s="1"/>
  <c r="L252" i="4" s="1"/>
  <c r="DW123" i="4"/>
  <c r="DW131" i="4" s="1"/>
  <c r="DW66" i="4"/>
  <c r="DW74" i="4" s="1"/>
  <c r="IP45" i="4"/>
  <c r="FM46" i="4"/>
  <c r="DR58" i="4"/>
  <c r="DR41" i="4"/>
  <c r="BD292" i="4"/>
  <c r="BD400" i="4" s="1"/>
  <c r="AV292" i="4"/>
  <c r="AV400" i="4" s="1"/>
  <c r="BC292" i="4"/>
  <c r="BC400" i="4" s="1"/>
  <c r="AU292" i="4"/>
  <c r="AU400" i="4" s="1"/>
  <c r="AC302" i="4"/>
  <c r="AY292" i="4"/>
  <c r="AY400" i="4" s="1"/>
  <c r="BA292" i="4"/>
  <c r="BA400" i="4" s="1"/>
  <c r="BG292" i="4"/>
  <c r="BG400" i="4" s="1"/>
  <c r="AT292" i="4"/>
  <c r="AT400" i="4" s="1"/>
  <c r="BB292" i="4"/>
  <c r="BB400" i="4" s="1"/>
  <c r="AS292" i="4"/>
  <c r="AS400" i="4" s="1"/>
  <c r="AW292" i="4"/>
  <c r="AW400" i="4" s="1"/>
  <c r="AX292" i="4"/>
  <c r="AX400" i="4" s="1"/>
  <c r="AR292" i="4"/>
  <c r="AR400" i="4" s="1"/>
  <c r="BE292" i="4"/>
  <c r="BE400" i="4" s="1"/>
  <c r="BF292" i="4"/>
  <c r="BF400" i="4" s="1"/>
  <c r="AZ292" i="4"/>
  <c r="AZ400" i="4" s="1"/>
  <c r="BP292" i="4"/>
  <c r="BP400" i="4" s="1"/>
  <c r="BT292" i="4"/>
  <c r="BT400" i="4" s="1"/>
  <c r="BH292" i="4"/>
  <c r="BH400" i="4" s="1"/>
  <c r="BL292" i="4"/>
  <c r="BL400" i="4" s="1"/>
  <c r="BW292" i="4"/>
  <c r="BW400" i="4" s="1"/>
  <c r="BS292" i="4"/>
  <c r="BS400" i="4" s="1"/>
  <c r="BO292" i="4"/>
  <c r="BO400" i="4" s="1"/>
  <c r="BK292" i="4"/>
  <c r="BK400" i="4" s="1"/>
  <c r="BV292" i="4"/>
  <c r="BV400" i="4" s="1"/>
  <c r="BR292" i="4"/>
  <c r="BR400" i="4" s="1"/>
  <c r="BN292" i="4"/>
  <c r="BN400" i="4" s="1"/>
  <c r="BJ292" i="4"/>
  <c r="BJ400" i="4" s="1"/>
  <c r="BQ292" i="4"/>
  <c r="BQ400" i="4" s="1"/>
  <c r="BU292" i="4"/>
  <c r="BU400" i="4" s="1"/>
  <c r="BI292" i="4"/>
  <c r="BI400" i="4" s="1"/>
  <c r="BM292" i="4"/>
  <c r="BM400" i="4" s="1"/>
  <c r="G182" i="4"/>
  <c r="G190" i="4" s="1"/>
  <c r="G198" i="4" s="1"/>
  <c r="G206" i="4" s="1"/>
  <c r="G214" i="4" s="1"/>
  <c r="G222" i="4" s="1"/>
  <c r="G230" i="4" s="1"/>
  <c r="G238" i="4" s="1"/>
  <c r="G246" i="4" s="1"/>
  <c r="G254" i="4" s="1"/>
  <c r="AB173" i="4"/>
  <c r="DO58" i="4"/>
  <c r="DO41" i="4"/>
  <c r="IM47" i="4"/>
  <c r="AC351" i="4"/>
  <c r="BG350" i="4"/>
  <c r="AY350" i="4"/>
  <c r="BF350" i="4"/>
  <c r="AX350" i="4"/>
  <c r="BB350" i="4"/>
  <c r="BA350" i="4"/>
  <c r="BD350" i="4"/>
  <c r="BC350" i="4"/>
  <c r="AW350" i="4"/>
  <c r="AU350" i="4"/>
  <c r="BE350" i="4"/>
  <c r="AT350" i="4"/>
  <c r="AR350" i="4"/>
  <c r="AV350" i="4"/>
  <c r="AZ350" i="4"/>
  <c r="AS350" i="4"/>
  <c r="BS350" i="4"/>
  <c r="BW350" i="4"/>
  <c r="BK350" i="4"/>
  <c r="BO350" i="4"/>
  <c r="BR350" i="4"/>
  <c r="BV350" i="4"/>
  <c r="BJ350" i="4"/>
  <c r="BN350" i="4"/>
  <c r="BQ350" i="4"/>
  <c r="BU350" i="4"/>
  <c r="BI350" i="4"/>
  <c r="BM350" i="4"/>
  <c r="BP350" i="4"/>
  <c r="BT350" i="4"/>
  <c r="BH350" i="4"/>
  <c r="BL350" i="4"/>
  <c r="W180" i="4"/>
  <c r="W188" i="4" s="1"/>
  <c r="W196" i="4" s="1"/>
  <c r="W204" i="4" s="1"/>
  <c r="W212" i="4" s="1"/>
  <c r="W220" i="4" s="1"/>
  <c r="W228" i="4" s="1"/>
  <c r="W236" i="4" s="1"/>
  <c r="W244" i="4" s="1"/>
  <c r="W252" i="4" s="1"/>
  <c r="AR171" i="4"/>
  <c r="FB47" i="4"/>
  <c r="CX225" i="4"/>
  <c r="CX158" i="4"/>
  <c r="CX236" i="4" s="1"/>
  <c r="CP225" i="4"/>
  <c r="CP158" i="4"/>
  <c r="CP236" i="4" s="1"/>
  <c r="FI47" i="4"/>
  <c r="IF78" i="4"/>
  <c r="IF46" i="4" s="1"/>
  <c r="IF62" i="4"/>
  <c r="IF45" i="4" s="1"/>
  <c r="IF94" i="4"/>
  <c r="IF47" i="4" s="1"/>
  <c r="IG78" i="4"/>
  <c r="IG46" i="4" s="1"/>
  <c r="IG62" i="4"/>
  <c r="IG94" i="4"/>
  <c r="IG47" i="4" s="1"/>
  <c r="FE78" i="4"/>
  <c r="FE62" i="4"/>
  <c r="FE45" i="4" s="1"/>
  <c r="FE94" i="4"/>
  <c r="HK78" i="4"/>
  <c r="HK62" i="4"/>
  <c r="HK45" i="4" s="1"/>
  <c r="HK94" i="4"/>
  <c r="HK47" i="4" s="1"/>
  <c r="EY78" i="4"/>
  <c r="EY46" i="4" s="1"/>
  <c r="EY62" i="4"/>
  <c r="EY45" i="4" s="1"/>
  <c r="EY94" i="4"/>
  <c r="EY47" i="4" s="1"/>
  <c r="IL78" i="4"/>
  <c r="IL62" i="4"/>
  <c r="IL94" i="4"/>
  <c r="IL47" i="4" s="1"/>
  <c r="DQ123" i="4"/>
  <c r="DQ131" i="4" s="1"/>
  <c r="DQ66" i="4"/>
  <c r="DQ74" i="4" s="1"/>
  <c r="GE107" i="4"/>
  <c r="GE115" i="4" s="1"/>
  <c r="GZ99" i="4"/>
  <c r="EO99" i="4"/>
  <c r="GE50" i="4"/>
  <c r="HO47" i="4"/>
  <c r="HS45" i="4"/>
  <c r="CN224" i="4"/>
  <c r="CN157" i="4"/>
  <c r="CN235" i="4" s="1"/>
  <c r="DV123" i="4"/>
  <c r="DV131" i="4" s="1"/>
  <c r="DV66" i="4"/>
  <c r="DV74" i="4" s="1"/>
  <c r="DM58" i="4"/>
  <c r="DM41" i="4"/>
  <c r="DL58" i="4"/>
  <c r="DL41" i="4"/>
  <c r="GX99" i="4"/>
  <c r="EM99" i="4"/>
  <c r="GC107" i="4"/>
  <c r="GC115" i="4" s="1"/>
  <c r="GC50" i="4"/>
  <c r="BA301" i="4"/>
  <c r="BA402" i="4" s="1"/>
  <c r="AS301" i="4"/>
  <c r="AS402" i="4" s="1"/>
  <c r="BE301" i="4"/>
  <c r="BE402" i="4" s="1"/>
  <c r="AW301" i="4"/>
  <c r="AW402" i="4" s="1"/>
  <c r="BD301" i="4"/>
  <c r="BD402" i="4" s="1"/>
  <c r="AV301" i="4"/>
  <c r="AV402" i="4" s="1"/>
  <c r="BC301" i="4"/>
  <c r="BC402" i="4" s="1"/>
  <c r="AU301" i="4"/>
  <c r="AU402" i="4" s="1"/>
  <c r="BB301" i="4"/>
  <c r="BB402" i="4" s="1"/>
  <c r="AT301" i="4"/>
  <c r="AT402" i="4" s="1"/>
  <c r="BF301" i="4"/>
  <c r="BF402" i="4" s="1"/>
  <c r="AR301" i="4"/>
  <c r="AR402" i="4" s="1"/>
  <c r="AX301" i="4"/>
  <c r="AX402" i="4" s="1"/>
  <c r="AY301" i="4"/>
  <c r="AY402" i="4" s="1"/>
  <c r="AZ301" i="4"/>
  <c r="AZ402" i="4" s="1"/>
  <c r="BG301" i="4"/>
  <c r="BG402" i="4" s="1"/>
  <c r="BQ301" i="4"/>
  <c r="BQ402" i="4" s="1"/>
  <c r="BU301" i="4"/>
  <c r="BU402" i="4" s="1"/>
  <c r="BI301" i="4"/>
  <c r="BI402" i="4" s="1"/>
  <c r="BM301" i="4"/>
  <c r="BM402" i="4" s="1"/>
  <c r="BP301" i="4"/>
  <c r="BP402" i="4" s="1"/>
  <c r="BT301" i="4"/>
  <c r="BT402" i="4" s="1"/>
  <c r="BH301" i="4"/>
  <c r="BH402" i="4" s="1"/>
  <c r="BL301" i="4"/>
  <c r="BL402" i="4" s="1"/>
  <c r="BW301" i="4"/>
  <c r="BW402" i="4" s="1"/>
  <c r="BS301" i="4"/>
  <c r="BS402" i="4" s="1"/>
  <c r="BO301" i="4"/>
  <c r="BO402" i="4" s="1"/>
  <c r="BK301" i="4"/>
  <c r="BK402" i="4" s="1"/>
  <c r="BV301" i="4"/>
  <c r="BV402" i="4" s="1"/>
  <c r="BR301" i="4"/>
  <c r="BR402" i="4" s="1"/>
  <c r="BN301" i="4"/>
  <c r="BN402" i="4" s="1"/>
  <c r="BJ301" i="4"/>
  <c r="BJ402" i="4" s="1"/>
  <c r="IE47" i="4"/>
  <c r="CS225" i="4"/>
  <c r="CS158" i="4"/>
  <c r="CS236" i="4" s="1"/>
  <c r="FZ107" i="4"/>
  <c r="FZ115" i="4" s="1"/>
  <c r="GU99" i="4"/>
  <c r="EJ99" i="4"/>
  <c r="FZ50" i="4"/>
  <c r="G185" i="4"/>
  <c r="G193" i="4" s="1"/>
  <c r="G201" i="4" s="1"/>
  <c r="G209" i="4" s="1"/>
  <c r="G217" i="4" s="1"/>
  <c r="G225" i="4" s="1"/>
  <c r="G233" i="4" s="1"/>
  <c r="G241" i="4" s="1"/>
  <c r="G249" i="4" s="1"/>
  <c r="G257" i="4" s="1"/>
  <c r="AB176" i="4"/>
  <c r="CU225" i="4"/>
  <c r="CU158" i="4"/>
  <c r="CU236" i="4" s="1"/>
  <c r="CN225" i="4"/>
  <c r="CN158" i="4"/>
  <c r="CN236" i="4" s="1"/>
  <c r="FB46" i="4"/>
  <c r="FJ47" i="4"/>
  <c r="HT78" i="4"/>
  <c r="HT46" i="4" s="1"/>
  <c r="HT62" i="4"/>
  <c r="HT45" i="4" s="1"/>
  <c r="HT94" i="4"/>
  <c r="HT47" i="4" s="1"/>
  <c r="HR78" i="4"/>
  <c r="HR62" i="4"/>
  <c r="HR45" i="4" s="1"/>
  <c r="HR94" i="4"/>
  <c r="HR47" i="4" s="1"/>
  <c r="IQ78" i="4"/>
  <c r="IQ46" i="4" s="1"/>
  <c r="IQ62" i="4"/>
  <c r="IQ45" i="4" s="1"/>
  <c r="IQ94" i="4"/>
  <c r="IQ47" i="4" s="1"/>
  <c r="IS78" i="4"/>
  <c r="IS46" i="4" s="1"/>
  <c r="IS62" i="4"/>
  <c r="IS45" i="4" s="1"/>
  <c r="IS94" i="4"/>
  <c r="IS47" i="4" s="1"/>
  <c r="FN78" i="4"/>
  <c r="FN46" i="4" s="1"/>
  <c r="FN62" i="4"/>
  <c r="FN45" i="4" s="1"/>
  <c r="FN94" i="4"/>
  <c r="FN47" i="4" s="1"/>
  <c r="FK78" i="4"/>
  <c r="FK62" i="4"/>
  <c r="FK45" i="4" s="1"/>
  <c r="FK94" i="4"/>
  <c r="FK47" i="4" s="1"/>
  <c r="DT123" i="4"/>
  <c r="DT131" i="4" s="1"/>
  <c r="DT66" i="4"/>
  <c r="DT74" i="4" s="1"/>
  <c r="CV225" i="4"/>
  <c r="CV158" i="4"/>
  <c r="CV236" i="4" s="1"/>
  <c r="N180" i="4"/>
  <c r="N188" i="4" s="1"/>
  <c r="N196" i="4" s="1"/>
  <c r="N204" i="4" s="1"/>
  <c r="N212" i="4" s="1"/>
  <c r="N220" i="4" s="1"/>
  <c r="N228" i="4" s="1"/>
  <c r="N236" i="4" s="1"/>
  <c r="N244" i="4" s="1"/>
  <c r="N252" i="4" s="1"/>
  <c r="AI171" i="4"/>
  <c r="AC170" i="4"/>
  <c r="H179" i="4"/>
  <c r="H187" i="4" s="1"/>
  <c r="H195" i="4" s="1"/>
  <c r="H203" i="4" s="1"/>
  <c r="H211" i="4" s="1"/>
  <c r="H219" i="4" s="1"/>
  <c r="H227" i="4" s="1"/>
  <c r="H235" i="4" s="1"/>
  <c r="H243" i="4" s="1"/>
  <c r="H251" i="4" s="1"/>
  <c r="FD46" i="4"/>
  <c r="EZ47" i="4"/>
  <c r="FX107" i="4"/>
  <c r="FX115" i="4" s="1"/>
  <c r="GS99" i="4"/>
  <c r="EH99" i="4"/>
  <c r="FX50" i="4"/>
  <c r="FW107" i="4"/>
  <c r="FW115" i="4" s="1"/>
  <c r="GR99" i="4"/>
  <c r="EG99" i="4"/>
  <c r="FW50" i="4"/>
  <c r="AH171" i="4"/>
  <c r="M180" i="4"/>
  <c r="M188" i="4" s="1"/>
  <c r="M196" i="4" s="1"/>
  <c r="M204" i="4" s="1"/>
  <c r="M212" i="4" s="1"/>
  <c r="M220" i="4" s="1"/>
  <c r="M228" i="4" s="1"/>
  <c r="M236" i="4" s="1"/>
  <c r="M244" i="4" s="1"/>
  <c r="M252" i="4" s="1"/>
  <c r="DR123" i="4"/>
  <c r="DR131" i="4" s="1"/>
  <c r="DR66" i="4"/>
  <c r="DR74" i="4" s="1"/>
  <c r="P179" i="4"/>
  <c r="P187" i="4" s="1"/>
  <c r="P195" i="4" s="1"/>
  <c r="P203" i="4" s="1"/>
  <c r="P211" i="4" s="1"/>
  <c r="P219" i="4" s="1"/>
  <c r="P227" i="4" s="1"/>
  <c r="P235" i="4" s="1"/>
  <c r="P243" i="4" s="1"/>
  <c r="P251" i="4" s="1"/>
  <c r="AK170" i="4"/>
  <c r="R180" i="4"/>
  <c r="R188" i="4" s="1"/>
  <c r="R196" i="4" s="1"/>
  <c r="R204" i="4" s="1"/>
  <c r="R212" i="4" s="1"/>
  <c r="R220" i="4" s="1"/>
  <c r="R228" i="4" s="1"/>
  <c r="R236" i="4" s="1"/>
  <c r="R244" i="4" s="1"/>
  <c r="R252" i="4" s="1"/>
  <c r="AM171" i="4"/>
  <c r="IE46" i="4"/>
  <c r="DO123" i="4"/>
  <c r="DO131" i="4" s="1"/>
  <c r="DO66" i="4"/>
  <c r="DO74" i="4" s="1"/>
  <c r="IM45" i="4"/>
  <c r="DP58" i="4"/>
  <c r="DP41" i="4"/>
  <c r="HL78" i="4"/>
  <c r="HL46" i="4" s="1"/>
  <c r="HL62" i="4"/>
  <c r="HL45" i="4" s="1"/>
  <c r="HL94" i="4"/>
  <c r="HL47" i="4" s="1"/>
  <c r="HJ78" i="4"/>
  <c r="HJ46" i="4" s="1"/>
  <c r="HJ62" i="4"/>
  <c r="HJ94" i="4"/>
  <c r="HJ47" i="4" s="1"/>
  <c r="II78" i="4"/>
  <c r="II62" i="4"/>
  <c r="II45" i="4" s="1"/>
  <c r="II94" i="4"/>
  <c r="IK78" i="4"/>
  <c r="IK46" i="4" s="1"/>
  <c r="IK62" i="4"/>
  <c r="IK94" i="4"/>
  <c r="IK47" i="4" s="1"/>
  <c r="FF78" i="4"/>
  <c r="FF62" i="4"/>
  <c r="FF45" i="4" s="1"/>
  <c r="FF94" i="4"/>
  <c r="FF47" i="4" s="1"/>
  <c r="FC78" i="4"/>
  <c r="FC46" i="4" s="1"/>
  <c r="FC62" i="4"/>
  <c r="FC45" i="4" s="1"/>
  <c r="FC94" i="4"/>
  <c r="FC47" i="4" s="1"/>
  <c r="AO171" i="4"/>
  <c r="T180" i="4"/>
  <c r="T188" i="4" s="1"/>
  <c r="T196" i="4" s="1"/>
  <c r="T204" i="4" s="1"/>
  <c r="T212" i="4" s="1"/>
  <c r="T220" i="4" s="1"/>
  <c r="T228" i="4" s="1"/>
  <c r="T236" i="4" s="1"/>
  <c r="T244" i="4" s="1"/>
  <c r="T252" i="4" s="1"/>
  <c r="AP171" i="4"/>
  <c r="U180" i="4"/>
  <c r="U188" i="4" s="1"/>
  <c r="U196" i="4" s="1"/>
  <c r="U204" i="4" s="1"/>
  <c r="U212" i="4" s="1"/>
  <c r="U220" i="4" s="1"/>
  <c r="U228" i="4" s="1"/>
  <c r="U236" i="4" s="1"/>
  <c r="U244" i="4" s="1"/>
  <c r="U252" i="4" s="1"/>
  <c r="FK46" i="4"/>
  <c r="DI58" i="4"/>
  <c r="DI41" i="4"/>
  <c r="EZ45" i="4"/>
  <c r="DM123" i="4"/>
  <c r="DM131" i="4" s="1"/>
  <c r="DM66" i="4"/>
  <c r="DM74" i="4" s="1"/>
  <c r="DL123" i="4"/>
  <c r="DL131" i="4" s="1"/>
  <c r="DL66" i="4"/>
  <c r="DL74" i="4" s="1"/>
  <c r="DN58" i="4"/>
  <c r="DN41" i="4"/>
  <c r="CT225" i="4"/>
  <c r="CT158" i="4"/>
  <c r="CT236" i="4" s="1"/>
  <c r="DS58" i="4"/>
  <c r="DS41" i="4"/>
  <c r="J180" i="4"/>
  <c r="J188" i="4" s="1"/>
  <c r="J196" i="4" s="1"/>
  <c r="J204" i="4" s="1"/>
  <c r="J212" i="4" s="1"/>
  <c r="J220" i="4" s="1"/>
  <c r="J228" i="4" s="1"/>
  <c r="J236" i="4" s="1"/>
  <c r="J244" i="4" s="1"/>
  <c r="J252" i="4" s="1"/>
  <c r="AE171" i="4"/>
  <c r="HR46" i="4"/>
  <c r="DU58" i="4"/>
  <c r="DU41" i="4"/>
  <c r="GV99" i="4"/>
  <c r="EK99" i="4"/>
  <c r="GA107" i="4"/>
  <c r="GA115" i="4" s="1"/>
  <c r="GA50" i="4"/>
  <c r="FT122" i="4"/>
  <c r="FT65" i="4"/>
  <c r="FJ45" i="4"/>
  <c r="CV224" i="4"/>
  <c r="CV157" i="4"/>
  <c r="CV235" i="4" s="1"/>
  <c r="HY78" i="4"/>
  <c r="HY46" i="4" s="1"/>
  <c r="HY62" i="4"/>
  <c r="HY45" i="4" s="1"/>
  <c r="HY94" i="4"/>
  <c r="IR78" i="4"/>
  <c r="IR46" i="4" s="1"/>
  <c r="IR62" i="4"/>
  <c r="IR94" i="4"/>
  <c r="IR47" i="4" s="1"/>
  <c r="HX78" i="4"/>
  <c r="HX46" i="4" s="1"/>
  <c r="HX62" i="4"/>
  <c r="HX45" i="4" s="1"/>
  <c r="HX94" i="4"/>
  <c r="FL78" i="4"/>
  <c r="FL46" i="4" s="1"/>
  <c r="FL62" i="4"/>
  <c r="FL45" i="4" s="1"/>
  <c r="FL94" i="4"/>
  <c r="FL47" i="4" s="1"/>
  <c r="FI78" i="4"/>
  <c r="FI46" i="4" s="1"/>
  <c r="FI62" i="4"/>
  <c r="FI45" i="4" s="1"/>
  <c r="FI94" i="4"/>
  <c r="HU78" i="4"/>
  <c r="HU46" i="4" s="1"/>
  <c r="HU62" i="4"/>
  <c r="HU45" i="4" s="1"/>
  <c r="HU94" i="4"/>
  <c r="GO99" i="4"/>
  <c r="ED99" i="4"/>
  <c r="FT107" i="4"/>
  <c r="FT115" i="4" s="1"/>
  <c r="FT50" i="4"/>
  <c r="DQ130" i="4"/>
  <c r="DQ73" i="4"/>
  <c r="FE47" i="4"/>
  <c r="EZ46" i="4"/>
  <c r="DK58" i="4"/>
  <c r="DK41" i="4"/>
  <c r="DC225" i="4"/>
  <c r="DC158" i="4"/>
  <c r="DC236" i="4" s="1"/>
  <c r="IN46" i="4"/>
  <c r="FY107" i="4"/>
  <c r="FY115" i="4" s="1"/>
  <c r="GT99" i="4"/>
  <c r="EI99" i="4"/>
  <c r="FY50" i="4"/>
  <c r="FK424" i="4"/>
  <c r="FC424" i="4"/>
  <c r="EU424" i="4"/>
  <c r="EM424" i="4"/>
  <c r="EE424" i="4"/>
  <c r="DW424" i="4"/>
  <c r="DO424" i="4"/>
  <c r="DG424" i="4"/>
  <c r="CY424" i="4"/>
  <c r="CQ424" i="4"/>
  <c r="CI424" i="4"/>
  <c r="CA424" i="4"/>
  <c r="FI424" i="4"/>
  <c r="FA424" i="4"/>
  <c r="ES424" i="4"/>
  <c r="EK424" i="4"/>
  <c r="EC424" i="4"/>
  <c r="DU424" i="4"/>
  <c r="DM424" i="4"/>
  <c r="DE424" i="4"/>
  <c r="CW424" i="4"/>
  <c r="CO424" i="4"/>
  <c r="CG424" i="4"/>
  <c r="BY424" i="4"/>
  <c r="FH424" i="4"/>
  <c r="EZ424" i="4"/>
  <c r="ER424" i="4"/>
  <c r="EJ424" i="4"/>
  <c r="EB424" i="4"/>
  <c r="DT424" i="4"/>
  <c r="DL424" i="4"/>
  <c r="DD424" i="4"/>
  <c r="CV424" i="4"/>
  <c r="CN424" i="4"/>
  <c r="CF424" i="4"/>
  <c r="BX424" i="4"/>
  <c r="FO424" i="4"/>
  <c r="FG424" i="4"/>
  <c r="EY424" i="4"/>
  <c r="EQ424" i="4"/>
  <c r="EI424" i="4"/>
  <c r="EA424" i="4"/>
  <c r="DS424" i="4"/>
  <c r="DK424" i="4"/>
  <c r="DC424" i="4"/>
  <c r="CU424" i="4"/>
  <c r="CM424" i="4"/>
  <c r="CE424" i="4"/>
  <c r="FM424" i="4"/>
  <c r="FE424" i="4"/>
  <c r="EW424" i="4"/>
  <c r="EO424" i="4"/>
  <c r="EG424" i="4"/>
  <c r="DY424" i="4"/>
  <c r="DQ424" i="4"/>
  <c r="DI424" i="4"/>
  <c r="DA424" i="4"/>
  <c r="CS424" i="4"/>
  <c r="CK424" i="4"/>
  <c r="CC424" i="4"/>
  <c r="FL424" i="4"/>
  <c r="FD424" i="4"/>
  <c r="EV424" i="4"/>
  <c r="EN424" i="4"/>
  <c r="EF424" i="4"/>
  <c r="DX424" i="4"/>
  <c r="DP424" i="4"/>
  <c r="DH424" i="4"/>
  <c r="CZ424" i="4"/>
  <c r="CR424" i="4"/>
  <c r="CJ424" i="4"/>
  <c r="CB424" i="4"/>
  <c r="FN424" i="4"/>
  <c r="EH424" i="4"/>
  <c r="DB424" i="4"/>
  <c r="FJ424" i="4"/>
  <c r="ED424" i="4"/>
  <c r="CX424" i="4"/>
  <c r="FF424" i="4"/>
  <c r="DZ424" i="4"/>
  <c r="CT424" i="4"/>
  <c r="FB424" i="4"/>
  <c r="DV424" i="4"/>
  <c r="CP424" i="4"/>
  <c r="EX424" i="4"/>
  <c r="DR424" i="4"/>
  <c r="CL424" i="4"/>
  <c r="ET424" i="4"/>
  <c r="DN424" i="4"/>
  <c r="CH424" i="4"/>
  <c r="EP424" i="4"/>
  <c r="DJ424" i="4"/>
  <c r="CD424" i="4"/>
  <c r="EL424" i="4"/>
  <c r="DF424" i="4"/>
  <c r="BZ424" i="4"/>
  <c r="Z381" i="4"/>
  <c r="AA377" i="4"/>
  <c r="GY99" i="4"/>
  <c r="EN99" i="4"/>
  <c r="GD107" i="4"/>
  <c r="GD115" i="4" s="1"/>
  <c r="GD50" i="4"/>
  <c r="HU47" i="4"/>
  <c r="Q180" i="4"/>
  <c r="Q188" i="4" s="1"/>
  <c r="Q196" i="4" s="1"/>
  <c r="Q204" i="4" s="1"/>
  <c r="Q212" i="4" s="1"/>
  <c r="Q220" i="4" s="1"/>
  <c r="Q228" i="4" s="1"/>
  <c r="Q236" i="4" s="1"/>
  <c r="Q244" i="4" s="1"/>
  <c r="Q252" i="4" s="1"/>
  <c r="AL171" i="4"/>
  <c r="IL46" i="4"/>
  <c r="GF107" i="4"/>
  <c r="GF115" i="4" s="1"/>
  <c r="HA99" i="4"/>
  <c r="EP99" i="4"/>
  <c r="GF50" i="4"/>
  <c r="DP123" i="4"/>
  <c r="DP131" i="4" s="1"/>
  <c r="DP66" i="4"/>
  <c r="DP74" i="4" s="1"/>
  <c r="V180" i="4"/>
  <c r="V188" i="4" s="1"/>
  <c r="V196" i="4" s="1"/>
  <c r="V204" i="4" s="1"/>
  <c r="V212" i="4" s="1"/>
  <c r="V220" i="4" s="1"/>
  <c r="V228" i="4" s="1"/>
  <c r="V236" i="4" s="1"/>
  <c r="V244" i="4" s="1"/>
  <c r="V252" i="4" s="1"/>
  <c r="AQ171" i="4"/>
  <c r="HQ78" i="4"/>
  <c r="HQ46" i="4" s="1"/>
  <c r="HQ62" i="4"/>
  <c r="HQ45" i="4" s="1"/>
  <c r="HQ94" i="4"/>
  <c r="HQ47" i="4" s="1"/>
  <c r="IJ78" i="4"/>
  <c r="IJ46" i="4" s="1"/>
  <c r="IJ62" i="4"/>
  <c r="IJ45" i="4" s="1"/>
  <c r="IJ94" i="4"/>
  <c r="IJ47" i="4" s="1"/>
  <c r="HP78" i="4"/>
  <c r="HP46" i="4" s="1"/>
  <c r="HP62" i="4"/>
  <c r="HP45" i="4" s="1"/>
  <c r="HP94" i="4"/>
  <c r="HP47" i="4" s="1"/>
  <c r="FD78" i="4"/>
  <c r="FD62" i="4"/>
  <c r="FD45" i="4" s="1"/>
  <c r="FD94" i="4"/>
  <c r="FD47" i="4" s="1"/>
  <c r="FA78" i="4"/>
  <c r="FA46" i="4" s="1"/>
  <c r="FA62" i="4"/>
  <c r="FA45" i="4" s="1"/>
  <c r="FA94" i="4"/>
  <c r="FA47" i="4" s="1"/>
  <c r="HM78" i="4"/>
  <c r="HM46" i="4" s="1"/>
  <c r="HM62" i="4"/>
  <c r="HM45" i="4" s="1"/>
  <c r="HM94" i="4"/>
  <c r="HM47" i="4" s="1"/>
  <c r="ED114" i="4"/>
  <c r="ED57" i="4"/>
  <c r="HK46" i="4"/>
  <c r="CO225" i="4"/>
  <c r="CO158" i="4"/>
  <c r="CO236" i="4" s="1"/>
  <c r="H180" i="4"/>
  <c r="H188" i="4" s="1"/>
  <c r="H196" i="4" s="1"/>
  <c r="H204" i="4" s="1"/>
  <c r="H212" i="4" s="1"/>
  <c r="H220" i="4" s="1"/>
  <c r="H228" i="4" s="1"/>
  <c r="H236" i="4" s="1"/>
  <c r="H244" i="4" s="1"/>
  <c r="H252" i="4" s="1"/>
  <c r="AC171" i="4"/>
  <c r="GB122" i="4"/>
  <c r="GB65" i="4"/>
  <c r="DI123" i="4"/>
  <c r="DI131" i="4" s="1"/>
  <c r="DI66" i="4"/>
  <c r="DI74" i="4" s="1"/>
  <c r="IH45" i="4"/>
  <c r="FE46" i="4"/>
  <c r="GQ99" i="4"/>
  <c r="EF99" i="4"/>
  <c r="FV107" i="4"/>
  <c r="FV115" i="4" s="1"/>
  <c r="FV50" i="4"/>
  <c r="DI130" i="4"/>
  <c r="DI73" i="4"/>
  <c r="AY26" i="5" l="1"/>
  <c r="AI10" i="5"/>
  <c r="AU10" i="5" s="1"/>
  <c r="AH10" i="5"/>
  <c r="AQ27" i="5"/>
  <c r="AE27" i="5"/>
  <c r="AW26" i="5"/>
  <c r="AP27" i="5"/>
  <c r="AD27" i="5"/>
  <c r="AR27" i="5"/>
  <c r="AF27" i="5"/>
  <c r="AG27" i="5"/>
  <c r="AS27" i="5"/>
  <c r="DI139" i="4"/>
  <c r="DI147" i="4" s="1"/>
  <c r="DI155" i="4" s="1"/>
  <c r="DI163" i="4" s="1"/>
  <c r="DI171" i="4" s="1"/>
  <c r="DI81" i="4"/>
  <c r="DI89" i="4" s="1"/>
  <c r="DI140" i="4"/>
  <c r="DI148" i="4" s="1"/>
  <c r="DI156" i="4" s="1"/>
  <c r="DI164" i="4" s="1"/>
  <c r="DI172" i="4" s="1"/>
  <c r="DI82" i="4"/>
  <c r="DI90" i="4" s="1"/>
  <c r="DP140" i="4"/>
  <c r="DP148" i="4" s="1"/>
  <c r="DP156" i="4" s="1"/>
  <c r="DP164" i="4" s="1"/>
  <c r="DP172" i="4" s="1"/>
  <c r="DP82" i="4"/>
  <c r="DP90" i="4" s="1"/>
  <c r="DQ139" i="4"/>
  <c r="DQ147" i="4" s="1"/>
  <c r="DQ155" i="4" s="1"/>
  <c r="DQ163" i="4" s="1"/>
  <c r="DQ171" i="4" s="1"/>
  <c r="DQ81" i="4"/>
  <c r="DQ89" i="4" s="1"/>
  <c r="DL140" i="4"/>
  <c r="DL148" i="4" s="1"/>
  <c r="DL156" i="4" s="1"/>
  <c r="DL164" i="4" s="1"/>
  <c r="DL172" i="4" s="1"/>
  <c r="DL82" i="4"/>
  <c r="DL90" i="4" s="1"/>
  <c r="BK171" i="4"/>
  <c r="AP180" i="4"/>
  <c r="AP188" i="4" s="1"/>
  <c r="AP196" i="4" s="1"/>
  <c r="AP204" i="4" s="1"/>
  <c r="AP212" i="4" s="1"/>
  <c r="AP220" i="4" s="1"/>
  <c r="AP228" i="4" s="1"/>
  <c r="AP236" i="4" s="1"/>
  <c r="AP244" i="4" s="1"/>
  <c r="AP252" i="4" s="1"/>
  <c r="BE262" i="4" s="1"/>
  <c r="BU262" i="4" s="1"/>
  <c r="CK262" i="4" s="1"/>
  <c r="DA262" i="4" s="1"/>
  <c r="DQ262" i="4" s="1"/>
  <c r="EG262" i="4" s="1"/>
  <c r="EW262" i="4" s="1"/>
  <c r="FM262" i="4" s="1"/>
  <c r="BH171" i="4"/>
  <c r="AM180" i="4"/>
  <c r="AM188" i="4" s="1"/>
  <c r="AM196" i="4" s="1"/>
  <c r="AM204" i="4" s="1"/>
  <c r="AM212" i="4" s="1"/>
  <c r="AM220" i="4" s="1"/>
  <c r="AM228" i="4" s="1"/>
  <c r="AM236" i="4" s="1"/>
  <c r="AM244" i="4" s="1"/>
  <c r="AM252" i="4" s="1"/>
  <c r="BB262" i="4" s="1"/>
  <c r="BR262" i="4" s="1"/>
  <c r="CH262" i="4" s="1"/>
  <c r="CX262" i="4" s="1"/>
  <c r="DN262" i="4" s="1"/>
  <c r="ED262" i="4" s="1"/>
  <c r="ET262" i="4" s="1"/>
  <c r="FJ262" i="4" s="1"/>
  <c r="FW41" i="4"/>
  <c r="FW58" i="4"/>
  <c r="GC41" i="4"/>
  <c r="GC58" i="4"/>
  <c r="AR180" i="4"/>
  <c r="AR188" i="4" s="1"/>
  <c r="AR196" i="4" s="1"/>
  <c r="AR204" i="4" s="1"/>
  <c r="AR212" i="4" s="1"/>
  <c r="AR220" i="4" s="1"/>
  <c r="AR228" i="4" s="1"/>
  <c r="AR236" i="4" s="1"/>
  <c r="AR244" i="4" s="1"/>
  <c r="AR252" i="4" s="1"/>
  <c r="BG262" i="4" s="1"/>
  <c r="BW262" i="4" s="1"/>
  <c r="CM262" i="4" s="1"/>
  <c r="DC262" i="4" s="1"/>
  <c r="DS262" i="4" s="1"/>
  <c r="EI262" i="4" s="1"/>
  <c r="EY262" i="4" s="1"/>
  <c r="FO262" i="4" s="1"/>
  <c r="BM171" i="4"/>
  <c r="AW173" i="4"/>
  <c r="AB182" i="4"/>
  <c r="AB190" i="4" s="1"/>
  <c r="AB198" i="4" s="1"/>
  <c r="AB206" i="4" s="1"/>
  <c r="AB214" i="4" s="1"/>
  <c r="AB222" i="4" s="1"/>
  <c r="AB230" i="4" s="1"/>
  <c r="AB238" i="4" s="1"/>
  <c r="AB246" i="4" s="1"/>
  <c r="AB254" i="4" s="1"/>
  <c r="GH123" i="4"/>
  <c r="GH131" i="4" s="1"/>
  <c r="GH66" i="4"/>
  <c r="GH74" i="4" s="1"/>
  <c r="GI41" i="4"/>
  <c r="GI58" i="4"/>
  <c r="EZ99" i="4"/>
  <c r="EE107" i="4"/>
  <c r="EE115" i="4" s="1"/>
  <c r="EE50" i="4"/>
  <c r="DS140" i="4"/>
  <c r="DS148" i="4" s="1"/>
  <c r="DS156" i="4" s="1"/>
  <c r="DS164" i="4" s="1"/>
  <c r="DS172" i="4" s="1"/>
  <c r="DS82" i="4"/>
  <c r="DS90" i="4" s="1"/>
  <c r="ED122" i="4"/>
  <c r="ED65" i="4"/>
  <c r="FT41" i="4"/>
  <c r="FT58" i="4"/>
  <c r="EG107" i="4"/>
  <c r="EG115" i="4" s="1"/>
  <c r="FB99" i="4"/>
  <c r="EG50" i="4"/>
  <c r="DT140" i="4"/>
  <c r="DT148" i="4" s="1"/>
  <c r="DT156" i="4" s="1"/>
  <c r="DT164" i="4" s="1"/>
  <c r="DT172" i="4" s="1"/>
  <c r="DT82" i="4"/>
  <c r="DT90" i="4" s="1"/>
  <c r="FZ41" i="4"/>
  <c r="FZ58" i="4"/>
  <c r="GC123" i="4"/>
  <c r="GC131" i="4" s="1"/>
  <c r="GC66" i="4"/>
  <c r="GC74" i="4" s="1"/>
  <c r="GE41" i="4"/>
  <c r="GE58" i="4"/>
  <c r="DW140" i="4"/>
  <c r="DW148" i="4" s="1"/>
  <c r="DW156" i="4" s="1"/>
  <c r="DW164" i="4" s="1"/>
  <c r="DW172" i="4" s="1"/>
  <c r="DW82" i="4"/>
  <c r="DW90" i="4" s="1"/>
  <c r="DJ140" i="4"/>
  <c r="DJ148" i="4" s="1"/>
  <c r="DJ156" i="4" s="1"/>
  <c r="DJ164" i="4" s="1"/>
  <c r="DJ172" i="4" s="1"/>
  <c r="DJ82" i="4"/>
  <c r="DJ90" i="4" s="1"/>
  <c r="GI123" i="4"/>
  <c r="GI131" i="4" s="1"/>
  <c r="GI66" i="4"/>
  <c r="GI74" i="4" s="1"/>
  <c r="GP107" i="4"/>
  <c r="GP115" i="4" s="1"/>
  <c r="HK99" i="4"/>
  <c r="GP50" i="4"/>
  <c r="FV41" i="4"/>
  <c r="FV58" i="4"/>
  <c r="GF58" i="4"/>
  <c r="GF41" i="4"/>
  <c r="FV123" i="4"/>
  <c r="FV131" i="4" s="1"/>
  <c r="FV66" i="4"/>
  <c r="FV74" i="4" s="1"/>
  <c r="GB130" i="4"/>
  <c r="GB73" i="4"/>
  <c r="EP107" i="4"/>
  <c r="EP115" i="4" s="1"/>
  <c r="FK99" i="4"/>
  <c r="EP50" i="4"/>
  <c r="FK426" i="4"/>
  <c r="FC426" i="4"/>
  <c r="EU426" i="4"/>
  <c r="EM426" i="4"/>
  <c r="EE426" i="4"/>
  <c r="DW426" i="4"/>
  <c r="DO426" i="4"/>
  <c r="DG426" i="4"/>
  <c r="CY426" i="4"/>
  <c r="CQ426" i="4"/>
  <c r="CI426" i="4"/>
  <c r="CA426" i="4"/>
  <c r="FJ426" i="4"/>
  <c r="FB426" i="4"/>
  <c r="ET426" i="4"/>
  <c r="EL426" i="4"/>
  <c r="ED426" i="4"/>
  <c r="FI426" i="4"/>
  <c r="FA426" i="4"/>
  <c r="ES426" i="4"/>
  <c r="EK426" i="4"/>
  <c r="EC426" i="4"/>
  <c r="DU426" i="4"/>
  <c r="DM426" i="4"/>
  <c r="DE426" i="4"/>
  <c r="CW426" i="4"/>
  <c r="CO426" i="4"/>
  <c r="CG426" i="4"/>
  <c r="BY426" i="4"/>
  <c r="FH426" i="4"/>
  <c r="EZ426" i="4"/>
  <c r="ER426" i="4"/>
  <c r="EJ426" i="4"/>
  <c r="EB426" i="4"/>
  <c r="DT426" i="4"/>
  <c r="DL426" i="4"/>
  <c r="DD426" i="4"/>
  <c r="CV426" i="4"/>
  <c r="CN426" i="4"/>
  <c r="CF426" i="4"/>
  <c r="BX426" i="4"/>
  <c r="FO426" i="4"/>
  <c r="FG426" i="4"/>
  <c r="EY426" i="4"/>
  <c r="EQ426" i="4"/>
  <c r="EI426" i="4"/>
  <c r="EA426" i="4"/>
  <c r="DS426" i="4"/>
  <c r="DK426" i="4"/>
  <c r="DC426" i="4"/>
  <c r="CU426" i="4"/>
  <c r="CM426" i="4"/>
  <c r="CE426" i="4"/>
  <c r="FN426" i="4"/>
  <c r="FF426" i="4"/>
  <c r="EX426" i="4"/>
  <c r="EP426" i="4"/>
  <c r="EH426" i="4"/>
  <c r="FM426" i="4"/>
  <c r="FE426" i="4"/>
  <c r="EW426" i="4"/>
  <c r="EO426" i="4"/>
  <c r="EG426" i="4"/>
  <c r="DY426" i="4"/>
  <c r="DQ426" i="4"/>
  <c r="DI426" i="4"/>
  <c r="DA426" i="4"/>
  <c r="CS426" i="4"/>
  <c r="CK426" i="4"/>
  <c r="CC426" i="4"/>
  <c r="FL426" i="4"/>
  <c r="FD426" i="4"/>
  <c r="EV426" i="4"/>
  <c r="EN426" i="4"/>
  <c r="EF426" i="4"/>
  <c r="DX426" i="4"/>
  <c r="DP426" i="4"/>
  <c r="DH426" i="4"/>
  <c r="CZ426" i="4"/>
  <c r="CR426" i="4"/>
  <c r="CJ426" i="4"/>
  <c r="CB426" i="4"/>
  <c r="DZ426" i="4"/>
  <c r="CT426" i="4"/>
  <c r="DV426" i="4"/>
  <c r="CP426" i="4"/>
  <c r="DR426" i="4"/>
  <c r="CL426" i="4"/>
  <c r="DN426" i="4"/>
  <c r="CH426" i="4"/>
  <c r="DJ426" i="4"/>
  <c r="CD426" i="4"/>
  <c r="DF426" i="4"/>
  <c r="BZ426" i="4"/>
  <c r="DB426" i="4"/>
  <c r="CX426" i="4"/>
  <c r="Z385" i="4"/>
  <c r="AA381" i="4"/>
  <c r="FT123" i="4"/>
  <c r="FT131" i="4" s="1"/>
  <c r="FT66" i="4"/>
  <c r="FT74" i="4" s="1"/>
  <c r="DM140" i="4"/>
  <c r="DM148" i="4" s="1"/>
  <c r="DM156" i="4" s="1"/>
  <c r="DM164" i="4" s="1"/>
  <c r="DM172" i="4" s="1"/>
  <c r="DM82" i="4"/>
  <c r="DM90" i="4" s="1"/>
  <c r="BJ171" i="4"/>
  <c r="AO180" i="4"/>
  <c r="AO188" i="4" s="1"/>
  <c r="AO196" i="4" s="1"/>
  <c r="AO204" i="4" s="1"/>
  <c r="AO212" i="4" s="1"/>
  <c r="AO220" i="4" s="1"/>
  <c r="AO228" i="4" s="1"/>
  <c r="AO236" i="4" s="1"/>
  <c r="AO244" i="4" s="1"/>
  <c r="AO252" i="4" s="1"/>
  <c r="BD262" i="4" s="1"/>
  <c r="BT262" i="4" s="1"/>
  <c r="CJ262" i="4" s="1"/>
  <c r="CZ262" i="4" s="1"/>
  <c r="DP262" i="4" s="1"/>
  <c r="EF262" i="4" s="1"/>
  <c r="EV262" i="4" s="1"/>
  <c r="FL262" i="4" s="1"/>
  <c r="AK179" i="4"/>
  <c r="AK187" i="4" s="1"/>
  <c r="AK195" i="4" s="1"/>
  <c r="AK203" i="4" s="1"/>
  <c r="AK211" i="4" s="1"/>
  <c r="AK219" i="4" s="1"/>
  <c r="AK227" i="4" s="1"/>
  <c r="AK235" i="4" s="1"/>
  <c r="AK243" i="4" s="1"/>
  <c r="AK251" i="4" s="1"/>
  <c r="BF170" i="4"/>
  <c r="GR107" i="4"/>
  <c r="GR115" i="4" s="1"/>
  <c r="HM99" i="4"/>
  <c r="GR50" i="4"/>
  <c r="EJ107" i="4"/>
  <c r="EJ115" i="4" s="1"/>
  <c r="FE99" i="4"/>
  <c r="EJ50" i="4"/>
  <c r="FH99" i="4"/>
  <c r="EM107" i="4"/>
  <c r="EM115" i="4" s="1"/>
  <c r="EM50" i="4"/>
  <c r="EO107" i="4"/>
  <c r="EO115" i="4" s="1"/>
  <c r="FJ99" i="4"/>
  <c r="EO50" i="4"/>
  <c r="AC352" i="4"/>
  <c r="BA351" i="4"/>
  <c r="AW351" i="4"/>
  <c r="AR351" i="4"/>
  <c r="AS351" i="4"/>
  <c r="BF351" i="4"/>
  <c r="BE351" i="4"/>
  <c r="AZ351" i="4"/>
  <c r="BC351" i="4"/>
  <c r="AX351" i="4"/>
  <c r="AT351" i="4"/>
  <c r="BB351" i="4"/>
  <c r="BG351" i="4"/>
  <c r="AY351" i="4"/>
  <c r="BD351" i="4"/>
  <c r="AU351" i="4"/>
  <c r="AV351" i="4"/>
  <c r="BV351" i="4"/>
  <c r="BM351" i="4"/>
  <c r="BN351" i="4"/>
  <c r="BK351" i="4"/>
  <c r="BT351" i="4"/>
  <c r="BU351" i="4"/>
  <c r="BL351" i="4"/>
  <c r="BJ351" i="4"/>
  <c r="BQ351" i="4"/>
  <c r="BW351" i="4"/>
  <c r="BI351" i="4"/>
  <c r="BS351" i="4"/>
  <c r="BP351" i="4"/>
  <c r="BR351" i="4"/>
  <c r="BH351" i="4"/>
  <c r="BO351" i="4"/>
  <c r="FG114" i="4"/>
  <c r="FG57" i="4"/>
  <c r="AY171" i="4"/>
  <c r="AD180" i="4"/>
  <c r="AD188" i="4" s="1"/>
  <c r="AD196" i="4" s="1"/>
  <c r="AD204" i="4" s="1"/>
  <c r="AD212" i="4" s="1"/>
  <c r="AD220" i="4" s="1"/>
  <c r="AD228" i="4" s="1"/>
  <c r="AD236" i="4" s="1"/>
  <c r="AD244" i="4" s="1"/>
  <c r="AD252" i="4" s="1"/>
  <c r="AS262" i="4" s="1"/>
  <c r="BI262" i="4" s="1"/>
  <c r="BY262" i="4" s="1"/>
  <c r="CO262" i="4" s="1"/>
  <c r="DE262" i="4" s="1"/>
  <c r="DU262" i="4" s="1"/>
  <c r="EK262" i="4" s="1"/>
  <c r="FA262" i="4" s="1"/>
  <c r="FN99" i="4"/>
  <c r="ES107" i="4"/>
  <c r="ES115" i="4" s="1"/>
  <c r="ES50" i="4"/>
  <c r="BI171" i="4"/>
  <c r="AN180" i="4"/>
  <c r="AN188" i="4" s="1"/>
  <c r="AN196" i="4" s="1"/>
  <c r="AN204" i="4" s="1"/>
  <c r="AN212" i="4" s="1"/>
  <c r="AN220" i="4" s="1"/>
  <c r="AN228" i="4" s="1"/>
  <c r="AN236" i="4" s="1"/>
  <c r="AN244" i="4" s="1"/>
  <c r="AN252" i="4" s="1"/>
  <c r="BC262" i="4" s="1"/>
  <c r="BS262" i="4" s="1"/>
  <c r="CI262" i="4" s="1"/>
  <c r="CY262" i="4" s="1"/>
  <c r="DO262" i="4" s="1"/>
  <c r="EE262" i="4" s="1"/>
  <c r="EU262" i="4" s="1"/>
  <c r="FK262" i="4" s="1"/>
  <c r="DK140" i="4"/>
  <c r="DK148" i="4" s="1"/>
  <c r="DK156" i="4" s="1"/>
  <c r="DK164" i="4" s="1"/>
  <c r="DK172" i="4" s="1"/>
  <c r="DK82" i="4"/>
  <c r="DK90" i="4" s="1"/>
  <c r="FA99" i="4"/>
  <c r="EF107" i="4"/>
  <c r="EF115" i="4" s="1"/>
  <c r="EF50" i="4"/>
  <c r="AX171" i="4"/>
  <c r="AC180" i="4"/>
  <c r="AC188" i="4" s="1"/>
  <c r="AC196" i="4" s="1"/>
  <c r="AC204" i="4" s="1"/>
  <c r="AC212" i="4" s="1"/>
  <c r="AC220" i="4" s="1"/>
  <c r="AC228" i="4" s="1"/>
  <c r="AC236" i="4" s="1"/>
  <c r="AC244" i="4" s="1"/>
  <c r="AC252" i="4" s="1"/>
  <c r="AR262" i="4" s="1"/>
  <c r="BH262" i="4" s="1"/>
  <c r="BX262" i="4" s="1"/>
  <c r="CN262" i="4" s="1"/>
  <c r="DD262" i="4" s="1"/>
  <c r="DT262" i="4" s="1"/>
  <c r="EJ262" i="4" s="1"/>
  <c r="EZ262" i="4" s="1"/>
  <c r="FY58" i="4"/>
  <c r="FY41" i="4"/>
  <c r="FT130" i="4"/>
  <c r="FT73" i="4"/>
  <c r="FW123" i="4"/>
  <c r="FW131" i="4" s="1"/>
  <c r="FW66" i="4"/>
  <c r="FW74" i="4" s="1"/>
  <c r="AC179" i="4"/>
  <c r="AC187" i="4" s="1"/>
  <c r="AC195" i="4" s="1"/>
  <c r="AC203" i="4" s="1"/>
  <c r="AC211" i="4" s="1"/>
  <c r="AC219" i="4" s="1"/>
  <c r="AC227" i="4" s="1"/>
  <c r="AC235" i="4" s="1"/>
  <c r="AC243" i="4" s="1"/>
  <c r="AC251" i="4" s="1"/>
  <c r="AX170" i="4"/>
  <c r="GU107" i="4"/>
  <c r="GU115" i="4" s="1"/>
  <c r="HP99" i="4"/>
  <c r="GU50" i="4"/>
  <c r="GX107" i="4"/>
  <c r="GX115" i="4" s="1"/>
  <c r="HS99" i="4"/>
  <c r="GX50" i="4"/>
  <c r="DV140" i="4"/>
  <c r="DV148" i="4" s="1"/>
  <c r="DV156" i="4" s="1"/>
  <c r="DV164" i="4" s="1"/>
  <c r="DV172" i="4" s="1"/>
  <c r="DV82" i="4"/>
  <c r="DV90" i="4" s="1"/>
  <c r="GZ107" i="4"/>
  <c r="GZ115" i="4" s="1"/>
  <c r="HU99" i="4"/>
  <c r="GZ50" i="4"/>
  <c r="BB171" i="4"/>
  <c r="AG180" i="4"/>
  <c r="AG188" i="4" s="1"/>
  <c r="AG196" i="4" s="1"/>
  <c r="AG204" i="4" s="1"/>
  <c r="AG212" i="4" s="1"/>
  <c r="AG220" i="4" s="1"/>
  <c r="AG228" i="4" s="1"/>
  <c r="AG236" i="4" s="1"/>
  <c r="AG244" i="4" s="1"/>
  <c r="AG252" i="4" s="1"/>
  <c r="AV262" i="4" s="1"/>
  <c r="BL262" i="4" s="1"/>
  <c r="CB262" i="4" s="1"/>
  <c r="CR262" i="4" s="1"/>
  <c r="DH262" i="4" s="1"/>
  <c r="DX262" i="4" s="1"/>
  <c r="EN262" i="4" s="1"/>
  <c r="FD262" i="4" s="1"/>
  <c r="GB41" i="4"/>
  <c r="GB58" i="4"/>
  <c r="HD107" i="4"/>
  <c r="HD115" i="4" s="1"/>
  <c r="HY99" i="4"/>
  <c r="HD50" i="4"/>
  <c r="DN140" i="4"/>
  <c r="DN148" i="4" s="1"/>
  <c r="DN156" i="4" s="1"/>
  <c r="DN164" i="4" s="1"/>
  <c r="DN172" i="4" s="1"/>
  <c r="DN82" i="4"/>
  <c r="DN90" i="4" s="1"/>
  <c r="HA107" i="4"/>
  <c r="HA115" i="4" s="1"/>
  <c r="HV99" i="4"/>
  <c r="HA50" i="4"/>
  <c r="EY99" i="4"/>
  <c r="ED107" i="4"/>
  <c r="ED115" i="4" s="1"/>
  <c r="ED50" i="4"/>
  <c r="GQ107" i="4"/>
  <c r="GQ115" i="4" s="1"/>
  <c r="HL99" i="4"/>
  <c r="GQ50" i="4"/>
  <c r="GF123" i="4"/>
  <c r="GF131" i="4" s="1"/>
  <c r="GF66" i="4"/>
  <c r="GF74" i="4" s="1"/>
  <c r="GD41" i="4"/>
  <c r="GD58" i="4"/>
  <c r="EI107" i="4"/>
  <c r="EI115" i="4" s="1"/>
  <c r="FD99" i="4"/>
  <c r="EI50" i="4"/>
  <c r="GO107" i="4"/>
  <c r="GO115" i="4" s="1"/>
  <c r="HJ99" i="4"/>
  <c r="GO50" i="4"/>
  <c r="GA41" i="4"/>
  <c r="GA58" i="4"/>
  <c r="FX58" i="4"/>
  <c r="FX41" i="4"/>
  <c r="AI180" i="4"/>
  <c r="AI188" i="4" s="1"/>
  <c r="AI196" i="4" s="1"/>
  <c r="AI204" i="4" s="1"/>
  <c r="AI212" i="4" s="1"/>
  <c r="AI220" i="4" s="1"/>
  <c r="AI228" i="4" s="1"/>
  <c r="AI236" i="4" s="1"/>
  <c r="AI244" i="4" s="1"/>
  <c r="AI252" i="4" s="1"/>
  <c r="AX262" i="4" s="1"/>
  <c r="BN262" i="4" s="1"/>
  <c r="CD262" i="4" s="1"/>
  <c r="CT262" i="4" s="1"/>
  <c r="DJ262" i="4" s="1"/>
  <c r="DZ262" i="4" s="1"/>
  <c r="EP262" i="4" s="1"/>
  <c r="FF262" i="4" s="1"/>
  <c r="BD171" i="4"/>
  <c r="FZ123" i="4"/>
  <c r="FZ131" i="4" s="1"/>
  <c r="FZ66" i="4"/>
  <c r="FZ74" i="4" s="1"/>
  <c r="GE123" i="4"/>
  <c r="GE131" i="4" s="1"/>
  <c r="GE66" i="4"/>
  <c r="GE74" i="4" s="1"/>
  <c r="GG58" i="4"/>
  <c r="GG41" i="4"/>
  <c r="DX140" i="4"/>
  <c r="DX148" i="4" s="1"/>
  <c r="DX156" i="4" s="1"/>
  <c r="DX164" i="4" s="1"/>
  <c r="DX172" i="4" s="1"/>
  <c r="DX82" i="4"/>
  <c r="DX90" i="4" s="1"/>
  <c r="GB123" i="4"/>
  <c r="GB131" i="4" s="1"/>
  <c r="GB66" i="4"/>
  <c r="GB74" i="4" s="1"/>
  <c r="BA171" i="4"/>
  <c r="AF180" i="4"/>
  <c r="AF188" i="4" s="1"/>
  <c r="AF196" i="4" s="1"/>
  <c r="AF204" i="4" s="1"/>
  <c r="AF212" i="4" s="1"/>
  <c r="AF220" i="4" s="1"/>
  <c r="AF228" i="4" s="1"/>
  <c r="AF236" i="4" s="1"/>
  <c r="AF244" i="4" s="1"/>
  <c r="AF252" i="4" s="1"/>
  <c r="AU262" i="4" s="1"/>
  <c r="BK262" i="4" s="1"/>
  <c r="CA262" i="4" s="1"/>
  <c r="CQ262" i="4" s="1"/>
  <c r="DG262" i="4" s="1"/>
  <c r="DW262" i="4" s="1"/>
  <c r="EM262" i="4" s="1"/>
  <c r="FC262" i="4" s="1"/>
  <c r="GW114" i="4"/>
  <c r="GW57" i="4"/>
  <c r="AB183" i="4"/>
  <c r="AB191" i="4" s="1"/>
  <c r="AB199" i="4" s="1"/>
  <c r="AB207" i="4" s="1"/>
  <c r="AB215" i="4" s="1"/>
  <c r="AB223" i="4" s="1"/>
  <c r="AB231" i="4" s="1"/>
  <c r="AB239" i="4" s="1"/>
  <c r="AB247" i="4" s="1"/>
  <c r="AB255" i="4" s="1"/>
  <c r="AW174" i="4"/>
  <c r="AC376" i="4"/>
  <c r="AW375" i="4"/>
  <c r="BF375" i="4"/>
  <c r="AU375" i="4"/>
  <c r="BB375" i="4"/>
  <c r="BA375" i="4"/>
  <c r="AX375" i="4"/>
  <c r="BE375" i="4"/>
  <c r="BC375" i="4"/>
  <c r="AT375" i="4"/>
  <c r="AS375" i="4"/>
  <c r="AY375" i="4"/>
  <c r="BG375" i="4"/>
  <c r="AV375" i="4"/>
  <c r="AR375" i="4"/>
  <c r="AZ375" i="4"/>
  <c r="BD375" i="4"/>
  <c r="BT375" i="4"/>
  <c r="BV375" i="4"/>
  <c r="BL375" i="4"/>
  <c r="BK375" i="4"/>
  <c r="BP375" i="4"/>
  <c r="BJ375" i="4"/>
  <c r="BH375" i="4"/>
  <c r="BI375" i="4"/>
  <c r="BR375" i="4"/>
  <c r="BU375" i="4"/>
  <c r="BQ375" i="4"/>
  <c r="BS375" i="4"/>
  <c r="BW375" i="4"/>
  <c r="BO375" i="4"/>
  <c r="BM375" i="4"/>
  <c r="BN375" i="4"/>
  <c r="AQ180" i="4"/>
  <c r="AQ188" i="4" s="1"/>
  <c r="AQ196" i="4" s="1"/>
  <c r="AQ204" i="4" s="1"/>
  <c r="AQ212" i="4" s="1"/>
  <c r="AQ220" i="4" s="1"/>
  <c r="AQ228" i="4" s="1"/>
  <c r="AQ236" i="4" s="1"/>
  <c r="AQ244" i="4" s="1"/>
  <c r="AQ252" i="4" s="1"/>
  <c r="BF262" i="4" s="1"/>
  <c r="BV262" i="4" s="1"/>
  <c r="CL262" i="4" s="1"/>
  <c r="DB262" i="4" s="1"/>
  <c r="DR262" i="4" s="1"/>
  <c r="EH262" i="4" s="1"/>
  <c r="EX262" i="4" s="1"/>
  <c r="FN262" i="4" s="1"/>
  <c r="BL171" i="4"/>
  <c r="GD123" i="4"/>
  <c r="GD131" i="4" s="1"/>
  <c r="GD66" i="4"/>
  <c r="GD74" i="4" s="1"/>
  <c r="GT107" i="4"/>
  <c r="GT115" i="4" s="1"/>
  <c r="HO99" i="4"/>
  <c r="GT50" i="4"/>
  <c r="GA123" i="4"/>
  <c r="GA131" i="4" s="1"/>
  <c r="GA66" i="4"/>
  <c r="GA74" i="4" s="1"/>
  <c r="DR140" i="4"/>
  <c r="DR148" i="4" s="1"/>
  <c r="DR156" i="4" s="1"/>
  <c r="DR164" i="4" s="1"/>
  <c r="DR172" i="4" s="1"/>
  <c r="DR82" i="4"/>
  <c r="DR90" i="4" s="1"/>
  <c r="EH107" i="4"/>
  <c r="EH115" i="4" s="1"/>
  <c r="FC99" i="4"/>
  <c r="EH50" i="4"/>
  <c r="EQ107" i="4"/>
  <c r="EQ115" i="4" s="1"/>
  <c r="FL99" i="4"/>
  <c r="EQ50" i="4"/>
  <c r="FG99" i="4"/>
  <c r="EL107" i="4"/>
  <c r="EL115" i="4" s="1"/>
  <c r="EL50" i="4"/>
  <c r="GH41" i="4"/>
  <c r="GH58" i="4"/>
  <c r="HR106" i="4"/>
  <c r="IM98" i="4"/>
  <c r="HR49" i="4"/>
  <c r="HR40" i="4" s="1"/>
  <c r="EL122" i="4"/>
  <c r="EL65" i="4"/>
  <c r="GO114" i="4"/>
  <c r="GO57" i="4"/>
  <c r="DU140" i="4"/>
  <c r="DU148" i="4" s="1"/>
  <c r="DU156" i="4" s="1"/>
  <c r="DU164" i="4" s="1"/>
  <c r="DU172" i="4" s="1"/>
  <c r="DU82" i="4"/>
  <c r="DU90" i="4" s="1"/>
  <c r="BG171" i="4"/>
  <c r="AL180" i="4"/>
  <c r="AL188" i="4" s="1"/>
  <c r="AL196" i="4" s="1"/>
  <c r="AL204" i="4" s="1"/>
  <c r="AL212" i="4" s="1"/>
  <c r="AL220" i="4" s="1"/>
  <c r="AL228" i="4" s="1"/>
  <c r="AL236" i="4" s="1"/>
  <c r="AL244" i="4" s="1"/>
  <c r="AL252" i="4" s="1"/>
  <c r="BA262" i="4" s="1"/>
  <c r="BQ262" i="4" s="1"/>
  <c r="CG262" i="4" s="1"/>
  <c r="CW262" i="4" s="1"/>
  <c r="DM262" i="4" s="1"/>
  <c r="EC262" i="4" s="1"/>
  <c r="ES262" i="4" s="1"/>
  <c r="FI262" i="4" s="1"/>
  <c r="FI99" i="4"/>
  <c r="EN107" i="4"/>
  <c r="EN115" i="4" s="1"/>
  <c r="EN50" i="4"/>
  <c r="FY123" i="4"/>
  <c r="FY131" i="4" s="1"/>
  <c r="FY66" i="4"/>
  <c r="FY74" i="4" s="1"/>
  <c r="FF99" i="4"/>
  <c r="EK107" i="4"/>
  <c r="EK115" i="4" s="1"/>
  <c r="EK50" i="4"/>
  <c r="AZ171" i="4"/>
  <c r="AE180" i="4"/>
  <c r="AE188" i="4" s="1"/>
  <c r="AE196" i="4" s="1"/>
  <c r="AE204" i="4" s="1"/>
  <c r="AE212" i="4" s="1"/>
  <c r="AE220" i="4" s="1"/>
  <c r="AE228" i="4" s="1"/>
  <c r="AE236" i="4" s="1"/>
  <c r="AE244" i="4" s="1"/>
  <c r="AE252" i="4" s="1"/>
  <c r="AT262" i="4" s="1"/>
  <c r="BJ262" i="4" s="1"/>
  <c r="BZ262" i="4" s="1"/>
  <c r="CP262" i="4" s="1"/>
  <c r="DF262" i="4" s="1"/>
  <c r="DV262" i="4" s="1"/>
  <c r="EL262" i="4" s="1"/>
  <c r="FB262" i="4" s="1"/>
  <c r="DO140" i="4"/>
  <c r="DO148" i="4" s="1"/>
  <c r="DO156" i="4" s="1"/>
  <c r="DO164" i="4" s="1"/>
  <c r="DO172" i="4" s="1"/>
  <c r="DO82" i="4"/>
  <c r="DO90" i="4" s="1"/>
  <c r="GS107" i="4"/>
  <c r="GS115" i="4" s="1"/>
  <c r="HN99" i="4"/>
  <c r="GS50" i="4"/>
  <c r="DQ140" i="4"/>
  <c r="DQ148" i="4" s="1"/>
  <c r="DQ156" i="4" s="1"/>
  <c r="DQ164" i="4" s="1"/>
  <c r="DQ172" i="4" s="1"/>
  <c r="DQ82" i="4"/>
  <c r="DQ90" i="4" s="1"/>
  <c r="HB107" i="4"/>
  <c r="HB115" i="4" s="1"/>
  <c r="HW99" i="4"/>
  <c r="HB50" i="4"/>
  <c r="GW107" i="4"/>
  <c r="GW115" i="4" s="1"/>
  <c r="HR99" i="4"/>
  <c r="GW50" i="4"/>
  <c r="AC319" i="4"/>
  <c r="AX317" i="4"/>
  <c r="BK317" i="4"/>
  <c r="BK408" i="4" s="1"/>
  <c r="BO317" i="4"/>
  <c r="BO408" i="4" s="1"/>
  <c r="BR317" i="4"/>
  <c r="BR408" i="4" s="1"/>
  <c r="BV317" i="4"/>
  <c r="BV408" i="4" s="1"/>
  <c r="AV317" i="4"/>
  <c r="AT317" i="4"/>
  <c r="BJ317" i="4"/>
  <c r="BJ408" i="4" s="1"/>
  <c r="BN317" i="4"/>
  <c r="BN408" i="4" s="1"/>
  <c r="AY317" i="4"/>
  <c r="BD317" i="4"/>
  <c r="BU317" i="4"/>
  <c r="BU408" i="4" s="1"/>
  <c r="BQ317" i="4"/>
  <c r="BQ408" i="4" s="1"/>
  <c r="BE317" i="4"/>
  <c r="BG317" i="4"/>
  <c r="AS317" i="4"/>
  <c r="BB317" i="4"/>
  <c r="BM317" i="4"/>
  <c r="BM408" i="4" s="1"/>
  <c r="BI317" i="4"/>
  <c r="BI408" i="4" s="1"/>
  <c r="BA317" i="4"/>
  <c r="BT317" i="4"/>
  <c r="BT408" i="4" s="1"/>
  <c r="BP317" i="4"/>
  <c r="BP408" i="4" s="1"/>
  <c r="AR317" i="4"/>
  <c r="AU317" i="4"/>
  <c r="AW317" i="4"/>
  <c r="BL317" i="4"/>
  <c r="BL408" i="4" s="1"/>
  <c r="BH317" i="4"/>
  <c r="BH408" i="4" s="1"/>
  <c r="AZ317" i="4"/>
  <c r="BC317" i="4"/>
  <c r="BS317" i="4"/>
  <c r="BS408" i="4" s="1"/>
  <c r="BW317" i="4"/>
  <c r="BW408" i="4" s="1"/>
  <c r="BF317" i="4"/>
  <c r="BF171" i="4"/>
  <c r="AK180" i="4"/>
  <c r="AK188" i="4" s="1"/>
  <c r="AK196" i="4" s="1"/>
  <c r="AK204" i="4" s="1"/>
  <c r="AK212" i="4" s="1"/>
  <c r="AK220" i="4" s="1"/>
  <c r="AK228" i="4" s="1"/>
  <c r="AK236" i="4" s="1"/>
  <c r="AK244" i="4" s="1"/>
  <c r="AK252" i="4" s="1"/>
  <c r="AZ262" i="4" s="1"/>
  <c r="BP262" i="4" s="1"/>
  <c r="CF262" i="4" s="1"/>
  <c r="CV262" i="4" s="1"/>
  <c r="DL262" i="4" s="1"/>
  <c r="EB262" i="4" s="1"/>
  <c r="ER262" i="4" s="1"/>
  <c r="FH262" i="4" s="1"/>
  <c r="ER107" i="4"/>
  <c r="ER115" i="4" s="1"/>
  <c r="FM99" i="4"/>
  <c r="ER50" i="4"/>
  <c r="AB181" i="4"/>
  <c r="AB189" i="4" s="1"/>
  <c r="AB197" i="4" s="1"/>
  <c r="AB205" i="4" s="1"/>
  <c r="AB213" i="4" s="1"/>
  <c r="AB221" i="4" s="1"/>
  <c r="AB229" i="4" s="1"/>
  <c r="AB237" i="4" s="1"/>
  <c r="AB245" i="4" s="1"/>
  <c r="AB253" i="4" s="1"/>
  <c r="AW172" i="4"/>
  <c r="FU41" i="4"/>
  <c r="FU58" i="4"/>
  <c r="IE98" i="4"/>
  <c r="HJ106" i="4"/>
  <c r="HJ49" i="4"/>
  <c r="HJ40" i="4" s="1"/>
  <c r="GY107" i="4"/>
  <c r="GY115" i="4" s="1"/>
  <c r="HT99" i="4"/>
  <c r="GY50" i="4"/>
  <c r="GV107" i="4"/>
  <c r="GV115" i="4" s="1"/>
  <c r="HQ99" i="4"/>
  <c r="GV50" i="4"/>
  <c r="BC171" i="4"/>
  <c r="AH180" i="4"/>
  <c r="AH188" i="4" s="1"/>
  <c r="AH196" i="4" s="1"/>
  <c r="AH204" i="4" s="1"/>
  <c r="AH212" i="4" s="1"/>
  <c r="AH220" i="4" s="1"/>
  <c r="AH228" i="4" s="1"/>
  <c r="AH236" i="4" s="1"/>
  <c r="AH244" i="4" s="1"/>
  <c r="AH252" i="4" s="1"/>
  <c r="AW262" i="4" s="1"/>
  <c r="BM262" i="4" s="1"/>
  <c r="CC262" i="4" s="1"/>
  <c r="CS262" i="4" s="1"/>
  <c r="DI262" i="4" s="1"/>
  <c r="DY262" i="4" s="1"/>
  <c r="EO262" i="4" s="1"/>
  <c r="FE262" i="4" s="1"/>
  <c r="FX123" i="4"/>
  <c r="FX131" i="4" s="1"/>
  <c r="FX66" i="4"/>
  <c r="FX74" i="4" s="1"/>
  <c r="AB185" i="4"/>
  <c r="AB193" i="4" s="1"/>
  <c r="AB201" i="4" s="1"/>
  <c r="AB209" i="4" s="1"/>
  <c r="AB217" i="4" s="1"/>
  <c r="AB225" i="4" s="1"/>
  <c r="AB233" i="4" s="1"/>
  <c r="AB241" i="4" s="1"/>
  <c r="AB249" i="4" s="1"/>
  <c r="AB257" i="4" s="1"/>
  <c r="AW176" i="4"/>
  <c r="BA302" i="4"/>
  <c r="BA404" i="4" s="1"/>
  <c r="AW302" i="4"/>
  <c r="AW404" i="4" s="1"/>
  <c r="AV302" i="4"/>
  <c r="AV404" i="4" s="1"/>
  <c r="BE302" i="4"/>
  <c r="BE404" i="4" s="1"/>
  <c r="AU302" i="4"/>
  <c r="AU404" i="4" s="1"/>
  <c r="BD302" i="4"/>
  <c r="BD404" i="4" s="1"/>
  <c r="AT302" i="4"/>
  <c r="AT404" i="4" s="1"/>
  <c r="BG302" i="4"/>
  <c r="BG404" i="4" s="1"/>
  <c r="BB302" i="4"/>
  <c r="BB404" i="4" s="1"/>
  <c r="AR302" i="4"/>
  <c r="AR404" i="4" s="1"/>
  <c r="BF302" i="4"/>
  <c r="BF404" i="4" s="1"/>
  <c r="AY302" i="4"/>
  <c r="AY404" i="4" s="1"/>
  <c r="AX302" i="4"/>
  <c r="AX404" i="4" s="1"/>
  <c r="AZ302" i="4"/>
  <c r="AZ404" i="4" s="1"/>
  <c r="AS302" i="4"/>
  <c r="AS404" i="4" s="1"/>
  <c r="BC302" i="4"/>
  <c r="BC404" i="4" s="1"/>
  <c r="BM302" i="4"/>
  <c r="BM404" i="4" s="1"/>
  <c r="BI302" i="4"/>
  <c r="BI404" i="4" s="1"/>
  <c r="BW302" i="4"/>
  <c r="BW404" i="4" s="1"/>
  <c r="BR302" i="4"/>
  <c r="BR404" i="4" s="1"/>
  <c r="BL302" i="4"/>
  <c r="BL404" i="4" s="1"/>
  <c r="BQ302" i="4"/>
  <c r="BQ404" i="4" s="1"/>
  <c r="BU302" i="4"/>
  <c r="BU404" i="4" s="1"/>
  <c r="BO302" i="4"/>
  <c r="BO404" i="4" s="1"/>
  <c r="BV302" i="4"/>
  <c r="BV404" i="4" s="1"/>
  <c r="BK302" i="4"/>
  <c r="BK404" i="4" s="1"/>
  <c r="BN302" i="4"/>
  <c r="BN404" i="4" s="1"/>
  <c r="BT302" i="4"/>
  <c r="BT404" i="4" s="1"/>
  <c r="BP302" i="4"/>
  <c r="BP404" i="4" s="1"/>
  <c r="BJ302" i="4"/>
  <c r="BJ404" i="4" s="1"/>
  <c r="BH302" i="4"/>
  <c r="BH404" i="4" s="1"/>
  <c r="BS302" i="4"/>
  <c r="BS404" i="4" s="1"/>
  <c r="GG123" i="4"/>
  <c r="GG131" i="4" s="1"/>
  <c r="GG66" i="4"/>
  <c r="GG74" i="4" s="1"/>
  <c r="HC107" i="4"/>
  <c r="HC115" i="4" s="1"/>
  <c r="HX99" i="4"/>
  <c r="HC50" i="4"/>
  <c r="EY114" i="4"/>
  <c r="EY57" i="4"/>
  <c r="FU123" i="4"/>
  <c r="FU131" i="4" s="1"/>
  <c r="FU66" i="4"/>
  <c r="FU74" i="4" s="1"/>
  <c r="AB184" i="4"/>
  <c r="AB192" i="4" s="1"/>
  <c r="AB200" i="4" s="1"/>
  <c r="AB208" i="4" s="1"/>
  <c r="AB216" i="4" s="1"/>
  <c r="AB224" i="4" s="1"/>
  <c r="AB232" i="4" s="1"/>
  <c r="AB240" i="4" s="1"/>
  <c r="AB248" i="4" s="1"/>
  <c r="AB256" i="4" s="1"/>
  <c r="AW175" i="4"/>
  <c r="AJ180" i="4"/>
  <c r="AJ188" i="4" s="1"/>
  <c r="AJ196" i="4" s="1"/>
  <c r="AJ204" i="4" s="1"/>
  <c r="AJ212" i="4" s="1"/>
  <c r="AJ220" i="4" s="1"/>
  <c r="AJ228" i="4" s="1"/>
  <c r="AJ236" i="4" s="1"/>
  <c r="AJ244" i="4" s="1"/>
  <c r="AJ252" i="4" s="1"/>
  <c r="AY262" i="4" s="1"/>
  <c r="BO262" i="4" s="1"/>
  <c r="CE262" i="4" s="1"/>
  <c r="CU262" i="4" s="1"/>
  <c r="DK262" i="4" s="1"/>
  <c r="EA262" i="4" s="1"/>
  <c r="EQ262" i="4" s="1"/>
  <c r="FG262" i="4" s="1"/>
  <c r="BE171" i="4"/>
  <c r="AH16" i="5" l="1"/>
  <c r="AI16" i="5"/>
  <c r="AU16" i="5" s="1"/>
  <c r="AF28" i="5"/>
  <c r="AR28" i="5"/>
  <c r="AF29" i="5"/>
  <c r="AR29" i="5"/>
  <c r="AQ29" i="5"/>
  <c r="AE29" i="5"/>
  <c r="AT10" i="5"/>
  <c r="AY10" i="5" s="1"/>
  <c r="AW10" i="5"/>
  <c r="AS28" i="5"/>
  <c r="AG28" i="5"/>
  <c r="AD29" i="5"/>
  <c r="AP29" i="5"/>
  <c r="AP28" i="5"/>
  <c r="AD28" i="5"/>
  <c r="AG29" i="5"/>
  <c r="AS29" i="5"/>
  <c r="AE28" i="5"/>
  <c r="AQ28" i="5"/>
  <c r="HC123" i="4"/>
  <c r="HC131" i="4" s="1"/>
  <c r="HC66" i="4"/>
  <c r="HC74" i="4" s="1"/>
  <c r="FX140" i="4"/>
  <c r="FX148" i="4" s="1"/>
  <c r="FX156" i="4" s="1"/>
  <c r="FX164" i="4" s="1"/>
  <c r="FX172" i="4" s="1"/>
  <c r="FX82" i="4"/>
  <c r="FX90" i="4" s="1"/>
  <c r="GY123" i="4"/>
  <c r="GY131" i="4" s="1"/>
  <c r="GY66" i="4"/>
  <c r="GY74" i="4" s="1"/>
  <c r="AW181" i="4"/>
  <c r="AW189" i="4" s="1"/>
  <c r="AW197" i="4" s="1"/>
  <c r="AW205" i="4" s="1"/>
  <c r="AW213" i="4" s="1"/>
  <c r="AW221" i="4" s="1"/>
  <c r="AW229" i="4" s="1"/>
  <c r="AW237" i="4" s="1"/>
  <c r="AW245" i="4" s="1"/>
  <c r="AW253" i="4" s="1"/>
  <c r="BR172" i="4"/>
  <c r="BR181" i="4" s="1"/>
  <c r="BR189" i="4" s="1"/>
  <c r="BR197" i="4" s="1"/>
  <c r="BR205" i="4" s="1"/>
  <c r="BR213" i="4" s="1"/>
  <c r="BR221" i="4" s="1"/>
  <c r="BR229" i="4" s="1"/>
  <c r="BR237" i="4" s="1"/>
  <c r="BR245" i="4" s="1"/>
  <c r="BR253" i="4" s="1"/>
  <c r="GW58" i="4"/>
  <c r="GW41" i="4"/>
  <c r="AZ180" i="4"/>
  <c r="AZ188" i="4" s="1"/>
  <c r="AZ196" i="4" s="1"/>
  <c r="AZ204" i="4" s="1"/>
  <c r="AZ212" i="4" s="1"/>
  <c r="AZ220" i="4" s="1"/>
  <c r="AZ228" i="4" s="1"/>
  <c r="AZ236" i="4" s="1"/>
  <c r="AZ244" i="4" s="1"/>
  <c r="AZ252" i="4" s="1"/>
  <c r="BU171" i="4"/>
  <c r="BU180" i="4" s="1"/>
  <c r="BU188" i="4" s="1"/>
  <c r="BU196" i="4" s="1"/>
  <c r="BU204" i="4" s="1"/>
  <c r="BU212" i="4" s="1"/>
  <c r="BU220" i="4" s="1"/>
  <c r="BU228" i="4" s="1"/>
  <c r="BU236" i="4" s="1"/>
  <c r="BU244" i="4" s="1"/>
  <c r="BU252" i="4" s="1"/>
  <c r="FI107" i="4"/>
  <c r="FI115" i="4" s="1"/>
  <c r="FI50" i="4"/>
  <c r="EL58" i="4"/>
  <c r="EL41" i="4"/>
  <c r="FC107" i="4"/>
  <c r="FC115" i="4" s="1"/>
  <c r="FC50" i="4"/>
  <c r="HO107" i="4"/>
  <c r="HO115" i="4" s="1"/>
  <c r="IJ99" i="4"/>
  <c r="HO50" i="4"/>
  <c r="AW183" i="4"/>
  <c r="AW191" i="4" s="1"/>
  <c r="AW199" i="4" s="1"/>
  <c r="AW207" i="4" s="1"/>
  <c r="AW215" i="4" s="1"/>
  <c r="AW223" i="4" s="1"/>
  <c r="AW231" i="4" s="1"/>
  <c r="AW239" i="4" s="1"/>
  <c r="AW247" i="4" s="1"/>
  <c r="AW255" i="4" s="1"/>
  <c r="BR174" i="4"/>
  <c r="BR183" i="4" s="1"/>
  <c r="BR191" i="4" s="1"/>
  <c r="BR199" i="4" s="1"/>
  <c r="BR207" i="4" s="1"/>
  <c r="BR215" i="4" s="1"/>
  <c r="BR223" i="4" s="1"/>
  <c r="BR231" i="4" s="1"/>
  <c r="BR239" i="4" s="1"/>
  <c r="BR247" i="4" s="1"/>
  <c r="BR255" i="4" s="1"/>
  <c r="BD180" i="4"/>
  <c r="BD188" i="4" s="1"/>
  <c r="BD196" i="4" s="1"/>
  <c r="BD204" i="4" s="1"/>
  <c r="BD212" i="4" s="1"/>
  <c r="BD220" i="4" s="1"/>
  <c r="BD228" i="4" s="1"/>
  <c r="BD236" i="4" s="1"/>
  <c r="BD244" i="4" s="1"/>
  <c r="BD252" i="4" s="1"/>
  <c r="BY171" i="4"/>
  <c r="BY180" i="4" s="1"/>
  <c r="BY188" i="4" s="1"/>
  <c r="BY196" i="4" s="1"/>
  <c r="BY204" i="4" s="1"/>
  <c r="BY212" i="4" s="1"/>
  <c r="BY220" i="4" s="1"/>
  <c r="BY228" i="4" s="1"/>
  <c r="BY236" i="4" s="1"/>
  <c r="BY244" i="4" s="1"/>
  <c r="BY252" i="4" s="1"/>
  <c r="GO123" i="4"/>
  <c r="GO131" i="4" s="1"/>
  <c r="GO66" i="4"/>
  <c r="GO74" i="4" s="1"/>
  <c r="GF140" i="4"/>
  <c r="GF148" i="4" s="1"/>
  <c r="GF156" i="4" s="1"/>
  <c r="GF164" i="4" s="1"/>
  <c r="GF172" i="4" s="1"/>
  <c r="GF82" i="4"/>
  <c r="GF90" i="4" s="1"/>
  <c r="HV107" i="4"/>
  <c r="HV115" i="4" s="1"/>
  <c r="IQ99" i="4"/>
  <c r="HV50" i="4"/>
  <c r="IT99" i="4"/>
  <c r="HY107" i="4"/>
  <c r="HY115" i="4" s="1"/>
  <c r="HY50" i="4"/>
  <c r="HU107" i="4"/>
  <c r="HU115" i="4" s="1"/>
  <c r="IP99" i="4"/>
  <c r="HU50" i="4"/>
  <c r="HP107" i="4"/>
  <c r="HP115" i="4" s="1"/>
  <c r="IK99" i="4"/>
  <c r="HP50" i="4"/>
  <c r="FT139" i="4"/>
  <c r="FT147" i="4" s="1"/>
  <c r="FT155" i="4" s="1"/>
  <c r="FT163" i="4" s="1"/>
  <c r="FT171" i="4" s="1"/>
  <c r="FT81" i="4"/>
  <c r="FT89" i="4" s="1"/>
  <c r="ES123" i="4"/>
  <c r="ES131" i="4" s="1"/>
  <c r="ES66" i="4"/>
  <c r="ES74" i="4" s="1"/>
  <c r="EO41" i="4"/>
  <c r="EO58" i="4"/>
  <c r="EJ123" i="4"/>
  <c r="EJ131" i="4" s="1"/>
  <c r="EJ66" i="4"/>
  <c r="EJ74" i="4" s="1"/>
  <c r="CE171" i="4"/>
  <c r="CE180" i="4" s="1"/>
  <c r="CE188" i="4" s="1"/>
  <c r="CE196" i="4" s="1"/>
  <c r="CE204" i="4" s="1"/>
  <c r="CE212" i="4" s="1"/>
  <c r="CE220" i="4" s="1"/>
  <c r="CE228" i="4" s="1"/>
  <c r="CE236" i="4" s="1"/>
  <c r="CE244" i="4" s="1"/>
  <c r="CE252" i="4" s="1"/>
  <c r="BJ180" i="4"/>
  <c r="BJ188" i="4" s="1"/>
  <c r="BJ196" i="4" s="1"/>
  <c r="BJ204" i="4" s="1"/>
  <c r="BJ212" i="4" s="1"/>
  <c r="BJ220" i="4" s="1"/>
  <c r="BJ228" i="4" s="1"/>
  <c r="BJ236" i="4" s="1"/>
  <c r="BJ244" i="4" s="1"/>
  <c r="BJ252" i="4" s="1"/>
  <c r="FK107" i="4"/>
  <c r="FK115" i="4" s="1"/>
  <c r="FK50" i="4"/>
  <c r="GI140" i="4"/>
  <c r="GI148" i="4" s="1"/>
  <c r="GI156" i="4" s="1"/>
  <c r="GI164" i="4" s="1"/>
  <c r="GI172" i="4" s="1"/>
  <c r="GI82" i="4"/>
  <c r="GI90" i="4" s="1"/>
  <c r="EG41" i="4"/>
  <c r="EG58" i="4"/>
  <c r="GH140" i="4"/>
  <c r="GH148" i="4" s="1"/>
  <c r="GH156" i="4" s="1"/>
  <c r="GH164" i="4" s="1"/>
  <c r="GH172" i="4" s="1"/>
  <c r="GH82" i="4"/>
  <c r="GH90" i="4" s="1"/>
  <c r="IM99" i="4"/>
  <c r="HR107" i="4"/>
  <c r="HR115" i="4" s="1"/>
  <c r="HR50" i="4"/>
  <c r="GS58" i="4"/>
  <c r="GS41" i="4"/>
  <c r="EK58" i="4"/>
  <c r="EK41" i="4"/>
  <c r="EL130" i="4"/>
  <c r="EL73" i="4"/>
  <c r="EL123" i="4"/>
  <c r="EL131" i="4" s="1"/>
  <c r="EL66" i="4"/>
  <c r="EL74" i="4" s="1"/>
  <c r="EH123" i="4"/>
  <c r="EH131" i="4" s="1"/>
  <c r="EH66" i="4"/>
  <c r="EH74" i="4" s="1"/>
  <c r="GT123" i="4"/>
  <c r="GT131" i="4" s="1"/>
  <c r="GT66" i="4"/>
  <c r="GT74" i="4" s="1"/>
  <c r="GQ58" i="4"/>
  <c r="GQ41" i="4"/>
  <c r="HA123" i="4"/>
  <c r="HA131" i="4" s="1"/>
  <c r="HA66" i="4"/>
  <c r="HA74" i="4" s="1"/>
  <c r="HD123" i="4"/>
  <c r="HD131" i="4" s="1"/>
  <c r="HD66" i="4"/>
  <c r="HD74" i="4" s="1"/>
  <c r="GZ123" i="4"/>
  <c r="GZ131" i="4" s="1"/>
  <c r="GZ66" i="4"/>
  <c r="GZ74" i="4" s="1"/>
  <c r="GU123" i="4"/>
  <c r="GU131" i="4" s="1"/>
  <c r="GU66" i="4"/>
  <c r="GU74" i="4" s="1"/>
  <c r="FN107" i="4"/>
  <c r="FN115" i="4" s="1"/>
  <c r="FN50" i="4"/>
  <c r="FJ107" i="4"/>
  <c r="FJ115" i="4" s="1"/>
  <c r="FJ50" i="4"/>
  <c r="EP123" i="4"/>
  <c r="EP131" i="4" s="1"/>
  <c r="EP66" i="4"/>
  <c r="EP74" i="4" s="1"/>
  <c r="FB107" i="4"/>
  <c r="FB115" i="4" s="1"/>
  <c r="FB50" i="4"/>
  <c r="GG140" i="4"/>
  <c r="GG148" i="4" s="1"/>
  <c r="GG156" i="4" s="1"/>
  <c r="GG164" i="4" s="1"/>
  <c r="GG172" i="4" s="1"/>
  <c r="GG82" i="4"/>
  <c r="GG90" i="4" s="1"/>
  <c r="BX171" i="4"/>
  <c r="BX180" i="4" s="1"/>
  <c r="BX188" i="4" s="1"/>
  <c r="BX196" i="4" s="1"/>
  <c r="BX204" i="4" s="1"/>
  <c r="BX212" i="4" s="1"/>
  <c r="BX220" i="4" s="1"/>
  <c r="BX228" i="4" s="1"/>
  <c r="BX236" i="4" s="1"/>
  <c r="BX244" i="4" s="1"/>
  <c r="BX252" i="4" s="1"/>
  <c r="BC180" i="4"/>
  <c r="BC188" i="4" s="1"/>
  <c r="BC196" i="4" s="1"/>
  <c r="BC204" i="4" s="1"/>
  <c r="BC212" i="4" s="1"/>
  <c r="BC220" i="4" s="1"/>
  <c r="BC228" i="4" s="1"/>
  <c r="BC236" i="4" s="1"/>
  <c r="BC244" i="4" s="1"/>
  <c r="BC252" i="4" s="1"/>
  <c r="HJ114" i="4"/>
  <c r="HJ57" i="4"/>
  <c r="ER58" i="4"/>
  <c r="ER41" i="4"/>
  <c r="GW123" i="4"/>
  <c r="GW131" i="4" s="1"/>
  <c r="GW66" i="4"/>
  <c r="GW74" i="4" s="1"/>
  <c r="HN107" i="4"/>
  <c r="HN115" i="4" s="1"/>
  <c r="II99" i="4"/>
  <c r="HN50" i="4"/>
  <c r="EK123" i="4"/>
  <c r="EK131" i="4" s="1"/>
  <c r="EK66" i="4"/>
  <c r="EK74" i="4" s="1"/>
  <c r="BG180" i="4"/>
  <c r="BG188" i="4" s="1"/>
  <c r="BG196" i="4" s="1"/>
  <c r="BG204" i="4" s="1"/>
  <c r="BG212" i="4" s="1"/>
  <c r="BG220" i="4" s="1"/>
  <c r="BG228" i="4" s="1"/>
  <c r="BG236" i="4" s="1"/>
  <c r="BG244" i="4" s="1"/>
  <c r="BG252" i="4" s="1"/>
  <c r="CB171" i="4"/>
  <c r="CB180" i="4" s="1"/>
  <c r="CB188" i="4" s="1"/>
  <c r="CB196" i="4" s="1"/>
  <c r="CB204" i="4" s="1"/>
  <c r="CB212" i="4" s="1"/>
  <c r="CB220" i="4" s="1"/>
  <c r="CB228" i="4" s="1"/>
  <c r="CB236" i="4" s="1"/>
  <c r="CB244" i="4" s="1"/>
  <c r="CB252" i="4" s="1"/>
  <c r="FG107" i="4"/>
  <c r="FG115" i="4" s="1"/>
  <c r="FG50" i="4"/>
  <c r="EI58" i="4"/>
  <c r="EI41" i="4"/>
  <c r="IG99" i="4"/>
  <c r="HL107" i="4"/>
  <c r="HL115" i="4" s="1"/>
  <c r="HL50" i="4"/>
  <c r="BS170" i="4"/>
  <c r="BS179" i="4" s="1"/>
  <c r="BS187" i="4" s="1"/>
  <c r="BS195" i="4" s="1"/>
  <c r="BS203" i="4" s="1"/>
  <c r="BS211" i="4" s="1"/>
  <c r="BS219" i="4" s="1"/>
  <c r="BS227" i="4" s="1"/>
  <c r="BS235" i="4" s="1"/>
  <c r="BS243" i="4" s="1"/>
  <c r="BS251" i="4" s="1"/>
  <c r="AX179" i="4"/>
  <c r="AX187" i="4" s="1"/>
  <c r="AX195" i="4" s="1"/>
  <c r="AX203" i="4" s="1"/>
  <c r="AX211" i="4" s="1"/>
  <c r="AX219" i="4" s="1"/>
  <c r="AX227" i="4" s="1"/>
  <c r="AX235" i="4" s="1"/>
  <c r="AX243" i="4" s="1"/>
  <c r="AX251" i="4" s="1"/>
  <c r="EO123" i="4"/>
  <c r="EO131" i="4" s="1"/>
  <c r="EO66" i="4"/>
  <c r="EO74" i="4" s="1"/>
  <c r="GR58" i="4"/>
  <c r="GR41" i="4"/>
  <c r="GC140" i="4"/>
  <c r="GC148" i="4" s="1"/>
  <c r="GC156" i="4" s="1"/>
  <c r="GC164" i="4" s="1"/>
  <c r="GC172" i="4" s="1"/>
  <c r="GC82" i="4"/>
  <c r="GC90" i="4" s="1"/>
  <c r="EG123" i="4"/>
  <c r="EG131" i="4" s="1"/>
  <c r="EG66" i="4"/>
  <c r="EG74" i="4" s="1"/>
  <c r="EE58" i="4"/>
  <c r="EE41" i="4"/>
  <c r="AW182" i="4"/>
  <c r="AW190" i="4" s="1"/>
  <c r="AW198" i="4" s="1"/>
  <c r="AW206" i="4" s="1"/>
  <c r="AW214" i="4" s="1"/>
  <c r="AW222" i="4" s="1"/>
  <c r="AW230" i="4" s="1"/>
  <c r="AW238" i="4" s="1"/>
  <c r="AW246" i="4" s="1"/>
  <c r="AW254" i="4" s="1"/>
  <c r="BR173" i="4"/>
  <c r="BR182" i="4" s="1"/>
  <c r="BR190" i="4" s="1"/>
  <c r="BR198" i="4" s="1"/>
  <c r="BR206" i="4" s="1"/>
  <c r="BR214" i="4" s="1"/>
  <c r="BR222" i="4" s="1"/>
  <c r="BR230" i="4" s="1"/>
  <c r="BR238" i="4" s="1"/>
  <c r="BR246" i="4" s="1"/>
  <c r="BR254" i="4" s="1"/>
  <c r="BE180" i="4"/>
  <c r="BE188" i="4" s="1"/>
  <c r="BE196" i="4" s="1"/>
  <c r="BE204" i="4" s="1"/>
  <c r="BE212" i="4" s="1"/>
  <c r="BE220" i="4" s="1"/>
  <c r="BE228" i="4" s="1"/>
  <c r="BE236" i="4" s="1"/>
  <c r="BE244" i="4" s="1"/>
  <c r="BE252" i="4" s="1"/>
  <c r="BZ171" i="4"/>
  <c r="BZ180" i="4" s="1"/>
  <c r="BZ188" i="4" s="1"/>
  <c r="BZ196" i="4" s="1"/>
  <c r="BZ204" i="4" s="1"/>
  <c r="BZ212" i="4" s="1"/>
  <c r="BZ220" i="4" s="1"/>
  <c r="BZ228" i="4" s="1"/>
  <c r="BZ236" i="4" s="1"/>
  <c r="BZ244" i="4" s="1"/>
  <c r="BZ252" i="4" s="1"/>
  <c r="FU140" i="4"/>
  <c r="FU148" i="4" s="1"/>
  <c r="FU156" i="4" s="1"/>
  <c r="FU164" i="4" s="1"/>
  <c r="FU172" i="4" s="1"/>
  <c r="FU82" i="4"/>
  <c r="FU90" i="4" s="1"/>
  <c r="GV58" i="4"/>
  <c r="GV41" i="4"/>
  <c r="IE106" i="4"/>
  <c r="IE49" i="4"/>
  <c r="IE40" i="4" s="1"/>
  <c r="FM107" i="4"/>
  <c r="FM115" i="4" s="1"/>
  <c r="FM50" i="4"/>
  <c r="HB58" i="4"/>
  <c r="HB41" i="4"/>
  <c r="GS123" i="4"/>
  <c r="GS131" i="4" s="1"/>
  <c r="GS66" i="4"/>
  <c r="GS74" i="4" s="1"/>
  <c r="FF107" i="4"/>
  <c r="FF115" i="4" s="1"/>
  <c r="FF50" i="4"/>
  <c r="EQ58" i="4"/>
  <c r="EQ41" i="4"/>
  <c r="GD140" i="4"/>
  <c r="GD148" i="4" s="1"/>
  <c r="GD156" i="4" s="1"/>
  <c r="GD164" i="4" s="1"/>
  <c r="GD172" i="4" s="1"/>
  <c r="GD82" i="4"/>
  <c r="GD90" i="4" s="1"/>
  <c r="GW122" i="4"/>
  <c r="GW65" i="4"/>
  <c r="FD107" i="4"/>
  <c r="FD115" i="4" s="1"/>
  <c r="FD50" i="4"/>
  <c r="GQ123" i="4"/>
  <c r="GQ131" i="4" s="1"/>
  <c r="GQ66" i="4"/>
  <c r="GQ74" i="4" s="1"/>
  <c r="AY180" i="4"/>
  <c r="AY188" i="4" s="1"/>
  <c r="AY196" i="4" s="1"/>
  <c r="AY204" i="4" s="1"/>
  <c r="AY212" i="4" s="1"/>
  <c r="AY220" i="4" s="1"/>
  <c r="AY228" i="4" s="1"/>
  <c r="AY236" i="4" s="1"/>
  <c r="AY244" i="4" s="1"/>
  <c r="AY252" i="4" s="1"/>
  <c r="BT171" i="4"/>
  <c r="BT180" i="4" s="1"/>
  <c r="BT188" i="4" s="1"/>
  <c r="BT196" i="4" s="1"/>
  <c r="BT204" i="4" s="1"/>
  <c r="BT212" i="4" s="1"/>
  <c r="BT220" i="4" s="1"/>
  <c r="BT228" i="4" s="1"/>
  <c r="BT236" i="4" s="1"/>
  <c r="BT244" i="4" s="1"/>
  <c r="BT252" i="4" s="1"/>
  <c r="EM58" i="4"/>
  <c r="EM41" i="4"/>
  <c r="HM107" i="4"/>
  <c r="HM115" i="4" s="1"/>
  <c r="IH99" i="4"/>
  <c r="HM50" i="4"/>
  <c r="GB139" i="4"/>
  <c r="GB147" i="4" s="1"/>
  <c r="GB155" i="4" s="1"/>
  <c r="GB163" i="4" s="1"/>
  <c r="GB171" i="4" s="1"/>
  <c r="GB81" i="4"/>
  <c r="GB89" i="4" s="1"/>
  <c r="EE123" i="4"/>
  <c r="EE131" i="4" s="1"/>
  <c r="EE66" i="4"/>
  <c r="EE74" i="4" s="1"/>
  <c r="BM180" i="4"/>
  <c r="BM188" i="4" s="1"/>
  <c r="BM196" i="4" s="1"/>
  <c r="BM204" i="4" s="1"/>
  <c r="BM212" i="4" s="1"/>
  <c r="BM220" i="4" s="1"/>
  <c r="BM228" i="4" s="1"/>
  <c r="BM236" i="4" s="1"/>
  <c r="BM244" i="4" s="1"/>
  <c r="BM252" i="4" s="1"/>
  <c r="CH171" i="4"/>
  <c r="CH180" i="4" s="1"/>
  <c r="CH188" i="4" s="1"/>
  <c r="CH196" i="4" s="1"/>
  <c r="CH204" i="4" s="1"/>
  <c r="CH212" i="4" s="1"/>
  <c r="CH220" i="4" s="1"/>
  <c r="CH228" i="4" s="1"/>
  <c r="CH236" i="4" s="1"/>
  <c r="CH244" i="4" s="1"/>
  <c r="CH252" i="4" s="1"/>
  <c r="BH180" i="4"/>
  <c r="BH188" i="4" s="1"/>
  <c r="BH196" i="4" s="1"/>
  <c r="BH204" i="4" s="1"/>
  <c r="BH212" i="4" s="1"/>
  <c r="BH220" i="4" s="1"/>
  <c r="BH228" i="4" s="1"/>
  <c r="BH236" i="4" s="1"/>
  <c r="BH244" i="4" s="1"/>
  <c r="BH252" i="4" s="1"/>
  <c r="CC171" i="4"/>
  <c r="CC180" i="4" s="1"/>
  <c r="CC188" i="4" s="1"/>
  <c r="CC196" i="4" s="1"/>
  <c r="CC204" i="4" s="1"/>
  <c r="CC212" i="4" s="1"/>
  <c r="CC220" i="4" s="1"/>
  <c r="CC228" i="4" s="1"/>
  <c r="CC236" i="4" s="1"/>
  <c r="CC244" i="4" s="1"/>
  <c r="CC252" i="4" s="1"/>
  <c r="AW185" i="4"/>
  <c r="AW193" i="4" s="1"/>
  <c r="AW201" i="4" s="1"/>
  <c r="AW209" i="4" s="1"/>
  <c r="AW217" i="4" s="1"/>
  <c r="AW225" i="4" s="1"/>
  <c r="AW233" i="4" s="1"/>
  <c r="AW241" i="4" s="1"/>
  <c r="AW249" i="4" s="1"/>
  <c r="AW257" i="4" s="1"/>
  <c r="BR176" i="4"/>
  <c r="BR185" i="4" s="1"/>
  <c r="BR193" i="4" s="1"/>
  <c r="BR201" i="4" s="1"/>
  <c r="BR209" i="4" s="1"/>
  <c r="BR217" i="4" s="1"/>
  <c r="BR225" i="4" s="1"/>
  <c r="BR233" i="4" s="1"/>
  <c r="BR241" i="4" s="1"/>
  <c r="BR249" i="4" s="1"/>
  <c r="BR257" i="4" s="1"/>
  <c r="IL99" i="4"/>
  <c r="HQ107" i="4"/>
  <c r="HQ115" i="4" s="1"/>
  <c r="HQ50" i="4"/>
  <c r="ER123" i="4"/>
  <c r="ER131" i="4" s="1"/>
  <c r="ER66" i="4"/>
  <c r="ER74" i="4" s="1"/>
  <c r="HW107" i="4"/>
  <c r="HW115" i="4" s="1"/>
  <c r="IR99" i="4"/>
  <c r="HW50" i="4"/>
  <c r="IM106" i="4"/>
  <c r="IM49" i="4"/>
  <c r="IM40" i="4" s="1"/>
  <c r="FL107" i="4"/>
  <c r="FL115" i="4" s="1"/>
  <c r="FL50" i="4"/>
  <c r="BL180" i="4"/>
  <c r="BL188" i="4" s="1"/>
  <c r="BL196" i="4" s="1"/>
  <c r="BL204" i="4" s="1"/>
  <c r="BL212" i="4" s="1"/>
  <c r="BL220" i="4" s="1"/>
  <c r="BL228" i="4" s="1"/>
  <c r="BL236" i="4" s="1"/>
  <c r="BL244" i="4" s="1"/>
  <c r="BL252" i="4" s="1"/>
  <c r="CG171" i="4"/>
  <c r="CG180" i="4" s="1"/>
  <c r="CG188" i="4" s="1"/>
  <c r="CG196" i="4" s="1"/>
  <c r="CG204" i="4" s="1"/>
  <c r="CG212" i="4" s="1"/>
  <c r="CG220" i="4" s="1"/>
  <c r="CG228" i="4" s="1"/>
  <c r="CG236" i="4" s="1"/>
  <c r="CG244" i="4" s="1"/>
  <c r="CG252" i="4" s="1"/>
  <c r="EI123" i="4"/>
  <c r="EI131" i="4" s="1"/>
  <c r="EI66" i="4"/>
  <c r="EI74" i="4" s="1"/>
  <c r="ED58" i="4"/>
  <c r="ED41" i="4"/>
  <c r="GX58" i="4"/>
  <c r="GX41" i="4"/>
  <c r="AX180" i="4"/>
  <c r="AX188" i="4" s="1"/>
  <c r="AX196" i="4" s="1"/>
  <c r="AX204" i="4" s="1"/>
  <c r="AX212" i="4" s="1"/>
  <c r="AX220" i="4" s="1"/>
  <c r="AX228" i="4" s="1"/>
  <c r="AX236" i="4" s="1"/>
  <c r="AX244" i="4" s="1"/>
  <c r="AX252" i="4" s="1"/>
  <c r="BS171" i="4"/>
  <c r="BS180" i="4" s="1"/>
  <c r="BS188" i="4" s="1"/>
  <c r="BS196" i="4" s="1"/>
  <c r="BS204" i="4" s="1"/>
  <c r="BS212" i="4" s="1"/>
  <c r="BS220" i="4" s="1"/>
  <c r="BS228" i="4" s="1"/>
  <c r="BS236" i="4" s="1"/>
  <c r="BS244" i="4" s="1"/>
  <c r="BS252" i="4" s="1"/>
  <c r="EM123" i="4"/>
  <c r="EM131" i="4" s="1"/>
  <c r="EM66" i="4"/>
  <c r="EM74" i="4" s="1"/>
  <c r="GR123" i="4"/>
  <c r="GR131" i="4" s="1"/>
  <c r="GR66" i="4"/>
  <c r="GR74" i="4" s="1"/>
  <c r="FT140" i="4"/>
  <c r="FT148" i="4" s="1"/>
  <c r="FT156" i="4" s="1"/>
  <c r="FT164" i="4" s="1"/>
  <c r="FT172" i="4" s="1"/>
  <c r="FT82" i="4"/>
  <c r="FT90" i="4" s="1"/>
  <c r="GP58" i="4"/>
  <c r="GP41" i="4"/>
  <c r="EZ107" i="4"/>
  <c r="EZ115" i="4" s="1"/>
  <c r="EZ50" i="4"/>
  <c r="AW184" i="4"/>
  <c r="AW192" i="4" s="1"/>
  <c r="AW200" i="4" s="1"/>
  <c r="AW208" i="4" s="1"/>
  <c r="AW216" i="4" s="1"/>
  <c r="AW224" i="4" s="1"/>
  <c r="AW232" i="4" s="1"/>
  <c r="AW240" i="4" s="1"/>
  <c r="AW248" i="4" s="1"/>
  <c r="AW256" i="4" s="1"/>
  <c r="BR175" i="4"/>
  <c r="BR184" i="4" s="1"/>
  <c r="BR192" i="4" s="1"/>
  <c r="BR200" i="4" s="1"/>
  <c r="BR208" i="4" s="1"/>
  <c r="BR216" i="4" s="1"/>
  <c r="BR224" i="4" s="1"/>
  <c r="BR232" i="4" s="1"/>
  <c r="BR240" i="4" s="1"/>
  <c r="BR248" i="4" s="1"/>
  <c r="BR256" i="4" s="1"/>
  <c r="EY122" i="4"/>
  <c r="EY65" i="4"/>
  <c r="GV123" i="4"/>
  <c r="GV131" i="4" s="1"/>
  <c r="GV66" i="4"/>
  <c r="GV74" i="4" s="1"/>
  <c r="HB123" i="4"/>
  <c r="HB131" i="4" s="1"/>
  <c r="HB66" i="4"/>
  <c r="HB74" i="4" s="1"/>
  <c r="FY140" i="4"/>
  <c r="FY148" i="4" s="1"/>
  <c r="FY156" i="4" s="1"/>
  <c r="FY164" i="4" s="1"/>
  <c r="FY172" i="4" s="1"/>
  <c r="FY82" i="4"/>
  <c r="FY90" i="4" s="1"/>
  <c r="HR114" i="4"/>
  <c r="HR57" i="4"/>
  <c r="EQ123" i="4"/>
  <c r="EQ131" i="4" s="1"/>
  <c r="EQ66" i="4"/>
  <c r="EQ74" i="4" s="1"/>
  <c r="GA140" i="4"/>
  <c r="GA148" i="4" s="1"/>
  <c r="GA156" i="4" s="1"/>
  <c r="GA164" i="4" s="1"/>
  <c r="GA172" i="4" s="1"/>
  <c r="GA82" i="4"/>
  <c r="GA90" i="4" s="1"/>
  <c r="BA180" i="4"/>
  <c r="BA188" i="4" s="1"/>
  <c r="BA196" i="4" s="1"/>
  <c r="BA204" i="4" s="1"/>
  <c r="BA212" i="4" s="1"/>
  <c r="BA220" i="4" s="1"/>
  <c r="BA228" i="4" s="1"/>
  <c r="BA236" i="4" s="1"/>
  <c r="BA244" i="4" s="1"/>
  <c r="BA252" i="4" s="1"/>
  <c r="BV171" i="4"/>
  <c r="BV180" i="4" s="1"/>
  <c r="BV188" i="4" s="1"/>
  <c r="BV196" i="4" s="1"/>
  <c r="BV204" i="4" s="1"/>
  <c r="BV212" i="4" s="1"/>
  <c r="BV220" i="4" s="1"/>
  <c r="BV228" i="4" s="1"/>
  <c r="BV236" i="4" s="1"/>
  <c r="BV244" i="4" s="1"/>
  <c r="BV252" i="4" s="1"/>
  <c r="GE140" i="4"/>
  <c r="GE148" i="4" s="1"/>
  <c r="GE156" i="4" s="1"/>
  <c r="GE164" i="4" s="1"/>
  <c r="GE172" i="4" s="1"/>
  <c r="GE82" i="4"/>
  <c r="GE90" i="4" s="1"/>
  <c r="ED123" i="4"/>
  <c r="ED131" i="4" s="1"/>
  <c r="ED66" i="4"/>
  <c r="ED74" i="4" s="1"/>
  <c r="IN99" i="4"/>
  <c r="HS107" i="4"/>
  <c r="HS115" i="4" s="1"/>
  <c r="HS50" i="4"/>
  <c r="FW140" i="4"/>
  <c r="FW148" i="4" s="1"/>
  <c r="FW156" i="4" s="1"/>
  <c r="FW164" i="4" s="1"/>
  <c r="FW172" i="4" s="1"/>
  <c r="FW82" i="4"/>
  <c r="FW90" i="4" s="1"/>
  <c r="EF41" i="4"/>
  <c r="EF58" i="4"/>
  <c r="FG122" i="4"/>
  <c r="FG65" i="4"/>
  <c r="FH107" i="4"/>
  <c r="FH115" i="4" s="1"/>
  <c r="FH50" i="4"/>
  <c r="CA170" i="4"/>
  <c r="CA179" i="4" s="1"/>
  <c r="CA187" i="4" s="1"/>
  <c r="CA195" i="4" s="1"/>
  <c r="CA203" i="4" s="1"/>
  <c r="CA211" i="4" s="1"/>
  <c r="CA219" i="4" s="1"/>
  <c r="CA227" i="4" s="1"/>
  <c r="CA235" i="4" s="1"/>
  <c r="CA243" i="4" s="1"/>
  <c r="CA251" i="4" s="1"/>
  <c r="BF179" i="4"/>
  <c r="BF187" i="4" s="1"/>
  <c r="BF195" i="4" s="1"/>
  <c r="BF203" i="4" s="1"/>
  <c r="BF211" i="4" s="1"/>
  <c r="BF219" i="4" s="1"/>
  <c r="BF227" i="4" s="1"/>
  <c r="BF235" i="4" s="1"/>
  <c r="BF243" i="4" s="1"/>
  <c r="BF251" i="4" s="1"/>
  <c r="FV140" i="4"/>
  <c r="FV148" i="4" s="1"/>
  <c r="FV156" i="4" s="1"/>
  <c r="FV164" i="4" s="1"/>
  <c r="FV172" i="4" s="1"/>
  <c r="FV82" i="4"/>
  <c r="FV90" i="4" s="1"/>
  <c r="IF99" i="4"/>
  <c r="HK107" i="4"/>
  <c r="HK115" i="4" s="1"/>
  <c r="HK50" i="4"/>
  <c r="CF171" i="4"/>
  <c r="CF180" i="4" s="1"/>
  <c r="CF188" i="4" s="1"/>
  <c r="CF196" i="4" s="1"/>
  <c r="CF204" i="4" s="1"/>
  <c r="CF212" i="4" s="1"/>
  <c r="CF220" i="4" s="1"/>
  <c r="CF228" i="4" s="1"/>
  <c r="CF236" i="4" s="1"/>
  <c r="CF244" i="4" s="1"/>
  <c r="CF252" i="4" s="1"/>
  <c r="BK180" i="4"/>
  <c r="BK188" i="4" s="1"/>
  <c r="BK196" i="4" s="1"/>
  <c r="BK204" i="4" s="1"/>
  <c r="BK212" i="4" s="1"/>
  <c r="BK220" i="4" s="1"/>
  <c r="BK228" i="4" s="1"/>
  <c r="BK236" i="4" s="1"/>
  <c r="BK244" i="4" s="1"/>
  <c r="BK252" i="4" s="1"/>
  <c r="HC58" i="4"/>
  <c r="HC41" i="4"/>
  <c r="GY58" i="4"/>
  <c r="GY41" i="4"/>
  <c r="BF180" i="4"/>
  <c r="BF188" i="4" s="1"/>
  <c r="BF196" i="4" s="1"/>
  <c r="BF204" i="4" s="1"/>
  <c r="BF212" i="4" s="1"/>
  <c r="BF220" i="4" s="1"/>
  <c r="BF228" i="4" s="1"/>
  <c r="BF236" i="4" s="1"/>
  <c r="BF244" i="4" s="1"/>
  <c r="BF252" i="4" s="1"/>
  <c r="CA171" i="4"/>
  <c r="CA180" i="4" s="1"/>
  <c r="CA188" i="4" s="1"/>
  <c r="CA196" i="4" s="1"/>
  <c r="CA204" i="4" s="1"/>
  <c r="CA212" i="4" s="1"/>
  <c r="CA220" i="4" s="1"/>
  <c r="CA228" i="4" s="1"/>
  <c r="CA236" i="4" s="1"/>
  <c r="CA244" i="4" s="1"/>
  <c r="CA252" i="4" s="1"/>
  <c r="EN41" i="4"/>
  <c r="EN58" i="4"/>
  <c r="AC377" i="4"/>
  <c r="BE376" i="4"/>
  <c r="AU376" i="4"/>
  <c r="BC376" i="4"/>
  <c r="AV376" i="4"/>
  <c r="BB376" i="4"/>
  <c r="BA376" i="4"/>
  <c r="AT376" i="4"/>
  <c r="BF376" i="4"/>
  <c r="AX376" i="4"/>
  <c r="AR376" i="4"/>
  <c r="AW376" i="4"/>
  <c r="AZ376" i="4"/>
  <c r="BD376" i="4"/>
  <c r="AS376" i="4"/>
  <c r="AY376" i="4"/>
  <c r="BG376" i="4"/>
  <c r="BR376" i="4"/>
  <c r="BR423" i="4" s="1"/>
  <c r="BT376" i="4"/>
  <c r="BT423" i="4" s="1"/>
  <c r="BJ376" i="4"/>
  <c r="BJ423" i="4" s="1"/>
  <c r="BI376" i="4"/>
  <c r="BI423" i="4" s="1"/>
  <c r="BV376" i="4"/>
  <c r="BV423" i="4" s="1"/>
  <c r="BK376" i="4"/>
  <c r="BK423" i="4" s="1"/>
  <c r="BN376" i="4"/>
  <c r="BN423" i="4" s="1"/>
  <c r="BU376" i="4"/>
  <c r="BU423" i="4" s="1"/>
  <c r="BS376" i="4"/>
  <c r="BS423" i="4" s="1"/>
  <c r="BQ376" i="4"/>
  <c r="BQ423" i="4" s="1"/>
  <c r="BH376" i="4"/>
  <c r="BH423" i="4" s="1"/>
  <c r="BL376" i="4"/>
  <c r="BL423" i="4" s="1"/>
  <c r="BO376" i="4"/>
  <c r="BO423" i="4" s="1"/>
  <c r="BW376" i="4"/>
  <c r="BW423" i="4" s="1"/>
  <c r="BM376" i="4"/>
  <c r="BM423" i="4" s="1"/>
  <c r="BP376" i="4"/>
  <c r="BP423" i="4" s="1"/>
  <c r="GO58" i="4"/>
  <c r="GO41" i="4"/>
  <c r="EY107" i="4"/>
  <c r="EY115" i="4" s="1"/>
  <c r="EY50" i="4"/>
  <c r="BW171" i="4"/>
  <c r="BW180" i="4" s="1"/>
  <c r="BW188" i="4" s="1"/>
  <c r="BW196" i="4" s="1"/>
  <c r="BW204" i="4" s="1"/>
  <c r="BW212" i="4" s="1"/>
  <c r="BW220" i="4" s="1"/>
  <c r="BW228" i="4" s="1"/>
  <c r="BW236" i="4" s="1"/>
  <c r="BW244" i="4" s="1"/>
  <c r="BW252" i="4" s="1"/>
  <c r="BB180" i="4"/>
  <c r="BB188" i="4" s="1"/>
  <c r="BB196" i="4" s="1"/>
  <c r="BB204" i="4" s="1"/>
  <c r="BB212" i="4" s="1"/>
  <c r="BB220" i="4" s="1"/>
  <c r="BB228" i="4" s="1"/>
  <c r="BB236" i="4" s="1"/>
  <c r="BB244" i="4" s="1"/>
  <c r="BB252" i="4" s="1"/>
  <c r="GX123" i="4"/>
  <c r="GX131" i="4" s="1"/>
  <c r="GX66" i="4"/>
  <c r="GX74" i="4" s="1"/>
  <c r="EF123" i="4"/>
  <c r="EF131" i="4" s="1"/>
  <c r="EF66" i="4"/>
  <c r="EF74" i="4" s="1"/>
  <c r="BI180" i="4"/>
  <c r="BI188" i="4" s="1"/>
  <c r="BI196" i="4" s="1"/>
  <c r="BI204" i="4" s="1"/>
  <c r="BI212" i="4" s="1"/>
  <c r="BI220" i="4" s="1"/>
  <c r="BI228" i="4" s="1"/>
  <c r="BI236" i="4" s="1"/>
  <c r="BI244" i="4" s="1"/>
  <c r="BI252" i="4" s="1"/>
  <c r="CD171" i="4"/>
  <c r="CD180" i="4" s="1"/>
  <c r="CD188" i="4" s="1"/>
  <c r="CD196" i="4" s="1"/>
  <c r="CD204" i="4" s="1"/>
  <c r="CD212" i="4" s="1"/>
  <c r="CD220" i="4" s="1"/>
  <c r="CD228" i="4" s="1"/>
  <c r="CD236" i="4" s="1"/>
  <c r="CD244" i="4" s="1"/>
  <c r="CD252" i="4" s="1"/>
  <c r="BO416" i="4"/>
  <c r="AC353" i="4"/>
  <c r="BO352" i="4"/>
  <c r="BG352" i="4"/>
  <c r="AR352" i="4"/>
  <c r="BE352" i="4"/>
  <c r="BV352" i="4"/>
  <c r="BV416" i="4" s="1"/>
  <c r="AU352" i="4"/>
  <c r="AX352" i="4"/>
  <c r="AZ352" i="4"/>
  <c r="AT352" i="4"/>
  <c r="BN352" i="4"/>
  <c r="BN416" i="4" s="1"/>
  <c r="BC352" i="4"/>
  <c r="BF352" i="4"/>
  <c r="BR352" i="4"/>
  <c r="BR416" i="4" s="1"/>
  <c r="BT352" i="4"/>
  <c r="BT416" i="4" s="1"/>
  <c r="AV352" i="4"/>
  <c r="AW352" i="4"/>
  <c r="BJ352" i="4"/>
  <c r="BJ416" i="4" s="1"/>
  <c r="BL352" i="4"/>
  <c r="BD352" i="4"/>
  <c r="BM352" i="4"/>
  <c r="BM416" i="4" s="1"/>
  <c r="AS352" i="4"/>
  <c r="BB352" i="4"/>
  <c r="BP352" i="4"/>
  <c r="BP416" i="4" s="1"/>
  <c r="BS352" i="4"/>
  <c r="BS416" i="4" s="1"/>
  <c r="BA352" i="4"/>
  <c r="BI352" i="4"/>
  <c r="BI416" i="4" s="1"/>
  <c r="BH352" i="4"/>
  <c r="BK352" i="4"/>
  <c r="BK416" i="4" s="1"/>
  <c r="BU352" i="4"/>
  <c r="BU416" i="4" s="1"/>
  <c r="BW352" i="4"/>
  <c r="BW416" i="4" s="1"/>
  <c r="BQ352" i="4"/>
  <c r="BQ416" i="4" s="1"/>
  <c r="AY352" i="4"/>
  <c r="EJ58" i="4"/>
  <c r="EJ41" i="4"/>
  <c r="FO427" i="4"/>
  <c r="FG427" i="4"/>
  <c r="EY427" i="4"/>
  <c r="BJ7" i="4" s="1"/>
  <c r="EQ427" i="4"/>
  <c r="BB7" i="4" s="1"/>
  <c r="EI427" i="4"/>
  <c r="EA427" i="4"/>
  <c r="DS427" i="4"/>
  <c r="BJ6" i="4" s="1"/>
  <c r="DK427" i="4"/>
  <c r="BB6" i="4" s="1"/>
  <c r="DC427" i="4"/>
  <c r="CU427" i="4"/>
  <c r="CM427" i="4"/>
  <c r="BJ5" i="4" s="1"/>
  <c r="CE427" i="4"/>
  <c r="BB5" i="4" s="1"/>
  <c r="FN427" i="4"/>
  <c r="FF427" i="4"/>
  <c r="EX427" i="4"/>
  <c r="BI7" i="4" s="1"/>
  <c r="EP427" i="4"/>
  <c r="BA7" i="4" s="1"/>
  <c r="EH427" i="4"/>
  <c r="DZ427" i="4"/>
  <c r="DR427" i="4"/>
  <c r="BI6" i="4" s="1"/>
  <c r="DJ427" i="4"/>
  <c r="BA6" i="4" s="1"/>
  <c r="DB427" i="4"/>
  <c r="CT427" i="4"/>
  <c r="CL427" i="4"/>
  <c r="BI5" i="4" s="1"/>
  <c r="CD427" i="4"/>
  <c r="BA5" i="4" s="1"/>
  <c r="FM427" i="4"/>
  <c r="FE427" i="4"/>
  <c r="EW427" i="4"/>
  <c r="BH7" i="4" s="1"/>
  <c r="EO427" i="4"/>
  <c r="AZ7" i="4" s="1"/>
  <c r="EG427" i="4"/>
  <c r="DY427" i="4"/>
  <c r="DQ427" i="4"/>
  <c r="BH6" i="4" s="1"/>
  <c r="DI427" i="4"/>
  <c r="AZ6" i="4" s="1"/>
  <c r="DA427" i="4"/>
  <c r="CS427" i="4"/>
  <c r="CK427" i="4"/>
  <c r="BH5" i="4" s="1"/>
  <c r="CC427" i="4"/>
  <c r="AZ5" i="4" s="1"/>
  <c r="FL427" i="4"/>
  <c r="FD427" i="4"/>
  <c r="EV427" i="4"/>
  <c r="BG7" i="4" s="1"/>
  <c r="EN427" i="4"/>
  <c r="AY7" i="4" s="1"/>
  <c r="EF427" i="4"/>
  <c r="DX427" i="4"/>
  <c r="DP427" i="4"/>
  <c r="BG6" i="4" s="1"/>
  <c r="DH427" i="4"/>
  <c r="AY6" i="4" s="1"/>
  <c r="CZ427" i="4"/>
  <c r="CR427" i="4"/>
  <c r="CJ427" i="4"/>
  <c r="BG5" i="4" s="1"/>
  <c r="CB427" i="4"/>
  <c r="AY5" i="4" s="1"/>
  <c r="FK427" i="4"/>
  <c r="FC427" i="4"/>
  <c r="EU427" i="4"/>
  <c r="BF7" i="4" s="1"/>
  <c r="EM427" i="4"/>
  <c r="AX7" i="4" s="1"/>
  <c r="EE427" i="4"/>
  <c r="DW427" i="4"/>
  <c r="DO427" i="4"/>
  <c r="BF6" i="4" s="1"/>
  <c r="DG427" i="4"/>
  <c r="AX6" i="4" s="1"/>
  <c r="CY427" i="4"/>
  <c r="CQ427" i="4"/>
  <c r="CI427" i="4"/>
  <c r="BF5" i="4" s="1"/>
  <c r="CA427" i="4"/>
  <c r="AX5" i="4" s="1"/>
  <c r="FJ427" i="4"/>
  <c r="FB427" i="4"/>
  <c r="ET427" i="4"/>
  <c r="BE7" i="4" s="1"/>
  <c r="EL427" i="4"/>
  <c r="AW7" i="4" s="1"/>
  <c r="ED427" i="4"/>
  <c r="DV427" i="4"/>
  <c r="DN427" i="4"/>
  <c r="BE6" i="4" s="1"/>
  <c r="DF427" i="4"/>
  <c r="AW6" i="4" s="1"/>
  <c r="CX427" i="4"/>
  <c r="CP427" i="4"/>
  <c r="CH427" i="4"/>
  <c r="BE5" i="4" s="1"/>
  <c r="BZ427" i="4"/>
  <c r="AW5" i="4" s="1"/>
  <c r="FI427" i="4"/>
  <c r="FA427" i="4"/>
  <c r="ES427" i="4"/>
  <c r="BD7" i="4" s="1"/>
  <c r="EK427" i="4"/>
  <c r="AV7" i="4" s="1"/>
  <c r="EC427" i="4"/>
  <c r="DU427" i="4"/>
  <c r="DM427" i="4"/>
  <c r="BD6" i="4" s="1"/>
  <c r="DE427" i="4"/>
  <c r="AV6" i="4" s="1"/>
  <c r="CW427" i="4"/>
  <c r="CO427" i="4"/>
  <c r="CG427" i="4"/>
  <c r="BD5" i="4" s="1"/>
  <c r="BY427" i="4"/>
  <c r="AV5" i="4" s="1"/>
  <c r="FH427" i="4"/>
  <c r="EZ427" i="4"/>
  <c r="ER427" i="4"/>
  <c r="BC7" i="4" s="1"/>
  <c r="EJ427" i="4"/>
  <c r="AU7" i="4" s="1"/>
  <c r="EB427" i="4"/>
  <c r="DT427" i="4"/>
  <c r="DL427" i="4"/>
  <c r="BC6" i="4" s="1"/>
  <c r="DD427" i="4"/>
  <c r="AU6" i="4" s="1"/>
  <c r="CV427" i="4"/>
  <c r="CN427" i="4"/>
  <c r="CF427" i="4"/>
  <c r="BC5" i="4" s="1"/>
  <c r="BX427" i="4"/>
  <c r="AU5" i="4" s="1"/>
  <c r="AA385" i="4"/>
  <c r="GP123" i="4"/>
  <c r="GP131" i="4" s="1"/>
  <c r="GP66" i="4"/>
  <c r="GP74" i="4" s="1"/>
  <c r="HX107" i="4"/>
  <c r="HX115" i="4" s="1"/>
  <c r="IS99" i="4"/>
  <c r="HX50" i="4"/>
  <c r="IO99" i="4"/>
  <c r="HT107" i="4"/>
  <c r="HT115" i="4" s="1"/>
  <c r="HT50" i="4"/>
  <c r="AC320" i="4"/>
  <c r="BT319" i="4"/>
  <c r="BP319" i="4"/>
  <c r="BC319" i="4"/>
  <c r="BC410" i="4" s="1"/>
  <c r="BL319" i="4"/>
  <c r="BH319" i="4"/>
  <c r="AR319" i="4"/>
  <c r="AR410" i="4" s="1"/>
  <c r="AW319" i="4"/>
  <c r="AW410" i="4" s="1"/>
  <c r="BW319" i="4"/>
  <c r="BS319" i="4"/>
  <c r="BG319" i="4"/>
  <c r="BG410" i="4" s="1"/>
  <c r="AZ319" i="4"/>
  <c r="AZ410" i="4" s="1"/>
  <c r="BE319" i="4"/>
  <c r="BE410" i="4" s="1"/>
  <c r="BO319" i="4"/>
  <c r="BK319" i="4"/>
  <c r="BV319" i="4"/>
  <c r="BR319" i="4"/>
  <c r="BN319" i="4"/>
  <c r="BJ319" i="4"/>
  <c r="AX319" i="4"/>
  <c r="AX410" i="4" s="1"/>
  <c r="BU319" i="4"/>
  <c r="BQ319" i="4"/>
  <c r="AS319" i="4"/>
  <c r="AS410" i="4" s="1"/>
  <c r="AV319" i="4"/>
  <c r="AV410" i="4" s="1"/>
  <c r="BF319" i="4"/>
  <c r="BF410" i="4" s="1"/>
  <c r="AT319" i="4"/>
  <c r="AT410" i="4" s="1"/>
  <c r="BM319" i="4"/>
  <c r="BI319" i="4"/>
  <c r="BA319" i="4"/>
  <c r="BA410" i="4" s="1"/>
  <c r="BB319" i="4"/>
  <c r="BB410" i="4" s="1"/>
  <c r="AU319" i="4"/>
  <c r="AU410" i="4" s="1"/>
  <c r="BD319" i="4"/>
  <c r="BD410" i="4" s="1"/>
  <c r="AY319" i="4"/>
  <c r="AY410" i="4" s="1"/>
  <c r="EN123" i="4"/>
  <c r="EN131" i="4" s="1"/>
  <c r="EN66" i="4"/>
  <c r="EN74" i="4" s="1"/>
  <c r="GO122" i="4"/>
  <c r="GO65" i="4"/>
  <c r="EH58" i="4"/>
  <c r="EH41" i="4"/>
  <c r="GT58" i="4"/>
  <c r="GT41" i="4"/>
  <c r="GB140" i="4"/>
  <c r="GB148" i="4" s="1"/>
  <c r="GB156" i="4" s="1"/>
  <c r="GB164" i="4" s="1"/>
  <c r="GB172" i="4" s="1"/>
  <c r="GB82" i="4"/>
  <c r="GB90" i="4" s="1"/>
  <c r="FZ140" i="4"/>
  <c r="FZ148" i="4" s="1"/>
  <c r="FZ156" i="4" s="1"/>
  <c r="FZ164" i="4" s="1"/>
  <c r="FZ172" i="4" s="1"/>
  <c r="FZ82" i="4"/>
  <c r="FZ90" i="4" s="1"/>
  <c r="IE99" i="4"/>
  <c r="HJ107" i="4"/>
  <c r="HJ115" i="4" s="1"/>
  <c r="HJ50" i="4"/>
  <c r="HA58" i="4"/>
  <c r="HA41" i="4"/>
  <c r="HD58" i="4"/>
  <c r="HD41" i="4"/>
  <c r="GZ58" i="4"/>
  <c r="GZ41" i="4"/>
  <c r="GU58" i="4"/>
  <c r="GU41" i="4"/>
  <c r="FA107" i="4"/>
  <c r="FA115" i="4" s="1"/>
  <c r="FA50" i="4"/>
  <c r="ES58" i="4"/>
  <c r="ES41" i="4"/>
  <c r="BH416" i="4"/>
  <c r="BL416" i="4"/>
  <c r="FE107" i="4"/>
  <c r="FE115" i="4" s="1"/>
  <c r="FE50" i="4"/>
  <c r="EP58" i="4"/>
  <c r="EP41" i="4"/>
  <c r="ED130" i="4"/>
  <c r="ED73" i="4"/>
  <c r="AY28" i="5" l="1"/>
  <c r="AG30" i="5"/>
  <c r="AS30" i="5"/>
  <c r="AW29" i="5"/>
  <c r="AI23" i="5"/>
  <c r="AU23" i="5" s="1"/>
  <c r="AH23" i="5"/>
  <c r="AY29" i="5"/>
  <c r="AQ31" i="5"/>
  <c r="AE31" i="5"/>
  <c r="AT16" i="5"/>
  <c r="AY16" i="5" s="1"/>
  <c r="AW16" i="5"/>
  <c r="AF31" i="5"/>
  <c r="AR31" i="5"/>
  <c r="AP30" i="5"/>
  <c r="AD30" i="5"/>
  <c r="AS31" i="5"/>
  <c r="AG31" i="5"/>
  <c r="AW28" i="5"/>
  <c r="AE30" i="5"/>
  <c r="AQ30" i="5"/>
  <c r="AH27" i="5"/>
  <c r="AI27" i="5"/>
  <c r="AU27" i="5" s="1"/>
  <c r="AF30" i="5"/>
  <c r="AR30" i="5"/>
  <c r="AD31" i="5"/>
  <c r="AP31" i="5"/>
  <c r="HJ123" i="4"/>
  <c r="HJ131" i="4" s="1"/>
  <c r="HJ66" i="4"/>
  <c r="HJ74" i="4" s="1"/>
  <c r="IO107" i="4"/>
  <c r="IO115" i="4" s="1"/>
  <c r="IO50" i="4"/>
  <c r="AC378" i="4"/>
  <c r="AX377" i="4"/>
  <c r="AX424" i="4" s="1"/>
  <c r="AW377" i="4"/>
  <c r="AW424" i="4" s="1"/>
  <c r="AR377" i="4"/>
  <c r="AR424" i="4" s="1"/>
  <c r="BD377" i="4"/>
  <c r="BD424" i="4" s="1"/>
  <c r="BB377" i="4"/>
  <c r="BB424" i="4" s="1"/>
  <c r="AS377" i="4"/>
  <c r="AS424" i="4" s="1"/>
  <c r="BQ377" i="4"/>
  <c r="BM377" i="4"/>
  <c r="BG377" i="4"/>
  <c r="BG424" i="4" s="1"/>
  <c r="BF377" i="4"/>
  <c r="BF424" i="4" s="1"/>
  <c r="BP377" i="4"/>
  <c r="BN377" i="4"/>
  <c r="AY377" i="4"/>
  <c r="AY424" i="4" s="1"/>
  <c r="BW377" i="4"/>
  <c r="BV377" i="4"/>
  <c r="BC377" i="4"/>
  <c r="BC424" i="4" s="1"/>
  <c r="BO377" i="4"/>
  <c r="BL377" i="4"/>
  <c r="AU377" i="4"/>
  <c r="AU424" i="4" s="1"/>
  <c r="BS377" i="4"/>
  <c r="BI377" i="4"/>
  <c r="AT377" i="4"/>
  <c r="AT424" i="4" s="1"/>
  <c r="BK377" i="4"/>
  <c r="BH377" i="4"/>
  <c r="BA377" i="4"/>
  <c r="BA424" i="4" s="1"/>
  <c r="BE377" i="4"/>
  <c r="BE424" i="4" s="1"/>
  <c r="BU377" i="4"/>
  <c r="BT377" i="4"/>
  <c r="BJ377" i="4"/>
  <c r="BR377" i="4"/>
  <c r="AV377" i="4"/>
  <c r="AV424" i="4" s="1"/>
  <c r="AZ377" i="4"/>
  <c r="AZ424" i="4" s="1"/>
  <c r="IH107" i="4"/>
  <c r="IH115" i="4" s="1"/>
  <c r="IH50" i="4"/>
  <c r="GQ156" i="4"/>
  <c r="GQ164" i="4" s="1"/>
  <c r="GQ172" i="4" s="1"/>
  <c r="GQ180" i="4" s="1"/>
  <c r="GQ188" i="4" s="1"/>
  <c r="GQ196" i="4" s="1"/>
  <c r="GQ204" i="4" s="1"/>
  <c r="GQ139" i="4"/>
  <c r="GQ147" i="4" s="1"/>
  <c r="GQ82" i="4"/>
  <c r="GQ90" i="4" s="1"/>
  <c r="FM123" i="4"/>
  <c r="FM131" i="4" s="1"/>
  <c r="FM66" i="4"/>
  <c r="FM74" i="4" s="1"/>
  <c r="HL123" i="4"/>
  <c r="HL131" i="4" s="1"/>
  <c r="HL66" i="4"/>
  <c r="HL74" i="4" s="1"/>
  <c r="FB41" i="4"/>
  <c r="FB58" i="4"/>
  <c r="EL156" i="4"/>
  <c r="EL164" i="4" s="1"/>
  <c r="EL172" i="4" s="1"/>
  <c r="EL180" i="4" s="1"/>
  <c r="EL188" i="4" s="1"/>
  <c r="EL196" i="4" s="1"/>
  <c r="EL204" i="4" s="1"/>
  <c r="EL139" i="4"/>
  <c r="EL147" i="4" s="1"/>
  <c r="EL82" i="4"/>
  <c r="EL90" i="4" s="1"/>
  <c r="HR123" i="4"/>
  <c r="HR131" i="4" s="1"/>
  <c r="HR66" i="4"/>
  <c r="HR74" i="4" s="1"/>
  <c r="FK58" i="4"/>
  <c r="FK41" i="4"/>
  <c r="HU41" i="4"/>
  <c r="HU58" i="4"/>
  <c r="HV123" i="4"/>
  <c r="HV131" i="4" s="1"/>
  <c r="HV66" i="4"/>
  <c r="HV74" i="4" s="1"/>
  <c r="HX58" i="4"/>
  <c r="HX41" i="4"/>
  <c r="AC354" i="4"/>
  <c r="BF353" i="4"/>
  <c r="BF417" i="4" s="1"/>
  <c r="AX353" i="4"/>
  <c r="AX417" i="4" s="1"/>
  <c r="AT353" i="4"/>
  <c r="AT417" i="4" s="1"/>
  <c r="AW353" i="4"/>
  <c r="AW417" i="4" s="1"/>
  <c r="BB353" i="4"/>
  <c r="BB417" i="4" s="1"/>
  <c r="BE353" i="4"/>
  <c r="BE417" i="4" s="1"/>
  <c r="AY353" i="4"/>
  <c r="AY417" i="4" s="1"/>
  <c r="BD353" i="4"/>
  <c r="BD417" i="4" s="1"/>
  <c r="AS353" i="4"/>
  <c r="AS417" i="4" s="1"/>
  <c r="AR353" i="4"/>
  <c r="AR417" i="4" s="1"/>
  <c r="AU353" i="4"/>
  <c r="AU417" i="4" s="1"/>
  <c r="AZ353" i="4"/>
  <c r="AZ417" i="4" s="1"/>
  <c r="BC353" i="4"/>
  <c r="BC417" i="4" s="1"/>
  <c r="AV353" i="4"/>
  <c r="AV417" i="4" s="1"/>
  <c r="BA353" i="4"/>
  <c r="BA417" i="4" s="1"/>
  <c r="BG353" i="4"/>
  <c r="BG417" i="4" s="1"/>
  <c r="BS353" i="4"/>
  <c r="BV353" i="4"/>
  <c r="BK353" i="4"/>
  <c r="BR353" i="4"/>
  <c r="BW353" i="4"/>
  <c r="BQ353" i="4"/>
  <c r="BO353" i="4"/>
  <c r="BI353" i="4"/>
  <c r="BU353" i="4"/>
  <c r="BP353" i="4"/>
  <c r="BM353" i="4"/>
  <c r="BH353" i="4"/>
  <c r="BT353" i="4"/>
  <c r="BN353" i="4"/>
  <c r="BL353" i="4"/>
  <c r="BJ353" i="4"/>
  <c r="GX156" i="4"/>
  <c r="GX164" i="4" s="1"/>
  <c r="GX172" i="4" s="1"/>
  <c r="GX180" i="4" s="1"/>
  <c r="GX188" i="4" s="1"/>
  <c r="GX196" i="4" s="1"/>
  <c r="GX204" i="4" s="1"/>
  <c r="GX139" i="4"/>
  <c r="GX147" i="4" s="1"/>
  <c r="GX82" i="4"/>
  <c r="GX90" i="4" s="1"/>
  <c r="HR122" i="4"/>
  <c r="HR65" i="4"/>
  <c r="EY130" i="4"/>
  <c r="EY73" i="4"/>
  <c r="FL58" i="4"/>
  <c r="FL41" i="4"/>
  <c r="ER156" i="4"/>
  <c r="ER164" i="4" s="1"/>
  <c r="ER172" i="4" s="1"/>
  <c r="ER180" i="4" s="1"/>
  <c r="ER188" i="4" s="1"/>
  <c r="ER196" i="4" s="1"/>
  <c r="ER204" i="4" s="1"/>
  <c r="ER139" i="4"/>
  <c r="ER147" i="4" s="1"/>
  <c r="ER82" i="4"/>
  <c r="ER90" i="4" s="1"/>
  <c r="HM123" i="4"/>
  <c r="HM131" i="4" s="1"/>
  <c r="HM66" i="4"/>
  <c r="HM74" i="4" s="1"/>
  <c r="FD58" i="4"/>
  <c r="FD41" i="4"/>
  <c r="FF58" i="4"/>
  <c r="FF41" i="4"/>
  <c r="IG107" i="4"/>
  <c r="IG115" i="4" s="1"/>
  <c r="IG50" i="4"/>
  <c r="EK156" i="4"/>
  <c r="EK164" i="4" s="1"/>
  <c r="EK172" i="4" s="1"/>
  <c r="EK180" i="4" s="1"/>
  <c r="EK188" i="4" s="1"/>
  <c r="EK196" i="4" s="1"/>
  <c r="EK204" i="4" s="1"/>
  <c r="EK139" i="4"/>
  <c r="EK147" i="4" s="1"/>
  <c r="EK82" i="4"/>
  <c r="EK90" i="4" s="1"/>
  <c r="FB123" i="4"/>
  <c r="FB131" i="4" s="1"/>
  <c r="FB66" i="4"/>
  <c r="FB74" i="4" s="1"/>
  <c r="GU156" i="4"/>
  <c r="GU164" i="4" s="1"/>
  <c r="GU172" i="4" s="1"/>
  <c r="GU180" i="4" s="1"/>
  <c r="GU188" i="4" s="1"/>
  <c r="GU196" i="4" s="1"/>
  <c r="GU204" i="4" s="1"/>
  <c r="GU139" i="4"/>
  <c r="GU147" i="4" s="1"/>
  <c r="GU82" i="4"/>
  <c r="GU90" i="4" s="1"/>
  <c r="IM107" i="4"/>
  <c r="IM115" i="4" s="1"/>
  <c r="IM50" i="4"/>
  <c r="FK123" i="4"/>
  <c r="FK131" i="4" s="1"/>
  <c r="FK66" i="4"/>
  <c r="FK74" i="4" s="1"/>
  <c r="IP107" i="4"/>
  <c r="IP115" i="4" s="1"/>
  <c r="IP50" i="4"/>
  <c r="FI41" i="4"/>
  <c r="FI58" i="4"/>
  <c r="HT123" i="4"/>
  <c r="HT131" i="4" s="1"/>
  <c r="HT66" i="4"/>
  <c r="HT74" i="4" s="1"/>
  <c r="IE107" i="4"/>
  <c r="IE115" i="4" s="1"/>
  <c r="IE50" i="4"/>
  <c r="GO130" i="4"/>
  <c r="GO73" i="4"/>
  <c r="IS107" i="4"/>
  <c r="IS115" i="4" s="1"/>
  <c r="IS50" i="4"/>
  <c r="FH41" i="4"/>
  <c r="FH58" i="4"/>
  <c r="FL123" i="4"/>
  <c r="FL131" i="4" s="1"/>
  <c r="FL66" i="4"/>
  <c r="FL74" i="4" s="1"/>
  <c r="HQ58" i="4"/>
  <c r="HQ41" i="4"/>
  <c r="FD123" i="4"/>
  <c r="FD131" i="4" s="1"/>
  <c r="FD66" i="4"/>
  <c r="FD74" i="4" s="1"/>
  <c r="FF123" i="4"/>
  <c r="FF131" i="4" s="1"/>
  <c r="FF66" i="4"/>
  <c r="FF74" i="4" s="1"/>
  <c r="IE114" i="4"/>
  <c r="IE57" i="4"/>
  <c r="HN58" i="4"/>
  <c r="HN41" i="4"/>
  <c r="HJ122" i="4"/>
  <c r="HJ65" i="4"/>
  <c r="EL155" i="4"/>
  <c r="EL163" i="4" s="1"/>
  <c r="EL171" i="4" s="1"/>
  <c r="EL179" i="4" s="1"/>
  <c r="EL187" i="4" s="1"/>
  <c r="EL195" i="4" s="1"/>
  <c r="EL203" i="4" s="1"/>
  <c r="EL138" i="4"/>
  <c r="EL146" i="4" s="1"/>
  <c r="EL81" i="4"/>
  <c r="EL89" i="4" s="1"/>
  <c r="ES156" i="4"/>
  <c r="ES164" i="4" s="1"/>
  <c r="ES172" i="4" s="1"/>
  <c r="ES180" i="4" s="1"/>
  <c r="ES188" i="4" s="1"/>
  <c r="ES196" i="4" s="1"/>
  <c r="ES204" i="4" s="1"/>
  <c r="ES139" i="4"/>
  <c r="ES147" i="4" s="1"/>
  <c r="ES82" i="4"/>
  <c r="ES90" i="4" s="1"/>
  <c r="HU123" i="4"/>
  <c r="HU131" i="4" s="1"/>
  <c r="HU66" i="4"/>
  <c r="HU74" i="4" s="1"/>
  <c r="HO58" i="4"/>
  <c r="HO41" i="4"/>
  <c r="FI123" i="4"/>
  <c r="FI131" i="4" s="1"/>
  <c r="FI66" i="4"/>
  <c r="FI74" i="4" s="1"/>
  <c r="GY156" i="4"/>
  <c r="GY164" i="4" s="1"/>
  <c r="GY172" i="4" s="1"/>
  <c r="GY180" i="4" s="1"/>
  <c r="GY188" i="4" s="1"/>
  <c r="GY196" i="4" s="1"/>
  <c r="GY204" i="4" s="1"/>
  <c r="GY139" i="4"/>
  <c r="GY147" i="4" s="1"/>
  <c r="GY82" i="4"/>
  <c r="GY90" i="4" s="1"/>
  <c r="ED155" i="4"/>
  <c r="ED163" i="4" s="1"/>
  <c r="ED171" i="4" s="1"/>
  <c r="ED179" i="4" s="1"/>
  <c r="ED187" i="4" s="1"/>
  <c r="ED195" i="4" s="1"/>
  <c r="ED203" i="4" s="1"/>
  <c r="ED138" i="4"/>
  <c r="ED146" i="4" s="1"/>
  <c r="ED81" i="4"/>
  <c r="ED89" i="4" s="1"/>
  <c r="HK58" i="4"/>
  <c r="HK41" i="4"/>
  <c r="FH123" i="4"/>
  <c r="FH131" i="4" s="1"/>
  <c r="FH66" i="4"/>
  <c r="FH74" i="4" s="1"/>
  <c r="HS58" i="4"/>
  <c r="HS41" i="4"/>
  <c r="GR156" i="4"/>
  <c r="GR164" i="4" s="1"/>
  <c r="GR172" i="4" s="1"/>
  <c r="GR180" i="4" s="1"/>
  <c r="GR188" i="4" s="1"/>
  <c r="GR196" i="4" s="1"/>
  <c r="GR204" i="4" s="1"/>
  <c r="GR139" i="4"/>
  <c r="GR147" i="4" s="1"/>
  <c r="GR82" i="4"/>
  <c r="GR90" i="4" s="1"/>
  <c r="HQ123" i="4"/>
  <c r="HQ131" i="4" s="1"/>
  <c r="HQ66" i="4"/>
  <c r="HQ74" i="4" s="1"/>
  <c r="II107" i="4"/>
  <c r="II115" i="4" s="1"/>
  <c r="II50" i="4"/>
  <c r="EP156" i="4"/>
  <c r="EP164" i="4" s="1"/>
  <c r="EP172" i="4" s="1"/>
  <c r="EP180" i="4" s="1"/>
  <c r="EP188" i="4" s="1"/>
  <c r="EP196" i="4" s="1"/>
  <c r="EP204" i="4" s="1"/>
  <c r="EP139" i="4"/>
  <c r="EP147" i="4" s="1"/>
  <c r="EP82" i="4"/>
  <c r="EP90" i="4" s="1"/>
  <c r="GZ156" i="4"/>
  <c r="GZ164" i="4" s="1"/>
  <c r="GZ172" i="4" s="1"/>
  <c r="GZ180" i="4" s="1"/>
  <c r="GZ188" i="4" s="1"/>
  <c r="GZ196" i="4" s="1"/>
  <c r="GZ204" i="4" s="1"/>
  <c r="GZ139" i="4"/>
  <c r="GZ147" i="4" s="1"/>
  <c r="GZ82" i="4"/>
  <c r="GZ90" i="4" s="1"/>
  <c r="HY58" i="4"/>
  <c r="HY41" i="4"/>
  <c r="IJ107" i="4"/>
  <c r="IJ115" i="4" s="1"/>
  <c r="IJ50" i="4"/>
  <c r="FA41" i="4"/>
  <c r="FA58" i="4"/>
  <c r="EY41" i="4"/>
  <c r="EY58" i="4"/>
  <c r="HK123" i="4"/>
  <c r="HK131" i="4" s="1"/>
  <c r="HK66" i="4"/>
  <c r="HK74" i="4" s="1"/>
  <c r="HS123" i="4"/>
  <c r="HS131" i="4" s="1"/>
  <c r="HS66" i="4"/>
  <c r="HS74" i="4" s="1"/>
  <c r="EZ41" i="4"/>
  <c r="EZ58" i="4"/>
  <c r="IM114" i="4"/>
  <c r="IM57" i="4"/>
  <c r="IL107" i="4"/>
  <c r="IL115" i="4" s="1"/>
  <c r="IL50" i="4"/>
  <c r="EE156" i="4"/>
  <c r="EE164" i="4" s="1"/>
  <c r="EE172" i="4" s="1"/>
  <c r="EE180" i="4" s="1"/>
  <c r="EE188" i="4" s="1"/>
  <c r="EE196" i="4" s="1"/>
  <c r="EE204" i="4" s="1"/>
  <c r="EE139" i="4"/>
  <c r="EE147" i="4" s="1"/>
  <c r="EE82" i="4"/>
  <c r="EE90" i="4" s="1"/>
  <c r="GW130" i="4"/>
  <c r="GW73" i="4"/>
  <c r="GS156" i="4"/>
  <c r="GS164" i="4" s="1"/>
  <c r="GS172" i="4" s="1"/>
  <c r="GS180" i="4" s="1"/>
  <c r="GS188" i="4" s="1"/>
  <c r="GS196" i="4" s="1"/>
  <c r="GS204" i="4" s="1"/>
  <c r="GS139" i="4"/>
  <c r="GS147" i="4" s="1"/>
  <c r="GS82" i="4"/>
  <c r="GS90" i="4" s="1"/>
  <c r="EO156" i="4"/>
  <c r="EO164" i="4" s="1"/>
  <c r="EO172" i="4" s="1"/>
  <c r="EO180" i="4" s="1"/>
  <c r="EO188" i="4" s="1"/>
  <c r="EO196" i="4" s="1"/>
  <c r="EO204" i="4" s="1"/>
  <c r="EO139" i="4"/>
  <c r="EO147" i="4" s="1"/>
  <c r="EO82" i="4"/>
  <c r="EO90" i="4" s="1"/>
  <c r="FG41" i="4"/>
  <c r="FG58" i="4"/>
  <c r="HN123" i="4"/>
  <c r="HN131" i="4" s="1"/>
  <c r="HN66" i="4"/>
  <c r="HN74" i="4" s="1"/>
  <c r="FJ41" i="4"/>
  <c r="FJ58" i="4"/>
  <c r="GT156" i="4"/>
  <c r="GT164" i="4" s="1"/>
  <c r="GT172" i="4" s="1"/>
  <c r="GT180" i="4" s="1"/>
  <c r="GT188" i="4" s="1"/>
  <c r="GT196" i="4" s="1"/>
  <c r="GT204" i="4" s="1"/>
  <c r="GT139" i="4"/>
  <c r="GT147" i="4" s="1"/>
  <c r="GT82" i="4"/>
  <c r="GT90" i="4" s="1"/>
  <c r="HY123" i="4"/>
  <c r="HY131" i="4" s="1"/>
  <c r="HY66" i="4"/>
  <c r="HY74" i="4" s="1"/>
  <c r="GO156" i="4"/>
  <c r="GO164" i="4" s="1"/>
  <c r="GO172" i="4" s="1"/>
  <c r="GO180" i="4" s="1"/>
  <c r="GO188" i="4" s="1"/>
  <c r="GO196" i="4" s="1"/>
  <c r="GO204" i="4" s="1"/>
  <c r="GO139" i="4"/>
  <c r="GO147" i="4" s="1"/>
  <c r="GO82" i="4"/>
  <c r="GO90" i="4" s="1"/>
  <c r="HO123" i="4"/>
  <c r="HO131" i="4" s="1"/>
  <c r="HO66" i="4"/>
  <c r="HO74" i="4" s="1"/>
  <c r="HX123" i="4"/>
  <c r="HX131" i="4" s="1"/>
  <c r="HX66" i="4"/>
  <c r="HX74" i="4" s="1"/>
  <c r="FA123" i="4"/>
  <c r="FA131" i="4" s="1"/>
  <c r="FA66" i="4"/>
  <c r="FA74" i="4" s="1"/>
  <c r="AC321" i="4"/>
  <c r="BA320" i="4"/>
  <c r="BQ320" i="4"/>
  <c r="BS320" i="4"/>
  <c r="BD320" i="4"/>
  <c r="BE320" i="4"/>
  <c r="AW320" i="4"/>
  <c r="BP320" i="4"/>
  <c r="BI320" i="4"/>
  <c r="AV320" i="4"/>
  <c r="BG320" i="4"/>
  <c r="AZ320" i="4"/>
  <c r="BO320" i="4"/>
  <c r="BR320" i="4"/>
  <c r="BF320" i="4"/>
  <c r="BM320" i="4"/>
  <c r="BH320" i="4"/>
  <c r="AX320" i="4"/>
  <c r="AS320" i="4"/>
  <c r="AT320" i="4"/>
  <c r="BT320" i="4"/>
  <c r="BW320" i="4"/>
  <c r="AY320" i="4"/>
  <c r="BB320" i="4"/>
  <c r="BC320" i="4"/>
  <c r="BL320" i="4"/>
  <c r="BK320" i="4"/>
  <c r="AR320" i="4"/>
  <c r="BV320" i="4"/>
  <c r="BU320" i="4"/>
  <c r="BN320" i="4"/>
  <c r="BJ320" i="4"/>
  <c r="AU320" i="4"/>
  <c r="GP156" i="4"/>
  <c r="GP164" i="4" s="1"/>
  <c r="GP172" i="4" s="1"/>
  <c r="GP180" i="4" s="1"/>
  <c r="GP188" i="4" s="1"/>
  <c r="GP196" i="4" s="1"/>
  <c r="GP204" i="4" s="1"/>
  <c r="GP139" i="4"/>
  <c r="GP147" i="4" s="1"/>
  <c r="GP82" i="4"/>
  <c r="GP90" i="4" s="1"/>
  <c r="EY123" i="4"/>
  <c r="EY131" i="4" s="1"/>
  <c r="EY66" i="4"/>
  <c r="EY74" i="4" s="1"/>
  <c r="IF107" i="4"/>
  <c r="IF115" i="4" s="1"/>
  <c r="IF50" i="4"/>
  <c r="IN107" i="4"/>
  <c r="IN115" i="4" s="1"/>
  <c r="IN50" i="4"/>
  <c r="HB156" i="4"/>
  <c r="HB164" i="4" s="1"/>
  <c r="HB172" i="4" s="1"/>
  <c r="HB180" i="4" s="1"/>
  <c r="HB188" i="4" s="1"/>
  <c r="HB196" i="4" s="1"/>
  <c r="HB204" i="4" s="1"/>
  <c r="HB139" i="4"/>
  <c r="HB147" i="4" s="1"/>
  <c r="HB82" i="4"/>
  <c r="HB90" i="4" s="1"/>
  <c r="EZ123" i="4"/>
  <c r="EZ131" i="4" s="1"/>
  <c r="EZ66" i="4"/>
  <c r="EZ74" i="4" s="1"/>
  <c r="EM156" i="4"/>
  <c r="EM164" i="4" s="1"/>
  <c r="EM172" i="4" s="1"/>
  <c r="EM180" i="4" s="1"/>
  <c r="EM188" i="4" s="1"/>
  <c r="EM196" i="4" s="1"/>
  <c r="EM204" i="4" s="1"/>
  <c r="EM139" i="4"/>
  <c r="EM147" i="4" s="1"/>
  <c r="EM82" i="4"/>
  <c r="EM90" i="4" s="1"/>
  <c r="HW58" i="4"/>
  <c r="HW41" i="4"/>
  <c r="FG123" i="4"/>
  <c r="FG131" i="4" s="1"/>
  <c r="FG66" i="4"/>
  <c r="FG74" i="4" s="1"/>
  <c r="FJ123" i="4"/>
  <c r="FJ131" i="4" s="1"/>
  <c r="FJ66" i="4"/>
  <c r="FJ74" i="4" s="1"/>
  <c r="HD156" i="4"/>
  <c r="HD164" i="4" s="1"/>
  <c r="HD172" i="4" s="1"/>
  <c r="HD180" i="4" s="1"/>
  <c r="HD188" i="4" s="1"/>
  <c r="HD196" i="4" s="1"/>
  <c r="HD204" i="4" s="1"/>
  <c r="HD139" i="4"/>
  <c r="HD147" i="4" s="1"/>
  <c r="HD82" i="4"/>
  <c r="HD90" i="4" s="1"/>
  <c r="EJ156" i="4"/>
  <c r="EJ164" i="4" s="1"/>
  <c r="EJ172" i="4" s="1"/>
  <c r="EJ180" i="4" s="1"/>
  <c r="EJ188" i="4" s="1"/>
  <c r="EJ196" i="4" s="1"/>
  <c r="EJ204" i="4" s="1"/>
  <c r="EJ139" i="4"/>
  <c r="EJ147" i="4" s="1"/>
  <c r="EJ82" i="4"/>
  <c r="EJ90" i="4" s="1"/>
  <c r="HP58" i="4"/>
  <c r="HP41" i="4"/>
  <c r="IT107" i="4"/>
  <c r="IT115" i="4" s="1"/>
  <c r="IT50" i="4"/>
  <c r="FC58" i="4"/>
  <c r="FC41" i="4"/>
  <c r="EN156" i="4"/>
  <c r="EN164" i="4" s="1"/>
  <c r="EN172" i="4" s="1"/>
  <c r="EN180" i="4" s="1"/>
  <c r="EN188" i="4" s="1"/>
  <c r="EN196" i="4" s="1"/>
  <c r="EN204" i="4" s="1"/>
  <c r="EN139" i="4"/>
  <c r="EN147" i="4" s="1"/>
  <c r="EN82" i="4"/>
  <c r="EN90" i="4" s="1"/>
  <c r="FE58" i="4"/>
  <c r="FE41" i="4"/>
  <c r="HJ58" i="4"/>
  <c r="HJ41" i="4"/>
  <c r="HT41" i="4"/>
  <c r="HT58" i="4"/>
  <c r="EF156" i="4"/>
  <c r="EF164" i="4" s="1"/>
  <c r="EF172" i="4" s="1"/>
  <c r="EF180" i="4" s="1"/>
  <c r="EF188" i="4" s="1"/>
  <c r="EF196" i="4" s="1"/>
  <c r="EF204" i="4" s="1"/>
  <c r="EF139" i="4"/>
  <c r="EF147" i="4" s="1"/>
  <c r="EF82" i="4"/>
  <c r="EF90" i="4" s="1"/>
  <c r="FG130" i="4"/>
  <c r="FG73" i="4"/>
  <c r="EI156" i="4"/>
  <c r="EI164" i="4" s="1"/>
  <c r="EI172" i="4" s="1"/>
  <c r="EI180" i="4" s="1"/>
  <c r="EI188" i="4" s="1"/>
  <c r="EI196" i="4" s="1"/>
  <c r="EI204" i="4" s="1"/>
  <c r="EI139" i="4"/>
  <c r="EI147" i="4" s="1"/>
  <c r="EI82" i="4"/>
  <c r="EI90" i="4" s="1"/>
  <c r="IR107" i="4"/>
  <c r="IR115" i="4" s="1"/>
  <c r="IR50" i="4"/>
  <c r="EG156" i="4"/>
  <c r="EG164" i="4" s="1"/>
  <c r="EG172" i="4" s="1"/>
  <c r="EG180" i="4" s="1"/>
  <c r="EG188" i="4" s="1"/>
  <c r="EG196" i="4" s="1"/>
  <c r="EG204" i="4" s="1"/>
  <c r="EG139" i="4"/>
  <c r="EG147" i="4" s="1"/>
  <c r="EG82" i="4"/>
  <c r="EG90" i="4" s="1"/>
  <c r="GW156" i="4"/>
  <c r="GW164" i="4" s="1"/>
  <c r="GW172" i="4" s="1"/>
  <c r="GW180" i="4" s="1"/>
  <c r="GW188" i="4" s="1"/>
  <c r="GW196" i="4" s="1"/>
  <c r="GW204" i="4" s="1"/>
  <c r="GW139" i="4"/>
  <c r="GW147" i="4" s="1"/>
  <c r="GW82" i="4"/>
  <c r="GW90" i="4" s="1"/>
  <c r="FN58" i="4"/>
  <c r="FN41" i="4"/>
  <c r="EH156" i="4"/>
  <c r="EH164" i="4" s="1"/>
  <c r="EH172" i="4" s="1"/>
  <c r="EH180" i="4" s="1"/>
  <c r="EH188" i="4" s="1"/>
  <c r="EH196" i="4" s="1"/>
  <c r="EH204" i="4" s="1"/>
  <c r="EH139" i="4"/>
  <c r="EH147" i="4" s="1"/>
  <c r="EH82" i="4"/>
  <c r="EH90" i="4" s="1"/>
  <c r="IK107" i="4"/>
  <c r="IK115" i="4" s="1"/>
  <c r="IK50" i="4"/>
  <c r="HV58" i="4"/>
  <c r="HV41" i="4"/>
  <c r="FC123" i="4"/>
  <c r="FC131" i="4" s="1"/>
  <c r="FC66" i="4"/>
  <c r="FC74" i="4" s="1"/>
  <c r="HC156" i="4"/>
  <c r="HC164" i="4" s="1"/>
  <c r="HC172" i="4" s="1"/>
  <c r="HC180" i="4" s="1"/>
  <c r="HC188" i="4" s="1"/>
  <c r="HC196" i="4" s="1"/>
  <c r="HC204" i="4" s="1"/>
  <c r="HC139" i="4"/>
  <c r="HC147" i="4" s="1"/>
  <c r="HC82" i="4"/>
  <c r="HC90" i="4" s="1"/>
  <c r="FE123" i="4"/>
  <c r="FE131" i="4" s="1"/>
  <c r="FE66" i="4"/>
  <c r="FE74" i="4" s="1"/>
  <c r="ED156" i="4"/>
  <c r="ED164" i="4" s="1"/>
  <c r="ED172" i="4" s="1"/>
  <c r="ED180" i="4" s="1"/>
  <c r="ED188" i="4" s="1"/>
  <c r="ED196" i="4" s="1"/>
  <c r="ED204" i="4" s="1"/>
  <c r="ED139" i="4"/>
  <c r="ED147" i="4" s="1"/>
  <c r="ED82" i="4"/>
  <c r="ED90" i="4" s="1"/>
  <c r="EQ156" i="4"/>
  <c r="EQ164" i="4" s="1"/>
  <c r="EQ172" i="4" s="1"/>
  <c r="EQ180" i="4" s="1"/>
  <c r="EQ188" i="4" s="1"/>
  <c r="EQ196" i="4" s="1"/>
  <c r="EQ204" i="4" s="1"/>
  <c r="EQ139" i="4"/>
  <c r="EQ147" i="4" s="1"/>
  <c r="EQ82" i="4"/>
  <c r="EQ90" i="4" s="1"/>
  <c r="GV156" i="4"/>
  <c r="GV164" i="4" s="1"/>
  <c r="GV172" i="4" s="1"/>
  <c r="GV180" i="4" s="1"/>
  <c r="GV188" i="4" s="1"/>
  <c r="GV196" i="4" s="1"/>
  <c r="GV204" i="4" s="1"/>
  <c r="GV139" i="4"/>
  <c r="GV147" i="4" s="1"/>
  <c r="GV82" i="4"/>
  <c r="GV90" i="4" s="1"/>
  <c r="HW123" i="4"/>
  <c r="HW131" i="4" s="1"/>
  <c r="HW66" i="4"/>
  <c r="HW74" i="4" s="1"/>
  <c r="HM41" i="4"/>
  <c r="HM58" i="4"/>
  <c r="FM58" i="4"/>
  <c r="FM41" i="4"/>
  <c r="HL41" i="4"/>
  <c r="HL58" i="4"/>
  <c r="FN123" i="4"/>
  <c r="FN131" i="4" s="1"/>
  <c r="FN66" i="4"/>
  <c r="FN74" i="4" s="1"/>
  <c r="HA156" i="4"/>
  <c r="HA164" i="4" s="1"/>
  <c r="HA172" i="4" s="1"/>
  <c r="HA180" i="4" s="1"/>
  <c r="HA188" i="4" s="1"/>
  <c r="HA196" i="4" s="1"/>
  <c r="HA204" i="4" s="1"/>
  <c r="HA139" i="4"/>
  <c r="HA147" i="4" s="1"/>
  <c r="HA82" i="4"/>
  <c r="HA90" i="4" s="1"/>
  <c r="HR58" i="4"/>
  <c r="HR41" i="4"/>
  <c r="HP123" i="4"/>
  <c r="HP131" i="4" s="1"/>
  <c r="HP66" i="4"/>
  <c r="HP74" i="4" s="1"/>
  <c r="IQ107" i="4"/>
  <c r="IQ115" i="4" s="1"/>
  <c r="IQ50" i="4"/>
  <c r="AY31" i="5" l="1"/>
  <c r="AT23" i="5"/>
  <c r="AY23" i="5" s="1"/>
  <c r="AW23" i="5"/>
  <c r="AW31" i="5"/>
  <c r="AT27" i="5"/>
  <c r="AY27" i="5" s="1"/>
  <c r="AW27" i="5"/>
  <c r="AW30" i="5"/>
  <c r="AY30" i="5"/>
  <c r="IQ123" i="4"/>
  <c r="IQ131" i="4" s="1"/>
  <c r="IQ66" i="4"/>
  <c r="IQ74" i="4" s="1"/>
  <c r="IT58" i="4"/>
  <c r="IT41" i="4"/>
  <c r="IN41" i="4"/>
  <c r="IN58" i="4"/>
  <c r="HX164" i="4"/>
  <c r="HX172" i="4" s="1"/>
  <c r="HX180" i="4" s="1"/>
  <c r="HX188" i="4" s="1"/>
  <c r="HX196" i="4" s="1"/>
  <c r="HX204" i="4" s="1"/>
  <c r="HX212" i="4" s="1"/>
  <c r="HX220" i="4" s="1"/>
  <c r="HX139" i="4"/>
  <c r="HX147" i="4" s="1"/>
  <c r="HX155" i="4" s="1"/>
  <c r="HX82" i="4"/>
  <c r="HX90" i="4" s="1"/>
  <c r="HY164" i="4"/>
  <c r="HY172" i="4" s="1"/>
  <c r="HY180" i="4" s="1"/>
  <c r="HY188" i="4" s="1"/>
  <c r="HY196" i="4" s="1"/>
  <c r="HY204" i="4" s="1"/>
  <c r="HY212" i="4" s="1"/>
  <c r="HY220" i="4" s="1"/>
  <c r="HY139" i="4"/>
  <c r="HY147" i="4" s="1"/>
  <c r="HY155" i="4" s="1"/>
  <c r="HY82" i="4"/>
  <c r="HY90" i="4" s="1"/>
  <c r="IM122" i="4"/>
  <c r="IM65" i="4"/>
  <c r="FH164" i="4"/>
  <c r="FH172" i="4" s="1"/>
  <c r="FH180" i="4" s="1"/>
  <c r="FH188" i="4" s="1"/>
  <c r="FH196" i="4" s="1"/>
  <c r="FH204" i="4" s="1"/>
  <c r="FH212" i="4" s="1"/>
  <c r="FH220" i="4" s="1"/>
  <c r="FH139" i="4"/>
  <c r="FH147" i="4" s="1"/>
  <c r="FH155" i="4" s="1"/>
  <c r="FH82" i="4"/>
  <c r="FH90" i="4" s="1"/>
  <c r="HU164" i="4"/>
  <c r="HU172" i="4" s="1"/>
  <c r="HU180" i="4" s="1"/>
  <c r="HU188" i="4" s="1"/>
  <c r="HU196" i="4" s="1"/>
  <c r="HU204" i="4" s="1"/>
  <c r="HU212" i="4" s="1"/>
  <c r="HU220" i="4" s="1"/>
  <c r="HU139" i="4"/>
  <c r="HU147" i="4" s="1"/>
  <c r="HU155" i="4" s="1"/>
  <c r="HU82" i="4"/>
  <c r="HU90" i="4" s="1"/>
  <c r="HJ130" i="4"/>
  <c r="HJ73" i="4"/>
  <c r="FD164" i="4"/>
  <c r="FD172" i="4" s="1"/>
  <c r="FD180" i="4" s="1"/>
  <c r="FD188" i="4" s="1"/>
  <c r="FD196" i="4" s="1"/>
  <c r="FD204" i="4" s="1"/>
  <c r="FD212" i="4" s="1"/>
  <c r="FD220" i="4" s="1"/>
  <c r="FD139" i="4"/>
  <c r="FD147" i="4" s="1"/>
  <c r="FD155" i="4" s="1"/>
  <c r="FD82" i="4"/>
  <c r="FD90" i="4" s="1"/>
  <c r="IS123" i="4"/>
  <c r="IS131" i="4" s="1"/>
  <c r="IS66" i="4"/>
  <c r="IS74" i="4" s="1"/>
  <c r="IG41" i="4"/>
  <c r="IG58" i="4"/>
  <c r="HR130" i="4"/>
  <c r="HR73" i="4"/>
  <c r="HR164" i="4"/>
  <c r="HR172" i="4" s="1"/>
  <c r="HR180" i="4" s="1"/>
  <c r="HR188" i="4" s="1"/>
  <c r="HR196" i="4" s="1"/>
  <c r="HR204" i="4" s="1"/>
  <c r="HR212" i="4" s="1"/>
  <c r="HR220" i="4" s="1"/>
  <c r="HR139" i="4"/>
  <c r="HR147" i="4" s="1"/>
  <c r="HR155" i="4" s="1"/>
  <c r="HR82" i="4"/>
  <c r="HR90" i="4" s="1"/>
  <c r="IO41" i="4"/>
  <c r="IO58" i="4"/>
  <c r="FN164" i="4"/>
  <c r="FN172" i="4" s="1"/>
  <c r="FN180" i="4" s="1"/>
  <c r="FN188" i="4" s="1"/>
  <c r="FN196" i="4" s="1"/>
  <c r="FN204" i="4" s="1"/>
  <c r="FN212" i="4" s="1"/>
  <c r="FN220" i="4" s="1"/>
  <c r="FN139" i="4"/>
  <c r="FN147" i="4" s="1"/>
  <c r="FN155" i="4" s="1"/>
  <c r="FN82" i="4"/>
  <c r="FN90" i="4" s="1"/>
  <c r="HW164" i="4"/>
  <c r="HW172" i="4" s="1"/>
  <c r="HW180" i="4" s="1"/>
  <c r="HW188" i="4" s="1"/>
  <c r="HW196" i="4" s="1"/>
  <c r="HW204" i="4" s="1"/>
  <c r="HW212" i="4" s="1"/>
  <c r="HW220" i="4" s="1"/>
  <c r="HW139" i="4"/>
  <c r="HW147" i="4" s="1"/>
  <c r="HW155" i="4" s="1"/>
  <c r="HW82" i="4"/>
  <c r="HW90" i="4" s="1"/>
  <c r="FC164" i="4"/>
  <c r="FC172" i="4" s="1"/>
  <c r="FC180" i="4" s="1"/>
  <c r="FC188" i="4" s="1"/>
  <c r="FC196" i="4" s="1"/>
  <c r="FC204" i="4" s="1"/>
  <c r="FC212" i="4" s="1"/>
  <c r="FC220" i="4" s="1"/>
  <c r="FC139" i="4"/>
  <c r="FC147" i="4" s="1"/>
  <c r="FC155" i="4" s="1"/>
  <c r="FC82" i="4"/>
  <c r="FC90" i="4" s="1"/>
  <c r="IR58" i="4"/>
  <c r="IR41" i="4"/>
  <c r="IT123" i="4"/>
  <c r="IT131" i="4" s="1"/>
  <c r="IT66" i="4"/>
  <c r="IT74" i="4" s="1"/>
  <c r="IN123" i="4"/>
  <c r="IN131" i="4" s="1"/>
  <c r="IN66" i="4"/>
  <c r="IN74" i="4" s="1"/>
  <c r="AC322" i="4"/>
  <c r="BT321" i="4"/>
  <c r="BP321" i="4"/>
  <c r="AU321" i="4"/>
  <c r="AV321" i="4"/>
  <c r="BE321" i="4"/>
  <c r="BF321" i="4"/>
  <c r="BL321" i="4"/>
  <c r="BH321" i="4"/>
  <c r="BC321" i="4"/>
  <c r="BD321" i="4"/>
  <c r="BW321" i="4"/>
  <c r="BS321" i="4"/>
  <c r="BG321" i="4"/>
  <c r="AS321" i="4"/>
  <c r="BO321" i="4"/>
  <c r="BK321" i="4"/>
  <c r="AR321" i="4"/>
  <c r="BA321" i="4"/>
  <c r="BV321" i="4"/>
  <c r="BR321" i="4"/>
  <c r="AZ321" i="4"/>
  <c r="BN321" i="4"/>
  <c r="BJ321" i="4"/>
  <c r="AT321" i="4"/>
  <c r="BU321" i="4"/>
  <c r="BQ321" i="4"/>
  <c r="BB321" i="4"/>
  <c r="AY321" i="4"/>
  <c r="BM321" i="4"/>
  <c r="BI321" i="4"/>
  <c r="AW321" i="4"/>
  <c r="AX321" i="4"/>
  <c r="GW155" i="4"/>
  <c r="GW163" i="4" s="1"/>
  <c r="GW171" i="4" s="1"/>
  <c r="GW179" i="4" s="1"/>
  <c r="GW187" i="4" s="1"/>
  <c r="GW195" i="4" s="1"/>
  <c r="GW203" i="4" s="1"/>
  <c r="GW138" i="4"/>
  <c r="GW146" i="4" s="1"/>
  <c r="GW81" i="4"/>
  <c r="GW89" i="4" s="1"/>
  <c r="HQ164" i="4"/>
  <c r="HQ172" i="4" s="1"/>
  <c r="HQ180" i="4" s="1"/>
  <c r="HQ188" i="4" s="1"/>
  <c r="HQ196" i="4" s="1"/>
  <c r="HQ204" i="4" s="1"/>
  <c r="HQ212" i="4" s="1"/>
  <c r="HQ220" i="4" s="1"/>
  <c r="HQ139" i="4"/>
  <c r="HQ147" i="4" s="1"/>
  <c r="HQ155" i="4" s="1"/>
  <c r="HQ82" i="4"/>
  <c r="HQ90" i="4" s="1"/>
  <c r="IG123" i="4"/>
  <c r="IG131" i="4" s="1"/>
  <c r="IG66" i="4"/>
  <c r="IG74" i="4" s="1"/>
  <c r="FM164" i="4"/>
  <c r="FM172" i="4" s="1"/>
  <c r="FM180" i="4" s="1"/>
  <c r="FM188" i="4" s="1"/>
  <c r="FM196" i="4" s="1"/>
  <c r="FM204" i="4" s="1"/>
  <c r="FM212" i="4" s="1"/>
  <c r="FM220" i="4" s="1"/>
  <c r="FM139" i="4"/>
  <c r="FM147" i="4" s="1"/>
  <c r="FM155" i="4" s="1"/>
  <c r="FM82" i="4"/>
  <c r="FM90" i="4" s="1"/>
  <c r="IO123" i="4"/>
  <c r="IO131" i="4" s="1"/>
  <c r="IO66" i="4"/>
  <c r="IO74" i="4" s="1"/>
  <c r="HP164" i="4"/>
  <c r="HP172" i="4" s="1"/>
  <c r="HP180" i="4" s="1"/>
  <c r="HP188" i="4" s="1"/>
  <c r="HP196" i="4" s="1"/>
  <c r="HP204" i="4" s="1"/>
  <c r="HP212" i="4" s="1"/>
  <c r="HP220" i="4" s="1"/>
  <c r="HP139" i="4"/>
  <c r="HP147" i="4" s="1"/>
  <c r="HP155" i="4" s="1"/>
  <c r="HP82" i="4"/>
  <c r="HP90" i="4" s="1"/>
  <c r="IR123" i="4"/>
  <c r="IR131" i="4" s="1"/>
  <c r="IR66" i="4"/>
  <c r="IR74" i="4" s="1"/>
  <c r="IF41" i="4"/>
  <c r="IF58" i="4"/>
  <c r="IP41" i="4"/>
  <c r="IP58" i="4"/>
  <c r="HV164" i="4"/>
  <c r="HV172" i="4" s="1"/>
  <c r="HV180" i="4" s="1"/>
  <c r="HV188" i="4" s="1"/>
  <c r="HV196" i="4" s="1"/>
  <c r="HV204" i="4" s="1"/>
  <c r="HV212" i="4" s="1"/>
  <c r="HV220" i="4" s="1"/>
  <c r="HV139" i="4"/>
  <c r="HV147" i="4" s="1"/>
  <c r="HV155" i="4" s="1"/>
  <c r="HV82" i="4"/>
  <c r="HV90" i="4" s="1"/>
  <c r="FJ164" i="4"/>
  <c r="FJ172" i="4" s="1"/>
  <c r="FJ180" i="4" s="1"/>
  <c r="FJ188" i="4" s="1"/>
  <c r="FJ196" i="4" s="1"/>
  <c r="FJ204" i="4" s="1"/>
  <c r="FJ212" i="4" s="1"/>
  <c r="FJ220" i="4" s="1"/>
  <c r="FJ139" i="4"/>
  <c r="FJ147" i="4" s="1"/>
  <c r="FJ155" i="4" s="1"/>
  <c r="FJ82" i="4"/>
  <c r="FJ90" i="4" s="1"/>
  <c r="IF123" i="4"/>
  <c r="IF131" i="4" s="1"/>
  <c r="IF66" i="4"/>
  <c r="IF74" i="4" s="1"/>
  <c r="HO164" i="4"/>
  <c r="HO172" i="4" s="1"/>
  <c r="HO180" i="4" s="1"/>
  <c r="HO188" i="4" s="1"/>
  <c r="HO196" i="4" s="1"/>
  <c r="HO204" i="4" s="1"/>
  <c r="HO212" i="4" s="1"/>
  <c r="HO220" i="4" s="1"/>
  <c r="HO139" i="4"/>
  <c r="HO147" i="4" s="1"/>
  <c r="HO155" i="4" s="1"/>
  <c r="HO82" i="4"/>
  <c r="HO90" i="4" s="1"/>
  <c r="GO155" i="4"/>
  <c r="GO163" i="4" s="1"/>
  <c r="GO171" i="4" s="1"/>
  <c r="GO179" i="4" s="1"/>
  <c r="GO187" i="4" s="1"/>
  <c r="GO195" i="4" s="1"/>
  <c r="GO203" i="4" s="1"/>
  <c r="GO138" i="4"/>
  <c r="GO146" i="4" s="1"/>
  <c r="GO81" i="4"/>
  <c r="GO89" i="4" s="1"/>
  <c r="IP123" i="4"/>
  <c r="IP131" i="4" s="1"/>
  <c r="IP66" i="4"/>
  <c r="IP74" i="4" s="1"/>
  <c r="FE164" i="4"/>
  <c r="FE172" i="4" s="1"/>
  <c r="FE180" i="4" s="1"/>
  <c r="FE188" i="4" s="1"/>
  <c r="FE196" i="4" s="1"/>
  <c r="FE204" i="4" s="1"/>
  <c r="FE212" i="4" s="1"/>
  <c r="FE220" i="4" s="1"/>
  <c r="FE139" i="4"/>
  <c r="FE147" i="4" s="1"/>
  <c r="FE155" i="4" s="1"/>
  <c r="FE82" i="4"/>
  <c r="FE90" i="4" s="1"/>
  <c r="IK58" i="4"/>
  <c r="IK41" i="4"/>
  <c r="EZ164" i="4"/>
  <c r="EZ172" i="4" s="1"/>
  <c r="EZ180" i="4" s="1"/>
  <c r="EZ188" i="4" s="1"/>
  <c r="EZ196" i="4" s="1"/>
  <c r="EZ204" i="4" s="1"/>
  <c r="EZ212" i="4" s="1"/>
  <c r="EZ220" i="4" s="1"/>
  <c r="EZ139" i="4"/>
  <c r="EZ147" i="4" s="1"/>
  <c r="EZ155" i="4" s="1"/>
  <c r="EZ82" i="4"/>
  <c r="EZ90" i="4" s="1"/>
  <c r="HS164" i="4"/>
  <c r="HS172" i="4" s="1"/>
  <c r="HS180" i="4" s="1"/>
  <c r="HS188" i="4" s="1"/>
  <c r="HS196" i="4" s="1"/>
  <c r="HS204" i="4" s="1"/>
  <c r="HS212" i="4" s="1"/>
  <c r="HS220" i="4" s="1"/>
  <c r="HS139" i="4"/>
  <c r="HS147" i="4" s="1"/>
  <c r="HS155" i="4" s="1"/>
  <c r="HS82" i="4"/>
  <c r="HS90" i="4" s="1"/>
  <c r="IJ58" i="4"/>
  <c r="IJ41" i="4"/>
  <c r="FI164" i="4"/>
  <c r="FI172" i="4" s="1"/>
  <c r="FI180" i="4" s="1"/>
  <c r="FI188" i="4" s="1"/>
  <c r="FI196" i="4" s="1"/>
  <c r="FI204" i="4" s="1"/>
  <c r="FI212" i="4" s="1"/>
  <c r="FI220" i="4" s="1"/>
  <c r="FI139" i="4"/>
  <c r="FI147" i="4" s="1"/>
  <c r="FI155" i="4" s="1"/>
  <c r="FI82" i="4"/>
  <c r="FI90" i="4" s="1"/>
  <c r="IE122" i="4"/>
  <c r="IE65" i="4"/>
  <c r="FL164" i="4"/>
  <c r="FL172" i="4" s="1"/>
  <c r="FL180" i="4" s="1"/>
  <c r="FL188" i="4" s="1"/>
  <c r="FL196" i="4" s="1"/>
  <c r="FL204" i="4" s="1"/>
  <c r="FL212" i="4" s="1"/>
  <c r="FL220" i="4" s="1"/>
  <c r="FL139" i="4"/>
  <c r="FL147" i="4" s="1"/>
  <c r="FL155" i="4" s="1"/>
  <c r="FL82" i="4"/>
  <c r="FL90" i="4" s="1"/>
  <c r="IE41" i="4"/>
  <c r="IE58" i="4"/>
  <c r="FB164" i="4"/>
  <c r="FB172" i="4" s="1"/>
  <c r="FB180" i="4" s="1"/>
  <c r="FB188" i="4" s="1"/>
  <c r="FB196" i="4" s="1"/>
  <c r="FB204" i="4" s="1"/>
  <c r="FB212" i="4" s="1"/>
  <c r="FB220" i="4" s="1"/>
  <c r="FB139" i="4"/>
  <c r="FB147" i="4" s="1"/>
  <c r="FB155" i="4" s="1"/>
  <c r="FB82" i="4"/>
  <c r="FB90" i="4" s="1"/>
  <c r="AC355" i="4"/>
  <c r="AT354" i="4"/>
  <c r="AR354" i="4"/>
  <c r="BD354" i="4"/>
  <c r="BA354" i="4"/>
  <c r="AS354" i="4"/>
  <c r="AV354" i="4"/>
  <c r="BE354" i="4"/>
  <c r="BG354" i="4"/>
  <c r="AW354" i="4"/>
  <c r="AY354" i="4"/>
  <c r="BC354" i="4"/>
  <c r="BF354" i="4"/>
  <c r="AZ354" i="4"/>
  <c r="AU354" i="4"/>
  <c r="AX354" i="4"/>
  <c r="BB354" i="4"/>
  <c r="BQ354" i="4"/>
  <c r="BL354" i="4"/>
  <c r="BI354" i="4"/>
  <c r="BH354" i="4"/>
  <c r="BU354" i="4"/>
  <c r="BW354" i="4"/>
  <c r="BM354" i="4"/>
  <c r="BO354" i="4"/>
  <c r="BS354" i="4"/>
  <c r="BV354" i="4"/>
  <c r="BK354" i="4"/>
  <c r="BN354" i="4"/>
  <c r="BR354" i="4"/>
  <c r="BT354" i="4"/>
  <c r="BJ354" i="4"/>
  <c r="BP354" i="4"/>
  <c r="IK123" i="4"/>
  <c r="IK131" i="4" s="1"/>
  <c r="IK66" i="4"/>
  <c r="IK74" i="4" s="1"/>
  <c r="FG164" i="4"/>
  <c r="FG172" i="4" s="1"/>
  <c r="FG180" i="4" s="1"/>
  <c r="FG188" i="4" s="1"/>
  <c r="FG196" i="4" s="1"/>
  <c r="FG204" i="4" s="1"/>
  <c r="FG212" i="4" s="1"/>
  <c r="FG220" i="4" s="1"/>
  <c r="FG139" i="4"/>
  <c r="FG147" i="4" s="1"/>
  <c r="FG155" i="4" s="1"/>
  <c r="FG82" i="4"/>
  <c r="FG90" i="4" s="1"/>
  <c r="EY164" i="4"/>
  <c r="EY172" i="4" s="1"/>
  <c r="EY180" i="4" s="1"/>
  <c r="EY188" i="4" s="1"/>
  <c r="EY196" i="4" s="1"/>
  <c r="EY204" i="4" s="1"/>
  <c r="EY212" i="4" s="1"/>
  <c r="EY220" i="4" s="1"/>
  <c r="EY139" i="4"/>
  <c r="EY147" i="4" s="1"/>
  <c r="EY155" i="4" s="1"/>
  <c r="EY82" i="4"/>
  <c r="EY90" i="4" s="1"/>
  <c r="FA164" i="4"/>
  <c r="FA172" i="4" s="1"/>
  <c r="FA180" i="4" s="1"/>
  <c r="FA188" i="4" s="1"/>
  <c r="FA196" i="4" s="1"/>
  <c r="FA204" i="4" s="1"/>
  <c r="FA212" i="4" s="1"/>
  <c r="FA220" i="4" s="1"/>
  <c r="FA139" i="4"/>
  <c r="FA147" i="4" s="1"/>
  <c r="FA155" i="4" s="1"/>
  <c r="FA82" i="4"/>
  <c r="FA90" i="4" s="1"/>
  <c r="IL58" i="4"/>
  <c r="IL41" i="4"/>
  <c r="IJ123" i="4"/>
  <c r="IJ131" i="4" s="1"/>
  <c r="IJ66" i="4"/>
  <c r="IJ74" i="4" s="1"/>
  <c r="IE123" i="4"/>
  <c r="IE131" i="4" s="1"/>
  <c r="IE66" i="4"/>
  <c r="IE74" i="4" s="1"/>
  <c r="FK164" i="4"/>
  <c r="FK172" i="4" s="1"/>
  <c r="FK180" i="4" s="1"/>
  <c r="FK188" i="4" s="1"/>
  <c r="FK196" i="4" s="1"/>
  <c r="FK204" i="4" s="1"/>
  <c r="FK212" i="4" s="1"/>
  <c r="FK220" i="4" s="1"/>
  <c r="FK139" i="4"/>
  <c r="FK147" i="4" s="1"/>
  <c r="FK155" i="4" s="1"/>
  <c r="FK82" i="4"/>
  <c r="FK90" i="4" s="1"/>
  <c r="IH41" i="4"/>
  <c r="IH58" i="4"/>
  <c r="IL123" i="4"/>
  <c r="IL131" i="4" s="1"/>
  <c r="IL66" i="4"/>
  <c r="IL74" i="4" s="1"/>
  <c r="HK164" i="4"/>
  <c r="HK172" i="4" s="1"/>
  <c r="HK180" i="4" s="1"/>
  <c r="HK188" i="4" s="1"/>
  <c r="HK196" i="4" s="1"/>
  <c r="HK204" i="4" s="1"/>
  <c r="HK212" i="4" s="1"/>
  <c r="HK220" i="4" s="1"/>
  <c r="HK139" i="4"/>
  <c r="HK147" i="4" s="1"/>
  <c r="HK155" i="4" s="1"/>
  <c r="HK82" i="4"/>
  <c r="HK90" i="4" s="1"/>
  <c r="II58" i="4"/>
  <c r="II41" i="4"/>
  <c r="FF164" i="4"/>
  <c r="FF172" i="4" s="1"/>
  <c r="FF180" i="4" s="1"/>
  <c r="FF188" i="4" s="1"/>
  <c r="FF196" i="4" s="1"/>
  <c r="FF204" i="4" s="1"/>
  <c r="FF212" i="4" s="1"/>
  <c r="FF220" i="4" s="1"/>
  <c r="FF139" i="4"/>
  <c r="FF147" i="4" s="1"/>
  <c r="FF155" i="4" s="1"/>
  <c r="FF82" i="4"/>
  <c r="FF90" i="4" s="1"/>
  <c r="IM41" i="4"/>
  <c r="IM58" i="4"/>
  <c r="EY163" i="4"/>
  <c r="EY171" i="4" s="1"/>
  <c r="EY179" i="4" s="1"/>
  <c r="EY187" i="4" s="1"/>
  <c r="EY195" i="4" s="1"/>
  <c r="EY203" i="4" s="1"/>
  <c r="EY211" i="4" s="1"/>
  <c r="EY219" i="4" s="1"/>
  <c r="EY138" i="4"/>
  <c r="EY146" i="4" s="1"/>
  <c r="EY154" i="4" s="1"/>
  <c r="EY81" i="4"/>
  <c r="EY89" i="4" s="1"/>
  <c r="IH123" i="4"/>
  <c r="IH131" i="4" s="1"/>
  <c r="IH66" i="4"/>
  <c r="IH74" i="4" s="1"/>
  <c r="IQ58" i="4"/>
  <c r="IQ41" i="4"/>
  <c r="FG163" i="4"/>
  <c r="FG171" i="4" s="1"/>
  <c r="FG179" i="4" s="1"/>
  <c r="FG187" i="4" s="1"/>
  <c r="FG195" i="4" s="1"/>
  <c r="FG203" i="4" s="1"/>
  <c r="FG211" i="4" s="1"/>
  <c r="FG219" i="4" s="1"/>
  <c r="FG138" i="4"/>
  <c r="FG146" i="4" s="1"/>
  <c r="FG154" i="4" s="1"/>
  <c r="FG81" i="4"/>
  <c r="FG89" i="4" s="1"/>
  <c r="HN164" i="4"/>
  <c r="HN172" i="4" s="1"/>
  <c r="HN180" i="4" s="1"/>
  <c r="HN188" i="4" s="1"/>
  <c r="HN196" i="4" s="1"/>
  <c r="HN204" i="4" s="1"/>
  <c r="HN212" i="4" s="1"/>
  <c r="HN220" i="4" s="1"/>
  <c r="HN139" i="4"/>
  <c r="HN147" i="4" s="1"/>
  <c r="HN155" i="4" s="1"/>
  <c r="HN82" i="4"/>
  <c r="HN90" i="4" s="1"/>
  <c r="II123" i="4"/>
  <c r="II131" i="4" s="1"/>
  <c r="II66" i="4"/>
  <c r="II74" i="4" s="1"/>
  <c r="IS58" i="4"/>
  <c r="IS41" i="4"/>
  <c r="HT164" i="4"/>
  <c r="HT172" i="4" s="1"/>
  <c r="HT180" i="4" s="1"/>
  <c r="HT188" i="4" s="1"/>
  <c r="HT196" i="4" s="1"/>
  <c r="HT204" i="4" s="1"/>
  <c r="HT212" i="4" s="1"/>
  <c r="HT220" i="4" s="1"/>
  <c r="HT139" i="4"/>
  <c r="HT147" i="4" s="1"/>
  <c r="HT155" i="4" s="1"/>
  <c r="HT82" i="4"/>
  <c r="HT90" i="4" s="1"/>
  <c r="IM123" i="4"/>
  <c r="IM131" i="4" s="1"/>
  <c r="IM66" i="4"/>
  <c r="IM74" i="4" s="1"/>
  <c r="HM164" i="4"/>
  <c r="HM172" i="4" s="1"/>
  <c r="HM180" i="4" s="1"/>
  <c r="HM188" i="4" s="1"/>
  <c r="HM196" i="4" s="1"/>
  <c r="HM204" i="4" s="1"/>
  <c r="HM212" i="4" s="1"/>
  <c r="HM220" i="4" s="1"/>
  <c r="HM139" i="4"/>
  <c r="HM147" i="4" s="1"/>
  <c r="HM155" i="4" s="1"/>
  <c r="HM82" i="4"/>
  <c r="HM90" i="4" s="1"/>
  <c r="HL164" i="4"/>
  <c r="HL172" i="4" s="1"/>
  <c r="HL180" i="4" s="1"/>
  <c r="HL188" i="4" s="1"/>
  <c r="HL196" i="4" s="1"/>
  <c r="HL204" i="4" s="1"/>
  <c r="HL212" i="4" s="1"/>
  <c r="HL220" i="4" s="1"/>
  <c r="HL139" i="4"/>
  <c r="HL147" i="4" s="1"/>
  <c r="HL155" i="4" s="1"/>
  <c r="HL82" i="4"/>
  <c r="HL90" i="4" s="1"/>
  <c r="AC379" i="4"/>
  <c r="AX378" i="4"/>
  <c r="BE378" i="4"/>
  <c r="BD378" i="4"/>
  <c r="AW378" i="4"/>
  <c r="AT378" i="4"/>
  <c r="BA378" i="4"/>
  <c r="BB378" i="4"/>
  <c r="AS378" i="4"/>
  <c r="AZ378" i="4"/>
  <c r="BC378" i="4"/>
  <c r="BG378" i="4"/>
  <c r="AV378" i="4"/>
  <c r="AR378" i="4"/>
  <c r="AU378" i="4"/>
  <c r="BF378" i="4"/>
  <c r="AY378" i="4"/>
  <c r="BJ378" i="4"/>
  <c r="BP378" i="4"/>
  <c r="BS378" i="4"/>
  <c r="BR378" i="4"/>
  <c r="BU378" i="4"/>
  <c r="BH378" i="4"/>
  <c r="BM378" i="4"/>
  <c r="BO378" i="4"/>
  <c r="BQ378" i="4"/>
  <c r="BL378" i="4"/>
  <c r="BI378" i="4"/>
  <c r="BK378" i="4"/>
  <c r="BN378" i="4"/>
  <c r="BW378" i="4"/>
  <c r="BT378" i="4"/>
  <c r="BV378" i="4"/>
  <c r="HJ164" i="4"/>
  <c r="HJ172" i="4" s="1"/>
  <c r="HJ180" i="4" s="1"/>
  <c r="HJ188" i="4" s="1"/>
  <c r="HJ196" i="4" s="1"/>
  <c r="HJ204" i="4" s="1"/>
  <c r="HJ212" i="4" s="1"/>
  <c r="HJ220" i="4" s="1"/>
  <c r="HJ139" i="4"/>
  <c r="HJ147" i="4" s="1"/>
  <c r="HJ155" i="4" s="1"/>
  <c r="HJ82" i="4"/>
  <c r="HJ90" i="4" s="1"/>
  <c r="IK164" i="4" l="1"/>
  <c r="IK172" i="4" s="1"/>
  <c r="IK180" i="4" s="1"/>
  <c r="IK188" i="4" s="1"/>
  <c r="IK196" i="4" s="1"/>
  <c r="IK204" i="4" s="1"/>
  <c r="IK212" i="4" s="1"/>
  <c r="IK220" i="4" s="1"/>
  <c r="IK139" i="4"/>
  <c r="IK147" i="4" s="1"/>
  <c r="IK155" i="4" s="1"/>
  <c r="IK82" i="4"/>
  <c r="IK90" i="4" s="1"/>
  <c r="IE164" i="4"/>
  <c r="IE172" i="4" s="1"/>
  <c r="IE180" i="4" s="1"/>
  <c r="IE188" i="4" s="1"/>
  <c r="IE196" i="4" s="1"/>
  <c r="IE204" i="4" s="1"/>
  <c r="IE212" i="4" s="1"/>
  <c r="IE220" i="4" s="1"/>
  <c r="IE139" i="4"/>
  <c r="IE147" i="4" s="1"/>
  <c r="IE155" i="4" s="1"/>
  <c r="IE82" i="4"/>
  <c r="IE90" i="4" s="1"/>
  <c r="IS164" i="4"/>
  <c r="IS172" i="4" s="1"/>
  <c r="IS180" i="4" s="1"/>
  <c r="IS188" i="4" s="1"/>
  <c r="IS196" i="4" s="1"/>
  <c r="IS204" i="4" s="1"/>
  <c r="IS212" i="4" s="1"/>
  <c r="IS220" i="4" s="1"/>
  <c r="IS139" i="4"/>
  <c r="IS147" i="4" s="1"/>
  <c r="IS155" i="4" s="1"/>
  <c r="IS82" i="4"/>
  <c r="IS90" i="4" s="1"/>
  <c r="AC380" i="4"/>
  <c r="AZ379" i="4"/>
  <c r="AX379" i="4"/>
  <c r="AR379" i="4"/>
  <c r="AS379" i="4"/>
  <c r="BC379" i="4"/>
  <c r="BA379" i="4"/>
  <c r="AU379" i="4"/>
  <c r="AW379" i="4"/>
  <c r="BG379" i="4"/>
  <c r="BE379" i="4"/>
  <c r="AY379" i="4"/>
  <c r="AT379" i="4"/>
  <c r="BF379" i="4"/>
  <c r="BD379" i="4"/>
  <c r="AV379" i="4"/>
  <c r="BB379" i="4"/>
  <c r="BK379" i="4"/>
  <c r="BH379" i="4"/>
  <c r="BW379" i="4"/>
  <c r="BP379" i="4"/>
  <c r="BO379" i="4"/>
  <c r="BN379" i="4"/>
  <c r="BQ379" i="4"/>
  <c r="BJ379" i="4"/>
  <c r="BM379" i="4"/>
  <c r="BI379" i="4"/>
  <c r="BV379" i="4"/>
  <c r="BU379" i="4"/>
  <c r="BL379" i="4"/>
  <c r="BT379" i="4"/>
  <c r="BS379" i="4"/>
  <c r="BR379" i="4"/>
  <c r="II164" i="4"/>
  <c r="II172" i="4" s="1"/>
  <c r="II180" i="4" s="1"/>
  <c r="II188" i="4" s="1"/>
  <c r="II196" i="4" s="1"/>
  <c r="II204" i="4" s="1"/>
  <c r="II212" i="4" s="1"/>
  <c r="II220" i="4" s="1"/>
  <c r="II139" i="4"/>
  <c r="II147" i="4" s="1"/>
  <c r="II155" i="4" s="1"/>
  <c r="II82" i="4"/>
  <c r="II90" i="4" s="1"/>
  <c r="IJ164" i="4"/>
  <c r="IJ172" i="4" s="1"/>
  <c r="IJ180" i="4" s="1"/>
  <c r="IJ188" i="4" s="1"/>
  <c r="IJ196" i="4" s="1"/>
  <c r="IJ204" i="4" s="1"/>
  <c r="IJ212" i="4" s="1"/>
  <c r="IJ220" i="4" s="1"/>
  <c r="IJ139" i="4"/>
  <c r="IJ147" i="4" s="1"/>
  <c r="IJ155" i="4" s="1"/>
  <c r="IJ82" i="4"/>
  <c r="IJ90" i="4" s="1"/>
  <c r="AC356" i="4"/>
  <c r="BF355" i="4"/>
  <c r="AX355" i="4"/>
  <c r="BA355" i="4"/>
  <c r="AR355" i="4"/>
  <c r="AW355" i="4"/>
  <c r="BB355" i="4"/>
  <c r="AS355" i="4"/>
  <c r="AZ355" i="4"/>
  <c r="BC355" i="4"/>
  <c r="AU355" i="4"/>
  <c r="AT355" i="4"/>
  <c r="BE355" i="4"/>
  <c r="AV355" i="4"/>
  <c r="AY355" i="4"/>
  <c r="BD355" i="4"/>
  <c r="BG355" i="4"/>
  <c r="BS355" i="4"/>
  <c r="BU355" i="4"/>
  <c r="BK355" i="4"/>
  <c r="BM355" i="4"/>
  <c r="BQ355" i="4"/>
  <c r="BT355" i="4"/>
  <c r="BI355" i="4"/>
  <c r="BL355" i="4"/>
  <c r="BP355" i="4"/>
  <c r="BV355" i="4"/>
  <c r="BH355" i="4"/>
  <c r="BR355" i="4"/>
  <c r="BW355" i="4"/>
  <c r="BN355" i="4"/>
  <c r="BO355" i="4"/>
  <c r="BJ355" i="4"/>
  <c r="IO164" i="4"/>
  <c r="IO172" i="4" s="1"/>
  <c r="IO180" i="4" s="1"/>
  <c r="IO188" i="4" s="1"/>
  <c r="IO196" i="4" s="1"/>
  <c r="IO204" i="4" s="1"/>
  <c r="IO212" i="4" s="1"/>
  <c r="IO220" i="4" s="1"/>
  <c r="IO139" i="4"/>
  <c r="IO147" i="4" s="1"/>
  <c r="IO155" i="4" s="1"/>
  <c r="IO82" i="4"/>
  <c r="IO90" i="4" s="1"/>
  <c r="AC323" i="4"/>
  <c r="BL322" i="4"/>
  <c r="BH322" i="4"/>
  <c r="BB322" i="4"/>
  <c r="BW322" i="4"/>
  <c r="BS322" i="4"/>
  <c r="BG322" i="4"/>
  <c r="AW322" i="4"/>
  <c r="AX322" i="4"/>
  <c r="BO322" i="4"/>
  <c r="BK322" i="4"/>
  <c r="AU322" i="4"/>
  <c r="AV322" i="4"/>
  <c r="BE322" i="4"/>
  <c r="BF322" i="4"/>
  <c r="BV322" i="4"/>
  <c r="BR322" i="4"/>
  <c r="BC322" i="4"/>
  <c r="BD322" i="4"/>
  <c r="BN322" i="4"/>
  <c r="BJ322" i="4"/>
  <c r="AS322" i="4"/>
  <c r="BU322" i="4"/>
  <c r="BQ322" i="4"/>
  <c r="AR322" i="4"/>
  <c r="BA322" i="4"/>
  <c r="BM322" i="4"/>
  <c r="BI322" i="4"/>
  <c r="AZ322" i="4"/>
  <c r="BT322" i="4"/>
  <c r="BP322" i="4"/>
  <c r="AT322" i="4"/>
  <c r="AY322" i="4"/>
  <c r="IQ164" i="4"/>
  <c r="IQ172" i="4" s="1"/>
  <c r="IQ180" i="4" s="1"/>
  <c r="IQ188" i="4" s="1"/>
  <c r="IQ196" i="4" s="1"/>
  <c r="IQ204" i="4" s="1"/>
  <c r="IQ212" i="4" s="1"/>
  <c r="IQ220" i="4" s="1"/>
  <c r="IQ139" i="4"/>
  <c r="IQ147" i="4" s="1"/>
  <c r="IQ155" i="4" s="1"/>
  <c r="IQ82" i="4"/>
  <c r="IQ90" i="4" s="1"/>
  <c r="IM164" i="4"/>
  <c r="IM172" i="4" s="1"/>
  <c r="IM180" i="4" s="1"/>
  <c r="IM188" i="4" s="1"/>
  <c r="IM196" i="4" s="1"/>
  <c r="IM204" i="4" s="1"/>
  <c r="IM212" i="4" s="1"/>
  <c r="IM220" i="4" s="1"/>
  <c r="IM139" i="4"/>
  <c r="IM147" i="4" s="1"/>
  <c r="IM155" i="4" s="1"/>
  <c r="IM82" i="4"/>
  <c r="IM90" i="4" s="1"/>
  <c r="IG164" i="4"/>
  <c r="IG172" i="4" s="1"/>
  <c r="IG180" i="4" s="1"/>
  <c r="IG188" i="4" s="1"/>
  <c r="IG196" i="4" s="1"/>
  <c r="IG204" i="4" s="1"/>
  <c r="IG212" i="4" s="1"/>
  <c r="IG220" i="4" s="1"/>
  <c r="IG139" i="4"/>
  <c r="IG147" i="4" s="1"/>
  <c r="IG155" i="4" s="1"/>
  <c r="IG82" i="4"/>
  <c r="IG90" i="4" s="1"/>
  <c r="IN164" i="4"/>
  <c r="IN172" i="4" s="1"/>
  <c r="IN180" i="4" s="1"/>
  <c r="IN188" i="4" s="1"/>
  <c r="IN196" i="4" s="1"/>
  <c r="IN204" i="4" s="1"/>
  <c r="IN212" i="4" s="1"/>
  <c r="IN220" i="4" s="1"/>
  <c r="IN139" i="4"/>
  <c r="IN147" i="4" s="1"/>
  <c r="IN155" i="4" s="1"/>
  <c r="IN82" i="4"/>
  <c r="IN90" i="4" s="1"/>
  <c r="IH164" i="4"/>
  <c r="IH172" i="4" s="1"/>
  <c r="IH180" i="4" s="1"/>
  <c r="IH188" i="4" s="1"/>
  <c r="IH196" i="4" s="1"/>
  <c r="IH204" i="4" s="1"/>
  <c r="IH212" i="4" s="1"/>
  <c r="IH220" i="4" s="1"/>
  <c r="IH139" i="4"/>
  <c r="IH147" i="4" s="1"/>
  <c r="IH155" i="4" s="1"/>
  <c r="IH82" i="4"/>
  <c r="IH90" i="4" s="1"/>
  <c r="IP164" i="4"/>
  <c r="IP172" i="4" s="1"/>
  <c r="IP180" i="4" s="1"/>
  <c r="IP188" i="4" s="1"/>
  <c r="IP196" i="4" s="1"/>
  <c r="IP204" i="4" s="1"/>
  <c r="IP212" i="4" s="1"/>
  <c r="IP220" i="4" s="1"/>
  <c r="IP139" i="4"/>
  <c r="IP147" i="4" s="1"/>
  <c r="IP155" i="4" s="1"/>
  <c r="IP82" i="4"/>
  <c r="IP90" i="4" s="1"/>
  <c r="IF164" i="4"/>
  <c r="IF172" i="4" s="1"/>
  <c r="IF180" i="4" s="1"/>
  <c r="IF188" i="4" s="1"/>
  <c r="IF196" i="4" s="1"/>
  <c r="IF204" i="4" s="1"/>
  <c r="IF212" i="4" s="1"/>
  <c r="IF220" i="4" s="1"/>
  <c r="IF139" i="4"/>
  <c r="IF147" i="4" s="1"/>
  <c r="IF155" i="4" s="1"/>
  <c r="IF82" i="4"/>
  <c r="IF90" i="4" s="1"/>
  <c r="IR164" i="4"/>
  <c r="IR172" i="4" s="1"/>
  <c r="IR180" i="4" s="1"/>
  <c r="IR188" i="4" s="1"/>
  <c r="IR196" i="4" s="1"/>
  <c r="IR204" i="4" s="1"/>
  <c r="IR212" i="4" s="1"/>
  <c r="IR220" i="4" s="1"/>
  <c r="IR139" i="4"/>
  <c r="IR147" i="4" s="1"/>
  <c r="IR155" i="4" s="1"/>
  <c r="IR82" i="4"/>
  <c r="IR90" i="4" s="1"/>
  <c r="HR163" i="4"/>
  <c r="HR171" i="4" s="1"/>
  <c r="HR179" i="4" s="1"/>
  <c r="HR187" i="4" s="1"/>
  <c r="HR195" i="4" s="1"/>
  <c r="HR203" i="4" s="1"/>
  <c r="HR211" i="4" s="1"/>
  <c r="HR219" i="4" s="1"/>
  <c r="HR138" i="4"/>
  <c r="HR146" i="4" s="1"/>
  <c r="HR154" i="4" s="1"/>
  <c r="HR81" i="4"/>
  <c r="HR89" i="4" s="1"/>
  <c r="IL164" i="4"/>
  <c r="IL172" i="4" s="1"/>
  <c r="IL180" i="4" s="1"/>
  <c r="IL188" i="4" s="1"/>
  <c r="IL196" i="4" s="1"/>
  <c r="IL204" i="4" s="1"/>
  <c r="IL212" i="4" s="1"/>
  <c r="IL220" i="4" s="1"/>
  <c r="IL139" i="4"/>
  <c r="IL147" i="4" s="1"/>
  <c r="IL155" i="4" s="1"/>
  <c r="IL82" i="4"/>
  <c r="IL90" i="4" s="1"/>
  <c r="IE130" i="4"/>
  <c r="IE73" i="4"/>
  <c r="IT164" i="4"/>
  <c r="IT172" i="4" s="1"/>
  <c r="IT180" i="4" s="1"/>
  <c r="IT188" i="4" s="1"/>
  <c r="IT196" i="4" s="1"/>
  <c r="IT204" i="4" s="1"/>
  <c r="IT212" i="4" s="1"/>
  <c r="IT220" i="4" s="1"/>
  <c r="IT139" i="4"/>
  <c r="IT147" i="4" s="1"/>
  <c r="IT155" i="4" s="1"/>
  <c r="IT82" i="4"/>
  <c r="IT90" i="4" s="1"/>
  <c r="HJ163" i="4"/>
  <c r="HJ171" i="4" s="1"/>
  <c r="HJ179" i="4" s="1"/>
  <c r="HJ187" i="4" s="1"/>
  <c r="HJ195" i="4" s="1"/>
  <c r="HJ203" i="4" s="1"/>
  <c r="HJ211" i="4" s="1"/>
  <c r="HJ219" i="4" s="1"/>
  <c r="HJ138" i="4"/>
  <c r="HJ146" i="4" s="1"/>
  <c r="HJ154" i="4" s="1"/>
  <c r="HJ81" i="4"/>
  <c r="HJ89" i="4" s="1"/>
  <c r="IM130" i="4"/>
  <c r="IM73" i="4"/>
  <c r="AI11" i="5" l="1"/>
  <c r="AU11" i="5" s="1"/>
  <c r="AH11" i="5"/>
  <c r="IM163" i="4"/>
  <c r="IM171" i="4" s="1"/>
  <c r="IM179" i="4" s="1"/>
  <c r="IM187" i="4" s="1"/>
  <c r="IM195" i="4" s="1"/>
  <c r="IM203" i="4" s="1"/>
  <c r="IM211" i="4" s="1"/>
  <c r="IM219" i="4" s="1"/>
  <c r="IM138" i="4"/>
  <c r="IM146" i="4" s="1"/>
  <c r="IM154" i="4" s="1"/>
  <c r="IM81" i="4"/>
  <c r="IM89" i="4" s="1"/>
  <c r="AC325" i="4"/>
  <c r="BU323" i="4"/>
  <c r="BQ323" i="4"/>
  <c r="BA323" i="4"/>
  <c r="AR323" i="4"/>
  <c r="BM323" i="4"/>
  <c r="BI323" i="4"/>
  <c r="AU323" i="4"/>
  <c r="BP323" i="4"/>
  <c r="BT323" i="4"/>
  <c r="AZ323" i="4"/>
  <c r="BC323" i="4"/>
  <c r="BH323" i="4"/>
  <c r="BL323" i="4"/>
  <c r="AX323" i="4"/>
  <c r="AY323" i="4"/>
  <c r="BW323" i="4"/>
  <c r="BS323" i="4"/>
  <c r="AV323" i="4"/>
  <c r="AW323" i="4"/>
  <c r="BF323" i="4"/>
  <c r="BG323" i="4"/>
  <c r="BO323" i="4"/>
  <c r="BK323" i="4"/>
  <c r="BD323" i="4"/>
  <c r="BE323" i="4"/>
  <c r="BV323" i="4"/>
  <c r="BR323" i="4"/>
  <c r="AT323" i="4"/>
  <c r="BN323" i="4"/>
  <c r="BJ323" i="4"/>
  <c r="AS323" i="4"/>
  <c r="BB323" i="4"/>
  <c r="BW424" i="4"/>
  <c r="IE163" i="4"/>
  <c r="IE171" i="4" s="1"/>
  <c r="IE179" i="4" s="1"/>
  <c r="IE187" i="4" s="1"/>
  <c r="IE195" i="4" s="1"/>
  <c r="IE203" i="4" s="1"/>
  <c r="IE211" i="4" s="1"/>
  <c r="IE219" i="4" s="1"/>
  <c r="IE138" i="4"/>
  <c r="IE146" i="4" s="1"/>
  <c r="IE154" i="4" s="1"/>
  <c r="IE81" i="4"/>
  <c r="IE89" i="4" s="1"/>
  <c r="BV417" i="4"/>
  <c r="BP417" i="4"/>
  <c r="AC381" i="4"/>
  <c r="AV380" i="4"/>
  <c r="AR380" i="4"/>
  <c r="BC380" i="4"/>
  <c r="BB380" i="4"/>
  <c r="AX380" i="4"/>
  <c r="AY380" i="4"/>
  <c r="BA380" i="4"/>
  <c r="BD380" i="4"/>
  <c r="AS380" i="4"/>
  <c r="BG380" i="4"/>
  <c r="BE380" i="4"/>
  <c r="AW380" i="4"/>
  <c r="AZ380" i="4"/>
  <c r="AU380" i="4"/>
  <c r="AT380" i="4"/>
  <c r="BF380" i="4"/>
  <c r="BU380" i="4"/>
  <c r="BR380" i="4"/>
  <c r="BR424" i="4" s="1"/>
  <c r="BM380" i="4"/>
  <c r="BM424" i="4" s="1"/>
  <c r="BN380" i="4"/>
  <c r="BT380" i="4"/>
  <c r="BT424" i="4" s="1"/>
  <c r="BH380" i="4"/>
  <c r="BH424" i="4" s="1"/>
  <c r="BJ380" i="4"/>
  <c r="BJ424" i="4" s="1"/>
  <c r="BW380" i="4"/>
  <c r="BP380" i="4"/>
  <c r="BP424" i="4" s="1"/>
  <c r="BS380" i="4"/>
  <c r="BS424" i="4" s="1"/>
  <c r="BO380" i="4"/>
  <c r="BO424" i="4" s="1"/>
  <c r="BL380" i="4"/>
  <c r="BQ380" i="4"/>
  <c r="BQ424" i="4" s="1"/>
  <c r="BV380" i="4"/>
  <c r="BV424" i="4" s="1"/>
  <c r="BI380" i="4"/>
  <c r="BI424" i="4" s="1"/>
  <c r="BK380" i="4"/>
  <c r="BK424" i="4" s="1"/>
  <c r="BL417" i="4"/>
  <c r="AC357" i="4"/>
  <c r="AZ356" i="4"/>
  <c r="BF356" i="4"/>
  <c r="AY356" i="4"/>
  <c r="AR356" i="4"/>
  <c r="AX356" i="4"/>
  <c r="BG356" i="4"/>
  <c r="BB356" i="4"/>
  <c r="AV356" i="4"/>
  <c r="AT356" i="4"/>
  <c r="BE356" i="4"/>
  <c r="BD356" i="4"/>
  <c r="AU356" i="4"/>
  <c r="AW356" i="4"/>
  <c r="AS356" i="4"/>
  <c r="BC356" i="4"/>
  <c r="BA356" i="4"/>
  <c r="BO356" i="4"/>
  <c r="BP356" i="4"/>
  <c r="BW356" i="4"/>
  <c r="BW417" i="4" s="1"/>
  <c r="BS356" i="4"/>
  <c r="BS417" i="4" s="1"/>
  <c r="BL356" i="4"/>
  <c r="BM356" i="4"/>
  <c r="BM417" i="4" s="1"/>
  <c r="BU356" i="4"/>
  <c r="BU417" i="4" s="1"/>
  <c r="BH356" i="4"/>
  <c r="BH417" i="4" s="1"/>
  <c r="BV356" i="4"/>
  <c r="BK356" i="4"/>
  <c r="BK417" i="4" s="1"/>
  <c r="BN356" i="4"/>
  <c r="BT356" i="4"/>
  <c r="BR356" i="4"/>
  <c r="BR417" i="4" s="1"/>
  <c r="BI356" i="4"/>
  <c r="BI417" i="4" s="1"/>
  <c r="BJ356" i="4"/>
  <c r="BJ417" i="4" s="1"/>
  <c r="BQ356" i="4"/>
  <c r="BQ417" i="4" s="1"/>
  <c r="BO417" i="4"/>
  <c r="BN424" i="4"/>
  <c r="BN417" i="4"/>
  <c r="BT417" i="4"/>
  <c r="BL424" i="4"/>
  <c r="BU424" i="4"/>
  <c r="AT11" i="5" l="1"/>
  <c r="AY11" i="5" s="1"/>
  <c r="AW11" i="5"/>
  <c r="AI17" i="5"/>
  <c r="AU17" i="5" s="1"/>
  <c r="AH17" i="5"/>
  <c r="AC358" i="4"/>
  <c r="BF357" i="4"/>
  <c r="BF419" i="4" s="1"/>
  <c r="AX357" i="4"/>
  <c r="AX419" i="4" s="1"/>
  <c r="AW357" i="4"/>
  <c r="AW419" i="4" s="1"/>
  <c r="BD357" i="4"/>
  <c r="BD419" i="4" s="1"/>
  <c r="AZ357" i="4"/>
  <c r="AZ419" i="4" s="1"/>
  <c r="AV357" i="4"/>
  <c r="AV419" i="4" s="1"/>
  <c r="AS357" i="4"/>
  <c r="AS419" i="4" s="1"/>
  <c r="AY357" i="4"/>
  <c r="AY419" i="4" s="1"/>
  <c r="BA357" i="4"/>
  <c r="BA419" i="4" s="1"/>
  <c r="BG357" i="4"/>
  <c r="BG419" i="4" s="1"/>
  <c r="BE357" i="4"/>
  <c r="BE419" i="4" s="1"/>
  <c r="AU357" i="4"/>
  <c r="AU419" i="4" s="1"/>
  <c r="AT357" i="4"/>
  <c r="AT419" i="4" s="1"/>
  <c r="BB357" i="4"/>
  <c r="BB419" i="4" s="1"/>
  <c r="AR357" i="4"/>
  <c r="AR419" i="4" s="1"/>
  <c r="BC357" i="4"/>
  <c r="BC419" i="4" s="1"/>
  <c r="BW357" i="4"/>
  <c r="BJ357" i="4"/>
  <c r="BO357" i="4"/>
  <c r="BR357" i="4"/>
  <c r="BT357" i="4"/>
  <c r="BM357" i="4"/>
  <c r="BL357" i="4"/>
  <c r="BI357" i="4"/>
  <c r="BS357" i="4"/>
  <c r="BV357" i="4"/>
  <c r="BK357" i="4"/>
  <c r="BU357" i="4"/>
  <c r="BP357" i="4"/>
  <c r="BQ357" i="4"/>
  <c r="BH357" i="4"/>
  <c r="BN357" i="4"/>
  <c r="AC382" i="4"/>
  <c r="BD381" i="4"/>
  <c r="BD426" i="4" s="1"/>
  <c r="AZ381" i="4"/>
  <c r="AZ426" i="4" s="1"/>
  <c r="AS381" i="4"/>
  <c r="AS426" i="4" s="1"/>
  <c r="AW381" i="4"/>
  <c r="AW426" i="4" s="1"/>
  <c r="BG381" i="4"/>
  <c r="BG426" i="4" s="1"/>
  <c r="AU381" i="4"/>
  <c r="AU426" i="4" s="1"/>
  <c r="AV381" i="4"/>
  <c r="AV426" i="4" s="1"/>
  <c r="BF381" i="4"/>
  <c r="BF426" i="4" s="1"/>
  <c r="BC381" i="4"/>
  <c r="BC426" i="4" s="1"/>
  <c r="AX381" i="4"/>
  <c r="AX426" i="4" s="1"/>
  <c r="AR381" i="4"/>
  <c r="AR426" i="4" s="1"/>
  <c r="BB381" i="4"/>
  <c r="BB426" i="4" s="1"/>
  <c r="BE381" i="4"/>
  <c r="BE426" i="4" s="1"/>
  <c r="AY381" i="4"/>
  <c r="AY426" i="4" s="1"/>
  <c r="AT381" i="4"/>
  <c r="AT426" i="4" s="1"/>
  <c r="BA381" i="4"/>
  <c r="BA426" i="4" s="1"/>
  <c r="BV381" i="4"/>
  <c r="BQ381" i="4"/>
  <c r="BN381" i="4"/>
  <c r="BM381" i="4"/>
  <c r="BR381" i="4"/>
  <c r="BT381" i="4"/>
  <c r="BJ381" i="4"/>
  <c r="BP381" i="4"/>
  <c r="BW381" i="4"/>
  <c r="BI381" i="4"/>
  <c r="BL381" i="4"/>
  <c r="BU381" i="4"/>
  <c r="BS381" i="4"/>
  <c r="BO381" i="4"/>
  <c r="BH381" i="4"/>
  <c r="BK381" i="4"/>
  <c r="AC326" i="4"/>
  <c r="BV325" i="4"/>
  <c r="BV410" i="4" s="1"/>
  <c r="BR325" i="4"/>
  <c r="BR410" i="4" s="1"/>
  <c r="AV325" i="4"/>
  <c r="AW325" i="4"/>
  <c r="BF325" i="4"/>
  <c r="BG325" i="4"/>
  <c r="BN325" i="4"/>
  <c r="BN410" i="4" s="1"/>
  <c r="BJ325" i="4"/>
  <c r="BJ410" i="4" s="1"/>
  <c r="BD325" i="4"/>
  <c r="BE325" i="4"/>
  <c r="BU325" i="4"/>
  <c r="BU410" i="4" s="1"/>
  <c r="BQ325" i="4"/>
  <c r="BQ410" i="4" s="1"/>
  <c r="AT325" i="4"/>
  <c r="AR325" i="4"/>
  <c r="BM325" i="4"/>
  <c r="BM410" i="4" s="1"/>
  <c r="BI325" i="4"/>
  <c r="BI410" i="4" s="1"/>
  <c r="AS325" i="4"/>
  <c r="BB325" i="4"/>
  <c r="BP325" i="4"/>
  <c r="BP410" i="4" s="1"/>
  <c r="BT325" i="4"/>
  <c r="BT410" i="4" s="1"/>
  <c r="AZ325" i="4"/>
  <c r="BA325" i="4"/>
  <c r="BH325" i="4"/>
  <c r="BH410" i="4" s="1"/>
  <c r="BL325" i="4"/>
  <c r="BL410" i="4" s="1"/>
  <c r="AU325" i="4"/>
  <c r="BW325" i="4"/>
  <c r="BW410" i="4" s="1"/>
  <c r="BS325" i="4"/>
  <c r="BS410" i="4" s="1"/>
  <c r="BC325" i="4"/>
  <c r="BO325" i="4"/>
  <c r="BO410" i="4" s="1"/>
  <c r="BK325" i="4"/>
  <c r="BK410" i="4" s="1"/>
  <c r="AX325" i="4"/>
  <c r="AY325" i="4"/>
  <c r="AI24" i="5" l="1"/>
  <c r="AU24" i="5" s="1"/>
  <c r="AH24" i="5"/>
  <c r="AT17" i="5"/>
  <c r="AY17" i="5" s="1"/>
  <c r="AW17" i="5"/>
  <c r="BG326" i="4"/>
  <c r="BG411" i="4" s="1"/>
  <c r="AY326" i="4"/>
  <c r="AY411" i="4" s="1"/>
  <c r="AC327" i="4"/>
  <c r="BD326" i="4"/>
  <c r="BD411" i="4" s="1"/>
  <c r="BN326" i="4"/>
  <c r="BJ326" i="4"/>
  <c r="BB326" i="4"/>
  <c r="BB411" i="4" s="1"/>
  <c r="BU326" i="4"/>
  <c r="BQ326" i="4"/>
  <c r="AW326" i="4"/>
  <c r="AW411" i="4" s="1"/>
  <c r="AX326" i="4"/>
  <c r="AX411" i="4" s="1"/>
  <c r="BC326" i="4"/>
  <c r="BC411" i="4" s="1"/>
  <c r="BM326" i="4"/>
  <c r="BI326" i="4"/>
  <c r="BE326" i="4"/>
  <c r="BE411" i="4" s="1"/>
  <c r="BT326" i="4"/>
  <c r="BP326" i="4"/>
  <c r="BL326" i="4"/>
  <c r="BH326" i="4"/>
  <c r="AS326" i="4"/>
  <c r="AS411" i="4" s="1"/>
  <c r="AV326" i="4"/>
  <c r="AV411" i="4" s="1"/>
  <c r="BW326" i="4"/>
  <c r="BS326" i="4"/>
  <c r="BF326" i="4"/>
  <c r="BF411" i="4" s="1"/>
  <c r="AR326" i="4"/>
  <c r="AR411" i="4" s="1"/>
  <c r="BA326" i="4"/>
  <c r="BA411" i="4" s="1"/>
  <c r="AU326" i="4"/>
  <c r="AU411" i="4" s="1"/>
  <c r="BO326" i="4"/>
  <c r="BK326" i="4"/>
  <c r="AZ326" i="4"/>
  <c r="AZ411" i="4" s="1"/>
  <c r="BV326" i="4"/>
  <c r="BR326" i="4"/>
  <c r="AT326" i="4"/>
  <c r="AT411" i="4" s="1"/>
  <c r="BC382" i="4"/>
  <c r="AS382" i="4"/>
  <c r="AX382" i="4"/>
  <c r="BE382" i="4"/>
  <c r="AT382" i="4"/>
  <c r="AW382" i="4"/>
  <c r="AC383" i="4"/>
  <c r="AU382" i="4"/>
  <c r="BF382" i="4"/>
  <c r="BB382" i="4"/>
  <c r="BA382" i="4"/>
  <c r="BG382" i="4"/>
  <c r="AV382" i="4"/>
  <c r="AR382" i="4"/>
  <c r="AY382" i="4"/>
  <c r="AZ382" i="4"/>
  <c r="BD382" i="4"/>
  <c r="BH382" i="4"/>
  <c r="BQ382" i="4"/>
  <c r="BN382" i="4"/>
  <c r="BW382" i="4"/>
  <c r="BU382" i="4"/>
  <c r="BV382" i="4"/>
  <c r="BJ382" i="4"/>
  <c r="BM382" i="4"/>
  <c r="BS382" i="4"/>
  <c r="BK382" i="4"/>
  <c r="BT382" i="4"/>
  <c r="BI382" i="4"/>
  <c r="BL382" i="4"/>
  <c r="BO382" i="4"/>
  <c r="BP382" i="4"/>
  <c r="BR382" i="4"/>
  <c r="AC359" i="4"/>
  <c r="BA358" i="4"/>
  <c r="AV358" i="4"/>
  <c r="AS358" i="4"/>
  <c r="AU358" i="4"/>
  <c r="BF358" i="4"/>
  <c r="BG358" i="4"/>
  <c r="AZ358" i="4"/>
  <c r="AX358" i="4"/>
  <c r="BD358" i="4"/>
  <c r="BE358" i="4"/>
  <c r="AW358" i="4"/>
  <c r="BB358" i="4"/>
  <c r="BC358" i="4"/>
  <c r="AR358" i="4"/>
  <c r="AT358" i="4"/>
  <c r="AY358" i="4"/>
  <c r="BR358" i="4"/>
  <c r="BS358" i="4"/>
  <c r="BJ358" i="4"/>
  <c r="BO358" i="4"/>
  <c r="BQ358" i="4"/>
  <c r="BL358" i="4"/>
  <c r="BI358" i="4"/>
  <c r="BK358" i="4"/>
  <c r="BV358" i="4"/>
  <c r="BW358" i="4"/>
  <c r="BN358" i="4"/>
  <c r="BT358" i="4"/>
  <c r="BU358" i="4"/>
  <c r="BP358" i="4"/>
  <c r="BM358" i="4"/>
  <c r="BH358" i="4"/>
  <c r="AT24" i="5" l="1"/>
  <c r="AY24" i="5" s="1"/>
  <c r="AW24" i="5"/>
  <c r="AC360" i="4"/>
  <c r="BF359" i="4"/>
  <c r="AX359" i="4"/>
  <c r="BE359" i="4"/>
  <c r="AZ359" i="4"/>
  <c r="AY359" i="4"/>
  <c r="AR359" i="4"/>
  <c r="BA359" i="4"/>
  <c r="AV359" i="4"/>
  <c r="BG359" i="4"/>
  <c r="AT359" i="4"/>
  <c r="BD359" i="4"/>
  <c r="AS359" i="4"/>
  <c r="BB359" i="4"/>
  <c r="AU359" i="4"/>
  <c r="BC359" i="4"/>
  <c r="AW359" i="4"/>
  <c r="BP359" i="4"/>
  <c r="BV359" i="4"/>
  <c r="BH359" i="4"/>
  <c r="BR359" i="4"/>
  <c r="BW359" i="4"/>
  <c r="BQ359" i="4"/>
  <c r="BO359" i="4"/>
  <c r="BN359" i="4"/>
  <c r="BT359" i="4"/>
  <c r="BJ359" i="4"/>
  <c r="BL359" i="4"/>
  <c r="BI359" i="4"/>
  <c r="BS359" i="4"/>
  <c r="BU359" i="4"/>
  <c r="BK359" i="4"/>
  <c r="BM359" i="4"/>
  <c r="AU383" i="4"/>
  <c r="AS383" i="4"/>
  <c r="AC384" i="4"/>
  <c r="AR383" i="4"/>
  <c r="BB383" i="4"/>
  <c r="BA383" i="4"/>
  <c r="AT383" i="4"/>
  <c r="AW383" i="4"/>
  <c r="BD383" i="4"/>
  <c r="BF383" i="4"/>
  <c r="AZ383" i="4"/>
  <c r="AX383" i="4"/>
  <c r="AY383" i="4"/>
  <c r="BG383" i="4"/>
  <c r="AV383" i="4"/>
  <c r="BE383" i="4"/>
  <c r="BC383" i="4"/>
  <c r="BW383" i="4"/>
  <c r="BO383" i="4"/>
  <c r="BL383" i="4"/>
  <c r="BP383" i="4"/>
  <c r="BR383" i="4"/>
  <c r="BS383" i="4"/>
  <c r="BJ383" i="4"/>
  <c r="BH383" i="4"/>
  <c r="BV383" i="4"/>
  <c r="BU383" i="4"/>
  <c r="BN383" i="4"/>
  <c r="BT383" i="4"/>
  <c r="BQ383" i="4"/>
  <c r="BK383" i="4"/>
  <c r="BM383" i="4"/>
  <c r="BI383" i="4"/>
  <c r="BG327" i="4"/>
  <c r="AY327" i="4"/>
  <c r="AC328" i="4"/>
  <c r="BW327" i="4"/>
  <c r="BS327" i="4"/>
  <c r="BF327" i="4"/>
  <c r="AZ327" i="4"/>
  <c r="BC327" i="4"/>
  <c r="BO327" i="4"/>
  <c r="BK327" i="4"/>
  <c r="AT327" i="4"/>
  <c r="BV327" i="4"/>
  <c r="BR327" i="4"/>
  <c r="BB327" i="4"/>
  <c r="AX327" i="4"/>
  <c r="BN327" i="4"/>
  <c r="BJ327" i="4"/>
  <c r="AW327" i="4"/>
  <c r="AV327" i="4"/>
  <c r="BU327" i="4"/>
  <c r="BQ327" i="4"/>
  <c r="BE327" i="4"/>
  <c r="AU327" i="4"/>
  <c r="BM327" i="4"/>
  <c r="BI327" i="4"/>
  <c r="BT327" i="4"/>
  <c r="BP327" i="4"/>
  <c r="AS327" i="4"/>
  <c r="BD327" i="4"/>
  <c r="BL327" i="4"/>
  <c r="BH327" i="4"/>
  <c r="AR327" i="4"/>
  <c r="BA327" i="4"/>
  <c r="AC361" i="4" l="1"/>
  <c r="AU360" i="4"/>
  <c r="AX360" i="4"/>
  <c r="AR360" i="4"/>
  <c r="BE360" i="4"/>
  <c r="BD360" i="4"/>
  <c r="AW360" i="4"/>
  <c r="BB360" i="4"/>
  <c r="AT360" i="4"/>
  <c r="BG360" i="4"/>
  <c r="BA360" i="4"/>
  <c r="AV360" i="4"/>
  <c r="BC360" i="4"/>
  <c r="AS360" i="4"/>
  <c r="AY360" i="4"/>
  <c r="BF360" i="4"/>
  <c r="AZ360" i="4"/>
  <c r="BQ360" i="4"/>
  <c r="BQ419" i="4" s="1"/>
  <c r="BS360" i="4"/>
  <c r="BS419" i="4" s="1"/>
  <c r="BI360" i="4"/>
  <c r="BI419" i="4" s="1"/>
  <c r="BK360" i="4"/>
  <c r="BV360" i="4"/>
  <c r="BV419" i="4" s="1"/>
  <c r="BL360" i="4"/>
  <c r="BN360" i="4"/>
  <c r="BN419" i="4" s="1"/>
  <c r="BH360" i="4"/>
  <c r="BH419" i="4" s="1"/>
  <c r="BU360" i="4"/>
  <c r="BU419" i="4" s="1"/>
  <c r="BW360" i="4"/>
  <c r="BW419" i="4" s="1"/>
  <c r="BM360" i="4"/>
  <c r="BM419" i="4" s="1"/>
  <c r="BT360" i="4"/>
  <c r="BT419" i="4" s="1"/>
  <c r="BR360" i="4"/>
  <c r="BR419" i="4" s="1"/>
  <c r="BP360" i="4"/>
  <c r="BP419" i="4" s="1"/>
  <c r="BJ360" i="4"/>
  <c r="BJ419" i="4" s="1"/>
  <c r="BO360" i="4"/>
  <c r="BO419" i="4" s="1"/>
  <c r="BK419" i="4"/>
  <c r="AC329" i="4"/>
  <c r="BC328" i="4"/>
  <c r="BT328" i="4"/>
  <c r="BW328" i="4"/>
  <c r="BG328" i="4"/>
  <c r="BE328" i="4"/>
  <c r="BL328" i="4"/>
  <c r="BO328" i="4"/>
  <c r="AR328" i="4"/>
  <c r="AT328" i="4"/>
  <c r="BS328" i="4"/>
  <c r="BI328" i="4"/>
  <c r="BF328" i="4"/>
  <c r="AZ328" i="4"/>
  <c r="BB328" i="4"/>
  <c r="BK328" i="4"/>
  <c r="BU328" i="4"/>
  <c r="BR328" i="4"/>
  <c r="BQ328" i="4"/>
  <c r="AV328" i="4"/>
  <c r="AW328" i="4"/>
  <c r="AS328" i="4"/>
  <c r="BJ328" i="4"/>
  <c r="BM328" i="4"/>
  <c r="BD328" i="4"/>
  <c r="AX328" i="4"/>
  <c r="BA328" i="4"/>
  <c r="BV328" i="4"/>
  <c r="BP328" i="4"/>
  <c r="AU328" i="4"/>
  <c r="BN328" i="4"/>
  <c r="BH328" i="4"/>
  <c r="AY328" i="4"/>
  <c r="BL426" i="4"/>
  <c r="AS384" i="4"/>
  <c r="BB384" i="4"/>
  <c r="BA384" i="4"/>
  <c r="AC385" i="4"/>
  <c r="AV384" i="4"/>
  <c r="AX384" i="4"/>
  <c r="AW384" i="4"/>
  <c r="BF384" i="4"/>
  <c r="BD384" i="4"/>
  <c r="AR384" i="4"/>
  <c r="BC384" i="4"/>
  <c r="AU384" i="4"/>
  <c r="AT384" i="4"/>
  <c r="BE384" i="4"/>
  <c r="AZ384" i="4"/>
  <c r="BG384" i="4"/>
  <c r="AY384" i="4"/>
  <c r="BW384" i="4"/>
  <c r="BW426" i="4" s="1"/>
  <c r="BH384" i="4"/>
  <c r="BH426" i="4" s="1"/>
  <c r="BO384" i="4"/>
  <c r="BO426" i="4" s="1"/>
  <c r="BQ384" i="4"/>
  <c r="BQ426" i="4" s="1"/>
  <c r="BS384" i="4"/>
  <c r="BS426" i="4" s="1"/>
  <c r="BN384" i="4"/>
  <c r="BN426" i="4" s="1"/>
  <c r="BK384" i="4"/>
  <c r="BK426" i="4" s="1"/>
  <c r="BI384" i="4"/>
  <c r="BI426" i="4" s="1"/>
  <c r="BU384" i="4"/>
  <c r="BU426" i="4" s="1"/>
  <c r="BM384" i="4"/>
  <c r="BM426" i="4" s="1"/>
  <c r="BJ384" i="4"/>
  <c r="BL384" i="4"/>
  <c r="BP384" i="4"/>
  <c r="BP426" i="4" s="1"/>
  <c r="BR384" i="4"/>
  <c r="BR426" i="4" s="1"/>
  <c r="BV384" i="4"/>
  <c r="BV426" i="4" s="1"/>
  <c r="BT384" i="4"/>
  <c r="BT426" i="4" s="1"/>
  <c r="BL419" i="4"/>
  <c r="BJ426" i="4"/>
  <c r="AI12" i="5" l="1"/>
  <c r="AU12" i="5" s="1"/>
  <c r="AH12" i="5"/>
  <c r="AC330" i="4"/>
  <c r="AX329" i="4"/>
  <c r="BF329" i="4"/>
  <c r="BW329" i="4"/>
  <c r="BO329" i="4"/>
  <c r="AV329" i="4"/>
  <c r="BS329" i="4"/>
  <c r="BU329" i="4"/>
  <c r="BD329" i="4"/>
  <c r="BB329" i="4"/>
  <c r="BK329" i="4"/>
  <c r="BM329" i="4"/>
  <c r="BR329" i="4"/>
  <c r="AW329" i="4"/>
  <c r="AY329" i="4"/>
  <c r="BQ329" i="4"/>
  <c r="BT329" i="4"/>
  <c r="BE329" i="4"/>
  <c r="BG329" i="4"/>
  <c r="AR329" i="4"/>
  <c r="BI329" i="4"/>
  <c r="BL329" i="4"/>
  <c r="BV329" i="4"/>
  <c r="AZ329" i="4"/>
  <c r="AT329" i="4"/>
  <c r="BJ329" i="4"/>
  <c r="BP329" i="4"/>
  <c r="BC329" i="4"/>
  <c r="AS329" i="4"/>
  <c r="AU329" i="4"/>
  <c r="BH329" i="4"/>
  <c r="BN329" i="4"/>
  <c r="BA329" i="4"/>
  <c r="BD385" i="4"/>
  <c r="BD427" i="4" s="1"/>
  <c r="AV385" i="4"/>
  <c r="AV427" i="4" s="1"/>
  <c r="BA385" i="4"/>
  <c r="BA427" i="4" s="1"/>
  <c r="AC386" i="4"/>
  <c r="BF385" i="4"/>
  <c r="BF427" i="4" s="1"/>
  <c r="AU385" i="4"/>
  <c r="AU427" i="4" s="1"/>
  <c r="BB385" i="4"/>
  <c r="BB427" i="4" s="1"/>
  <c r="AW385" i="4"/>
  <c r="AW427" i="4" s="1"/>
  <c r="AT385" i="4"/>
  <c r="AT427" i="4" s="1"/>
  <c r="BC385" i="4"/>
  <c r="BC427" i="4" s="1"/>
  <c r="BE385" i="4"/>
  <c r="BE427" i="4" s="1"/>
  <c r="AS385" i="4"/>
  <c r="AS427" i="4" s="1"/>
  <c r="AX385" i="4"/>
  <c r="AX427" i="4" s="1"/>
  <c r="BG385" i="4"/>
  <c r="BG427" i="4" s="1"/>
  <c r="AR385" i="4"/>
  <c r="AR427" i="4" s="1"/>
  <c r="AY385" i="4"/>
  <c r="AY427" i="4" s="1"/>
  <c r="AZ385" i="4"/>
  <c r="AZ427" i="4" s="1"/>
  <c r="BP385" i="4"/>
  <c r="BI385" i="4"/>
  <c r="BH385" i="4"/>
  <c r="BR385" i="4"/>
  <c r="BV385" i="4"/>
  <c r="BW385" i="4"/>
  <c r="BK385" i="4"/>
  <c r="BS385" i="4"/>
  <c r="BU385" i="4"/>
  <c r="BM385" i="4"/>
  <c r="BQ385" i="4"/>
  <c r="BN385" i="4"/>
  <c r="BT385" i="4"/>
  <c r="BO385" i="4"/>
  <c r="BL385" i="4"/>
  <c r="BJ385" i="4"/>
  <c r="AC362" i="4"/>
  <c r="BE361" i="4"/>
  <c r="BE420" i="4" s="1"/>
  <c r="BB361" i="4"/>
  <c r="BB420" i="4" s="1"/>
  <c r="BD361" i="4"/>
  <c r="BD420" i="4" s="1"/>
  <c r="AT361" i="4"/>
  <c r="AT420" i="4" s="1"/>
  <c r="AR361" i="4"/>
  <c r="AR420" i="4" s="1"/>
  <c r="AS361" i="4"/>
  <c r="AS420" i="4" s="1"/>
  <c r="BG361" i="4"/>
  <c r="BG420" i="4" s="1"/>
  <c r="AY361" i="4"/>
  <c r="AY420" i="4" s="1"/>
  <c r="BF361" i="4"/>
  <c r="BF420" i="4" s="1"/>
  <c r="AV361" i="4"/>
  <c r="AV420" i="4" s="1"/>
  <c r="AX361" i="4"/>
  <c r="AX420" i="4" s="1"/>
  <c r="BC361" i="4"/>
  <c r="BC420" i="4" s="1"/>
  <c r="AZ361" i="4"/>
  <c r="AZ420" i="4" s="1"/>
  <c r="AW361" i="4"/>
  <c r="AW420" i="4" s="1"/>
  <c r="AU361" i="4"/>
  <c r="AU420" i="4" s="1"/>
  <c r="BA361" i="4"/>
  <c r="BA420" i="4" s="1"/>
  <c r="BS361" i="4"/>
  <c r="BQ361" i="4"/>
  <c r="BK361" i="4"/>
  <c r="BP361" i="4"/>
  <c r="BR361" i="4"/>
  <c r="BM361" i="4"/>
  <c r="BJ361" i="4"/>
  <c r="BL361" i="4"/>
  <c r="BW361" i="4"/>
  <c r="BI361" i="4"/>
  <c r="BO361" i="4"/>
  <c r="BH361" i="4"/>
  <c r="BV361" i="4"/>
  <c r="BU361" i="4"/>
  <c r="BN361" i="4"/>
  <c r="BT361" i="4"/>
  <c r="AT12" i="5" l="1"/>
  <c r="AY12" i="5" s="1"/>
  <c r="AW12" i="5"/>
  <c r="AI18" i="5"/>
  <c r="AU18" i="5" s="1"/>
  <c r="AH18" i="5"/>
  <c r="AC332" i="4"/>
  <c r="AR330" i="4"/>
  <c r="BJ330" i="4"/>
  <c r="AW330" i="4"/>
  <c r="AY330" i="4"/>
  <c r="AZ330" i="4"/>
  <c r="BT330" i="4"/>
  <c r="BQ330" i="4"/>
  <c r="BC330" i="4"/>
  <c r="BF330" i="4"/>
  <c r="BI330" i="4"/>
  <c r="AU330" i="4"/>
  <c r="AX330" i="4"/>
  <c r="BL330" i="4"/>
  <c r="BU330" i="4"/>
  <c r="BW330" i="4"/>
  <c r="BB330" i="4"/>
  <c r="BP330" i="4"/>
  <c r="AV330" i="4"/>
  <c r="BM330" i="4"/>
  <c r="BO330" i="4"/>
  <c r="AT330" i="4"/>
  <c r="BS330" i="4"/>
  <c r="BV330" i="4"/>
  <c r="BA330" i="4"/>
  <c r="BD330" i="4"/>
  <c r="BH330" i="4"/>
  <c r="BK330" i="4"/>
  <c r="BN330" i="4"/>
  <c r="AS330" i="4"/>
  <c r="BR330" i="4"/>
  <c r="BE330" i="4"/>
  <c r="BG330" i="4"/>
  <c r="BG362" i="4"/>
  <c r="BF362" i="4"/>
  <c r="AY362" i="4"/>
  <c r="AC363" i="4"/>
  <c r="AX362" i="4"/>
  <c r="BD362" i="4"/>
  <c r="BA362" i="4"/>
  <c r="AR362" i="4"/>
  <c r="AS362" i="4"/>
  <c r="AT362" i="4"/>
  <c r="BC362" i="4"/>
  <c r="AW362" i="4"/>
  <c r="AZ362" i="4"/>
  <c r="AV362" i="4"/>
  <c r="BE362" i="4"/>
  <c r="BB362" i="4"/>
  <c r="AU362" i="4"/>
  <c r="BU362" i="4"/>
  <c r="BO362" i="4"/>
  <c r="BM362" i="4"/>
  <c r="BN362" i="4"/>
  <c r="BT362" i="4"/>
  <c r="BK362" i="4"/>
  <c r="BL362" i="4"/>
  <c r="BJ362" i="4"/>
  <c r="BQ362" i="4"/>
  <c r="BW362" i="4"/>
  <c r="BI362" i="4"/>
  <c r="BV362" i="4"/>
  <c r="BP362" i="4"/>
  <c r="BS362" i="4"/>
  <c r="BH362" i="4"/>
  <c r="BR362" i="4"/>
  <c r="AC387" i="4"/>
  <c r="BA386" i="4"/>
  <c r="AV386" i="4"/>
  <c r="BF386" i="4"/>
  <c r="BD386" i="4"/>
  <c r="AX386" i="4"/>
  <c r="AU386" i="4"/>
  <c r="BE386" i="4"/>
  <c r="AY386" i="4"/>
  <c r="AS386" i="4"/>
  <c r="AR386" i="4"/>
  <c r="AW386" i="4"/>
  <c r="BG386" i="4"/>
  <c r="AZ386" i="4"/>
  <c r="BC386" i="4"/>
  <c r="BB386" i="4"/>
  <c r="AT386" i="4"/>
  <c r="BV386" i="4"/>
  <c r="BK386" i="4"/>
  <c r="BN386" i="4"/>
  <c r="BT386" i="4"/>
  <c r="BS386" i="4"/>
  <c r="BI386" i="4"/>
  <c r="BH386" i="4"/>
  <c r="BW386" i="4"/>
  <c r="BP386" i="4"/>
  <c r="BQ386" i="4"/>
  <c r="BO386" i="4"/>
  <c r="BL386" i="4"/>
  <c r="BR386" i="4"/>
  <c r="BM386" i="4"/>
  <c r="BJ386" i="4"/>
  <c r="BU386" i="4"/>
  <c r="AT18" i="5" l="1"/>
  <c r="AY18" i="5" s="1"/>
  <c r="AW18" i="5"/>
  <c r="AW387" i="4"/>
  <c r="AC388" i="4"/>
  <c r="BF387" i="4"/>
  <c r="AU387" i="4"/>
  <c r="BE387" i="4"/>
  <c r="AT387" i="4"/>
  <c r="BB387" i="4"/>
  <c r="BA387" i="4"/>
  <c r="AX387" i="4"/>
  <c r="BC387" i="4"/>
  <c r="AS387" i="4"/>
  <c r="AV387" i="4"/>
  <c r="BD387" i="4"/>
  <c r="AR387" i="4"/>
  <c r="AY387" i="4"/>
  <c r="BG387" i="4"/>
  <c r="AZ387" i="4"/>
  <c r="BP387" i="4"/>
  <c r="BO387" i="4"/>
  <c r="BH387" i="4"/>
  <c r="BW387" i="4"/>
  <c r="BT387" i="4"/>
  <c r="BM387" i="4"/>
  <c r="BL387" i="4"/>
  <c r="BV387" i="4"/>
  <c r="BU387" i="4"/>
  <c r="BK387" i="4"/>
  <c r="BJ387" i="4"/>
  <c r="BS387" i="4"/>
  <c r="BR387" i="4"/>
  <c r="BN387" i="4"/>
  <c r="BQ387" i="4"/>
  <c r="BI387" i="4"/>
  <c r="AC333" i="4"/>
  <c r="BQ332" i="4"/>
  <c r="BQ411" i="4" s="1"/>
  <c r="BS332" i="4"/>
  <c r="BS411" i="4" s="1"/>
  <c r="BF332" i="4"/>
  <c r="BP332" i="4"/>
  <c r="BP411" i="4" s="1"/>
  <c r="BH332" i="4"/>
  <c r="BH411" i="4" s="1"/>
  <c r="BI332" i="4"/>
  <c r="BI411" i="4" s="1"/>
  <c r="BK332" i="4"/>
  <c r="BK411" i="4" s="1"/>
  <c r="AX332" i="4"/>
  <c r="BW332" i="4"/>
  <c r="BW411" i="4" s="1"/>
  <c r="BR332" i="4"/>
  <c r="BR411" i="4" s="1"/>
  <c r="BE332" i="4"/>
  <c r="BO332" i="4"/>
  <c r="BO411" i="4" s="1"/>
  <c r="BJ332" i="4"/>
  <c r="BJ411" i="4" s="1"/>
  <c r="AW332" i="4"/>
  <c r="BV332" i="4"/>
  <c r="BV411" i="4" s="1"/>
  <c r="BA332" i="4"/>
  <c r="BC332" i="4"/>
  <c r="BT332" i="4"/>
  <c r="BT411" i="4" s="1"/>
  <c r="AV332" i="4"/>
  <c r="BL332" i="4"/>
  <c r="BL411" i="4" s="1"/>
  <c r="BN332" i="4"/>
  <c r="BN411" i="4" s="1"/>
  <c r="AS332" i="4"/>
  <c r="AU332" i="4"/>
  <c r="AR332" i="4"/>
  <c r="AZ332" i="4"/>
  <c r="BD332" i="4"/>
  <c r="BU332" i="4"/>
  <c r="BU411" i="4" s="1"/>
  <c r="BG332" i="4"/>
  <c r="BB332" i="4"/>
  <c r="BM332" i="4"/>
  <c r="BM411" i="4" s="1"/>
  <c r="AY332" i="4"/>
  <c r="AT332" i="4"/>
  <c r="AC364" i="4"/>
  <c r="AS363" i="4"/>
  <c r="AT363" i="4"/>
  <c r="BN363" i="4"/>
  <c r="AV363" i="4"/>
  <c r="BG363" i="4"/>
  <c r="AZ363" i="4"/>
  <c r="BS363" i="4"/>
  <c r="BL363" i="4"/>
  <c r="BM363" i="4"/>
  <c r="AY363" i="4"/>
  <c r="BK363" i="4"/>
  <c r="AW363" i="4"/>
  <c r="BA363" i="4"/>
  <c r="BP363" i="4"/>
  <c r="BF363" i="4"/>
  <c r="BR363" i="4"/>
  <c r="AX363" i="4"/>
  <c r="BJ363" i="4"/>
  <c r="BD363" i="4"/>
  <c r="AR363" i="4"/>
  <c r="BC363" i="4"/>
  <c r="BW363" i="4"/>
  <c r="BQ363" i="4"/>
  <c r="BT363" i="4"/>
  <c r="BH363" i="4"/>
  <c r="AU363" i="4"/>
  <c r="BO363" i="4"/>
  <c r="BE363" i="4"/>
  <c r="BB363" i="4"/>
  <c r="BV363" i="4"/>
  <c r="BU363" i="4"/>
  <c r="BI363" i="4"/>
  <c r="AY364" i="4" l="1"/>
  <c r="AX364" i="4"/>
  <c r="BG364" i="4"/>
  <c r="BF364" i="4"/>
  <c r="BA364" i="4"/>
  <c r="BD364" i="4"/>
  <c r="AR364" i="4"/>
  <c r="AT364" i="4"/>
  <c r="AZ364" i="4"/>
  <c r="BE364" i="4"/>
  <c r="BB364" i="4"/>
  <c r="BC364" i="4"/>
  <c r="AU364" i="4"/>
  <c r="AV364" i="4"/>
  <c r="AW364" i="4"/>
  <c r="AS364" i="4"/>
  <c r="BP364" i="4"/>
  <c r="BP420" i="4" s="1"/>
  <c r="BV364" i="4"/>
  <c r="BH364" i="4"/>
  <c r="BH420" i="4" s="1"/>
  <c r="BS364" i="4"/>
  <c r="BS420" i="4" s="1"/>
  <c r="BU364" i="4"/>
  <c r="BU420" i="4" s="1"/>
  <c r="BR364" i="4"/>
  <c r="BR420" i="4" s="1"/>
  <c r="BM364" i="4"/>
  <c r="BM420" i="4" s="1"/>
  <c r="BO364" i="4"/>
  <c r="BO420" i="4" s="1"/>
  <c r="BT364" i="4"/>
  <c r="BT420" i="4" s="1"/>
  <c r="BN364" i="4"/>
  <c r="BN420" i="4" s="1"/>
  <c r="BL364" i="4"/>
  <c r="BL420" i="4" s="1"/>
  <c r="BK364" i="4"/>
  <c r="BK420" i="4" s="1"/>
  <c r="BQ364" i="4"/>
  <c r="BQ420" i="4" s="1"/>
  <c r="BJ364" i="4"/>
  <c r="BJ420" i="4" s="1"/>
  <c r="BI364" i="4"/>
  <c r="BI420" i="4" s="1"/>
  <c r="BW364" i="4"/>
  <c r="BW420" i="4" s="1"/>
  <c r="AC334" i="4"/>
  <c r="BG333" i="4"/>
  <c r="BG412" i="4" s="1"/>
  <c r="AY333" i="4"/>
  <c r="AY412" i="4" s="1"/>
  <c r="BN333" i="4"/>
  <c r="BN412" i="4" s="1"/>
  <c r="BF333" i="4"/>
  <c r="BF412" i="4" s="1"/>
  <c r="AT333" i="4"/>
  <c r="AT412" i="4" s="1"/>
  <c r="BR333" i="4"/>
  <c r="BR412" i="4" s="1"/>
  <c r="BT333" i="4"/>
  <c r="BT412" i="4" s="1"/>
  <c r="BE333" i="4"/>
  <c r="BE412" i="4" s="1"/>
  <c r="AV333" i="4"/>
  <c r="AV412" i="4" s="1"/>
  <c r="BI333" i="4"/>
  <c r="BI412" i="4" s="1"/>
  <c r="BJ333" i="4"/>
  <c r="BJ412" i="4" s="1"/>
  <c r="BL333" i="4"/>
  <c r="BL412" i="4" s="1"/>
  <c r="AR333" i="4"/>
  <c r="AR412" i="4" s="1"/>
  <c r="BM333" i="4"/>
  <c r="BM412" i="4" s="1"/>
  <c r="BB333" i="4"/>
  <c r="BB412" i="4" s="1"/>
  <c r="BP333" i="4"/>
  <c r="BP412" i="4" s="1"/>
  <c r="BS333" i="4"/>
  <c r="BS412" i="4" s="1"/>
  <c r="AZ333" i="4"/>
  <c r="AZ412" i="4" s="1"/>
  <c r="AU333" i="4"/>
  <c r="AU412" i="4" s="1"/>
  <c r="AW333" i="4"/>
  <c r="AW412" i="4" s="1"/>
  <c r="AS333" i="4"/>
  <c r="AS412" i="4" s="1"/>
  <c r="BD333" i="4"/>
  <c r="BD412" i="4" s="1"/>
  <c r="BH333" i="4"/>
  <c r="BH412" i="4" s="1"/>
  <c r="BK333" i="4"/>
  <c r="BK412" i="4" s="1"/>
  <c r="BA333" i="4"/>
  <c r="BA412" i="4" s="1"/>
  <c r="BW333" i="4"/>
  <c r="BW412" i="4" s="1"/>
  <c r="BQ333" i="4"/>
  <c r="BQ412" i="4" s="1"/>
  <c r="BU333" i="4"/>
  <c r="BU412" i="4" s="1"/>
  <c r="BO333" i="4"/>
  <c r="BO412" i="4" s="1"/>
  <c r="BC333" i="4"/>
  <c r="BC412" i="4" s="1"/>
  <c r="BV333" i="4"/>
  <c r="BV412" i="4" s="1"/>
  <c r="AX333" i="4"/>
  <c r="AX412" i="4" s="1"/>
  <c r="BA388" i="4"/>
  <c r="AV388" i="4"/>
  <c r="AX388" i="4"/>
  <c r="AW388" i="4"/>
  <c r="BB388" i="4"/>
  <c r="AT388" i="4"/>
  <c r="AU388" i="4"/>
  <c r="BE388" i="4"/>
  <c r="AZ388" i="4"/>
  <c r="AS388" i="4"/>
  <c r="AY388" i="4"/>
  <c r="AR388" i="4"/>
  <c r="BG388" i="4"/>
  <c r="BD388" i="4"/>
  <c r="BF388" i="4"/>
  <c r="BC388" i="4"/>
  <c r="BV388" i="4"/>
  <c r="BV427" i="4" s="1"/>
  <c r="BI388" i="4"/>
  <c r="BI427" i="4" s="1"/>
  <c r="BN388" i="4"/>
  <c r="BN427" i="4" s="1"/>
  <c r="BS388" i="4"/>
  <c r="BS427" i="4" s="1"/>
  <c r="BR388" i="4"/>
  <c r="BR427" i="4" s="1"/>
  <c r="BH388" i="4"/>
  <c r="BH427" i="4" s="1"/>
  <c r="BJ388" i="4"/>
  <c r="BJ427" i="4" s="1"/>
  <c r="BP388" i="4"/>
  <c r="BP427" i="4" s="1"/>
  <c r="BM388" i="4"/>
  <c r="BM427" i="4" s="1"/>
  <c r="BO388" i="4"/>
  <c r="BO427" i="4" s="1"/>
  <c r="BU388" i="4"/>
  <c r="BU427" i="4" s="1"/>
  <c r="BQ388" i="4"/>
  <c r="BQ427" i="4" s="1"/>
  <c r="BK388" i="4"/>
  <c r="BK427" i="4" s="1"/>
  <c r="BW388" i="4"/>
  <c r="BW427" i="4" s="1"/>
  <c r="BT388" i="4"/>
  <c r="BT427" i="4" s="1"/>
  <c r="BL388" i="4"/>
  <c r="BL427" i="4" s="1"/>
  <c r="BV420" i="4"/>
  <c r="AC335" i="4" l="1"/>
  <c r="BF334" i="4"/>
  <c r="BF413" i="4" s="1"/>
  <c r="AX334" i="4"/>
  <c r="AX413" i="4" s="1"/>
  <c r="BP334" i="4"/>
  <c r="BT334" i="4"/>
  <c r="BE334" i="4"/>
  <c r="BE413" i="4" s="1"/>
  <c r="AR334" i="4"/>
  <c r="AR413" i="4" s="1"/>
  <c r="BB334" i="4"/>
  <c r="BB413" i="4" s="1"/>
  <c r="BH334" i="4"/>
  <c r="BL334" i="4"/>
  <c r="AY334" i="4"/>
  <c r="AY413" i="4" s="1"/>
  <c r="AZ334" i="4"/>
  <c r="AZ413" i="4" s="1"/>
  <c r="AU334" i="4"/>
  <c r="AU413" i="4" s="1"/>
  <c r="BS334" i="4"/>
  <c r="BW334" i="4"/>
  <c r="BG334" i="4"/>
  <c r="BG413" i="4" s="1"/>
  <c r="BK334" i="4"/>
  <c r="BO334" i="4"/>
  <c r="BC334" i="4"/>
  <c r="BC413" i="4" s="1"/>
  <c r="BR334" i="4"/>
  <c r="BV334" i="4"/>
  <c r="AS334" i="4"/>
  <c r="AS413" i="4" s="1"/>
  <c r="BJ334" i="4"/>
  <c r="BN334" i="4"/>
  <c r="AV334" i="4"/>
  <c r="AV413" i="4" s="1"/>
  <c r="BA334" i="4"/>
  <c r="BA413" i="4" s="1"/>
  <c r="BQ334" i="4"/>
  <c r="BU334" i="4"/>
  <c r="BD334" i="4"/>
  <c r="BD413" i="4" s="1"/>
  <c r="AT334" i="4"/>
  <c r="AT413" i="4" s="1"/>
  <c r="BI334" i="4"/>
  <c r="BM334" i="4"/>
  <c r="AW334" i="4"/>
  <c r="AW413" i="4" s="1"/>
  <c r="AI13" i="5" l="1"/>
  <c r="AU13" i="5" s="1"/>
  <c r="AH13" i="5"/>
  <c r="AC336" i="4"/>
  <c r="BT335" i="4"/>
  <c r="BP335" i="4"/>
  <c r="BF335" i="4"/>
  <c r="BL335" i="4"/>
  <c r="BH335" i="4"/>
  <c r="AY335" i="4"/>
  <c r="AR335" i="4"/>
  <c r="BS335" i="4"/>
  <c r="BW335" i="4"/>
  <c r="BG335" i="4"/>
  <c r="AZ335" i="4"/>
  <c r="AT335" i="4"/>
  <c r="AW335" i="4"/>
  <c r="BK335" i="4"/>
  <c r="BO335" i="4"/>
  <c r="AS335" i="4"/>
  <c r="BB335" i="4"/>
  <c r="BR335" i="4"/>
  <c r="BV335" i="4"/>
  <c r="BA335" i="4"/>
  <c r="AV335" i="4"/>
  <c r="BJ335" i="4"/>
  <c r="BN335" i="4"/>
  <c r="BD335" i="4"/>
  <c r="BU335" i="4"/>
  <c r="BQ335" i="4"/>
  <c r="BE335" i="4"/>
  <c r="AU335" i="4"/>
  <c r="BM335" i="4"/>
  <c r="BI335" i="4"/>
  <c r="AX335" i="4"/>
  <c r="BC335" i="4"/>
  <c r="AT13" i="5" l="1"/>
  <c r="AY13" i="5" s="1"/>
  <c r="AW13" i="5"/>
  <c r="BF336" i="4"/>
  <c r="AX336" i="4"/>
  <c r="AC337" i="4"/>
  <c r="BE336" i="4"/>
  <c r="BR336" i="4"/>
  <c r="BV336" i="4"/>
  <c r="AS336" i="4"/>
  <c r="BJ336" i="4"/>
  <c r="BN336" i="4"/>
  <c r="BA336" i="4"/>
  <c r="AT336" i="4"/>
  <c r="BQ336" i="4"/>
  <c r="BU336" i="4"/>
  <c r="AV336" i="4"/>
  <c r="AW336" i="4"/>
  <c r="BI336" i="4"/>
  <c r="BM336" i="4"/>
  <c r="AU336" i="4"/>
  <c r="BP336" i="4"/>
  <c r="BT336" i="4"/>
  <c r="AR336" i="4"/>
  <c r="BB336" i="4"/>
  <c r="BD336" i="4"/>
  <c r="BH336" i="4"/>
  <c r="BL336" i="4"/>
  <c r="AY336" i="4"/>
  <c r="AZ336" i="4"/>
  <c r="BS336" i="4"/>
  <c r="BW336" i="4"/>
  <c r="BC336" i="4"/>
  <c r="BG336" i="4"/>
  <c r="BK336" i="4"/>
  <c r="BO336" i="4"/>
  <c r="AC338" i="4" l="1"/>
  <c r="BF337" i="4"/>
  <c r="AX337" i="4"/>
  <c r="BV337" i="4"/>
  <c r="BR337" i="4"/>
  <c r="BC337" i="4"/>
  <c r="BN337" i="4"/>
  <c r="BJ337" i="4"/>
  <c r="AR337" i="4"/>
  <c r="AS337" i="4"/>
  <c r="BU337" i="4"/>
  <c r="BQ337" i="4"/>
  <c r="AZ337" i="4"/>
  <c r="AW337" i="4"/>
  <c r="BA337" i="4"/>
  <c r="AT337" i="4"/>
  <c r="BM337" i="4"/>
  <c r="BI337" i="4"/>
  <c r="BE337" i="4"/>
  <c r="BT337" i="4"/>
  <c r="BP337" i="4"/>
  <c r="AY337" i="4"/>
  <c r="BL337" i="4"/>
  <c r="BH337" i="4"/>
  <c r="BB337" i="4"/>
  <c r="BW337" i="4"/>
  <c r="BS337" i="4"/>
  <c r="BG337" i="4"/>
  <c r="AV337" i="4"/>
  <c r="BO337" i="4"/>
  <c r="BK337" i="4"/>
  <c r="AU337" i="4"/>
  <c r="BD337" i="4"/>
  <c r="AC340" i="4" l="1"/>
  <c r="AY338" i="4"/>
  <c r="AV338" i="4"/>
  <c r="AS338" i="4"/>
  <c r="AX338" i="4"/>
  <c r="BG338" i="4"/>
  <c r="AW338" i="4"/>
  <c r="BA338" i="4"/>
  <c r="BF338" i="4"/>
  <c r="BO338" i="4"/>
  <c r="BD338" i="4"/>
  <c r="AU338" i="4"/>
  <c r="BL338" i="4"/>
  <c r="BM338" i="4"/>
  <c r="BN338" i="4"/>
  <c r="BW338" i="4"/>
  <c r="BB338" i="4"/>
  <c r="BR338" i="4"/>
  <c r="BC338" i="4"/>
  <c r="BT338" i="4"/>
  <c r="BU338" i="4"/>
  <c r="BV338" i="4"/>
  <c r="AR338" i="4"/>
  <c r="BK338" i="4"/>
  <c r="AZ338" i="4"/>
  <c r="AT338" i="4"/>
  <c r="BS338" i="4"/>
  <c r="BH338" i="4"/>
  <c r="BI338" i="4"/>
  <c r="BJ338" i="4"/>
  <c r="BE338" i="4"/>
  <c r="BP338" i="4"/>
  <c r="BQ338" i="4"/>
  <c r="BW340" i="4" l="1"/>
  <c r="BW413" i="4" s="1"/>
  <c r="BO340" i="4"/>
  <c r="BO413" i="4" s="1"/>
  <c r="BG340" i="4"/>
  <c r="AY340" i="4"/>
  <c r="BB340" i="4"/>
  <c r="BD340" i="4"/>
  <c r="AR340" i="4"/>
  <c r="AW340" i="4"/>
  <c r="BI340" i="4"/>
  <c r="BI413" i="4" s="1"/>
  <c r="BL340" i="4"/>
  <c r="BL413" i="4" s="1"/>
  <c r="BH340" i="4"/>
  <c r="BH413" i="4" s="1"/>
  <c r="BK340" i="4"/>
  <c r="BK413" i="4" s="1"/>
  <c r="BQ340" i="4"/>
  <c r="BQ413" i="4" s="1"/>
  <c r="BT340" i="4"/>
  <c r="BT413" i="4" s="1"/>
  <c r="AX340" i="4"/>
  <c r="AU340" i="4"/>
  <c r="AS340" i="4"/>
  <c r="BF340" i="4"/>
  <c r="BA340" i="4"/>
  <c r="BJ340" i="4"/>
  <c r="BJ413" i="4" s="1"/>
  <c r="BN340" i="4"/>
  <c r="BN413" i="4" s="1"/>
  <c r="BS340" i="4"/>
  <c r="BS413" i="4" s="1"/>
  <c r="AT340" i="4"/>
  <c r="AZ340" i="4"/>
  <c r="BV340" i="4"/>
  <c r="BV413" i="4" s="1"/>
  <c r="BE340" i="4"/>
  <c r="BC340" i="4"/>
  <c r="BM340" i="4"/>
  <c r="BM413" i="4" s="1"/>
  <c r="BR340" i="4"/>
  <c r="BR413" i="4" s="1"/>
  <c r="BP340" i="4"/>
  <c r="BP413" i="4" s="1"/>
  <c r="AV340" i="4"/>
  <c r="BU340" i="4"/>
  <c r="BU413" i="4" s="1"/>
  <c r="BH8" i="4" l="1"/>
  <c r="BH10" i="4"/>
  <c r="BH9" i="4"/>
  <c r="BC9" i="4"/>
  <c r="BC10" i="4"/>
  <c r="BC8" i="4"/>
  <c r="BF9" i="4"/>
  <c r="BF10" i="4"/>
  <c r="BF8" i="4"/>
  <c r="BG9" i="4"/>
  <c r="BG8" i="4"/>
  <c r="BG10" i="4"/>
  <c r="BE9" i="4"/>
  <c r="BE10" i="4"/>
  <c r="BE8" i="4"/>
  <c r="BA8" i="4"/>
  <c r="BA10" i="4"/>
  <c r="BA9" i="4"/>
  <c r="BD10" i="4"/>
  <c r="BD9" i="4"/>
  <c r="BD8" i="4"/>
  <c r="AZ9" i="4"/>
  <c r="AZ8" i="4"/>
  <c r="AZ10" i="4"/>
  <c r="AW8" i="4"/>
  <c r="AW10" i="4"/>
  <c r="AW9" i="4"/>
  <c r="AX9" i="4"/>
  <c r="AX10" i="4"/>
  <c r="AX8" i="4"/>
  <c r="AU8" i="4"/>
  <c r="AU9" i="4"/>
  <c r="AU10" i="4"/>
  <c r="AY8" i="4"/>
  <c r="AY10" i="4"/>
  <c r="AY9" i="4"/>
  <c r="BB8" i="4"/>
  <c r="BB10" i="4"/>
  <c r="BB9" i="4"/>
  <c r="BI8" i="4"/>
  <c r="BI9" i="4"/>
  <c r="BI10" i="4"/>
  <c r="AV9" i="4"/>
  <c r="AV8" i="4"/>
  <c r="AV10" i="4"/>
  <c r="BJ8" i="4"/>
  <c r="BJ10" i="4"/>
  <c r="BJ9" i="4"/>
</calcChain>
</file>

<file path=xl/sharedStrings.xml><?xml version="1.0" encoding="utf-8"?>
<sst xmlns="http://schemas.openxmlformats.org/spreadsheetml/2006/main" count="3441" uniqueCount="616">
  <si>
    <t xml:space="preserve">Na2SO4 (kg) </t>
  </si>
  <si>
    <t>Avoided</t>
  </si>
  <si>
    <t>Emitted CO2</t>
  </si>
  <si>
    <t>Emitted (kg)</t>
  </si>
  <si>
    <t>Cathode active material (kg)</t>
  </si>
  <si>
    <t>Output</t>
  </si>
  <si>
    <t>Heat (MJ)</t>
  </si>
  <si>
    <t>Electricity (kWh)</t>
  </si>
  <si>
    <t>Energy</t>
  </si>
  <si>
    <t>Decarbonised Water (kg)</t>
  </si>
  <si>
    <t>Water</t>
  </si>
  <si>
    <t>Oxygen (kg)</t>
  </si>
  <si>
    <t>Oxygen</t>
  </si>
  <si>
    <t>Ammonia (NH3)</t>
  </si>
  <si>
    <t>NaOH (kg)</t>
  </si>
  <si>
    <t>H3PO4 (kg)</t>
  </si>
  <si>
    <t>FeSO4 (kg)</t>
  </si>
  <si>
    <t>Al2(SO4)3 (kg)</t>
  </si>
  <si>
    <t>CoSO4 (kg)</t>
  </si>
  <si>
    <t>NiSO4 (kg)</t>
  </si>
  <si>
    <t>Mn2O3</t>
  </si>
  <si>
    <t>Life Cycle Assessment of Lithium Oxygen Battery for Electric Vehicles</t>
  </si>
  <si>
    <t>Life Cycle Assessment of Lithium Sulfur Battery for Electric Vehicles</t>
  </si>
  <si>
    <t>Source</t>
  </si>
  <si>
    <t>MnSO4 (kg)</t>
  </si>
  <si>
    <t>Precursor production</t>
  </si>
  <si>
    <t>Electricity (kWh) 2.5 MJ/pack</t>
  </si>
  <si>
    <t>Pack assembly</t>
  </si>
  <si>
    <t>LiOH (kg)</t>
  </si>
  <si>
    <t>Electricity (kWh) 0.41 MJ/pack</t>
  </si>
  <si>
    <t>Electricity (kWh) 17.05 kWh/kg cell</t>
  </si>
  <si>
    <t xml:space="preserve">Cell manufacturing </t>
  </si>
  <si>
    <t>Li2CO3 (kg)</t>
  </si>
  <si>
    <t>Lithium source</t>
  </si>
  <si>
    <t>Actual weight (kg)</t>
  </si>
  <si>
    <t>Pack</t>
  </si>
  <si>
    <t>BT4</t>
  </si>
  <si>
    <t>Module</t>
  </si>
  <si>
    <t>Al (kg)</t>
  </si>
  <si>
    <t>Oxygen tank</t>
  </si>
  <si>
    <t>Cell container</t>
  </si>
  <si>
    <t>Negative terminal</t>
  </si>
  <si>
    <t>Positive terminal</t>
  </si>
  <si>
    <t>Separator</t>
  </si>
  <si>
    <t>LiNO3 (kg)</t>
  </si>
  <si>
    <t>BT3</t>
  </si>
  <si>
    <t>DME (kg)</t>
  </si>
  <si>
    <t>TEGDME (kg) (proxy: DME)</t>
  </si>
  <si>
    <t>DOL (kg)</t>
  </si>
  <si>
    <t>LiClO4 (kg)</t>
  </si>
  <si>
    <t>LiTFSI (kg)</t>
  </si>
  <si>
    <t>Electrolyte</t>
  </si>
  <si>
    <t>Production layer (kg)</t>
  </si>
  <si>
    <t>Lithium anode (kg)</t>
  </si>
  <si>
    <t>Anode</t>
  </si>
  <si>
    <t>CNT (kg)</t>
  </si>
  <si>
    <t>BT2</t>
  </si>
  <si>
    <t>Active material (O2) (kg)</t>
  </si>
  <si>
    <t>Active material (GSC) (kg)</t>
  </si>
  <si>
    <t>Cathode</t>
  </si>
  <si>
    <t>Li-S / Li-air / SSB</t>
  </si>
  <si>
    <t>NMC955 / NCA (II)</t>
  </si>
  <si>
    <t>LFP(II)</t>
  </si>
  <si>
    <t>Li-air</t>
  </si>
  <si>
    <t>Li-S</t>
  </si>
  <si>
    <t>NCA955</t>
  </si>
  <si>
    <t>NMC955</t>
  </si>
  <si>
    <t>NCA (I)</t>
  </si>
  <si>
    <t>NMC811</t>
  </si>
  <si>
    <t>NMC622</t>
  </si>
  <si>
    <t>Actual capacity (kWh)</t>
  </si>
  <si>
    <t>NMC532</t>
  </si>
  <si>
    <t>NMC433</t>
  </si>
  <si>
    <t>Power</t>
  </si>
  <si>
    <t>NMC111</t>
  </si>
  <si>
    <t># of module</t>
  </si>
  <si>
    <t>BT1</t>
  </si>
  <si>
    <t># of cell</t>
  </si>
  <si>
    <t>BEV-200 LFP (II)</t>
  </si>
  <si>
    <t>BEV-100 LFP (II)</t>
  </si>
  <si>
    <t>PHEV-10 LFP (II)</t>
  </si>
  <si>
    <t>NMC622/NMC811/NCA(I)</t>
  </si>
  <si>
    <t>HFCEV PC</t>
  </si>
  <si>
    <t>BEV-200 PC</t>
  </si>
  <si>
    <t>BEV-100 PC</t>
  </si>
  <si>
    <t>PHEV-40 PC</t>
  </si>
  <si>
    <t>PHEV-10 PC</t>
  </si>
  <si>
    <t>HEV PC</t>
  </si>
  <si>
    <t>ICEV PC</t>
  </si>
  <si>
    <t>Electricity consumption, kWh/100km</t>
  </si>
  <si>
    <t>Fuel consumption, kWh/100km</t>
  </si>
  <si>
    <t>Battery weight, kg</t>
  </si>
  <si>
    <t>Battery capacity, kWh</t>
  </si>
  <si>
    <t xml:space="preserve">PHEV-40 PC </t>
  </si>
  <si>
    <t xml:space="preserve">PHEV-10 PC </t>
  </si>
  <si>
    <t>Other PCs</t>
  </si>
  <si>
    <t>EV penetration</t>
  </si>
  <si>
    <t>Direct-emissions-pricing only</t>
  </si>
  <si>
    <t>Full pricing</t>
  </si>
  <si>
    <t>GWh</t>
  </si>
  <si>
    <t>Vehicle sales, thousand units</t>
  </si>
  <si>
    <t>Type</t>
  </si>
  <si>
    <t>Capacity (kWh)</t>
  </si>
  <si>
    <t>Energy efficiency (Wh/mile)</t>
  </si>
  <si>
    <t>Chemistry</t>
  </si>
  <si>
    <t>Cell energy density (Wh/kg)</t>
  </si>
  <si>
    <t>Pack energy density (Wh/kg)</t>
  </si>
  <si>
    <t>Pack weight (kg)</t>
  </si>
  <si>
    <t>Active material (kg)</t>
  </si>
  <si>
    <t>Carbon black (kg)</t>
  </si>
  <si>
    <t>PVDF (kg)</t>
  </si>
  <si>
    <t>NMP (kg)</t>
  </si>
  <si>
    <t>Al current collector (kg)</t>
  </si>
  <si>
    <t>Graphite (kg)</t>
  </si>
  <si>
    <t>Cu current collector (kg)</t>
  </si>
  <si>
    <t>LiPF6 (kg)</t>
  </si>
  <si>
    <t>EC (kg)</t>
  </si>
  <si>
    <t>DMC (kg)</t>
  </si>
  <si>
    <t>PP (kg)</t>
  </si>
  <si>
    <t>PE (kg)</t>
  </si>
  <si>
    <t>Cu (kg)</t>
  </si>
  <si>
    <t>PET (kg)</t>
  </si>
  <si>
    <t>Al casing (kg)</t>
  </si>
  <si>
    <t>Al conductor/cooling plates (kg)</t>
  </si>
  <si>
    <t>Terminal (kg)</t>
  </si>
  <si>
    <t>Cell group interconnects (kg)</t>
  </si>
  <si>
    <t>Al jacket outer layer (kg)</t>
  </si>
  <si>
    <t>Fiber glass jacket insulation layer (kg)*</t>
  </si>
  <si>
    <t>Steel module compression plate (kg)</t>
  </si>
  <si>
    <t>Steel strap (kg)</t>
  </si>
  <si>
    <t>Cu module interconnects (kg)</t>
  </si>
  <si>
    <t>BMS (kg)</t>
  </si>
  <si>
    <t>Coolant EG (kg)</t>
  </si>
  <si>
    <t>Coolant deionised water (kg)</t>
  </si>
  <si>
    <t>Heater (kg)</t>
  </si>
  <si>
    <t>Pack terminal 75% Cu + 25% Ceramic (kg)</t>
  </si>
  <si>
    <t>U.S. PEV Sales by Model (In Order of Market Introduction)</t>
  </si>
  <si>
    <t>Vehicle</t>
  </si>
  <si>
    <t>Cell OEM</t>
  </si>
  <si>
    <t>Pack OEM</t>
  </si>
  <si>
    <t>Cell Production Location</t>
  </si>
  <si>
    <t>Pack Production Location</t>
  </si>
  <si>
    <t>Vehicle Production Location</t>
  </si>
  <si>
    <t>Energy density (Wh/kg)</t>
  </si>
  <si>
    <t>Battery weight (kg)</t>
  </si>
  <si>
    <t>Mile limit</t>
  </si>
  <si>
    <t>Note</t>
  </si>
  <si>
    <t>Audi e-tron</t>
  </si>
  <si>
    <t>EV</t>
  </si>
  <si>
    <t>LG Chem</t>
  </si>
  <si>
    <t>Poland</t>
  </si>
  <si>
    <t>Belgium</t>
  </si>
  <si>
    <t>2,12</t>
  </si>
  <si>
    <t>BMW i3</t>
  </si>
  <si>
    <t>Samsung</t>
  </si>
  <si>
    <t>Samsung SDI</t>
  </si>
  <si>
    <t>Hungary</t>
  </si>
  <si>
    <t>Germany</t>
  </si>
  <si>
    <t>Chevy Bolt</t>
  </si>
  <si>
    <t>MI, US</t>
  </si>
  <si>
    <t>pouch</t>
  </si>
  <si>
    <t>2,9,12,13</t>
  </si>
  <si>
    <t>Fiat 500E</t>
  </si>
  <si>
    <t>Bosch</t>
  </si>
  <si>
    <t>Mexico</t>
  </si>
  <si>
    <t>LMO/NMC</t>
  </si>
  <si>
    <t xml:space="preserve">97 cells, SB LiMotive </t>
  </si>
  <si>
    <t>2,9,11</t>
  </si>
  <si>
    <t>Honda Clarity BEV</t>
  </si>
  <si>
    <t>Panasonic</t>
  </si>
  <si>
    <t>Japan</t>
  </si>
  <si>
    <t>Hyundai Ioniq EV</t>
  </si>
  <si>
    <t>Korea</t>
  </si>
  <si>
    <t>28-38 kWh</t>
  </si>
  <si>
    <t>2,6</t>
  </si>
  <si>
    <t>NMC</t>
  </si>
  <si>
    <t>Hyundai Kona Electric</t>
  </si>
  <si>
    <t>2,6,14</t>
  </si>
  <si>
    <t>Jaguar I-Pace</t>
  </si>
  <si>
    <t>Jaguar</t>
  </si>
  <si>
    <t>Austria</t>
  </si>
  <si>
    <t>2,6,15</t>
  </si>
  <si>
    <t>NCA</t>
  </si>
  <si>
    <t>Kia Niro EV</t>
  </si>
  <si>
    <t>SK Innovation</t>
  </si>
  <si>
    <t>2,16,17</t>
  </si>
  <si>
    <t>Kia Soul EV</t>
  </si>
  <si>
    <t>NMC333</t>
  </si>
  <si>
    <t>27-30 kWh</t>
  </si>
  <si>
    <t>2,9,18</t>
  </si>
  <si>
    <t>Mercedes B-Class (B250e)</t>
  </si>
  <si>
    <t>Accumotive</t>
  </si>
  <si>
    <t>2,9</t>
  </si>
  <si>
    <t>Nissan Leaf</t>
  </si>
  <si>
    <t>AESC</t>
  </si>
  <si>
    <t>TN, US</t>
  </si>
  <si>
    <t>24-62 kWh, Assume 40 kwh model</t>
  </si>
  <si>
    <t>2,5,6,19</t>
  </si>
  <si>
    <t>Smart ED</t>
  </si>
  <si>
    <t>France</t>
  </si>
  <si>
    <t>2,7,8, 9</t>
  </si>
  <si>
    <t>Tesla Model 3</t>
  </si>
  <si>
    <t>Tesla</t>
  </si>
  <si>
    <t>NV, US</t>
  </si>
  <si>
    <t>54-75 kWh</t>
  </si>
  <si>
    <t>Tesla Model S</t>
  </si>
  <si>
    <t>CA, US</t>
  </si>
  <si>
    <t>60-100 kWh, Standard range 75 kWh</t>
  </si>
  <si>
    <t>Tesla Model X</t>
  </si>
  <si>
    <t>60-100 kWh</t>
  </si>
  <si>
    <t>2,6,9</t>
  </si>
  <si>
    <t>VW e-Golf</t>
  </si>
  <si>
    <t>2,6,19</t>
  </si>
  <si>
    <t>Audi A3 Plug In</t>
  </si>
  <si>
    <t>PHEV</t>
  </si>
  <si>
    <t>2, 9,20</t>
  </si>
  <si>
    <t>BMW 3-series Plug-In (330e)</t>
  </si>
  <si>
    <t>BMW 5-Series Plug in (530e)</t>
  </si>
  <si>
    <t>BMW Group</t>
  </si>
  <si>
    <t>9-12 kWh</t>
  </si>
  <si>
    <t>2,9,20</t>
  </si>
  <si>
    <t>BMW 7-series Plug-in</t>
  </si>
  <si>
    <t>BMW i8</t>
  </si>
  <si>
    <t>7-12 kWh</t>
  </si>
  <si>
    <t>BMW X5</t>
    <phoneticPr fontId="0" type="noConversion"/>
  </si>
  <si>
    <t>SC, US</t>
  </si>
  <si>
    <t>9-24 kWh</t>
  </si>
  <si>
    <t>2,20</t>
  </si>
  <si>
    <t>Cadillac CT6</t>
  </si>
  <si>
    <t>China</t>
  </si>
  <si>
    <t>2,20,21</t>
  </si>
  <si>
    <t>Chevy Volt</t>
  </si>
  <si>
    <t>192 pouch cells, 96 Series / 2 Parallel, 7 modules with size of 24&amp;32 cells</t>
  </si>
  <si>
    <t>1,2,3,4</t>
  </si>
  <si>
    <t>Chrysler Pacifica Plug-in Hybrid</t>
  </si>
  <si>
    <t>Canada</t>
  </si>
  <si>
    <t>Ford Fusion Energi</t>
  </si>
  <si>
    <t>Honda Clarity Plug-in</t>
  </si>
  <si>
    <t>-</t>
  </si>
  <si>
    <t>2,25</t>
  </si>
  <si>
    <t>Hyundai Ioniq Plug-In</t>
  </si>
  <si>
    <t>Hyundai Sonata Plug In</t>
  </si>
  <si>
    <t>Kia Niro Plug In</t>
  </si>
  <si>
    <t>Kia Optima Plug-in</t>
  </si>
  <si>
    <t>Mercedes C350We</t>
  </si>
  <si>
    <t>AL, U.S.</t>
  </si>
  <si>
    <t>Mercedes GLC 350e Hybrid</t>
  </si>
  <si>
    <t>9-14 kWh</t>
  </si>
  <si>
    <t>Mercedes GLE 550e</t>
  </si>
  <si>
    <t>assume the same as GLC 350e</t>
  </si>
  <si>
    <t>Mercedes S550 Plug</t>
    <phoneticPr fontId="0" type="noConversion"/>
  </si>
  <si>
    <t>2,20,22</t>
  </si>
  <si>
    <t>MINI Countryman S E</t>
  </si>
  <si>
    <t>Netherland</t>
  </si>
  <si>
    <t>8-10 kWh</t>
  </si>
  <si>
    <t>Mitsubishi Outlander Plug In</t>
  </si>
  <si>
    <t>GS Yuasa</t>
  </si>
  <si>
    <t>Porsche Cayenne S E-Hybrid</t>
  </si>
  <si>
    <t>Porsche Panamera S E-Hybrid</t>
  </si>
  <si>
    <t>Toyota Prius PHEV</t>
  </si>
  <si>
    <t>Subaru Crosstrek Hybrid</t>
  </si>
  <si>
    <t>2,23</t>
  </si>
  <si>
    <t>Volvo S90 Plug In</t>
  </si>
  <si>
    <t>9-10 kWh</t>
  </si>
  <si>
    <t>Volvo XC60 Plug In</t>
  </si>
  <si>
    <t>Sweden</t>
  </si>
  <si>
    <t>10-12 kWh</t>
  </si>
  <si>
    <t>Volvo-XC90 Plug In</t>
  </si>
  <si>
    <r>
      <rPr>
        <b/>
        <sz val="10"/>
        <rFont val="Arial"/>
        <family val="2"/>
      </rPr>
      <t>Data Source:</t>
    </r>
    <r>
      <rPr>
        <sz val="10"/>
        <rFont val="Arial"/>
        <family val="2"/>
      </rPr>
      <t xml:space="preserve"> </t>
    </r>
  </si>
  <si>
    <t>Transportation Research Center at Argonne National Laboratory, anl.gov/es/light-duty-electric-drive-vehicles-monthly-sales-updates</t>
  </si>
  <si>
    <t>Notes:</t>
  </si>
  <si>
    <t>BAU</t>
  </si>
  <si>
    <t>PEVs include both EVs and PHEVs but do not include Neighborhood Electric Vehicles, Low Speed Electric Vehicles, or two-wheeled electric vehicles. Only full-sized vehicles sold in the United States and capable of 60mph are listed.</t>
  </si>
  <si>
    <t>Last updated: January 2020</t>
  </si>
  <si>
    <t>Acronyms:</t>
  </si>
  <si>
    <t>EV: All-electric vehicle</t>
  </si>
  <si>
    <t>PEV: Plug-in electric vehicle. These include both all-electric and plug-in hybrid electric vehicles.</t>
  </si>
  <si>
    <t>PHEV: Plug-in hybrid electric vehicle. These include any vehicle that has both an electric motor and gasoline engine, including extended-range electric vehicles.</t>
  </si>
  <si>
    <t>https://avt.inl.gov/sites/default/files/pdf/phev/fact2016chevroletvolt.pdf</t>
  </si>
  <si>
    <t>https://www.fueleconomy.gov/feg/Find.do?action=sbs&amp;id=37309&amp;id=36863</t>
  </si>
  <si>
    <t>Modelling and Analysis of Chevy Volt Gen II Hybrid Vehicle in Electric Mode (mtu.edu)</t>
  </si>
  <si>
    <t>https://media.gm.com/content/dam/Media/microsites/product/Volt_2016/doc/VOLT_BATTERY.pdf</t>
  </si>
  <si>
    <t>https://www.nissan-global.com/EN/TECHNOLOGY/OVERVIEW/li_ion_ev.html</t>
  </si>
  <si>
    <t>https://www.evspecifications.com/en/model/7a7a19</t>
  </si>
  <si>
    <t>https://www.lgcorp.com/media/release/4092</t>
  </si>
  <si>
    <t>https://iopscience.iop.org/article/10.1149/2.0251701jes</t>
  </si>
  <si>
    <t>https://www-nature-com.proxy.library.cornell.edu/articles/s41893-020-00607-0#Sec2</t>
  </si>
  <si>
    <t>https://media.mitsubishicars.com/en-US/releases/2018-outlander-phev-press-kit</t>
  </si>
  <si>
    <t>https://www.fiatusa.com/assets/pdf/brochures/fiat_500e.pdf</t>
  </si>
  <si>
    <t>https://pushevs.com/2020/04/04/comparison-of-different-ev-batteries-in-2020/</t>
  </si>
  <si>
    <t>https://media.chevrolet.com/media/us/en/chevrolet/vehicles/bolt-ev/2019.tab1.html</t>
  </si>
  <si>
    <t>https://pushevs.com/2018/03/29/2019-hyundai-kona-electric-gets-estimated-epa-ratings/</t>
  </si>
  <si>
    <t>https://www.sae.org/news/2018/07/jaguar%E2%80%99s-new-ev-pacesetter</t>
  </si>
  <si>
    <t>https://www.kiamedia.com/us/en/models/niro-ev/2019/specifications</t>
  </si>
  <si>
    <t>https://pushevs.com/2020/04/21/sk-innovation-will-supply-ncm-811-battery-cells-to-baic/</t>
  </si>
  <si>
    <t>https://www.kiamedia.com/us/en/models/soul-ev/2018/specifications</t>
  </si>
  <si>
    <t>http://www.skc.co.kr/upload/ir/20191216/20191216134740943289.pdf</t>
  </si>
  <si>
    <t>https://www.api.org/~/media/Files/Oil-and-Natural-Gas/Fuels/Kelleher%20Final%20EV%20Battery%20Reuse%20and%20Recycling%20Report%20to%20API%2018Sept2019%20edits%2018Dec2019.pdf</t>
  </si>
  <si>
    <t>https://www.sae.org/news/2017/09/cadillac-plugs-in-ct6-for-high-value-efficiency</t>
  </si>
  <si>
    <t>https://www.usatoday.com/story/money/cars/2014/09/16/mercedes-benz-s550-plug-in-hybrid/15721935/</t>
  </si>
  <si>
    <t>https://nfpa.org/-/media/Files/Training/AFV/Emergency-Response-Guides/Subaru/Suburu2019Electric.ashx</t>
  </si>
  <si>
    <t>Lithium-Ion Battery Supply Chain for E-Drive Vehicles in the United States: 2010–2020 (anl.gov)</t>
  </si>
  <si>
    <t>Technical Guideline Tools for harmonization of data collection on Batteries (orama-h2020.eu)</t>
  </si>
  <si>
    <t>#</t>
  </si>
  <si>
    <t>Model</t>
  </si>
  <si>
    <t>LMO/NMC532</t>
  </si>
  <si>
    <t>Number (#)</t>
  </si>
  <si>
    <t>Sea (km)</t>
  </si>
  <si>
    <t>PL</t>
  </si>
  <si>
    <t>HU</t>
  </si>
  <si>
    <t>US</t>
  </si>
  <si>
    <t>CN</t>
  </si>
  <si>
    <t>JP</t>
  </si>
  <si>
    <t>Reshoring</t>
  </si>
  <si>
    <t>KR</t>
  </si>
  <si>
    <t>Ally-shoring</t>
  </si>
  <si>
    <t>RER</t>
  </si>
  <si>
    <t>Road (km)</t>
  </si>
  <si>
    <t>Pack-&gt;Vehicle-&gt;Market</t>
  </si>
  <si>
    <t>Amount (kg/pack)</t>
  </si>
  <si>
    <t>Cell</t>
  </si>
  <si>
    <t>CoSO4</t>
  </si>
  <si>
    <t>Li2CO3</t>
  </si>
  <si>
    <t>LiOH</t>
  </si>
  <si>
    <t>LiCl</t>
  </si>
  <si>
    <t>Al (cathode)</t>
  </si>
  <si>
    <t>Al (cell)</t>
  </si>
  <si>
    <t>Al (pack)</t>
  </si>
  <si>
    <t>Cu (anode)</t>
  </si>
  <si>
    <t>Cu (cell)</t>
  </si>
  <si>
    <t>Cu (pack)</t>
  </si>
  <si>
    <t>Steel (pack)</t>
  </si>
  <si>
    <t>Cell-&gt;Pack (tkm)</t>
  </si>
  <si>
    <t>Cathode-&gt;Cell (tkm)</t>
  </si>
  <si>
    <t>Anode-&gt;Cell (tkm)</t>
  </si>
  <si>
    <t>Electrolyte-&gt;Cell (tkm)</t>
  </si>
  <si>
    <t>Separator-&gt;Cell (tkm)</t>
  </si>
  <si>
    <t>Al-&gt;Cathode (tkm)</t>
  </si>
  <si>
    <t>Al-&gt;Cell (tkm)</t>
  </si>
  <si>
    <t>Al-&gt;Pack (tkm)</t>
  </si>
  <si>
    <t>Cu-&gt;Anode (tkm)</t>
  </si>
  <si>
    <t>Cu-&gt;Cell (tkm)</t>
  </si>
  <si>
    <t>Cu-&gt;Pack (tkm)</t>
  </si>
  <si>
    <t>Steel-&gt;Pack (tkm)</t>
  </si>
  <si>
    <t>Mining-&gt;Refining</t>
  </si>
  <si>
    <t>Refining-&gt;Cathode</t>
  </si>
  <si>
    <t>Mining-&gt;Refining (Sea; tkm)</t>
  </si>
  <si>
    <t>Mining-&gt;Refining (Road; tkm)</t>
  </si>
  <si>
    <t>Refining-&gt;Cathode (BAU; Sea; tkm)</t>
  </si>
  <si>
    <t>Refining-&gt;Cathode (BAU; Road; tkm)</t>
  </si>
  <si>
    <t>Refining-&gt;Cathode (Reshoring; Sea; tkm)</t>
  </si>
  <si>
    <t>Refining-&gt;Cathode (Reshoring; Road; tkm)</t>
  </si>
  <si>
    <t>Refining-&gt;Cathode (Ally-shoring; Sea; tkm)</t>
  </si>
  <si>
    <t>Refining-&gt;Cathode (Ally-shoring; Road; tkm)</t>
  </si>
  <si>
    <t>Co</t>
  </si>
  <si>
    <t>Origin</t>
  </si>
  <si>
    <t>S1</t>
  </si>
  <si>
    <t>S2</t>
  </si>
  <si>
    <t>S3</t>
  </si>
  <si>
    <t>Destination</t>
  </si>
  <si>
    <t>Lat1</t>
  </si>
  <si>
    <t>Lon1</t>
  </si>
  <si>
    <t>Lat2</t>
  </si>
  <si>
    <t>Lon2</t>
  </si>
  <si>
    <t>Lat3</t>
  </si>
  <si>
    <t>Lon3</t>
  </si>
  <si>
    <t>Dist (sea)</t>
  </si>
  <si>
    <t>Dist (road, 50 mile if no calculation)</t>
  </si>
  <si>
    <t>Mining Share</t>
  </si>
  <si>
    <t>Total share</t>
  </si>
  <si>
    <t>Mining to refining factor</t>
  </si>
  <si>
    <t>Ni</t>
  </si>
  <si>
    <t>Li</t>
  </si>
  <si>
    <t>Al</t>
  </si>
  <si>
    <t>Cu</t>
  </si>
  <si>
    <t>Steel</t>
  </si>
  <si>
    <t>1 kg GSC</t>
  </si>
  <si>
    <t>Value</t>
  </si>
  <si>
    <t>Unit</t>
  </si>
  <si>
    <t>1 kg GO</t>
  </si>
  <si>
    <t>1 kg Na2S2O3</t>
  </si>
  <si>
    <t>1 kg PvP</t>
  </si>
  <si>
    <t>1 kg lithium anode</t>
  </si>
  <si>
    <t>1 kg LiTFSI</t>
  </si>
  <si>
    <t>1 kg DOL</t>
  </si>
  <si>
    <t>1 kg LiNO3</t>
  </si>
  <si>
    <t>Material</t>
  </si>
  <si>
    <t xml:space="preserve">GO </t>
  </si>
  <si>
    <t>g</t>
  </si>
  <si>
    <t>graphite</t>
  </si>
  <si>
    <t>Mirabilite</t>
  </si>
  <si>
    <t>kg</t>
  </si>
  <si>
    <t>Monoethanolamine</t>
  </si>
  <si>
    <t>lithium</t>
  </si>
  <si>
    <t>SO2</t>
  </si>
  <si>
    <t>Ethylene glycol</t>
  </si>
  <si>
    <t>Lithium carbonate</t>
  </si>
  <si>
    <t>Na2S2O3</t>
  </si>
  <si>
    <t>KNO3</t>
  </si>
  <si>
    <t>Coal</t>
  </si>
  <si>
    <t>Butyrolactone</t>
  </si>
  <si>
    <t>TEOS</t>
  </si>
  <si>
    <t>Cl2</t>
  </si>
  <si>
    <t>Formaldehyde</t>
  </si>
  <si>
    <t>Lithium hydroxide</t>
  </si>
  <si>
    <t>PvP</t>
  </si>
  <si>
    <t>KMnO4</t>
  </si>
  <si>
    <t>metal working factory</t>
  </si>
  <si>
    <t>unit</t>
  </si>
  <si>
    <t>CH4</t>
  </si>
  <si>
    <t>Nitric acid</t>
  </si>
  <si>
    <t>HCl</t>
  </si>
  <si>
    <t>Sulfuric acid</t>
  </si>
  <si>
    <t>Electricity</t>
  </si>
  <si>
    <t>kWh</t>
  </si>
  <si>
    <t>Electricity (extrusion)</t>
  </si>
  <si>
    <t>HF</t>
  </si>
  <si>
    <t xml:space="preserve">Water </t>
  </si>
  <si>
    <t>Ethanol</t>
  </si>
  <si>
    <t>L</t>
  </si>
  <si>
    <t xml:space="preserve">H2O2 </t>
  </si>
  <si>
    <t>Recovered electricity</t>
  </si>
  <si>
    <t>Electricity (surface treatment)</t>
  </si>
  <si>
    <t>Silica</t>
  </si>
  <si>
    <t>Heat</t>
  </si>
  <si>
    <t>MJ</t>
  </si>
  <si>
    <t>Tap water</t>
  </si>
  <si>
    <t>Waste</t>
  </si>
  <si>
    <t>CO2</t>
  </si>
  <si>
    <t>Natural gas</t>
  </si>
  <si>
    <t>CH3Cl</t>
  </si>
  <si>
    <t>Formaldehyde to air</t>
  </si>
  <si>
    <t>Steam</t>
  </si>
  <si>
    <t>Solid waste</t>
  </si>
  <si>
    <t>Monoethanolamine to air</t>
  </si>
  <si>
    <t>NH3</t>
  </si>
  <si>
    <t>Ethylene glycol to water</t>
  </si>
  <si>
    <t>Carbon dioxide to air</t>
  </si>
  <si>
    <t>Butyrolactone to air</t>
  </si>
  <si>
    <t>NaOMe</t>
  </si>
  <si>
    <t>Formaldehyde to water</t>
  </si>
  <si>
    <t>Wastewater, PV</t>
  </si>
  <si>
    <t>m3</t>
  </si>
  <si>
    <t>Monoethanolamine to water</t>
  </si>
  <si>
    <t>H2SO4</t>
  </si>
  <si>
    <t>Wastewater treatment</t>
  </si>
  <si>
    <t>litre</t>
  </si>
  <si>
    <t>Butyrolactone to water</t>
  </si>
  <si>
    <t>Organic solvent use</t>
  </si>
  <si>
    <t>Emissions of NH3 to air</t>
  </si>
  <si>
    <t>Emissions of SO2 to air</t>
  </si>
  <si>
    <t>Emission of HCl to air</t>
  </si>
  <si>
    <t>Kg</t>
  </si>
  <si>
    <t>Emission of Cl2 to air</t>
  </si>
  <si>
    <t>Emission of CH4 to air</t>
  </si>
  <si>
    <t>Emission of HF to air</t>
  </si>
  <si>
    <t>1 kg CNT</t>
  </si>
  <si>
    <t>1 kg LiClO4</t>
  </si>
  <si>
    <t>Cobalt</t>
  </si>
  <si>
    <t>Silica sand</t>
  </si>
  <si>
    <t>NaClO4</t>
  </si>
  <si>
    <t>Hydrochloric acid (HCl)</t>
  </si>
  <si>
    <t>Carbon monoxide (CO)</t>
  </si>
  <si>
    <t>Sodium chloride</t>
  </si>
  <si>
    <t>Ethoxylated alcohols</t>
  </si>
  <si>
    <t>Molybdenum</t>
  </si>
  <si>
    <t>Sodium hydroxide</t>
  </si>
  <si>
    <t>Wastewater</t>
  </si>
  <si>
    <t>Hazardous waste</t>
  </si>
  <si>
    <t>Inert chemical waste</t>
  </si>
  <si>
    <t>Carbon dioxide</t>
  </si>
  <si>
    <t>Li-S cathode active material</t>
  </si>
  <si>
    <t>Li-O2 cathode active material</t>
  </si>
  <si>
    <t>Sea (tkm/pack)</t>
  </si>
  <si>
    <t>Road (tkm/pack)</t>
  </si>
  <si>
    <t>Sea</t>
  </si>
  <si>
    <t>Road</t>
  </si>
  <si>
    <t>Pack weight</t>
  </si>
  <si>
    <t>Los Angeles, CA</t>
  </si>
  <si>
    <t>Shanghai, China</t>
  </si>
  <si>
    <t>Tokyo, Japan</t>
  </si>
  <si>
    <t>Busan, Korea</t>
  </si>
  <si>
    <t>Hamburg, Germany</t>
  </si>
  <si>
    <t>$/kWh</t>
  </si>
  <si>
    <t>Domestic</t>
  </si>
  <si>
    <t>EU</t>
  </si>
  <si>
    <t>Sparks, NV, US</t>
  </si>
  <si>
    <t>Detroit, MI, US</t>
  </si>
  <si>
    <t>Nashville,Tennessee,US</t>
  </si>
  <si>
    <t>kg/kWh</t>
  </si>
  <si>
    <t>tkm/kwh</t>
  </si>
  <si>
    <t>Cell dest_port</t>
  </si>
  <si>
    <t>Pack dest_port</t>
  </si>
  <si>
    <t>Cell_dest</t>
  </si>
  <si>
    <t>Pack_dest</t>
  </si>
  <si>
    <t>Vehicle_dest</t>
  </si>
  <si>
    <t>Final_dest</t>
  </si>
  <si>
    <t>Origin_lat</t>
  </si>
  <si>
    <t>Origin_lon</t>
  </si>
  <si>
    <t>Cell_dest_lat</t>
  </si>
  <si>
    <t>Cell_dest_lon</t>
  </si>
  <si>
    <t>Pack_dest_lat</t>
  </si>
  <si>
    <t>Pack_dest_lon</t>
  </si>
  <si>
    <t>Final_dest_lat</t>
  </si>
  <si>
    <t>Final_dest_lon</t>
  </si>
  <si>
    <t>mode_origin_cell</t>
  </si>
  <si>
    <t>distance_origin_cell (sea)</t>
  </si>
  <si>
    <t>distance_origin_cell (road, 50 mile if no calculation)</t>
  </si>
  <si>
    <t>distance_cell_pack (sea)</t>
  </si>
  <si>
    <t>distance_cell_pack (road, 50 mile if no calculation)</t>
  </si>
  <si>
    <t>distance_pack_market (sea)</t>
  </si>
  <si>
    <t>distance_pack_market (road, 50 mile if no calculation)</t>
  </si>
  <si>
    <t>Electrolyte amount</t>
  </si>
  <si>
    <t>Separator amount</t>
  </si>
  <si>
    <t>Cathode amount</t>
  </si>
  <si>
    <t>Anode amount</t>
  </si>
  <si>
    <t>Cell amount</t>
  </si>
  <si>
    <t>Pack amount</t>
  </si>
  <si>
    <t>distance_origin_cell</t>
  </si>
  <si>
    <t>distance_cell_pack</t>
  </si>
  <si>
    <t>distance_pack_market</t>
  </si>
  <si>
    <t>Electrolyte transport (tkm/pack)</t>
  </si>
  <si>
    <t>Separator transport (tkm/pack)</t>
  </si>
  <si>
    <t>Cathode transport (tkm/pack)</t>
  </si>
  <si>
    <t>Anode transport (tkm/pack)</t>
  </si>
  <si>
    <t>Cell transport (tkm/pack)</t>
  </si>
  <si>
    <t>Pack transport (tkm/pack)</t>
  </si>
  <si>
    <t>Unit_cost_electrolyte transport</t>
  </si>
  <si>
    <t>Unit_cost_separator transport</t>
  </si>
  <si>
    <t>Unit_cost_cathode transport</t>
  </si>
  <si>
    <t>Unit_cost_anode transport</t>
  </si>
  <si>
    <t>Unit_cost_cell transport</t>
  </si>
  <si>
    <t>Unit_cost_pack transport</t>
  </si>
  <si>
    <t>Cost_electrolyte transport</t>
  </si>
  <si>
    <t>Cost_separator transport</t>
  </si>
  <si>
    <t>Cost_cathode transport</t>
  </si>
  <si>
    <t>Cost_anode transport</t>
  </si>
  <si>
    <t>Cost_cell transport</t>
  </si>
  <si>
    <t>Cost_pack transport</t>
  </si>
  <si>
    <t>EV assemb_lat</t>
  </si>
  <si>
    <t>EV assemb_lon</t>
  </si>
  <si>
    <t>Land</t>
  </si>
  <si>
    <t>Sea+land</t>
  </si>
  <si>
    <t>Gdansk, Poland</t>
  </si>
  <si>
    <t>Antwerp, Belgium</t>
  </si>
  <si>
    <t>Budapest, Hungary</t>
  </si>
  <si>
    <t>New York, NY</t>
  </si>
  <si>
    <t>Vienna, Austria</t>
  </si>
  <si>
    <t>Savannah, GA</t>
  </si>
  <si>
    <t>Brampton, Ontario, CA</t>
  </si>
  <si>
    <t>Hermosillo, Mexico</t>
  </si>
  <si>
    <t>Birmingham, AL, US</t>
  </si>
  <si>
    <t>Torslanda, Sweden</t>
  </si>
  <si>
    <t>https://rosap.ntl.bts.gov/view/dot/54022</t>
  </si>
  <si>
    <t>https://www.worldshipping.org/top-50-ports</t>
  </si>
  <si>
    <t>https://ec.europa.eu/eurostat/statistics-explained/images/6/62/Top_20_ports_handling_containers%2C_2008-2018_%28thousand_TEUs%29.png</t>
  </si>
  <si>
    <t>Lusaka,Zambia</t>
  </si>
  <si>
    <t>To</t>
  </si>
  <si>
    <t>Dest_lat</t>
  </si>
  <si>
    <t>Dest_lon</t>
  </si>
  <si>
    <t>Amount (kg/kWh)</t>
  </si>
  <si>
    <t>Buenos Aires, Argentina</t>
  </si>
  <si>
    <t>Puerto San Antonio, Chile</t>
  </si>
  <si>
    <t>EV fleet case</t>
  </si>
  <si>
    <t>Refining</t>
  </si>
  <si>
    <t>NiSO4</t>
  </si>
  <si>
    <t>Mining</t>
  </si>
  <si>
    <t>Mining amount (kg/kWh)</t>
  </si>
  <si>
    <t>Refining amount (kg/kWh)</t>
  </si>
  <si>
    <t>From</t>
  </si>
  <si>
    <t>Mining Road (km)</t>
  </si>
  <si>
    <t>Mining Sea (km)</t>
  </si>
  <si>
    <t>Argentina</t>
  </si>
  <si>
    <t>St Petersburg, Russia</t>
  </si>
  <si>
    <t>Port of Tanjung Priok</t>
  </si>
  <si>
    <t>Port of Manila</t>
  </si>
  <si>
    <t>Port Autonome de Nouméa</t>
  </si>
  <si>
    <t>Helsinki, Finland</t>
  </si>
  <si>
    <t>Havana Harbor</t>
  </si>
  <si>
    <t>The port of Oslo, Norway</t>
  </si>
  <si>
    <t>The Port of Vancouver, Canada</t>
  </si>
  <si>
    <t>Matadi Port, Congo</t>
  </si>
  <si>
    <t>The Port of Melbourne, Australia</t>
  </si>
  <si>
    <t>Russia</t>
  </si>
  <si>
    <t>Chile</t>
  </si>
  <si>
    <t>Brazil</t>
  </si>
  <si>
    <t>UAE</t>
  </si>
  <si>
    <t>U.S. manufacturing scenario</t>
  </si>
  <si>
    <t>Mining Road (tkm/kwh)</t>
  </si>
  <si>
    <t>Mining Sea (tkm/kwh)</t>
  </si>
  <si>
    <t>Refining Road (km/kwh)</t>
  </si>
  <si>
    <t>Refining Sea (km/kwh)</t>
  </si>
  <si>
    <t>Refining Road (tkm/kwh)</t>
  </si>
  <si>
    <t>Refining Sea (tkm/kwh)</t>
  </si>
  <si>
    <t>Port of Lázaro Cárdenas, Mexico</t>
  </si>
  <si>
    <t>Porto de Santos, Brazil</t>
  </si>
  <si>
    <t>Road (tkm/kwh)</t>
  </si>
  <si>
    <t>Sea (tkm/kwh)</t>
  </si>
  <si>
    <t>Port of Jebel Ali</t>
  </si>
  <si>
    <t>Overseas manufacturing scenario</t>
  </si>
  <si>
    <t>US, Nevada</t>
  </si>
  <si>
    <t>Humboldt County, Nevada, USA</t>
  </si>
  <si>
    <t>-118.734919,9</t>
  </si>
  <si>
    <t>US, California</t>
  </si>
  <si>
    <t>Imperial County, CA</t>
  </si>
  <si>
    <t>US, Michigan</t>
  </si>
  <si>
    <t>Eagle mine in Michigan, US</t>
  </si>
  <si>
    <t>Redwood Materials, US</t>
  </si>
  <si>
    <t>Australia</t>
  </si>
  <si>
    <t>Indonesia</t>
  </si>
  <si>
    <t>Philippines</t>
  </si>
  <si>
    <t>New Caledonia</t>
  </si>
  <si>
    <t>Congo</t>
  </si>
  <si>
    <t>Cuba</t>
  </si>
  <si>
    <t>Finland</t>
  </si>
  <si>
    <t>Norway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</si>
</sst>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  <numFmt numFmtId="167" formatCode="0.000"/>
  </numFmts>
  <fonts count="11" x14ac:knownFonts="1">
    <font>
      <sz val="1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sz val="10"/>
      <color rgb="FF0070C0"/>
      <name val="Arial"/>
      <family val="2"/>
    </font>
    <font>
      <sz val="10"/>
      <color theme="1"/>
      <name val="Arial"/>
      <family val="2"/>
    </font>
    <font>
      <i/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0"/>
      <color theme="10"/>
      <name val="Arial"/>
      <family val="2"/>
    </font>
    <font>
      <b/>
      <sz val="10"/>
      <name val="Arial"/>
      <family val="2"/>
    </font>
    <font>
      <sz val="11"/>
      <name val="Calibri"/>
      <family val="2"/>
    </font>
    <font>
      <b/>
      <sz val="1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4" fillId="0" borderId="0"/>
  </cellStyleXfs>
  <cellXfs count="258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0" fillId="0" borderId="0" xfId="0" applyAlignment="1">
      <alignment horizontal="center" vertical="center"/>
    </xf>
    <xf numFmtId="0" fontId="1" fillId="0" borderId="0" xfId="0" applyFont="1"/>
    <xf numFmtId="9" fontId="0" fillId="0" borderId="0" xfId="0" applyNumberFormat="1"/>
    <xf numFmtId="2" fontId="0" fillId="0" borderId="0" xfId="0" applyNumberFormat="1"/>
    <xf numFmtId="165" fontId="0" fillId="0" borderId="0" xfId="1" applyNumberFormat="1" applyFont="1"/>
    <xf numFmtId="1" fontId="0" fillId="0" borderId="0" xfId="2" applyNumberFormat="1" applyFont="1"/>
    <xf numFmtId="0" fontId="1" fillId="0" borderId="0" xfId="0" applyFont="1" applyAlignment="1">
      <alignment vertical="center"/>
    </xf>
    <xf numFmtId="0" fontId="0" fillId="0" borderId="0" xfId="0" applyFont="1"/>
    <xf numFmtId="0" fontId="5" fillId="0" borderId="0" xfId="0" applyFont="1"/>
    <xf numFmtId="165" fontId="0" fillId="0" borderId="0" xfId="0" applyNumberFormat="1" applyFont="1"/>
    <xf numFmtId="2" fontId="0" fillId="0" borderId="0" xfId="0" applyNumberFormat="1" applyFont="1"/>
    <xf numFmtId="1" fontId="0" fillId="0" borderId="0" xfId="0" applyNumberFormat="1" applyFont="1"/>
    <xf numFmtId="164" fontId="0" fillId="0" borderId="0" xfId="0" applyNumberFormat="1" applyFont="1"/>
    <xf numFmtId="0" fontId="6" fillId="0" borderId="0" xfId="0" applyFont="1"/>
    <xf numFmtId="0" fontId="0" fillId="0" borderId="0" xfId="0" applyFont="1" applyAlignment="1">
      <alignment horizontal="center" vertical="center"/>
    </xf>
    <xf numFmtId="0" fontId="0" fillId="0" borderId="0" xfId="0" applyFont="1" applyAlignment="1"/>
    <xf numFmtId="0" fontId="0" fillId="0" borderId="0" xfId="0" applyFont="1" applyAlignment="1">
      <alignment vertical="center"/>
    </xf>
    <xf numFmtId="2" fontId="0" fillId="0" borderId="0" xfId="0" applyNumberFormat="1" applyFont="1" applyAlignment="1">
      <alignment horizontal="right" vertical="center"/>
    </xf>
    <xf numFmtId="0" fontId="0" fillId="0" borderId="0" xfId="0" applyFont="1" applyAlignment="1">
      <alignment horizontal="right" vertical="center"/>
    </xf>
    <xf numFmtId="2" fontId="0" fillId="0" borderId="0" xfId="0" applyNumberFormat="1" applyFont="1" applyAlignment="1">
      <alignment vertical="center"/>
    </xf>
    <xf numFmtId="9" fontId="0" fillId="0" borderId="0" xfId="0" applyNumberFormat="1" applyFont="1"/>
    <xf numFmtId="0" fontId="0" fillId="0" borderId="0" xfId="0" applyFont="1" applyAlignment="1">
      <alignment horizontal="center"/>
    </xf>
    <xf numFmtId="0" fontId="8" fillId="0" borderId="5" xfId="0" applyFont="1" applyBorder="1" applyAlignment="1">
      <alignment horizontal="center" vertical="center"/>
    </xf>
    <xf numFmtId="0" fontId="9" fillId="0" borderId="7" xfId="0" applyFont="1" applyBorder="1" applyAlignment="1">
      <alignment horizontal="left" wrapText="1"/>
    </xf>
    <xf numFmtId="0" fontId="9" fillId="0" borderId="8" xfId="0" applyFont="1" applyBorder="1" applyAlignment="1">
      <alignment horizontal="center" wrapText="1"/>
    </xf>
    <xf numFmtId="166" fontId="0" fillId="0" borderId="8" xfId="2" applyNumberFormat="1" applyFont="1" applyBorder="1"/>
    <xf numFmtId="0" fontId="9" fillId="0" borderId="10" xfId="0" applyFont="1" applyBorder="1" applyAlignment="1">
      <alignment horizontal="left" wrapText="1"/>
    </xf>
    <xf numFmtId="0" fontId="9" fillId="0" borderId="11" xfId="0" applyFont="1" applyBorder="1" applyAlignment="1">
      <alignment horizontal="center" wrapText="1"/>
    </xf>
    <xf numFmtId="166" fontId="0" fillId="0" borderId="11" xfId="2" applyNumberFormat="1" applyFont="1" applyBorder="1"/>
    <xf numFmtId="0" fontId="9" fillId="2" borderId="10" xfId="0" applyFont="1" applyFill="1" applyBorder="1" applyAlignment="1">
      <alignment horizontal="left" wrapText="1"/>
    </xf>
    <xf numFmtId="0" fontId="9" fillId="2" borderId="11" xfId="0" applyFont="1" applyFill="1" applyBorder="1" applyAlignment="1">
      <alignment horizontal="center" wrapText="1"/>
    </xf>
    <xf numFmtId="166" fontId="0" fillId="2" borderId="11" xfId="2" applyNumberFormat="1" applyFont="1" applyFill="1" applyBorder="1"/>
    <xf numFmtId="43" fontId="0" fillId="0" borderId="0" xfId="0" applyNumberFormat="1"/>
    <xf numFmtId="0" fontId="9" fillId="0" borderId="10" xfId="0" applyFont="1" applyBorder="1" applyAlignment="1">
      <alignment horizontal="left"/>
    </xf>
    <xf numFmtId="166" fontId="0" fillId="0" borderId="0" xfId="0" applyNumberFormat="1"/>
    <xf numFmtId="0" fontId="9" fillId="0" borderId="13" xfId="0" applyFont="1" applyBorder="1" applyAlignment="1">
      <alignment horizontal="left" wrapText="1"/>
    </xf>
    <xf numFmtId="0" fontId="9" fillId="0" borderId="14" xfId="0" applyFont="1" applyBorder="1" applyAlignment="1">
      <alignment horizontal="center" wrapText="1"/>
    </xf>
    <xf numFmtId="166" fontId="0" fillId="0" borderId="14" xfId="2" applyNumberFormat="1" applyFont="1" applyBorder="1"/>
    <xf numFmtId="0" fontId="1" fillId="0" borderId="0" xfId="0" applyFont="1" applyAlignment="1">
      <alignment horizontal="left" vertical="top" wrapText="1"/>
    </xf>
    <xf numFmtId="0" fontId="4" fillId="0" borderId="0" xfId="4" applyAlignment="1">
      <alignment vertical="top" wrapText="1"/>
    </xf>
    <xf numFmtId="0" fontId="4" fillId="0" borderId="0" xfId="4" applyAlignment="1">
      <alignment vertical="top" wrapText="1"/>
    </xf>
    <xf numFmtId="0" fontId="8" fillId="0" borderId="0" xfId="0" applyFont="1" applyAlignment="1">
      <alignment horizontal="left"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wrapText="1"/>
    </xf>
    <xf numFmtId="166" fontId="1" fillId="0" borderId="0" xfId="0" applyNumberFormat="1" applyFont="1" applyAlignment="1">
      <alignment wrapText="1"/>
    </xf>
    <xf numFmtId="0" fontId="4" fillId="0" borderId="0" xfId="0" applyFont="1" applyAlignment="1">
      <alignment horizontal="left" wrapText="1"/>
    </xf>
    <xf numFmtId="0" fontId="8" fillId="0" borderId="0" xfId="0" applyFont="1" applyAlignment="1">
      <alignment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left"/>
    </xf>
    <xf numFmtId="0" fontId="0" fillId="0" borderId="0" xfId="0" applyAlignment="1">
      <alignment horizontal="left" wrapText="1"/>
    </xf>
    <xf numFmtId="0" fontId="7" fillId="0" borderId="0" xfId="3"/>
    <xf numFmtId="0" fontId="10" fillId="0" borderId="1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0" fillId="0" borderId="8" xfId="0" applyFont="1" applyBorder="1"/>
    <xf numFmtId="2" fontId="0" fillId="0" borderId="8" xfId="0" applyNumberFormat="1" applyFont="1" applyBorder="1"/>
    <xf numFmtId="1" fontId="0" fillId="0" borderId="8" xfId="0" applyNumberFormat="1" applyFont="1" applyBorder="1"/>
    <xf numFmtId="0" fontId="0" fillId="0" borderId="9" xfId="0" applyFont="1" applyBorder="1"/>
    <xf numFmtId="0" fontId="0" fillId="0" borderId="11" xfId="0" applyFont="1" applyBorder="1"/>
    <xf numFmtId="0" fontId="0" fillId="0" borderId="12" xfId="0" applyFont="1" applyBorder="1"/>
    <xf numFmtId="0" fontId="0" fillId="2" borderId="11" xfId="0" applyFont="1" applyFill="1" applyBorder="1"/>
    <xf numFmtId="1" fontId="0" fillId="2" borderId="8" xfId="0" applyNumberFormat="1" applyFont="1" applyFill="1" applyBorder="1"/>
    <xf numFmtId="0" fontId="0" fillId="2" borderId="12" xfId="0" applyFont="1" applyFill="1" applyBorder="1"/>
    <xf numFmtId="2" fontId="0" fillId="2" borderId="8" xfId="0" applyNumberFormat="1" applyFont="1" applyFill="1" applyBorder="1"/>
    <xf numFmtId="2" fontId="0" fillId="0" borderId="11" xfId="0" applyNumberFormat="1" applyFont="1" applyBorder="1"/>
    <xf numFmtId="3" fontId="0" fillId="0" borderId="12" xfId="0" applyNumberFormat="1" applyFont="1" applyBorder="1"/>
    <xf numFmtId="2" fontId="0" fillId="2" borderId="11" xfId="0" applyNumberFormat="1" applyFont="1" applyFill="1" applyBorder="1"/>
    <xf numFmtId="1" fontId="0" fillId="2" borderId="11" xfId="0" applyNumberFormat="1" applyFont="1" applyFill="1" applyBorder="1"/>
    <xf numFmtId="1" fontId="0" fillId="0" borderId="11" xfId="0" applyNumberFormat="1" applyFont="1" applyBorder="1"/>
    <xf numFmtId="0" fontId="0" fillId="0" borderId="14" xfId="0" applyFont="1" applyBorder="1"/>
    <xf numFmtId="2" fontId="0" fillId="0" borderId="14" xfId="0" applyNumberFormat="1" applyFont="1" applyBorder="1"/>
    <xf numFmtId="1" fontId="0" fillId="0" borderId="14" xfId="0" applyNumberFormat="1" applyFont="1" applyBorder="1"/>
    <xf numFmtId="0" fontId="0" fillId="0" borderId="15" xfId="0" applyFont="1" applyBorder="1"/>
    <xf numFmtId="0" fontId="0" fillId="0" borderId="20" xfId="0" applyBorder="1"/>
    <xf numFmtId="0" fontId="0" fillId="0" borderId="22" xfId="0" applyBorder="1"/>
    <xf numFmtId="0" fontId="0" fillId="0" borderId="23" xfId="0" applyBorder="1"/>
    <xf numFmtId="0" fontId="0" fillId="0" borderId="16" xfId="0" applyBorder="1"/>
    <xf numFmtId="0" fontId="0" fillId="0" borderId="17" xfId="0" applyBorder="1"/>
    <xf numFmtId="0" fontId="8" fillId="0" borderId="17" xfId="0" applyFont="1" applyBorder="1" applyAlignment="1">
      <alignment horizontal="center"/>
    </xf>
    <xf numFmtId="0" fontId="8" fillId="0" borderId="18" xfId="0" applyFont="1" applyBorder="1" applyAlignment="1">
      <alignment horizontal="center"/>
    </xf>
    <xf numFmtId="0" fontId="0" fillId="0" borderId="19" xfId="0" applyBorder="1"/>
    <xf numFmtId="0" fontId="8" fillId="0" borderId="20" xfId="0" applyFont="1" applyBorder="1"/>
    <xf numFmtId="9" fontId="0" fillId="0" borderId="0" xfId="1" applyFont="1"/>
    <xf numFmtId="0" fontId="8" fillId="0" borderId="19" xfId="0" applyFont="1" applyBorder="1" applyAlignment="1">
      <alignment horizontal="center" vertical="center"/>
    </xf>
    <xf numFmtId="9" fontId="0" fillId="0" borderId="20" xfId="0" applyNumberFormat="1" applyBorder="1"/>
    <xf numFmtId="9" fontId="0" fillId="0" borderId="22" xfId="0" applyNumberFormat="1" applyBorder="1"/>
    <xf numFmtId="9" fontId="0" fillId="0" borderId="23" xfId="0" applyNumberFormat="1" applyBorder="1"/>
    <xf numFmtId="9" fontId="0" fillId="0" borderId="22" xfId="1" applyFont="1" applyBorder="1"/>
    <xf numFmtId="9" fontId="0" fillId="0" borderId="19" xfId="1" applyFont="1" applyBorder="1"/>
    <xf numFmtId="9" fontId="0" fillId="0" borderId="21" xfId="1" applyFont="1" applyBorder="1"/>
    <xf numFmtId="0" fontId="8" fillId="0" borderId="17" xfId="0" applyFont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0" fillId="0" borderId="18" xfId="0" applyBorder="1"/>
    <xf numFmtId="0" fontId="0" fillId="0" borderId="21" xfId="0" applyBorder="1"/>
    <xf numFmtId="0" fontId="0" fillId="0" borderId="0" xfId="0" applyFill="1"/>
    <xf numFmtId="0" fontId="0" fillId="0" borderId="0" xfId="0" applyFont="1" applyFill="1" applyAlignment="1">
      <alignment vertical="center"/>
    </xf>
    <xf numFmtId="0" fontId="0" fillId="0" borderId="0" xfId="0" applyFont="1" applyFill="1"/>
    <xf numFmtId="0" fontId="0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vertical="center" wrapText="1"/>
    </xf>
    <xf numFmtId="11" fontId="0" fillId="0" borderId="0" xfId="0" applyNumberFormat="1" applyFont="1" applyFill="1"/>
    <xf numFmtId="0" fontId="0" fillId="0" borderId="0" xfId="0" applyFont="1" applyFill="1" applyAlignment="1">
      <alignment horizontal="center"/>
    </xf>
    <xf numFmtId="0" fontId="0" fillId="0" borderId="0" xfId="0" applyFont="1" applyFill="1" applyAlignment="1"/>
    <xf numFmtId="0" fontId="0" fillId="0" borderId="0" xfId="0" applyBorder="1"/>
    <xf numFmtId="0" fontId="8" fillId="0" borderId="0" xfId="0" applyFont="1" applyBorder="1"/>
    <xf numFmtId="0" fontId="0" fillId="0" borderId="19" xfId="0" applyFont="1" applyBorder="1" applyAlignment="1">
      <alignment horizontal="center" vertical="center"/>
    </xf>
    <xf numFmtId="0" fontId="0" fillId="0" borderId="0" xfId="0" applyFont="1" applyBorder="1"/>
    <xf numFmtId="0" fontId="0" fillId="0" borderId="20" xfId="0" applyFont="1" applyBorder="1"/>
    <xf numFmtId="0" fontId="0" fillId="0" borderId="19" xfId="0" applyFont="1" applyBorder="1" applyAlignment="1">
      <alignment horizontal="center" vertical="center"/>
    </xf>
    <xf numFmtId="0" fontId="0" fillId="0" borderId="21" xfId="0" applyFont="1" applyBorder="1" applyAlignment="1">
      <alignment horizontal="center" vertical="center"/>
    </xf>
    <xf numFmtId="0" fontId="0" fillId="0" borderId="22" xfId="0" applyFont="1" applyBorder="1"/>
    <xf numFmtId="0" fontId="0" fillId="0" borderId="23" xfId="0" applyFont="1" applyBorder="1"/>
    <xf numFmtId="0" fontId="8" fillId="0" borderId="0" xfId="0" applyFont="1" applyBorder="1" applyAlignment="1">
      <alignment horizontal="center" vertical="center"/>
    </xf>
    <xf numFmtId="0" fontId="0" fillId="0" borderId="19" xfId="0" applyFont="1" applyFill="1" applyBorder="1"/>
    <xf numFmtId="0" fontId="0" fillId="0" borderId="0" xfId="0" applyFont="1" applyFill="1" applyBorder="1"/>
    <xf numFmtId="0" fontId="0" fillId="0" borderId="20" xfId="0" applyFont="1" applyFill="1" applyBorder="1"/>
    <xf numFmtId="0" fontId="0" fillId="0" borderId="19" xfId="0" applyFont="1" applyFill="1" applyBorder="1" applyAlignment="1">
      <alignment horizontal="center" vertical="center"/>
    </xf>
    <xf numFmtId="0" fontId="0" fillId="0" borderId="19" xfId="0" applyFont="1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1" fontId="0" fillId="0" borderId="20" xfId="0" applyNumberFormat="1" applyFont="1" applyFill="1" applyBorder="1"/>
    <xf numFmtId="0" fontId="0" fillId="0" borderId="21" xfId="0" applyFont="1" applyFill="1" applyBorder="1" applyAlignment="1">
      <alignment horizontal="center" vertical="center"/>
    </xf>
    <xf numFmtId="0" fontId="0" fillId="0" borderId="22" xfId="0" applyFont="1" applyFill="1" applyBorder="1"/>
    <xf numFmtId="0" fontId="0" fillId="0" borderId="23" xfId="0" applyFont="1" applyFill="1" applyBorder="1"/>
    <xf numFmtId="0" fontId="0" fillId="0" borderId="1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6" xfId="0" applyFont="1" applyBorder="1"/>
    <xf numFmtId="0" fontId="0" fillId="0" borderId="17" xfId="0" applyFont="1" applyBorder="1"/>
    <xf numFmtId="0" fontId="0" fillId="0" borderId="17" xfId="0" applyFont="1" applyBorder="1" applyAlignment="1">
      <alignment horizontal="center"/>
    </xf>
    <xf numFmtId="0" fontId="0" fillId="0" borderId="18" xfId="0" applyFont="1" applyBorder="1" applyAlignment="1">
      <alignment horizontal="center"/>
    </xf>
    <xf numFmtId="0" fontId="0" fillId="0" borderId="19" xfId="0" applyFont="1" applyBorder="1"/>
    <xf numFmtId="164" fontId="0" fillId="0" borderId="0" xfId="0" applyNumberFormat="1" applyFont="1" applyBorder="1"/>
    <xf numFmtId="164" fontId="0" fillId="0" borderId="20" xfId="0" applyNumberFormat="1" applyFont="1" applyBorder="1"/>
    <xf numFmtId="2" fontId="0" fillId="0" borderId="0" xfId="0" applyNumberFormat="1" applyFont="1" applyBorder="1"/>
    <xf numFmtId="2" fontId="0" fillId="0" borderId="20" xfId="0" applyNumberFormat="1" applyFont="1" applyBorder="1"/>
    <xf numFmtId="2" fontId="0" fillId="0" borderId="0" xfId="0" applyNumberFormat="1" applyFont="1" applyBorder="1" applyAlignment="1">
      <alignment horizontal="right" vertical="center"/>
    </xf>
    <xf numFmtId="2" fontId="0" fillId="0" borderId="20" xfId="0" applyNumberFormat="1" applyFont="1" applyBorder="1" applyAlignment="1">
      <alignment horizontal="right" vertical="center"/>
    </xf>
    <xf numFmtId="0" fontId="0" fillId="0" borderId="0" xfId="0" applyFont="1" applyBorder="1" applyAlignment="1">
      <alignment horizontal="right" vertical="center"/>
    </xf>
    <xf numFmtId="0" fontId="0" fillId="0" borderId="20" xfId="0" applyFont="1" applyBorder="1" applyAlignment="1">
      <alignment horizontal="right" vertical="center"/>
    </xf>
    <xf numFmtId="2" fontId="0" fillId="0" borderId="0" xfId="0" applyNumberFormat="1" applyFont="1" applyBorder="1" applyAlignment="1">
      <alignment horizontal="right" vertical="center"/>
    </xf>
    <xf numFmtId="2" fontId="0" fillId="0" borderId="20" xfId="0" applyNumberFormat="1" applyFont="1" applyBorder="1" applyAlignment="1">
      <alignment horizontal="right" vertical="center"/>
    </xf>
    <xf numFmtId="0" fontId="0" fillId="0" borderId="21" xfId="0" applyFont="1" applyBorder="1"/>
    <xf numFmtId="2" fontId="0" fillId="0" borderId="22" xfId="0" applyNumberFormat="1" applyFont="1" applyBorder="1"/>
    <xf numFmtId="2" fontId="0" fillId="0" borderId="23" xfId="0" applyNumberFormat="1" applyFont="1" applyBorder="1"/>
    <xf numFmtId="0" fontId="0" fillId="0" borderId="18" xfId="0" applyFont="1" applyBorder="1"/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right" vertical="center"/>
    </xf>
    <xf numFmtId="0" fontId="0" fillId="0" borderId="21" xfId="0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8" fillId="0" borderId="16" xfId="0" applyFont="1" applyFill="1" applyBorder="1"/>
    <xf numFmtId="0" fontId="8" fillId="0" borderId="17" xfId="0" applyFont="1" applyFill="1" applyBorder="1"/>
    <xf numFmtId="0" fontId="8" fillId="0" borderId="18" xfId="0" applyFont="1" applyFill="1" applyBorder="1"/>
    <xf numFmtId="0" fontId="8" fillId="0" borderId="0" xfId="0" applyFont="1" applyFill="1"/>
    <xf numFmtId="0" fontId="8" fillId="0" borderId="17" xfId="0" applyFont="1" applyFill="1" applyBorder="1" applyAlignment="1">
      <alignment vertical="center"/>
    </xf>
    <xf numFmtId="0" fontId="8" fillId="0" borderId="17" xfId="0" applyFont="1" applyFill="1" applyBorder="1" applyAlignment="1">
      <alignment horizontal="center"/>
    </xf>
    <xf numFmtId="0" fontId="8" fillId="0" borderId="18" xfId="0" applyFont="1" applyFill="1" applyBorder="1" applyAlignment="1">
      <alignment horizontal="center"/>
    </xf>
    <xf numFmtId="0" fontId="8" fillId="0" borderId="19" xfId="0" applyFont="1" applyFill="1" applyBorder="1"/>
    <xf numFmtId="0" fontId="8" fillId="0" borderId="20" xfId="0" applyFont="1" applyFill="1" applyBorder="1"/>
    <xf numFmtId="0" fontId="8" fillId="0" borderId="19" xfId="0" applyFont="1" applyFill="1" applyBorder="1" applyAlignment="1">
      <alignment horizontal="center" vertical="center"/>
    </xf>
    <xf numFmtId="9" fontId="8" fillId="0" borderId="0" xfId="0" applyNumberFormat="1" applyFont="1" applyFill="1"/>
    <xf numFmtId="0" fontId="8" fillId="0" borderId="21" xfId="0" applyFont="1" applyFill="1" applyBorder="1"/>
    <xf numFmtId="0" fontId="8" fillId="0" borderId="21" xfId="0" applyFont="1" applyFill="1" applyBorder="1" applyAlignment="1">
      <alignment horizontal="center" vertical="center"/>
    </xf>
    <xf numFmtId="9" fontId="8" fillId="0" borderId="22" xfId="0" applyNumberFormat="1" applyFont="1" applyFill="1" applyBorder="1"/>
    <xf numFmtId="0" fontId="8" fillId="0" borderId="0" xfId="0" applyFont="1" applyFill="1" applyAlignment="1">
      <alignment horizontal="center"/>
    </xf>
    <xf numFmtId="0" fontId="8" fillId="0" borderId="20" xfId="0" applyFont="1" applyFill="1" applyBorder="1" applyAlignment="1">
      <alignment horizontal="center"/>
    </xf>
    <xf numFmtId="165" fontId="0" fillId="0" borderId="0" xfId="1" applyNumberFormat="1" applyFont="1" applyFill="1"/>
    <xf numFmtId="9" fontId="0" fillId="0" borderId="0" xfId="1" applyFont="1" applyFill="1"/>
    <xf numFmtId="0" fontId="8" fillId="0" borderId="19" xfId="0" applyFont="1" applyFill="1" applyBorder="1" applyAlignment="1">
      <alignment vertical="center"/>
    </xf>
    <xf numFmtId="9" fontId="8" fillId="0" borderId="17" xfId="0" applyNumberFormat="1" applyFont="1" applyFill="1" applyBorder="1"/>
    <xf numFmtId="9" fontId="8" fillId="0" borderId="18" xfId="0" applyNumberFormat="1" applyFont="1" applyFill="1" applyBorder="1"/>
    <xf numFmtId="9" fontId="8" fillId="0" borderId="19" xfId="0" applyNumberFormat="1" applyFont="1" applyFill="1" applyBorder="1"/>
    <xf numFmtId="9" fontId="8" fillId="0" borderId="16" xfId="0" applyNumberFormat="1" applyFont="1" applyFill="1" applyBorder="1"/>
    <xf numFmtId="0" fontId="8" fillId="0" borderId="0" xfId="0" applyFont="1" applyFill="1" applyAlignment="1">
      <alignment vertical="center"/>
    </xf>
    <xf numFmtId="9" fontId="8" fillId="0" borderId="21" xfId="0" applyNumberFormat="1" applyFont="1" applyFill="1" applyBorder="1"/>
    <xf numFmtId="0" fontId="8" fillId="0" borderId="22" xfId="0" applyFont="1" applyFill="1" applyBorder="1"/>
    <xf numFmtId="165" fontId="0" fillId="0" borderId="22" xfId="1" applyNumberFormat="1" applyFont="1" applyFill="1" applyBorder="1"/>
    <xf numFmtId="9" fontId="0" fillId="0" borderId="22" xfId="1" applyFont="1" applyFill="1" applyBorder="1"/>
    <xf numFmtId="0" fontId="8" fillId="0" borderId="22" xfId="0" applyFont="1" applyFill="1" applyBorder="1" applyAlignment="1">
      <alignment vertical="center"/>
    </xf>
    <xf numFmtId="0" fontId="8" fillId="0" borderId="21" xfId="0" applyFont="1" applyFill="1" applyBorder="1" applyAlignment="1">
      <alignment vertical="center"/>
    </xf>
    <xf numFmtId="0" fontId="8" fillId="0" borderId="0" xfId="0" applyFont="1" applyFill="1" applyAlignment="1">
      <alignment horizontal="center"/>
    </xf>
    <xf numFmtId="9" fontId="8" fillId="0" borderId="19" xfId="1" applyFont="1" applyFill="1" applyBorder="1"/>
    <xf numFmtId="9" fontId="8" fillId="0" borderId="0" xfId="1" applyFont="1" applyFill="1"/>
    <xf numFmtId="9" fontId="0" fillId="0" borderId="19" xfId="1" applyFont="1" applyFill="1" applyBorder="1"/>
    <xf numFmtId="9" fontId="0" fillId="0" borderId="21" xfId="1" applyFont="1" applyFill="1" applyBorder="1"/>
    <xf numFmtId="9" fontId="8" fillId="0" borderId="17" xfId="0" applyNumberFormat="1" applyFont="1" applyFill="1" applyBorder="1" applyAlignment="1">
      <alignment horizontal="center"/>
    </xf>
    <xf numFmtId="0" fontId="8" fillId="0" borderId="20" xfId="0" applyFont="1" applyFill="1" applyBorder="1" applyAlignment="1">
      <alignment horizontal="center"/>
    </xf>
    <xf numFmtId="0" fontId="8" fillId="0" borderId="17" xfId="0" applyFont="1" applyFill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8" fillId="0" borderId="18" xfId="0" applyFont="1" applyFill="1" applyBorder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8" fillId="0" borderId="20" xfId="0" applyFont="1" applyFill="1" applyBorder="1" applyAlignment="1">
      <alignment horizontal="center" vertical="center"/>
    </xf>
    <xf numFmtId="9" fontId="8" fillId="0" borderId="21" xfId="1" applyFont="1" applyFill="1" applyBorder="1"/>
    <xf numFmtId="9" fontId="0" fillId="0" borderId="17" xfId="1" applyFont="1" applyFill="1" applyBorder="1"/>
    <xf numFmtId="0" fontId="8" fillId="0" borderId="19" xfId="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9" fontId="0" fillId="0" borderId="0" xfId="0" applyNumberFormat="1" applyFont="1" applyFill="1"/>
    <xf numFmtId="0" fontId="0" fillId="0" borderId="16" xfId="0" applyFont="1" applyFill="1" applyBorder="1"/>
    <xf numFmtId="2" fontId="0" fillId="0" borderId="0" xfId="0" applyNumberFormat="1" applyFont="1" applyFill="1"/>
    <xf numFmtId="2" fontId="0" fillId="0" borderId="20" xfId="0" applyNumberFormat="1" applyFont="1" applyFill="1" applyBorder="1"/>
    <xf numFmtId="2" fontId="0" fillId="0" borderId="22" xfId="0" applyNumberFormat="1" applyFont="1" applyFill="1" applyBorder="1"/>
    <xf numFmtId="2" fontId="0" fillId="0" borderId="23" xfId="0" applyNumberFormat="1" applyFont="1" applyFill="1" applyBorder="1"/>
    <xf numFmtId="0" fontId="0" fillId="0" borderId="17" xfId="0" applyFont="1" applyFill="1" applyBorder="1"/>
    <xf numFmtId="165" fontId="0" fillId="0" borderId="0" xfId="0" applyNumberFormat="1" applyFont="1" applyFill="1"/>
    <xf numFmtId="167" fontId="0" fillId="0" borderId="0" xfId="0" applyNumberFormat="1" applyFont="1" applyFill="1"/>
    <xf numFmtId="167" fontId="0" fillId="0" borderId="20" xfId="0" applyNumberFormat="1" applyFont="1" applyFill="1" applyBorder="1"/>
    <xf numFmtId="9" fontId="0" fillId="0" borderId="20" xfId="0" applyNumberFormat="1" applyFont="1" applyFill="1" applyBorder="1"/>
    <xf numFmtId="9" fontId="0" fillId="0" borderId="19" xfId="0" applyNumberFormat="1" applyFont="1" applyFill="1" applyBorder="1"/>
    <xf numFmtId="9" fontId="0" fillId="0" borderId="22" xfId="0" applyNumberFormat="1" applyFont="1" applyFill="1" applyBorder="1"/>
    <xf numFmtId="9" fontId="0" fillId="0" borderId="23" xfId="0" applyNumberFormat="1" applyFont="1" applyFill="1" applyBorder="1"/>
    <xf numFmtId="165" fontId="0" fillId="0" borderId="22" xfId="0" applyNumberFormat="1" applyFont="1" applyFill="1" applyBorder="1"/>
    <xf numFmtId="9" fontId="0" fillId="0" borderId="21" xfId="0" applyNumberFormat="1" applyFont="1" applyFill="1" applyBorder="1"/>
    <xf numFmtId="167" fontId="0" fillId="0" borderId="22" xfId="0" applyNumberFormat="1" applyFont="1" applyFill="1" applyBorder="1"/>
    <xf numFmtId="167" fontId="0" fillId="0" borderId="23" xfId="0" applyNumberFormat="1" applyFont="1" applyFill="1" applyBorder="1"/>
    <xf numFmtId="0" fontId="0" fillId="0" borderId="17" xfId="0" applyFont="1" applyFill="1" applyBorder="1" applyAlignment="1">
      <alignment vertical="center"/>
    </xf>
    <xf numFmtId="9" fontId="0" fillId="0" borderId="19" xfId="0" applyNumberFormat="1" applyFont="1" applyFill="1" applyBorder="1" applyAlignment="1">
      <alignment vertical="center"/>
    </xf>
    <xf numFmtId="9" fontId="0" fillId="0" borderId="0" xfId="0" applyNumberFormat="1" applyFont="1" applyFill="1" applyAlignment="1">
      <alignment vertical="center"/>
    </xf>
    <xf numFmtId="9" fontId="0" fillId="0" borderId="21" xfId="0" applyNumberFormat="1" applyFont="1" applyFill="1" applyBorder="1" applyAlignment="1">
      <alignment vertical="center"/>
    </xf>
    <xf numFmtId="9" fontId="0" fillId="0" borderId="22" xfId="0" applyNumberFormat="1" applyFont="1" applyFill="1" applyBorder="1" applyAlignment="1">
      <alignment vertical="center"/>
    </xf>
    <xf numFmtId="9" fontId="0" fillId="0" borderId="17" xfId="0" applyNumberFormat="1" applyFont="1" applyFill="1" applyBorder="1"/>
    <xf numFmtId="9" fontId="0" fillId="0" borderId="17" xfId="0" applyNumberFormat="1" applyFont="1" applyFill="1" applyBorder="1" applyAlignment="1">
      <alignment horizontal="center" vertical="center"/>
    </xf>
    <xf numFmtId="0" fontId="0" fillId="0" borderId="18" xfId="0" applyFont="1" applyFill="1" applyBorder="1"/>
    <xf numFmtId="9" fontId="0" fillId="0" borderId="0" xfId="0" applyNumberFormat="1" applyFont="1" applyFill="1" applyAlignment="1">
      <alignment horizontal="center" vertical="center"/>
    </xf>
    <xf numFmtId="9" fontId="0" fillId="0" borderId="0" xfId="0" applyNumberFormat="1" applyFont="1" applyFill="1" applyAlignment="1">
      <alignment horizontal="center" vertical="center"/>
    </xf>
    <xf numFmtId="9" fontId="0" fillId="0" borderId="22" xfId="0" applyNumberFormat="1" applyFont="1" applyFill="1" applyBorder="1" applyAlignment="1">
      <alignment horizontal="center" vertical="center"/>
    </xf>
    <xf numFmtId="0" fontId="0" fillId="0" borderId="21" xfId="0" applyFont="1" applyFill="1" applyBorder="1"/>
    <xf numFmtId="9" fontId="0" fillId="0" borderId="17" xfId="0" applyNumberFormat="1" applyFont="1" applyFill="1" applyBorder="1" applyAlignment="1">
      <alignment horizontal="center" vertical="center"/>
    </xf>
    <xf numFmtId="0" fontId="0" fillId="0" borderId="22" xfId="0" applyFont="1" applyFill="1" applyBorder="1" applyAlignment="1">
      <alignment horizontal="center" vertical="center"/>
    </xf>
    <xf numFmtId="9" fontId="0" fillId="0" borderId="22" xfId="0" applyNumberFormat="1" applyFont="1" applyFill="1" applyBorder="1" applyAlignment="1">
      <alignment horizontal="center" vertical="center"/>
    </xf>
    <xf numFmtId="0" fontId="1" fillId="0" borderId="0" xfId="0" applyFont="1" applyBorder="1"/>
    <xf numFmtId="0" fontId="0" fillId="0" borderId="17" xfId="0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0" xfId="0" applyBorder="1" applyAlignment="1">
      <alignment horizontal="center"/>
    </xf>
    <xf numFmtId="9" fontId="0" fillId="0" borderId="0" xfId="0" applyNumberFormat="1" applyBorder="1"/>
    <xf numFmtId="0" fontId="0" fillId="0" borderId="18" xfId="0" applyBorder="1" applyAlignment="1">
      <alignment horizontal="center"/>
    </xf>
    <xf numFmtId="9" fontId="0" fillId="0" borderId="0" xfId="1" applyFont="1" applyBorder="1"/>
    <xf numFmtId="9" fontId="0" fillId="0" borderId="20" xfId="1" applyFont="1" applyBorder="1"/>
    <xf numFmtId="0" fontId="3" fillId="0" borderId="0" xfId="0" applyFont="1" applyBorder="1"/>
    <xf numFmtId="0" fontId="0" fillId="0" borderId="17" xfId="0" applyFont="1" applyFill="1" applyBorder="1" applyAlignment="1">
      <alignment horizontal="center"/>
    </xf>
    <xf numFmtId="0" fontId="0" fillId="0" borderId="18" xfId="0" applyFont="1" applyFill="1" applyBorder="1" applyAlignment="1">
      <alignment horizontal="center"/>
    </xf>
    <xf numFmtId="0" fontId="0" fillId="0" borderId="21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9" fontId="0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11" fontId="0" fillId="0" borderId="0" xfId="0" applyNumberFormat="1" applyFont="1" applyFill="1" applyBorder="1"/>
    <xf numFmtId="0" fontId="0" fillId="0" borderId="0" xfId="0" applyFont="1" applyFill="1" applyBorder="1" applyAlignment="1">
      <alignment horizontal="center" vertical="center" wrapText="1"/>
    </xf>
    <xf numFmtId="0" fontId="0" fillId="0" borderId="19" xfId="0" applyFont="1" applyFill="1" applyBorder="1" applyAlignment="1">
      <alignment horizontal="center" vertical="center" wrapText="1"/>
    </xf>
    <xf numFmtId="0" fontId="0" fillId="0" borderId="22" xfId="0" applyFont="1" applyFill="1" applyBorder="1" applyAlignment="1">
      <alignment horizontal="center" vertical="center" wrapText="1"/>
    </xf>
    <xf numFmtId="11" fontId="0" fillId="0" borderId="22" xfId="0" applyNumberFormat="1" applyFont="1" applyFill="1" applyBorder="1"/>
  </cellXfs>
  <cellStyles count="5">
    <cellStyle name="Comma 2" xfId="2" xr:uid="{0E3CC3E5-DB68-490C-9949-7FB6B3372AE8}"/>
    <cellStyle name="Hyperlink" xfId="3" builtinId="8"/>
    <cellStyle name="Normal" xfId="0" builtinId="0"/>
    <cellStyle name="Normal 4" xfId="4" xr:uid="{43E2CA47-1AC3-40FA-A4AF-3892E07F17AE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330806159893631"/>
          <c:y val="5.0925925925925923E-2"/>
          <c:w val="0.74639231666130301"/>
          <c:h val="0.81568678915135628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'EV projection'!$K$4</c:f>
              <c:strCache>
                <c:ptCount val="1"/>
                <c:pt idx="0">
                  <c:v>PHEV-10 PC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'EV projection'!$L$2:$Q$2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'EV projection'!$L$4:$Q$4</c:f>
              <c:numCache>
                <c:formatCode>0.00</c:formatCode>
                <c:ptCount val="6"/>
                <c:pt idx="0">
                  <c:v>0.69757916332225467</c:v>
                </c:pt>
                <c:pt idx="1">
                  <c:v>0.33691944127825885</c:v>
                </c:pt>
                <c:pt idx="2">
                  <c:v>0.18084518061603433</c:v>
                </c:pt>
                <c:pt idx="3">
                  <c:v>9.6721700181496617E-2</c:v>
                </c:pt>
                <c:pt idx="4">
                  <c:v>9.7437851578547854E-2</c:v>
                </c:pt>
                <c:pt idx="5">
                  <c:v>0.10258199900682623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0-4A2C-861A-BE009916EC97}"/>
            </c:ext>
          </c:extLst>
        </c:ser>
        <c:ser>
          <c:idx val="2"/>
          <c:order val="2"/>
          <c:tx>
            <c:strRef>
              <c:f>'EV projection'!$K$5</c:f>
              <c:strCache>
                <c:ptCount val="1"/>
                <c:pt idx="0">
                  <c:v>BEV-100 PC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'EV projection'!$L$2:$Q$2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'EV projection'!$L$5:$Q$5</c:f>
              <c:numCache>
                <c:formatCode>0.00</c:formatCode>
                <c:ptCount val="6"/>
                <c:pt idx="0">
                  <c:v>23.941449733818082</c:v>
                </c:pt>
                <c:pt idx="1">
                  <c:v>73.480432421645745</c:v>
                </c:pt>
                <c:pt idx="2">
                  <c:v>126.28670128633935</c:v>
                </c:pt>
                <c:pt idx="3">
                  <c:v>155.34502189639147</c:v>
                </c:pt>
                <c:pt idx="4">
                  <c:v>173.33791545919294</c:v>
                </c:pt>
                <c:pt idx="5">
                  <c:v>183.95383406745518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E0-4A2C-861A-BE009916EC97}"/>
            </c:ext>
          </c:extLst>
        </c:ser>
        <c:ser>
          <c:idx val="3"/>
          <c:order val="3"/>
          <c:tx>
            <c:strRef>
              <c:f>'EV projection'!$K$6</c:f>
              <c:strCache>
                <c:ptCount val="1"/>
                <c:pt idx="0">
                  <c:v>BEV-200 PC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'EV projection'!$L$2:$Q$2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'EV projection'!$L$6:$Q$6</c:f>
              <c:numCache>
                <c:formatCode>0.00</c:formatCode>
                <c:ptCount val="6"/>
                <c:pt idx="0">
                  <c:v>5.3242752584000081</c:v>
                </c:pt>
                <c:pt idx="1">
                  <c:v>42.974647234378743</c:v>
                </c:pt>
                <c:pt idx="2">
                  <c:v>72.417091175951725</c:v>
                </c:pt>
                <c:pt idx="3">
                  <c:v>88.077770052130802</c:v>
                </c:pt>
                <c:pt idx="4">
                  <c:v>97.105750235732984</c:v>
                </c:pt>
                <c:pt idx="5">
                  <c:v>101.94916927797028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E0-4A2C-861A-BE009916E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3076623"/>
        <c:axId val="565030879"/>
      </c:barChart>
      <c:lineChart>
        <c:grouping val="standard"/>
        <c:varyColors val="0"/>
        <c:ser>
          <c:idx val="0"/>
          <c:order val="0"/>
          <c:tx>
            <c:strRef>
              <c:f>'EV projection'!$K$3</c:f>
              <c:strCache>
                <c:ptCount val="1"/>
                <c:pt idx="0">
                  <c:v>EV penetration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9050">
                <a:solidFill>
                  <a:schemeClr val="accent1"/>
                </a:solidFill>
              </a:ln>
              <a:effectLst/>
            </c:spPr>
          </c:marker>
          <c:cat>
            <c:numRef>
              <c:f>'EV projection'!$L$2:$Q$2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'EV projection'!$L$3:$Q$3</c:f>
              <c:numCache>
                <c:formatCode>0.0%</c:formatCode>
                <c:ptCount val="6"/>
                <c:pt idx="0">
                  <c:v>0.15298819759335802</c:v>
                </c:pt>
                <c:pt idx="1">
                  <c:v>0.46162448793636079</c:v>
                </c:pt>
                <c:pt idx="2">
                  <c:v>0.75166952898328931</c:v>
                </c:pt>
                <c:pt idx="3">
                  <c:v>0.89703683185136529</c:v>
                </c:pt>
                <c:pt idx="4">
                  <c:v>0.96257567899542951</c:v>
                </c:pt>
                <c:pt idx="5">
                  <c:v>0.98783048700157317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E0-4A2C-861A-BE009916E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8815999"/>
        <c:axId val="715008815"/>
      </c:lineChart>
      <c:catAx>
        <c:axId val="8130766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65030879"/>
        <c:crosses val="autoZero"/>
        <c:auto val="1"/>
        <c:lblAlgn val="ctr"/>
        <c:lblOffset val="100"/>
        <c:noMultiLvlLbl val="0"/>
      </c:catAx>
      <c:valAx>
        <c:axId val="5650308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EV</a:t>
                </a:r>
                <a:r>
                  <a:rPr lang="en-US" baseline="0"/>
                  <a:t> battery capacity (GWh)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0714410698662667E-2"/>
              <c:y val="0.149960629921259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13076623"/>
        <c:crosses val="autoZero"/>
        <c:crossBetween val="between"/>
        <c:majorUnit val="70"/>
      </c:valAx>
      <c:valAx>
        <c:axId val="715008815"/>
        <c:scaling>
          <c:orientation val="minMax"/>
          <c:max val="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EV penetration</a:t>
                </a:r>
              </a:p>
            </c:rich>
          </c:tx>
          <c:layout>
            <c:manualLayout>
              <c:xMode val="edge"/>
              <c:yMode val="edge"/>
              <c:x val="0.94744743502102935"/>
              <c:y val="0.2733338820452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high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58815999"/>
        <c:crosses val="max"/>
        <c:crossBetween val="between"/>
        <c:majorUnit val="0.2"/>
      </c:valAx>
      <c:catAx>
        <c:axId val="5588159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15008815"/>
        <c:crosses val="autoZero"/>
        <c:auto val="1"/>
        <c:lblAlgn val="ctr"/>
        <c:lblOffset val="100"/>
        <c:noMultiLvlLbl val="0"/>
      </c:cat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3579393624977801"/>
          <c:y val="6.0727774881798299E-2"/>
          <c:w val="0.28122562276267354"/>
          <c:h val="0.263265529308836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505788585229"/>
          <c:y val="5.0925925925925923E-2"/>
          <c:w val="0.74939532037438705"/>
          <c:h val="0.81568678915135628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'EV projection'!$K$10</c:f>
              <c:strCache>
                <c:ptCount val="1"/>
                <c:pt idx="0">
                  <c:v>PHEV-10 PC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'EV projection'!$L$2:$Q$2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'EV projection'!$L$10:$Q$10</c:f>
              <c:numCache>
                <c:formatCode>0.00</c:formatCode>
                <c:ptCount val="6"/>
                <c:pt idx="0">
                  <c:v>0.4930204980269301</c:v>
                </c:pt>
                <c:pt idx="1">
                  <c:v>0.57302903985672138</c:v>
                </c:pt>
                <c:pt idx="2">
                  <c:v>0.65139072723868052</c:v>
                </c:pt>
                <c:pt idx="3">
                  <c:v>0.56525557803949078</c:v>
                </c:pt>
                <c:pt idx="4">
                  <c:v>1.7699908891940467E-7</c:v>
                </c:pt>
                <c:pt idx="5">
                  <c:v>1.1297513113196007E-8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83-456D-AE16-8574DFD08F35}"/>
            </c:ext>
          </c:extLst>
        </c:ser>
        <c:ser>
          <c:idx val="2"/>
          <c:order val="2"/>
          <c:tx>
            <c:strRef>
              <c:f>'EV projection'!$K$11</c:f>
              <c:strCache>
                <c:ptCount val="1"/>
                <c:pt idx="0">
                  <c:v>BEV-100 PC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'EV projection'!$L$2:$Q$2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'EV projection'!$L$11:$Q$11</c:f>
              <c:numCache>
                <c:formatCode>0.00</c:formatCode>
                <c:ptCount val="6"/>
                <c:pt idx="0">
                  <c:v>21.83893900656216</c:v>
                </c:pt>
                <c:pt idx="1">
                  <c:v>66.156164621322361</c:v>
                </c:pt>
                <c:pt idx="2">
                  <c:v>105.12941506179499</c:v>
                </c:pt>
                <c:pt idx="3">
                  <c:v>135.2472850693166</c:v>
                </c:pt>
                <c:pt idx="4">
                  <c:v>157.56906862567462</c:v>
                </c:pt>
                <c:pt idx="5">
                  <c:v>171.24352680048759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83-456D-AE16-8574DFD08F35}"/>
            </c:ext>
          </c:extLst>
        </c:ser>
        <c:ser>
          <c:idx val="3"/>
          <c:order val="3"/>
          <c:tx>
            <c:strRef>
              <c:f>'EV projection'!$K$12</c:f>
              <c:strCache>
                <c:ptCount val="1"/>
                <c:pt idx="0">
                  <c:v>BEV-200 PC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'EV projection'!$L$2:$Q$2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'EV projection'!$L$12:$Q$12</c:f>
              <c:numCache>
                <c:formatCode>0.00</c:formatCode>
                <c:ptCount val="6"/>
                <c:pt idx="0">
                  <c:v>4.9674627431321738</c:v>
                </c:pt>
                <c:pt idx="1">
                  <c:v>40.226975607947196</c:v>
                </c:pt>
                <c:pt idx="2">
                  <c:v>63.472820387364301</c:v>
                </c:pt>
                <c:pt idx="3">
                  <c:v>81.432202372076944</c:v>
                </c:pt>
                <c:pt idx="4">
                  <c:v>94.727194034921965</c:v>
                </c:pt>
                <c:pt idx="5">
                  <c:v>102.99774604911931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83-456D-AE16-8574DFD08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3076623"/>
        <c:axId val="565030879"/>
      </c:barChart>
      <c:lineChart>
        <c:grouping val="standard"/>
        <c:varyColors val="0"/>
        <c:ser>
          <c:idx val="0"/>
          <c:order val="0"/>
          <c:tx>
            <c:strRef>
              <c:f>'EV projection'!$K$9</c:f>
              <c:strCache>
                <c:ptCount val="1"/>
                <c:pt idx="0">
                  <c:v>EV penetration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9050">
                <a:solidFill>
                  <a:schemeClr val="accent1"/>
                </a:solidFill>
              </a:ln>
              <a:effectLst/>
            </c:spPr>
          </c:marker>
          <c:cat>
            <c:numRef>
              <c:f>'EV projection'!$L$2:$Q$2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'EV projection'!$L$9:$Q$9</c:f>
              <c:numCache>
                <c:formatCode>0.0%</c:formatCode>
                <c:ptCount val="6"/>
                <c:pt idx="0">
                  <c:v>0.13451934906225771</c:v>
                </c:pt>
                <c:pt idx="1">
                  <c:v>0.42616141487072273</c:v>
                </c:pt>
                <c:pt idx="2">
                  <c:v>0.63607529788552075</c:v>
                </c:pt>
                <c:pt idx="3">
                  <c:v>0.79206782846224477</c:v>
                </c:pt>
                <c:pt idx="4">
                  <c:v>0.87245676292546792</c:v>
                </c:pt>
                <c:pt idx="5">
                  <c:v>0.92345935013921954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83-456D-AE16-8574DFD08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8815999"/>
        <c:axId val="715008815"/>
      </c:lineChart>
      <c:catAx>
        <c:axId val="8130766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65030879"/>
        <c:crosses val="autoZero"/>
        <c:auto val="1"/>
        <c:lblAlgn val="ctr"/>
        <c:lblOffset val="100"/>
        <c:noMultiLvlLbl val="0"/>
      </c:catAx>
      <c:valAx>
        <c:axId val="5650308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EV</a:t>
                </a:r>
                <a:r>
                  <a:rPr lang="en-US" baseline="0"/>
                  <a:t> battery capacity (GWh)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0714410698662667E-2"/>
              <c:y val="0.149960629921259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13076623"/>
        <c:crosses val="autoZero"/>
        <c:crossBetween val="between"/>
        <c:majorUnit val="70"/>
      </c:valAx>
      <c:valAx>
        <c:axId val="715008815"/>
        <c:scaling>
          <c:orientation val="minMax"/>
          <c:max val="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EV penetration</a:t>
                </a:r>
              </a:p>
            </c:rich>
          </c:tx>
          <c:layout>
            <c:manualLayout>
              <c:xMode val="edge"/>
              <c:yMode val="edge"/>
              <c:x val="0.94744743502102935"/>
              <c:y val="0.2733338820452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high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58815999"/>
        <c:crosses val="max"/>
        <c:crossBetween val="between"/>
        <c:majorUnit val="0.2"/>
      </c:valAx>
      <c:catAx>
        <c:axId val="5588159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15008815"/>
        <c:crosses val="autoZero"/>
        <c:auto val="1"/>
        <c:lblAlgn val="ctr"/>
        <c:lblOffset val="100"/>
        <c:noMultiLvlLbl val="0"/>
      </c:cat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3579393624977801"/>
          <c:y val="6.0727774881798299E-2"/>
          <c:w val="0.28122562276267354"/>
          <c:h val="0.263265529308836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906629245601726"/>
          <c:y val="5.0925925925925923E-2"/>
          <c:w val="0.84542969257555689"/>
          <c:h val="0.7130630604259968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'EV projection'!$K$30</c:f>
              <c:strCache>
                <c:ptCount val="1"/>
                <c:pt idx="0">
                  <c:v>NMC622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'EV projection'!$L$29:$Q$29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'EV projection'!$L$30:$Q$30</c:f>
              <c:numCache>
                <c:formatCode>0.0%</c:formatCode>
                <c:ptCount val="6"/>
                <c:pt idx="0">
                  <c:v>8.6907449209932097E-2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03-4DA4-B099-A79FB949F66D}"/>
            </c:ext>
          </c:extLst>
        </c:ser>
        <c:ser>
          <c:idx val="1"/>
          <c:order val="1"/>
          <c:tx>
            <c:strRef>
              <c:f>'EV projection'!$K$31</c:f>
              <c:strCache>
                <c:ptCount val="1"/>
                <c:pt idx="0">
                  <c:v>NMC811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'EV projection'!$L$29:$Q$29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'EV projection'!$L$31:$Q$31</c:f>
              <c:numCache>
                <c:formatCode>0.0%</c:formatCode>
                <c:ptCount val="6"/>
                <c:pt idx="0">
                  <c:v>8.2768999247553932E-2</c:v>
                </c:pt>
                <c:pt idx="1">
                  <c:v>0.14145974416854701</c:v>
                </c:pt>
                <c:pt idx="2">
                  <c:v>0.12264860797592099</c:v>
                </c:pt>
                <c:pt idx="3">
                  <c:v>0.11136192626034599</c:v>
                </c:pt>
                <c:pt idx="4">
                  <c:v>0.103837471783295</c:v>
                </c:pt>
                <c:pt idx="5">
                  <c:v>0.10007524454477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03-4DA4-B099-A79FB949F66D}"/>
            </c:ext>
          </c:extLst>
        </c:ser>
        <c:ser>
          <c:idx val="2"/>
          <c:order val="2"/>
          <c:tx>
            <c:strRef>
              <c:f>'EV projection'!$K$32</c:f>
              <c:strCache>
                <c:ptCount val="1"/>
                <c:pt idx="0">
                  <c:v>NCA (I)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'EV projection'!$L$29:$Q$29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'EV projection'!$L$32:$Q$32</c:f>
              <c:numCache>
                <c:formatCode>0.0%</c:formatCode>
                <c:ptCount val="6"/>
                <c:pt idx="0">
                  <c:v>0.83032355154251403</c:v>
                </c:pt>
                <c:pt idx="1">
                  <c:v>0.85854025583145299</c:v>
                </c:pt>
                <c:pt idx="2">
                  <c:v>0.87735139202407908</c:v>
                </c:pt>
                <c:pt idx="3">
                  <c:v>0.88863807373965398</c:v>
                </c:pt>
                <c:pt idx="4">
                  <c:v>0.89616252821670495</c:v>
                </c:pt>
                <c:pt idx="5">
                  <c:v>0.8999247554552301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03-4DA4-B099-A79FB949F66D}"/>
            </c:ext>
          </c:extLst>
        </c:ser>
        <c:ser>
          <c:idx val="3"/>
          <c:order val="3"/>
          <c:tx>
            <c:strRef>
              <c:f>'EV projection'!$K$33</c:f>
              <c:strCache>
                <c:ptCount val="1"/>
                <c:pt idx="0">
                  <c:v>LFP(II)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'EV projection'!$L$29:$Q$29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'EV projection'!$L$33:$Q$33</c:f>
              <c:numCache>
                <c:formatCode>0.0%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03-4DA4-B099-A79FB949F66D}"/>
            </c:ext>
          </c:extLst>
        </c:ser>
        <c:ser>
          <c:idx val="4"/>
          <c:order val="4"/>
          <c:tx>
            <c:strRef>
              <c:f>'EV projection'!$K$34</c:f>
              <c:strCache>
                <c:ptCount val="1"/>
                <c:pt idx="0">
                  <c:v>NMC955 / NCA (II)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'EV projection'!$L$29:$Q$29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'EV projection'!$L$34:$Q$34</c:f>
              <c:numCache>
                <c:formatCode>0.0%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03-4DA4-B099-A79FB949F66D}"/>
            </c:ext>
          </c:extLst>
        </c:ser>
        <c:ser>
          <c:idx val="5"/>
          <c:order val="5"/>
          <c:tx>
            <c:strRef>
              <c:f>'EV projection'!$K$35</c:f>
              <c:strCache>
                <c:ptCount val="1"/>
                <c:pt idx="0">
                  <c:v>Li-S / Li-air / SSB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'EV projection'!$L$29:$Q$29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'EV projection'!$L$35:$Q$35</c:f>
              <c:numCache>
                <c:formatCode>0.0%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03-4DA4-B099-A79FB949F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4322095"/>
        <c:axId val="588253743"/>
      </c:barChart>
      <c:catAx>
        <c:axId val="524322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1771211766845981"/>
              <c:y val="0.82362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88253743"/>
        <c:crosses val="autoZero"/>
        <c:auto val="1"/>
        <c:lblAlgn val="ctr"/>
        <c:lblOffset val="100"/>
        <c:noMultiLvlLbl val="0"/>
      </c:catAx>
      <c:valAx>
        <c:axId val="58825374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Share of battery chemistry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24322095"/>
        <c:crosses val="autoZero"/>
        <c:crossBetween val="between"/>
        <c:majorUnit val="0.2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"/>
          <c:y val="0.87918489355497231"/>
          <c:w val="1"/>
          <c:h val="0.12081510644502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906629245601726"/>
          <c:y val="5.0925925925925923E-2"/>
          <c:w val="0.84542969257555689"/>
          <c:h val="0.7130630604259968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'EV projection'!$K$38</c:f>
              <c:strCache>
                <c:ptCount val="1"/>
                <c:pt idx="0">
                  <c:v>NMC622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'EV projection'!$L$29:$Q$29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'EV projection'!$L$38:$Q$38</c:f>
              <c:numCache>
                <c:formatCode>0.0%</c:formatCode>
                <c:ptCount val="6"/>
                <c:pt idx="0">
                  <c:v>8.1180811808118203E-2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A1-4A48-972D-9F4B5E6EAC23}"/>
            </c:ext>
          </c:extLst>
        </c:ser>
        <c:ser>
          <c:idx val="1"/>
          <c:order val="1"/>
          <c:tx>
            <c:strRef>
              <c:f>'EV projection'!$K$39</c:f>
              <c:strCache>
                <c:ptCount val="1"/>
                <c:pt idx="0">
                  <c:v>NMC811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'EV projection'!$L$29:$Q$29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'EV projection'!$L$39:$Q$39</c:f>
              <c:numCache>
                <c:formatCode>0.0%</c:formatCode>
                <c:ptCount val="6"/>
                <c:pt idx="0">
                  <c:v>8.1180811808117787E-2</c:v>
                </c:pt>
                <c:pt idx="1">
                  <c:v>8.3025830258302694E-2</c:v>
                </c:pt>
                <c:pt idx="2">
                  <c:v>6.1500615006151805E-3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A1-4A48-972D-9F4B5E6EAC23}"/>
            </c:ext>
          </c:extLst>
        </c:ser>
        <c:ser>
          <c:idx val="2"/>
          <c:order val="2"/>
          <c:tx>
            <c:strRef>
              <c:f>'EV projection'!$K$40</c:f>
              <c:strCache>
                <c:ptCount val="1"/>
                <c:pt idx="0">
                  <c:v>NCA (I)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'EV projection'!$L$29:$Q$29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'EV projection'!$L$40:$Q$40</c:f>
              <c:numCache>
                <c:formatCode>0.0%</c:formatCode>
                <c:ptCount val="6"/>
                <c:pt idx="0">
                  <c:v>0.80781057810578105</c:v>
                </c:pt>
                <c:pt idx="1">
                  <c:v>0.53659286592865829</c:v>
                </c:pt>
                <c:pt idx="2">
                  <c:v>0.10455104551045481</c:v>
                </c:pt>
                <c:pt idx="3">
                  <c:v>1.38376383763838E-2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A1-4A48-972D-9F4B5E6EAC23}"/>
            </c:ext>
          </c:extLst>
        </c:ser>
        <c:ser>
          <c:idx val="3"/>
          <c:order val="3"/>
          <c:tx>
            <c:strRef>
              <c:f>'EV projection'!$K$41</c:f>
              <c:strCache>
                <c:ptCount val="1"/>
                <c:pt idx="0">
                  <c:v>LFP(II)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'EV projection'!$L$29:$Q$29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'EV projection'!$L$41:$Q$41</c:f>
              <c:numCache>
                <c:formatCode>0.0%</c:formatCode>
                <c:ptCount val="6"/>
                <c:pt idx="0">
                  <c:v>4.6125461254609944E-3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A1-4A48-972D-9F4B5E6EAC23}"/>
            </c:ext>
          </c:extLst>
        </c:ser>
        <c:ser>
          <c:idx val="4"/>
          <c:order val="4"/>
          <c:tx>
            <c:strRef>
              <c:f>'EV projection'!$K$42</c:f>
              <c:strCache>
                <c:ptCount val="1"/>
                <c:pt idx="0">
                  <c:v>NMC955 / NCA (II)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'EV projection'!$L$29:$Q$29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'EV projection'!$L$42:$Q$42</c:f>
              <c:numCache>
                <c:formatCode>0.0%</c:formatCode>
                <c:ptCount val="6"/>
                <c:pt idx="0">
                  <c:v>2.5215252152521971E-2</c:v>
                </c:pt>
                <c:pt idx="1">
                  <c:v>0.38038130381303903</c:v>
                </c:pt>
                <c:pt idx="2">
                  <c:v>0.88929889298893006</c:v>
                </c:pt>
                <c:pt idx="3">
                  <c:v>0.98616236162361615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A1-4A48-972D-9F4B5E6EAC23}"/>
            </c:ext>
          </c:extLst>
        </c:ser>
        <c:ser>
          <c:idx val="5"/>
          <c:order val="5"/>
          <c:tx>
            <c:strRef>
              <c:f>'EV projection'!$K$43</c:f>
              <c:strCache>
                <c:ptCount val="1"/>
                <c:pt idx="0">
                  <c:v>Li-S / Li-air / SSB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'EV projection'!$L$29:$Q$29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'EV projection'!$L$43:$Q$43</c:f>
              <c:numCache>
                <c:formatCode>0.0%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A1-4A48-972D-9F4B5E6EA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4322095"/>
        <c:axId val="588253743"/>
      </c:barChart>
      <c:catAx>
        <c:axId val="524322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1771211766845981"/>
              <c:y val="0.82362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88253743"/>
        <c:crosses val="autoZero"/>
        <c:auto val="1"/>
        <c:lblAlgn val="ctr"/>
        <c:lblOffset val="100"/>
        <c:noMultiLvlLbl val="0"/>
      </c:catAx>
      <c:valAx>
        <c:axId val="58825374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Share of battery chemistry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24322095"/>
        <c:crosses val="autoZero"/>
        <c:crossBetween val="between"/>
        <c:majorUnit val="0.2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"/>
          <c:y val="0.87918489355497231"/>
          <c:w val="1"/>
          <c:h val="0.12081510644502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906629245601726"/>
          <c:y val="5.0925925925925923E-2"/>
          <c:w val="0.84542969257555689"/>
          <c:h val="0.7130630604259968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'EV projection'!$K$46</c:f>
              <c:strCache>
                <c:ptCount val="1"/>
                <c:pt idx="0">
                  <c:v>NMC622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'EV projection'!$L$29:$Q$29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'EV projection'!$L$46:$Q$46</c:f>
              <c:numCache>
                <c:formatCode>0.0%</c:formatCode>
                <c:ptCount val="6"/>
                <c:pt idx="0">
                  <c:v>9.1218305504019603E-2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DA-4519-8E38-8CA123F504B2}"/>
            </c:ext>
          </c:extLst>
        </c:ser>
        <c:ser>
          <c:idx val="1"/>
          <c:order val="1"/>
          <c:tx>
            <c:strRef>
              <c:f>'EV projection'!$K$47</c:f>
              <c:strCache>
                <c:ptCount val="1"/>
                <c:pt idx="0">
                  <c:v>NMC811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'EV projection'!$L$29:$Q$29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'EV projection'!$L$47:$Q$47</c:f>
              <c:numCache>
                <c:formatCode>0.0%</c:formatCode>
                <c:ptCount val="6"/>
                <c:pt idx="0">
                  <c:v>2.6283240568954404E-2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DA-4519-8E38-8CA123F504B2}"/>
            </c:ext>
          </c:extLst>
        </c:ser>
        <c:ser>
          <c:idx val="2"/>
          <c:order val="2"/>
          <c:tx>
            <c:strRef>
              <c:f>'EV projection'!$K$48</c:f>
              <c:strCache>
                <c:ptCount val="1"/>
                <c:pt idx="0">
                  <c:v>NCA (I)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'EV projection'!$L$29:$Q$29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'EV projection'!$L$48:$Q$48</c:f>
              <c:numCache>
                <c:formatCode>0.0%</c:formatCode>
                <c:ptCount val="6"/>
                <c:pt idx="0">
                  <c:v>0.83024118738404495</c:v>
                </c:pt>
                <c:pt idx="1">
                  <c:v>0.75139146567717896</c:v>
                </c:pt>
                <c:pt idx="2">
                  <c:v>0.34168212739641196</c:v>
                </c:pt>
                <c:pt idx="3">
                  <c:v>8.3487940630797605E-2</c:v>
                </c:pt>
                <c:pt idx="4">
                  <c:v>1.23685837971551E-2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DA-4519-8E38-8CA123F504B2}"/>
            </c:ext>
          </c:extLst>
        </c:ser>
        <c:ser>
          <c:idx val="3"/>
          <c:order val="3"/>
          <c:tx>
            <c:strRef>
              <c:f>'EV projection'!$K$49</c:f>
              <c:strCache>
                <c:ptCount val="1"/>
                <c:pt idx="0">
                  <c:v>LFP(II)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'EV projection'!$L$29:$Q$29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'EV projection'!$L$49:$Q$49</c:f>
              <c:numCache>
                <c:formatCode>0.0%</c:formatCode>
                <c:ptCount val="6"/>
                <c:pt idx="0">
                  <c:v>5.2257266542980997E-2</c:v>
                </c:pt>
                <c:pt idx="1">
                  <c:v>0.24860853432282098</c:v>
                </c:pt>
                <c:pt idx="2">
                  <c:v>0.65831787260358798</c:v>
                </c:pt>
                <c:pt idx="3">
                  <c:v>0.91651205936920233</c:v>
                </c:pt>
                <c:pt idx="4">
                  <c:v>0.98763141620284489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DA-4519-8E38-8CA123F504B2}"/>
            </c:ext>
          </c:extLst>
        </c:ser>
        <c:ser>
          <c:idx val="4"/>
          <c:order val="4"/>
          <c:tx>
            <c:strRef>
              <c:f>'EV projection'!$K$50</c:f>
              <c:strCache>
                <c:ptCount val="1"/>
                <c:pt idx="0">
                  <c:v>NMC955 / NCA (II)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'EV projection'!$L$29:$Q$29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'EV projection'!$L$50:$Q$50</c:f>
              <c:numCache>
                <c:formatCode>0.0%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FDA-4519-8E38-8CA123F504B2}"/>
            </c:ext>
          </c:extLst>
        </c:ser>
        <c:ser>
          <c:idx val="5"/>
          <c:order val="5"/>
          <c:tx>
            <c:strRef>
              <c:f>'EV projection'!$K$51</c:f>
              <c:strCache>
                <c:ptCount val="1"/>
                <c:pt idx="0">
                  <c:v>Li-S / Li-air / SSB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'EV projection'!$L$29:$Q$29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'EV projection'!$L$51:$Q$51</c:f>
              <c:numCache>
                <c:formatCode>0.0%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FDA-4519-8E38-8CA123F50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4322095"/>
        <c:axId val="588253743"/>
      </c:barChart>
      <c:catAx>
        <c:axId val="524322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1771211766845981"/>
              <c:y val="0.82362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88253743"/>
        <c:crosses val="autoZero"/>
        <c:auto val="1"/>
        <c:lblAlgn val="ctr"/>
        <c:lblOffset val="100"/>
        <c:noMultiLvlLbl val="0"/>
      </c:catAx>
      <c:valAx>
        <c:axId val="58825374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Share of battery chemistry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24322095"/>
        <c:crosses val="autoZero"/>
        <c:crossBetween val="between"/>
        <c:majorUnit val="0.2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"/>
          <c:y val="0.87918489355497231"/>
          <c:w val="1"/>
          <c:h val="0.12081510644502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906629245601726"/>
          <c:y val="5.0925925925925923E-2"/>
          <c:w val="0.84542969257555689"/>
          <c:h val="0.7130630604259968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'EV projection'!$K$54</c:f>
              <c:strCache>
                <c:ptCount val="1"/>
                <c:pt idx="0">
                  <c:v>NMC622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'EV projection'!$L$29:$Q$29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'EV projection'!$L$54:$Q$54</c:f>
              <c:numCache>
                <c:formatCode>0.0%</c:formatCode>
                <c:ptCount val="6"/>
                <c:pt idx="0">
                  <c:v>8.775704253588551E-2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D1-47B0-A3A9-46CBF545685B}"/>
            </c:ext>
          </c:extLst>
        </c:ser>
        <c:ser>
          <c:idx val="1"/>
          <c:order val="1"/>
          <c:tx>
            <c:strRef>
              <c:f>'EV projection'!$K$55</c:f>
              <c:strCache>
                <c:ptCount val="1"/>
                <c:pt idx="0">
                  <c:v>NMC811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'EV projection'!$L$29:$Q$29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'EV projection'!$L$55:$Q$55</c:f>
              <c:numCache>
                <c:formatCode>0.0%</c:formatCode>
                <c:ptCount val="6"/>
                <c:pt idx="0">
                  <c:v>7.8324225865209485E-2</c:v>
                </c:pt>
                <c:pt idx="1">
                  <c:v>0.140875920770755</c:v>
                </c:pt>
                <c:pt idx="2">
                  <c:v>0.11748977557823799</c:v>
                </c:pt>
                <c:pt idx="3">
                  <c:v>6.4957441202414798E-2</c:v>
                </c:pt>
                <c:pt idx="4">
                  <c:v>1.0608195575718E-2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D1-47B0-A3A9-46CBF545685B}"/>
            </c:ext>
          </c:extLst>
        </c:ser>
        <c:ser>
          <c:idx val="2"/>
          <c:order val="2"/>
          <c:tx>
            <c:strRef>
              <c:f>'EV projection'!$K$56</c:f>
              <c:strCache>
                <c:ptCount val="1"/>
                <c:pt idx="0">
                  <c:v>NCA (I)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'EV projection'!$L$29:$Q$29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'EV projection'!$L$56:$Q$56</c:f>
              <c:numCache>
                <c:formatCode>0.0%</c:formatCode>
                <c:ptCount val="6"/>
                <c:pt idx="0">
                  <c:v>0.83391873159890506</c:v>
                </c:pt>
                <c:pt idx="1">
                  <c:v>0.84881602914389798</c:v>
                </c:pt>
                <c:pt idx="2">
                  <c:v>0.861566484517304</c:v>
                </c:pt>
                <c:pt idx="3">
                  <c:v>0.55737704918032716</c:v>
                </c:pt>
                <c:pt idx="4">
                  <c:v>0.10382513661202099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D1-47B0-A3A9-46CBF545685B}"/>
            </c:ext>
          </c:extLst>
        </c:ser>
        <c:ser>
          <c:idx val="3"/>
          <c:order val="3"/>
          <c:tx>
            <c:strRef>
              <c:f>'EV projection'!$K$57</c:f>
              <c:strCache>
                <c:ptCount val="1"/>
                <c:pt idx="0">
                  <c:v>LFP(II)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'EV projection'!$L$29:$Q$29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'EV projection'!$L$57:$Q$57</c:f>
              <c:numCache>
                <c:formatCode>0.0%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D1-47B0-A3A9-46CBF545685B}"/>
            </c:ext>
          </c:extLst>
        </c:ser>
        <c:ser>
          <c:idx val="4"/>
          <c:order val="4"/>
          <c:tx>
            <c:strRef>
              <c:f>'EV projection'!$K$58</c:f>
              <c:strCache>
                <c:ptCount val="1"/>
                <c:pt idx="0">
                  <c:v>NMC955 / NCA (II)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'EV projection'!$L$29:$Q$29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'EV projection'!$L$58:$Q$58</c:f>
              <c:numCache>
                <c:formatCode>0.0%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D1-47B0-A3A9-46CBF545685B}"/>
            </c:ext>
          </c:extLst>
        </c:ser>
        <c:ser>
          <c:idx val="5"/>
          <c:order val="5"/>
          <c:tx>
            <c:strRef>
              <c:f>'EV projection'!$K$59</c:f>
              <c:strCache>
                <c:ptCount val="1"/>
                <c:pt idx="0">
                  <c:v>Li-S / Li-air / SSB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'EV projection'!$L$29:$Q$29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'EV projection'!$L$59:$Q$59</c:f>
              <c:numCache>
                <c:formatCode>0.0%</c:formatCode>
                <c:ptCount val="6"/>
                <c:pt idx="0">
                  <c:v>0</c:v>
                </c:pt>
                <c:pt idx="1">
                  <c:v>1.0308050085346991E-2</c:v>
                </c:pt>
                <c:pt idx="2">
                  <c:v>2.0943739904458029E-2</c:v>
                </c:pt>
                <c:pt idx="3">
                  <c:v>0.37766550961725798</c:v>
                </c:pt>
                <c:pt idx="4">
                  <c:v>0.88556666781226101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D1-47B0-A3A9-46CBF5456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4322095"/>
        <c:axId val="588253743"/>
      </c:barChart>
      <c:catAx>
        <c:axId val="524322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1771211766845981"/>
              <c:y val="0.82362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88253743"/>
        <c:crosses val="autoZero"/>
        <c:auto val="1"/>
        <c:lblAlgn val="ctr"/>
        <c:lblOffset val="100"/>
        <c:noMultiLvlLbl val="0"/>
      </c:catAx>
      <c:valAx>
        <c:axId val="58825374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Share of battery chemistry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24322095"/>
        <c:crosses val="autoZero"/>
        <c:crossBetween val="between"/>
        <c:majorUnit val="0.2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"/>
          <c:y val="0.87918489355497231"/>
          <c:w val="1"/>
          <c:h val="0.12081510644502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257175</xdr:colOff>
      <xdr:row>0</xdr:row>
      <xdr:rowOff>0</xdr:rowOff>
    </xdr:from>
    <xdr:to>
      <xdr:col>24</xdr:col>
      <xdr:colOff>219074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B7C661-C4C0-4977-8DA2-31213D1479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247650</xdr:colOff>
      <xdr:row>15</xdr:row>
      <xdr:rowOff>95250</xdr:rowOff>
    </xdr:from>
    <xdr:to>
      <xdr:col>24</xdr:col>
      <xdr:colOff>209549</xdr:colOff>
      <xdr:row>32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A7B66F-048F-4AD9-88A7-68BCD20A83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238125</xdr:colOff>
      <xdr:row>0</xdr:row>
      <xdr:rowOff>0</xdr:rowOff>
    </xdr:from>
    <xdr:to>
      <xdr:col>30</xdr:col>
      <xdr:colOff>361950</xdr:colOff>
      <xdr:row>15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2D0DA1-7E6B-407F-8EB3-0AFFECA35B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209550</xdr:colOff>
      <xdr:row>14</xdr:row>
      <xdr:rowOff>133350</xdr:rowOff>
    </xdr:from>
    <xdr:to>
      <xdr:col>30</xdr:col>
      <xdr:colOff>333375</xdr:colOff>
      <xdr:row>30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CCE1CC3-5BCC-4EF0-88EE-65374936AB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421217</xdr:colOff>
      <xdr:row>29</xdr:row>
      <xdr:rowOff>78316</xdr:rowOff>
    </xdr:from>
    <xdr:to>
      <xdr:col>30</xdr:col>
      <xdr:colOff>549275</xdr:colOff>
      <xdr:row>44</xdr:row>
      <xdr:rowOff>151341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1F9A32B-3226-4A3A-BFCC-7196782FA3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435428</xdr:colOff>
      <xdr:row>44</xdr:row>
      <xdr:rowOff>157445</xdr:rowOff>
    </xdr:from>
    <xdr:to>
      <xdr:col>30</xdr:col>
      <xdr:colOff>571500</xdr:colOff>
      <xdr:row>60</xdr:row>
      <xdr:rowOff>93697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0B580FB-48D4-4507-97D8-F72A201235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IB_supply%20chain_0817202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V Sales Final 2019"/>
      <sheetName val="2019 U.S. consumption"/>
      <sheetName val="CSS"/>
      <sheetName val="Unit factors"/>
      <sheetName val="Sankey"/>
      <sheetName val="Sheet1"/>
      <sheetName val="Unit factor_2019"/>
      <sheetName val="Unit factor_2025"/>
      <sheetName val="Unit factor_2030"/>
      <sheetName val="Unit factor_2035"/>
      <sheetName val="Unit factor_2040"/>
      <sheetName val="Unit factor_2045"/>
      <sheetName val="Unit factor_2050"/>
      <sheetName val="LIB components"/>
      <sheetName val="LIB Maf LCIA"/>
      <sheetName val="LIB Maf LCI"/>
      <sheetName val="Unit factor_selected"/>
      <sheetName val="EV proj_ally shoring"/>
      <sheetName val="EV proj_reshoring"/>
      <sheetName val="EV proj_BAU"/>
      <sheetName val="Transport_projected"/>
      <sheetName val="LCI"/>
      <sheetName val="Figures"/>
      <sheetName val="Sheet9"/>
      <sheetName val="Breakdown"/>
      <sheetName val="LCIA_ally-shoring"/>
      <sheetName val="LCIA_reshoring"/>
      <sheetName val="LCIA_BAU"/>
      <sheetName val="Transport"/>
      <sheetName val="LCIA_TAU"/>
      <sheetName val="TEA"/>
      <sheetName val="Tariff"/>
      <sheetName val="Raw material trading"/>
      <sheetName val="Cathode active material cost"/>
      <sheetName val="Elec proj"/>
      <sheetName val="Sheet2"/>
      <sheetName val="Sheet6"/>
      <sheetName val="LCIA US"/>
      <sheetName val="LCIA China"/>
      <sheetName val="LCIA Europe"/>
      <sheetName val="LCIA Japan"/>
      <sheetName val="LCIA Korea"/>
      <sheetName val="IMF"/>
      <sheetName val="Figure"/>
      <sheetName val="Use"/>
      <sheetName val="Condensed"/>
    </sheetNames>
    <sheetDataSet>
      <sheetData sheetId="0"/>
      <sheetData sheetId="1">
        <row r="8">
          <cell r="T8" t="str">
            <v>EV (GWh)</v>
          </cell>
          <cell r="V8" t="str">
            <v>PHEV (GWh)</v>
          </cell>
        </row>
        <row r="9">
          <cell r="S9" t="str">
            <v>NMC622</v>
          </cell>
          <cell r="T9">
            <v>2631.8457999999996</v>
          </cell>
          <cell r="U9" t="str">
            <v>NMC</v>
          </cell>
          <cell r="V9">
            <v>494.48760000000004</v>
          </cell>
        </row>
        <row r="10">
          <cell r="S10" t="str">
            <v>NMC532</v>
          </cell>
          <cell r="T10">
            <v>174.09539999999998</v>
          </cell>
          <cell r="U10" t="str">
            <v>LMO/NMC</v>
          </cell>
          <cell r="V10">
            <v>197.32</v>
          </cell>
        </row>
        <row r="11">
          <cell r="S11" t="str">
            <v>NCA</v>
          </cell>
          <cell r="T11">
            <v>11435.61</v>
          </cell>
          <cell r="U11" t="str">
            <v>NCA</v>
          </cell>
          <cell r="V11">
            <v>13.4664</v>
          </cell>
        </row>
        <row r="14">
          <cell r="T14" t="str">
            <v>EV (GWh)</v>
          </cell>
          <cell r="U14" t="str">
            <v>PHEV (GWh)</v>
          </cell>
          <cell r="W14" t="str">
            <v>EV (GWh)</v>
          </cell>
          <cell r="X14" t="str">
            <v>PHEV (GWh)</v>
          </cell>
        </row>
        <row r="15">
          <cell r="S15" t="str">
            <v>LG Chem</v>
          </cell>
          <cell r="T15">
            <v>1832.4390000000001</v>
          </cell>
          <cell r="U15">
            <v>233.37129999999999</v>
          </cell>
          <cell r="V15" t="str">
            <v>LG Chem</v>
          </cell>
          <cell r="W15">
            <v>1598.979</v>
          </cell>
          <cell r="X15">
            <v>233.37129999999999</v>
          </cell>
        </row>
        <row r="16">
          <cell r="S16" t="str">
            <v>Samsung</v>
          </cell>
          <cell r="T16">
            <v>378.93420000000003</v>
          </cell>
          <cell r="U16">
            <v>58.661999999999992</v>
          </cell>
          <cell r="V16" t="str">
            <v>Samsung SDI</v>
          </cell>
          <cell r="W16">
            <v>378.93420000000003</v>
          </cell>
          <cell r="X16">
            <v>8.595600000000001</v>
          </cell>
        </row>
        <row r="17">
          <cell r="S17" t="str">
            <v>Panasonic</v>
          </cell>
          <cell r="T17">
            <v>11435.61</v>
          </cell>
          <cell r="U17">
            <v>477.85480000000007</v>
          </cell>
          <cell r="V17" t="str">
            <v>Bosch</v>
          </cell>
          <cell r="W17">
            <v>0</v>
          </cell>
          <cell r="X17">
            <v>30.717200000000002</v>
          </cell>
        </row>
        <row r="18">
          <cell r="S18" t="str">
            <v>SK Innovation</v>
          </cell>
          <cell r="T18">
            <v>99.968000000000004</v>
          </cell>
          <cell r="U18">
            <v>84.041899999999998</v>
          </cell>
          <cell r="V18" t="str">
            <v>Panasonic</v>
          </cell>
          <cell r="W18">
            <v>0</v>
          </cell>
          <cell r="X18">
            <v>447.13760000000002</v>
          </cell>
        </row>
        <row r="19">
          <cell r="S19" t="str">
            <v>AESC</v>
          </cell>
          <cell r="T19">
            <v>494.6</v>
          </cell>
          <cell r="U19">
            <v>0</v>
          </cell>
          <cell r="V19" t="str">
            <v>Jaguar</v>
          </cell>
          <cell r="W19">
            <v>233.46</v>
          </cell>
          <cell r="X19">
            <v>0</v>
          </cell>
        </row>
        <row r="20">
          <cell r="S20" t="str">
            <v>GS Yuasa</v>
          </cell>
          <cell r="T20">
            <v>0</v>
          </cell>
          <cell r="U20">
            <v>33.72</v>
          </cell>
          <cell r="V20" t="str">
            <v>SK Innovation</v>
          </cell>
          <cell r="W20">
            <v>99.968000000000004</v>
          </cell>
          <cell r="X20">
            <v>36.053899999999999</v>
          </cell>
        </row>
        <row r="21">
          <cell r="V21" t="str">
            <v>Accumotive</v>
          </cell>
          <cell r="W21">
            <v>0</v>
          </cell>
          <cell r="X21">
            <v>47.988</v>
          </cell>
        </row>
        <row r="22">
          <cell r="V22" t="str">
            <v>AESC</v>
          </cell>
          <cell r="W22">
            <v>494.6</v>
          </cell>
          <cell r="X22">
            <v>0</v>
          </cell>
        </row>
        <row r="23">
          <cell r="V23" t="str">
            <v>Tesla</v>
          </cell>
          <cell r="W23">
            <v>11435.61</v>
          </cell>
          <cell r="X23">
            <v>0</v>
          </cell>
        </row>
        <row r="24">
          <cell r="V24" t="str">
            <v>BMW Group</v>
          </cell>
          <cell r="W24">
            <v>0</v>
          </cell>
          <cell r="X24">
            <v>50.066399999999994</v>
          </cell>
        </row>
        <row r="25">
          <cell r="V25" t="str">
            <v>GS Yuasa</v>
          </cell>
          <cell r="W25">
            <v>0</v>
          </cell>
          <cell r="X25">
            <v>33.72</v>
          </cell>
        </row>
        <row r="28">
          <cell r="T28" t="str">
            <v>EV (GWh)</v>
          </cell>
          <cell r="U28" t="str">
            <v>PHEV (GWh)</v>
          </cell>
          <cell r="W28" t="str">
            <v>EV (GWh)</v>
          </cell>
          <cell r="X28" t="str">
            <v>PHEV (GWh)</v>
          </cell>
        </row>
        <row r="29">
          <cell r="S29" t="str">
            <v>Poland</v>
          </cell>
          <cell r="T29">
            <v>743.51499999999999</v>
          </cell>
          <cell r="U29">
            <v>34.250800000000005</v>
          </cell>
          <cell r="V29" t="str">
            <v>Belgium</v>
          </cell>
          <cell r="W29">
            <v>510.05500000000001</v>
          </cell>
          <cell r="X29">
            <v>0</v>
          </cell>
        </row>
        <row r="30">
          <cell r="S30" t="str">
            <v>Hungary</v>
          </cell>
          <cell r="T30">
            <v>204.83880000000002</v>
          </cell>
          <cell r="U30">
            <v>0</v>
          </cell>
          <cell r="V30" t="str">
            <v>Hungary</v>
          </cell>
          <cell r="W30">
            <v>378.93420000000003</v>
          </cell>
          <cell r="X30">
            <v>0</v>
          </cell>
        </row>
        <row r="31">
          <cell r="S31" t="str">
            <v>United States</v>
          </cell>
          <cell r="T31">
            <v>9834.74</v>
          </cell>
          <cell r="U31">
            <v>240.2296</v>
          </cell>
          <cell r="V31" t="str">
            <v>United States</v>
          </cell>
          <cell r="W31">
            <v>12908.99</v>
          </cell>
          <cell r="X31">
            <v>240.2296</v>
          </cell>
        </row>
        <row r="32">
          <cell r="S32" t="str">
            <v>Japan</v>
          </cell>
          <cell r="T32">
            <v>3074.25</v>
          </cell>
          <cell r="U32">
            <v>454.75720000000001</v>
          </cell>
          <cell r="V32" t="str">
            <v>Korea</v>
          </cell>
          <cell r="W32">
            <v>210.11199999999999</v>
          </cell>
          <cell r="X32">
            <v>51.7624</v>
          </cell>
        </row>
        <row r="33">
          <cell r="S33" t="str">
            <v>Korea</v>
          </cell>
          <cell r="T33">
            <v>384.20740000000001</v>
          </cell>
          <cell r="U33">
            <v>158.41239999999999</v>
          </cell>
          <cell r="V33" t="str">
            <v>Poland</v>
          </cell>
          <cell r="W33">
            <v>233.46</v>
          </cell>
          <cell r="X33">
            <v>34.250800000000005</v>
          </cell>
        </row>
        <row r="34">
          <cell r="V34" t="str">
            <v>Germany</v>
          </cell>
          <cell r="W34">
            <v>0</v>
          </cell>
          <cell r="X34">
            <v>137.36720000000003</v>
          </cell>
        </row>
        <row r="35">
          <cell r="V35" t="str">
            <v>Japan</v>
          </cell>
          <cell r="W35">
            <v>0</v>
          </cell>
          <cell r="X35">
            <v>424.04</v>
          </cell>
        </row>
        <row r="52">
          <cell r="H52" t="str">
            <v>Pack Production Location</v>
          </cell>
          <cell r="I52" t="str">
            <v>Vehicle Production Location</v>
          </cell>
          <cell r="K52" t="str">
            <v>BAU</v>
          </cell>
        </row>
        <row r="53">
          <cell r="H53" t="str">
            <v>Belgium</v>
          </cell>
          <cell r="I53" t="str">
            <v>Belgium</v>
          </cell>
          <cell r="K53">
            <v>3.3713280249059022E-2</v>
          </cell>
        </row>
        <row r="54">
          <cell r="H54" t="str">
            <v>Hungary</v>
          </cell>
          <cell r="I54" t="str">
            <v>Germany</v>
          </cell>
          <cell r="K54">
            <v>2.5046543765972259E-2</v>
          </cell>
        </row>
        <row r="55">
          <cell r="H55" t="str">
            <v>Germany</v>
          </cell>
          <cell r="I55" t="str">
            <v>Germany</v>
          </cell>
          <cell r="K55">
            <v>4.0125119097497363E-3</v>
          </cell>
        </row>
        <row r="56">
          <cell r="H56" t="str">
            <v>MI, US</v>
          </cell>
          <cell r="I56" t="str">
            <v>MI, US</v>
          </cell>
          <cell r="K56">
            <v>7.0672336620125065E-2</v>
          </cell>
        </row>
        <row r="57">
          <cell r="H57" t="str">
            <v>Korea</v>
          </cell>
          <cell r="I57" t="str">
            <v>Korea</v>
          </cell>
          <cell r="K57">
            <v>1.730920202184898E-2</v>
          </cell>
        </row>
        <row r="58">
          <cell r="H58" t="str">
            <v>Poland</v>
          </cell>
          <cell r="I58" t="str">
            <v>Austria</v>
          </cell>
          <cell r="K58">
            <v>1.5431085680848769E-2</v>
          </cell>
        </row>
        <row r="59">
          <cell r="H59" t="str">
            <v>Germany</v>
          </cell>
          <cell r="I59" t="str">
            <v>Austria</v>
          </cell>
          <cell r="K59">
            <v>3.3092560101586855E-3</v>
          </cell>
        </row>
        <row r="60">
          <cell r="H60" t="str">
            <v>TN, US</v>
          </cell>
          <cell r="I60" t="str">
            <v>TN, US</v>
          </cell>
          <cell r="K60">
            <v>3.2691745814048663E-2</v>
          </cell>
        </row>
        <row r="61">
          <cell r="H61" t="str">
            <v>NV, US</v>
          </cell>
          <cell r="I61" t="str">
            <v>CA, US</v>
          </cell>
          <cell r="K61">
            <v>0.55266367929590365</v>
          </cell>
        </row>
        <row r="62">
          <cell r="H62" t="str">
            <v>CA, US</v>
          </cell>
          <cell r="I62" t="str">
            <v>CA, US</v>
          </cell>
          <cell r="K62">
            <v>0.20319975650796424</v>
          </cell>
        </row>
        <row r="63">
          <cell r="H63" t="str">
            <v>MI, US</v>
          </cell>
          <cell r="I63" t="str">
            <v>Canada</v>
          </cell>
          <cell r="K63">
            <v>6.1454665564233497E-3</v>
          </cell>
        </row>
        <row r="64">
          <cell r="H64" t="str">
            <v>MI, US</v>
          </cell>
          <cell r="I64" t="str">
            <v>Mexico</v>
          </cell>
          <cell r="K64">
            <v>3.7554923917595862E-3</v>
          </cell>
        </row>
        <row r="65">
          <cell r="H65" t="str">
            <v>Japan</v>
          </cell>
          <cell r="I65" t="str">
            <v>Japan</v>
          </cell>
          <cell r="K65">
            <v>2.8027917296783656E-2</v>
          </cell>
        </row>
        <row r="66">
          <cell r="H66" t="str">
            <v>Germany</v>
          </cell>
          <cell r="I66" t="str">
            <v>AL, U.S.</v>
          </cell>
          <cell r="K66">
            <v>1.7578390060672866E-3</v>
          </cell>
        </row>
        <row r="67">
          <cell r="H67" t="str">
            <v>Poland</v>
          </cell>
          <cell r="I67" t="str">
            <v>Sweden</v>
          </cell>
          <cell r="K67">
            <v>2.2638868732871372E-3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2">
          <cell r="A2" t="str">
            <v>Country</v>
          </cell>
          <cell r="B2" t="str">
            <v>Cathode</v>
          </cell>
          <cell r="C2" t="str">
            <v>Anode</v>
          </cell>
          <cell r="D2" t="str">
            <v>Electrolyte</v>
          </cell>
          <cell r="E2" t="str">
            <v>Separator</v>
          </cell>
        </row>
        <row r="3">
          <cell r="A3" t="str">
            <v>US</v>
          </cell>
          <cell r="C3">
            <v>0.1</v>
          </cell>
          <cell r="D3">
            <v>0.02</v>
          </cell>
          <cell r="E3">
            <v>0.06</v>
          </cell>
        </row>
        <row r="4">
          <cell r="A4" t="str">
            <v>China</v>
          </cell>
          <cell r="B4">
            <v>0.42</v>
          </cell>
          <cell r="C4">
            <v>0.65</v>
          </cell>
          <cell r="D4">
            <v>0.65</v>
          </cell>
          <cell r="E4">
            <v>0.43</v>
          </cell>
        </row>
        <row r="5">
          <cell r="A5" t="str">
            <v>Japan</v>
          </cell>
          <cell r="B5">
            <v>0.33</v>
          </cell>
          <cell r="C5">
            <v>0.19</v>
          </cell>
          <cell r="D5">
            <v>0.12</v>
          </cell>
          <cell r="E5">
            <v>0.21</v>
          </cell>
        </row>
        <row r="6">
          <cell r="A6" t="str">
            <v>Korea</v>
          </cell>
          <cell r="B6">
            <v>0.15</v>
          </cell>
          <cell r="C6">
            <v>0.06</v>
          </cell>
          <cell r="D6">
            <v>0.04</v>
          </cell>
          <cell r="E6">
            <v>0.28000000000000003</v>
          </cell>
        </row>
        <row r="7">
          <cell r="A7" t="str">
            <v>EU &amp; RoW</v>
          </cell>
          <cell r="B7">
            <v>0.1</v>
          </cell>
          <cell r="D7">
            <v>0.17</v>
          </cell>
          <cell r="E7">
            <v>0.02</v>
          </cell>
        </row>
        <row r="8">
          <cell r="A8" t="str">
            <v>Total</v>
          </cell>
          <cell r="B8">
            <v>1</v>
          </cell>
          <cell r="C8">
            <v>1</v>
          </cell>
          <cell r="D8">
            <v>1</v>
          </cell>
          <cell r="E8">
            <v>1</v>
          </cell>
        </row>
        <row r="14">
          <cell r="B14">
            <v>0.6</v>
          </cell>
          <cell r="F14">
            <v>0.69</v>
          </cell>
          <cell r="J14">
            <v>0.26</v>
          </cell>
        </row>
        <row r="15">
          <cell r="B15">
            <v>0.19</v>
          </cell>
          <cell r="F15">
            <v>0.04</v>
          </cell>
          <cell r="J15">
            <v>0.16</v>
          </cell>
        </row>
        <row r="16">
          <cell r="B16">
            <v>0.09</v>
          </cell>
          <cell r="F16">
            <v>0.03</v>
          </cell>
          <cell r="J16">
            <v>0.1</v>
          </cell>
        </row>
        <row r="17">
          <cell r="B17">
            <v>7.0000000000000007E-2</v>
          </cell>
          <cell r="F17">
            <v>0.04</v>
          </cell>
          <cell r="J17">
            <v>0.1</v>
          </cell>
        </row>
        <row r="18">
          <cell r="J18">
            <v>4.5977011494252873E-2</v>
          </cell>
        </row>
        <row r="20">
          <cell r="J20">
            <v>6.9348659003831414E-2</v>
          </cell>
        </row>
        <row r="21">
          <cell r="J21">
            <v>6.0919540229885057E-2</v>
          </cell>
        </row>
      </sheetData>
      <sheetData sheetId="14"/>
      <sheetData sheetId="15">
        <row r="2">
          <cell r="C2" t="str">
            <v>Vehicle</v>
          </cell>
          <cell r="D2" t="str">
            <v>Type</v>
          </cell>
          <cell r="H2" t="str">
            <v>Cell Production Location</v>
          </cell>
          <cell r="I2" t="str">
            <v>Pack Production Location</v>
          </cell>
        </row>
        <row r="3">
          <cell r="C3" t="str">
            <v>Audi e-tron</v>
          </cell>
          <cell r="D3" t="str">
            <v>EV</v>
          </cell>
          <cell r="H3" t="str">
            <v>Poland</v>
          </cell>
          <cell r="I3" t="str">
            <v>Belgium</v>
          </cell>
        </row>
        <row r="4">
          <cell r="C4" t="str">
            <v>BMW i3</v>
          </cell>
          <cell r="D4" t="str">
            <v>EV</v>
          </cell>
          <cell r="H4" t="str">
            <v>Hungary</v>
          </cell>
          <cell r="I4" t="str">
            <v>Hungary</v>
          </cell>
        </row>
        <row r="5">
          <cell r="C5" t="str">
            <v>Chevy Bolt</v>
          </cell>
          <cell r="D5" t="str">
            <v>EV</v>
          </cell>
          <cell r="H5" t="str">
            <v>MI, US</v>
          </cell>
          <cell r="I5" t="str">
            <v>MI, US</v>
          </cell>
        </row>
        <row r="6">
          <cell r="C6" t="str">
            <v>Hyundai Kona Electric</v>
          </cell>
          <cell r="D6" t="str">
            <v>EV</v>
          </cell>
          <cell r="H6" t="str">
            <v>Korea</v>
          </cell>
          <cell r="I6" t="str">
            <v>Korea</v>
          </cell>
        </row>
        <row r="7">
          <cell r="C7" t="str">
            <v>Jaguar I-Pace</v>
          </cell>
          <cell r="D7" t="str">
            <v>EV</v>
          </cell>
          <cell r="H7" t="str">
            <v>Poland</v>
          </cell>
          <cell r="I7" t="str">
            <v>Poland</v>
          </cell>
        </row>
        <row r="8">
          <cell r="C8" t="str">
            <v>Kia Niro EV</v>
          </cell>
          <cell r="D8" t="str">
            <v>EV</v>
          </cell>
          <cell r="H8" t="str">
            <v>Korea</v>
          </cell>
          <cell r="I8" t="str">
            <v>Korea</v>
          </cell>
        </row>
        <row r="9">
          <cell r="C9" t="str">
            <v>Nissan Leaf</v>
          </cell>
          <cell r="D9" t="str">
            <v>EV</v>
          </cell>
          <cell r="H9" t="str">
            <v>TN, US</v>
          </cell>
          <cell r="I9" t="str">
            <v>TN, US</v>
          </cell>
        </row>
        <row r="10">
          <cell r="C10" t="str">
            <v>Tesla Model 3</v>
          </cell>
          <cell r="D10" t="str">
            <v>EV</v>
          </cell>
          <cell r="H10" t="str">
            <v>NV, US</v>
          </cell>
          <cell r="I10" t="str">
            <v>NV, US</v>
          </cell>
        </row>
        <row r="11">
          <cell r="C11" t="str">
            <v>Tesla Model S</v>
          </cell>
          <cell r="D11" t="str">
            <v>EV</v>
          </cell>
          <cell r="H11" t="str">
            <v>Japan</v>
          </cell>
          <cell r="I11" t="str">
            <v>CA, US</v>
          </cell>
        </row>
        <row r="12">
          <cell r="C12" t="str">
            <v>Tesla Model X</v>
          </cell>
          <cell r="D12" t="str">
            <v>EV</v>
          </cell>
          <cell r="H12" t="str">
            <v>Japan</v>
          </cell>
          <cell r="I12" t="str">
            <v>CA, US</v>
          </cell>
        </row>
        <row r="13">
          <cell r="C13" t="str">
            <v>VW e-Golf</v>
          </cell>
          <cell r="D13" t="str">
            <v>EV</v>
          </cell>
          <cell r="H13" t="str">
            <v>Korea</v>
          </cell>
          <cell r="I13" t="str">
            <v>Hungary</v>
          </cell>
        </row>
        <row r="14">
          <cell r="C14" t="str">
            <v>BMW 5-Series Plug in (530e)</v>
          </cell>
          <cell r="D14" t="str">
            <v>PHEV</v>
          </cell>
          <cell r="H14" t="str">
            <v>Korea</v>
          </cell>
          <cell r="I14" t="str">
            <v>Germany</v>
          </cell>
        </row>
        <row r="15">
          <cell r="C15" t="str">
            <v>BMW i8</v>
          </cell>
          <cell r="D15" t="str">
            <v>PHEV</v>
          </cell>
          <cell r="H15" t="str">
            <v>Korea</v>
          </cell>
          <cell r="I15" t="str">
            <v>Germany</v>
          </cell>
        </row>
        <row r="16">
          <cell r="C16" t="str">
            <v>Chevy Volt</v>
          </cell>
          <cell r="D16" t="str">
            <v>PHEV</v>
          </cell>
          <cell r="H16" t="str">
            <v>MI, US</v>
          </cell>
          <cell r="I16" t="str">
            <v>MI, US</v>
          </cell>
        </row>
        <row r="17">
          <cell r="C17" t="str">
            <v>Chrysler Pacifica Plug-in Hybrid</v>
          </cell>
          <cell r="D17" t="str">
            <v>PHEV</v>
          </cell>
          <cell r="H17" t="str">
            <v>MI, US</v>
          </cell>
          <cell r="I17" t="str">
            <v>MI, US</v>
          </cell>
        </row>
        <row r="18">
          <cell r="C18" t="str">
            <v>Ford Fusion Energi</v>
          </cell>
          <cell r="D18" t="str">
            <v>PHEV</v>
          </cell>
          <cell r="H18" t="str">
            <v>MI, US</v>
          </cell>
          <cell r="I18" t="str">
            <v>MI, US</v>
          </cell>
        </row>
        <row r="19">
          <cell r="C19" t="str">
            <v>Honda Clarity Plug-in</v>
          </cell>
          <cell r="D19" t="str">
            <v>PHEV</v>
          </cell>
          <cell r="H19" t="str">
            <v>Japan</v>
          </cell>
          <cell r="I19" t="str">
            <v>Japan</v>
          </cell>
        </row>
        <row r="20">
          <cell r="C20" t="str">
            <v>Hyundai Ioniq Plug-In</v>
          </cell>
          <cell r="D20" t="str">
            <v>PHEV</v>
          </cell>
          <cell r="H20" t="str">
            <v>Korea</v>
          </cell>
          <cell r="I20" t="str">
            <v>Korea</v>
          </cell>
        </row>
        <row r="21">
          <cell r="C21" t="str">
            <v>Kia Niro Plug In</v>
          </cell>
          <cell r="D21" t="str">
            <v>PHEV</v>
          </cell>
          <cell r="H21" t="str">
            <v>Korea</v>
          </cell>
          <cell r="I21" t="str">
            <v>Korea</v>
          </cell>
        </row>
        <row r="22">
          <cell r="C22" t="str">
            <v>Mercedes C350We</v>
          </cell>
          <cell r="D22" t="str">
            <v>PHEV</v>
          </cell>
          <cell r="H22" t="str">
            <v>Korea</v>
          </cell>
          <cell r="I22" t="str">
            <v>Germany</v>
          </cell>
        </row>
        <row r="23">
          <cell r="C23" t="str">
            <v>Mercedes GLC 350e Hybrid</v>
          </cell>
          <cell r="D23" t="str">
            <v>PHEV</v>
          </cell>
          <cell r="H23" t="str">
            <v>Korea</v>
          </cell>
          <cell r="I23" t="str">
            <v>Germany</v>
          </cell>
        </row>
        <row r="24">
          <cell r="C24" t="str">
            <v>Mercedes GLE 550e</v>
          </cell>
          <cell r="D24" t="str">
            <v>PHEV</v>
          </cell>
          <cell r="H24" t="str">
            <v>Korea</v>
          </cell>
          <cell r="I24" t="str">
            <v>Germany</v>
          </cell>
        </row>
        <row r="25">
          <cell r="C25" t="str">
            <v>Mitsubishi Outlander Plug In</v>
          </cell>
          <cell r="D25" t="str">
            <v>PHEV</v>
          </cell>
          <cell r="H25" t="str">
            <v>Japan</v>
          </cell>
          <cell r="I25" t="str">
            <v>Japan</v>
          </cell>
        </row>
        <row r="26">
          <cell r="C26" t="str">
            <v>Porsche Cayenne S E-Hybrid</v>
          </cell>
          <cell r="D26" t="str">
            <v>PHEV</v>
          </cell>
          <cell r="H26" t="str">
            <v>Japan</v>
          </cell>
          <cell r="I26" t="str">
            <v>Germany</v>
          </cell>
        </row>
        <row r="27">
          <cell r="C27" t="str">
            <v>Porsche Panamera S E-Hybrid</v>
          </cell>
          <cell r="D27" t="str">
            <v>PHEV</v>
          </cell>
          <cell r="H27" t="str">
            <v>Japan</v>
          </cell>
          <cell r="I27" t="str">
            <v>Germany</v>
          </cell>
        </row>
        <row r="28">
          <cell r="C28" t="str">
            <v>Toyota Prius PHEV</v>
          </cell>
          <cell r="D28" t="str">
            <v>PHEV</v>
          </cell>
          <cell r="H28" t="str">
            <v>Japan</v>
          </cell>
          <cell r="I28" t="str">
            <v>Japan</v>
          </cell>
        </row>
        <row r="29">
          <cell r="C29" t="str">
            <v>Volvo XC60 Plug In</v>
          </cell>
          <cell r="D29" t="str">
            <v>PHEV</v>
          </cell>
          <cell r="H29" t="str">
            <v>Poland</v>
          </cell>
          <cell r="I29" t="str">
            <v>Poland</v>
          </cell>
        </row>
        <row r="30">
          <cell r="C30" t="str">
            <v>Volvo-XC90 Plug In</v>
          </cell>
          <cell r="D30" t="str">
            <v>PHEV</v>
          </cell>
          <cell r="H30" t="str">
            <v>Poland</v>
          </cell>
          <cell r="I30" t="str">
            <v>Poland</v>
          </cell>
        </row>
      </sheetData>
      <sheetData sheetId="16"/>
      <sheetData sheetId="17"/>
      <sheetData sheetId="18"/>
      <sheetData sheetId="19">
        <row r="64">
          <cell r="R64" t="str">
            <v>BEV-100 PC</v>
          </cell>
          <cell r="X64" t="str">
            <v>BEV-200 PC</v>
          </cell>
        </row>
        <row r="68">
          <cell r="R68" t="str">
            <v>NMC622</v>
          </cell>
          <cell r="S68" t="str">
            <v>NMC811</v>
          </cell>
          <cell r="T68" t="str">
            <v>NCA (I)</v>
          </cell>
          <cell r="U68" t="str">
            <v>LFP(II)</v>
          </cell>
          <cell r="V68" t="str">
            <v>NMC955</v>
          </cell>
          <cell r="W68" t="str">
            <v>NCA955</v>
          </cell>
          <cell r="X68" t="str">
            <v>NMC622</v>
          </cell>
          <cell r="Y68" t="str">
            <v>NMC811</v>
          </cell>
          <cell r="Z68" t="str">
            <v>NCA (I)</v>
          </cell>
          <cell r="AA68" t="str">
            <v>LFP(II)</v>
          </cell>
          <cell r="AB68" t="str">
            <v>NMC955</v>
          </cell>
          <cell r="AC68" t="str">
            <v>NCA955</v>
          </cell>
          <cell r="AF68" t="str">
            <v>Li-S</v>
          </cell>
          <cell r="AG68" t="str">
            <v>Li-S</v>
          </cell>
          <cell r="AJ68" t="str">
            <v>Li-air</v>
          </cell>
          <cell r="AK68" t="str">
            <v>Li-air</v>
          </cell>
        </row>
        <row r="72">
          <cell r="R72">
            <v>44.181600000000003</v>
          </cell>
          <cell r="S72">
            <v>37.478400000000001</v>
          </cell>
          <cell r="T72">
            <v>40.591200000000001</v>
          </cell>
          <cell r="U72">
            <v>59.915399999999998</v>
          </cell>
          <cell r="V72">
            <v>36.136799999999994</v>
          </cell>
          <cell r="W72">
            <v>39.607200000000006</v>
          </cell>
          <cell r="X72">
            <v>86.899199999999993</v>
          </cell>
          <cell r="Y72">
            <v>73.713599999999985</v>
          </cell>
          <cell r="Z72">
            <v>79.838400000000007</v>
          </cell>
          <cell r="AA72">
            <v>117.79249999999999</v>
          </cell>
          <cell r="AB72">
            <v>71.078400000000002</v>
          </cell>
          <cell r="AC72">
            <v>77.903999999999996</v>
          </cell>
          <cell r="AF72">
            <v>16.495942636799899</v>
          </cell>
          <cell r="AG72">
            <v>33.598604715079929</v>
          </cell>
          <cell r="AJ72">
            <v>7.0355063115274463</v>
          </cell>
          <cell r="AK72">
            <v>14.452669397830256</v>
          </cell>
        </row>
        <row r="73">
          <cell r="R73">
            <v>0.92159999999999997</v>
          </cell>
          <cell r="S73">
            <v>2.0832000000000002</v>
          </cell>
          <cell r="T73">
            <v>0.8448</v>
          </cell>
          <cell r="U73">
            <v>1.2483</v>
          </cell>
          <cell r="V73">
            <v>2.0087999999999999</v>
          </cell>
          <cell r="W73">
            <v>0.8256</v>
          </cell>
          <cell r="X73">
            <v>1.8095999999999999</v>
          </cell>
          <cell r="Y73">
            <v>4.0943999999999994</v>
          </cell>
          <cell r="Z73">
            <v>1.6631999999999998</v>
          </cell>
          <cell r="AA73">
            <v>2.4539999999999997</v>
          </cell>
          <cell r="AB73">
            <v>3.948</v>
          </cell>
          <cell r="AC73">
            <v>1.6223999999999998</v>
          </cell>
          <cell r="AF73">
            <v>4.7131264676571218</v>
          </cell>
          <cell r="AG73">
            <v>9.599601347165704</v>
          </cell>
          <cell r="AJ73">
            <v>1.6315141859430531</v>
          </cell>
          <cell r="AK73">
            <v>3.3416326856388796</v>
          </cell>
        </row>
        <row r="74">
          <cell r="R74">
            <v>0.92159999999999997</v>
          </cell>
          <cell r="S74">
            <v>2.0832000000000002</v>
          </cell>
          <cell r="T74">
            <v>0.8448</v>
          </cell>
          <cell r="U74">
            <v>1.2483</v>
          </cell>
          <cell r="V74">
            <v>2.0087999999999999</v>
          </cell>
          <cell r="W74">
            <v>0.8256</v>
          </cell>
          <cell r="X74">
            <v>1.8095999999999999</v>
          </cell>
          <cell r="Y74">
            <v>4.0943999999999994</v>
          </cell>
          <cell r="Z74">
            <v>1.6631999999999998</v>
          </cell>
          <cell r="AA74">
            <v>2.4539999999999997</v>
          </cell>
          <cell r="AB74">
            <v>3.948</v>
          </cell>
          <cell r="AC74">
            <v>1.6223999999999998</v>
          </cell>
          <cell r="AF74">
            <v>2.3565632370385976</v>
          </cell>
          <cell r="AG74">
            <v>4.7998006739937544</v>
          </cell>
          <cell r="AJ74">
            <v>5.4664536719744401E-3</v>
          </cell>
          <cell r="AK74">
            <v>1.0999999999999999E-2</v>
          </cell>
        </row>
        <row r="75">
          <cell r="R75">
            <v>0.44236800000000004</v>
          </cell>
          <cell r="S75">
            <v>0.99993600000000016</v>
          </cell>
          <cell r="T75">
            <v>0.40550399999999998</v>
          </cell>
          <cell r="U75">
            <v>0.59918400000000005</v>
          </cell>
          <cell r="V75">
            <v>0.96422399999999997</v>
          </cell>
          <cell r="W75">
            <v>0.39628799999999997</v>
          </cell>
          <cell r="X75">
            <v>0.86860800000000005</v>
          </cell>
          <cell r="Y75">
            <v>1.9653119999999995</v>
          </cell>
          <cell r="Z75">
            <v>0.79833599999999993</v>
          </cell>
          <cell r="AA75">
            <v>1.1779199999999999</v>
          </cell>
          <cell r="AB75">
            <v>1.8950399999999998</v>
          </cell>
          <cell r="AC75">
            <v>0.77875199999999989</v>
          </cell>
          <cell r="AF75">
            <v>1.1311503537785268</v>
          </cell>
          <cell r="AG75">
            <v>2.3039043235170023</v>
          </cell>
          <cell r="AJ75">
            <v>0.13119488812738656</v>
          </cell>
          <cell r="AK75">
            <v>0.26400000000000001</v>
          </cell>
        </row>
        <row r="76">
          <cell r="R76">
            <v>2.8187999999999995</v>
          </cell>
          <cell r="S76">
            <v>2.7799199999999993</v>
          </cell>
          <cell r="T76">
            <v>2.5369199999999998</v>
          </cell>
          <cell r="U76">
            <v>4.0902974999999993</v>
          </cell>
          <cell r="V76">
            <v>2.6244000000000001</v>
          </cell>
          <cell r="W76">
            <v>2.5077600000000002</v>
          </cell>
          <cell r="X76">
            <v>5.2974000000000006</v>
          </cell>
          <cell r="Y76">
            <v>5.2099200000000003</v>
          </cell>
          <cell r="Z76">
            <v>4.7627999999999995</v>
          </cell>
          <cell r="AA76">
            <v>6.8171624999999985</v>
          </cell>
          <cell r="AB76">
            <v>4.9183199999999996</v>
          </cell>
          <cell r="AC76">
            <v>4.7044800000000002</v>
          </cell>
          <cell r="AF76">
            <v>10.603895628819746</v>
          </cell>
          <cell r="AG76">
            <v>14.875435792076395</v>
          </cell>
          <cell r="AJ76">
            <v>22.132672105555315</v>
          </cell>
          <cell r="AK76">
            <v>21.252294057863935</v>
          </cell>
        </row>
        <row r="77">
          <cell r="R77">
            <v>26.805599999999998</v>
          </cell>
          <cell r="S77">
            <v>27.691199999999998</v>
          </cell>
          <cell r="T77">
            <v>27.398399999999999</v>
          </cell>
          <cell r="U77">
            <v>30.584850000000003</v>
          </cell>
          <cell r="V77">
            <v>27.729600000000001</v>
          </cell>
          <cell r="W77">
            <v>27.412800000000001</v>
          </cell>
          <cell r="X77">
            <v>51.926400000000008</v>
          </cell>
          <cell r="Y77">
            <v>53.647199999999998</v>
          </cell>
          <cell r="Z77">
            <v>53.056799999999996</v>
          </cell>
          <cell r="AA77">
            <v>16.836120000000001</v>
          </cell>
          <cell r="AB77">
            <v>53.709599999999995</v>
          </cell>
          <cell r="AC77">
            <v>53.078400000000002</v>
          </cell>
          <cell r="AF77">
            <v>6.3845085274565418</v>
          </cell>
          <cell r="AG77">
            <v>12.874969754472433</v>
          </cell>
          <cell r="AJ77">
            <v>9.5546030095741106</v>
          </cell>
          <cell r="AK77">
            <v>19.441450217426755</v>
          </cell>
        </row>
        <row r="78">
          <cell r="R78">
            <v>0.54720000000000002</v>
          </cell>
          <cell r="S78">
            <v>0.56400000000000006</v>
          </cell>
          <cell r="T78">
            <v>0.55920000000000003</v>
          </cell>
          <cell r="U78">
            <v>0.62414999999999998</v>
          </cell>
          <cell r="V78">
            <v>0.5663999999999999</v>
          </cell>
          <cell r="W78">
            <v>0.55920000000000003</v>
          </cell>
          <cell r="X78">
            <v>1.0608</v>
          </cell>
          <cell r="Y78">
            <v>1.0944</v>
          </cell>
          <cell r="Z78">
            <v>1.0824</v>
          </cell>
          <cell r="AA78">
            <v>0.34355999999999998</v>
          </cell>
          <cell r="AB78">
            <v>1.0968</v>
          </cell>
          <cell r="AC78">
            <v>1.0824</v>
          </cell>
          <cell r="AF78">
            <v>1.4707099200801956</v>
          </cell>
          <cell r="AG78">
            <v>2.0912774951291793</v>
          </cell>
          <cell r="AJ78">
            <v>2.7830730461931141</v>
          </cell>
          <cell r="AK78">
            <v>2.7132337891454736</v>
          </cell>
        </row>
        <row r="79">
          <cell r="R79">
            <v>0.262656</v>
          </cell>
          <cell r="S79">
            <v>0.27072000000000002</v>
          </cell>
          <cell r="T79">
            <v>0.26841599999999999</v>
          </cell>
          <cell r="U79">
            <v>0.29959200000000002</v>
          </cell>
          <cell r="V79">
            <v>0.271872</v>
          </cell>
          <cell r="W79">
            <v>0.26841599999999999</v>
          </cell>
          <cell r="X79">
            <v>0.50918399999999997</v>
          </cell>
          <cell r="Y79">
            <v>0.525312</v>
          </cell>
          <cell r="Z79">
            <v>0.51955200000000001</v>
          </cell>
          <cell r="AA79">
            <v>0.16490879999999997</v>
          </cell>
          <cell r="AB79">
            <v>0.52646400000000004</v>
          </cell>
          <cell r="AC79">
            <v>0.51955200000000001</v>
          </cell>
          <cell r="AF79">
            <v>0</v>
          </cell>
          <cell r="AG79">
            <v>0</v>
          </cell>
          <cell r="AJ79">
            <v>0</v>
          </cell>
          <cell r="AK79">
            <v>0</v>
          </cell>
        </row>
        <row r="80">
          <cell r="R80">
            <v>6.7737600000000002</v>
          </cell>
          <cell r="S80">
            <v>6.6662400000000002</v>
          </cell>
          <cell r="T80">
            <v>6.1071360000000006</v>
          </cell>
          <cell r="U80">
            <v>9.3717120000000005</v>
          </cell>
          <cell r="V80">
            <v>6.3006719999999996</v>
          </cell>
          <cell r="W80">
            <v>6.0426240000000009</v>
          </cell>
          <cell r="X80">
            <v>12.515328</v>
          </cell>
          <cell r="Y80">
            <v>12.321792</v>
          </cell>
          <cell r="Z80">
            <v>11.289600000000002</v>
          </cell>
          <cell r="AA80">
            <v>4.3734656000000003</v>
          </cell>
          <cell r="AB80">
            <v>11.655168000000002</v>
          </cell>
          <cell r="AC80">
            <v>11.160576000000001</v>
          </cell>
          <cell r="AF80">
            <v>19.516357390689471</v>
          </cell>
          <cell r="AG80">
            <v>27.392273072142707</v>
          </cell>
          <cell r="AJ80">
            <v>40.672163596178748</v>
          </cell>
          <cell r="AK80">
            <v>39.048515344310474</v>
          </cell>
        </row>
        <row r="81">
          <cell r="R81">
            <v>2.3910829714285713</v>
          </cell>
          <cell r="S81">
            <v>2.360349257142857</v>
          </cell>
          <cell r="T81">
            <v>2.2865883428571427</v>
          </cell>
          <cell r="U81">
            <v>4.0153597714285718</v>
          </cell>
          <cell r="V81">
            <v>2.2927350857142863</v>
          </cell>
          <cell r="W81">
            <v>2.274294857142857</v>
          </cell>
          <cell r="X81">
            <v>4.6592310857142873</v>
          </cell>
          <cell r="Y81">
            <v>4.597763657142858</v>
          </cell>
          <cell r="Z81">
            <v>4.4563885714285716</v>
          </cell>
          <cell r="AA81">
            <v>7.7327305714285721</v>
          </cell>
          <cell r="AB81">
            <v>4.4686820571428578</v>
          </cell>
          <cell r="AC81">
            <v>4.4256548571428569</v>
          </cell>
          <cell r="AF81">
            <v>5.8146519480889651</v>
          </cell>
          <cell r="AG81">
            <v>11.182225099682723</v>
          </cell>
          <cell r="AJ81">
            <v>4.4338053063693703</v>
          </cell>
          <cell r="AK81">
            <v>7.5744627165949323</v>
          </cell>
        </row>
        <row r="82">
          <cell r="R82">
            <v>4.4060585142857143</v>
          </cell>
          <cell r="S82">
            <v>4.3494253714285707</v>
          </cell>
          <cell r="T82">
            <v>4.213505828571428</v>
          </cell>
          <cell r="U82">
            <v>7.3991201142857133</v>
          </cell>
          <cell r="V82">
            <v>4.224832457142857</v>
          </cell>
          <cell r="W82">
            <v>4.1908525714285707</v>
          </cell>
          <cell r="X82">
            <v>8.5855844571428577</v>
          </cell>
          <cell r="Y82">
            <v>8.4723181714285722</v>
          </cell>
          <cell r="Z82">
            <v>8.2118057142857133</v>
          </cell>
          <cell r="AA82">
            <v>14.249134714285711</v>
          </cell>
          <cell r="AB82">
            <v>8.2344589714285714</v>
          </cell>
          <cell r="AC82">
            <v>8.1551725714285705</v>
          </cell>
          <cell r="AF82">
            <v>10.539056655911265</v>
          </cell>
          <cell r="AG82">
            <v>20.267782993174951</v>
          </cell>
          <cell r="AJ82">
            <v>34.725918752892923</v>
          </cell>
          <cell r="AK82">
            <v>51.749336755483171</v>
          </cell>
        </row>
        <row r="83">
          <cell r="R83">
            <v>4.4060585142857143</v>
          </cell>
          <cell r="S83">
            <v>4.3494253714285707</v>
          </cell>
          <cell r="T83">
            <v>4.213505828571428</v>
          </cell>
          <cell r="U83">
            <v>7.3991201142857133</v>
          </cell>
          <cell r="V83">
            <v>4.224832457142857</v>
          </cell>
          <cell r="W83">
            <v>4.1908525714285707</v>
          </cell>
          <cell r="X83">
            <v>8.5855844571428577</v>
          </cell>
          <cell r="Y83">
            <v>8.4723181714285722</v>
          </cell>
          <cell r="Z83">
            <v>8.2118057142857133</v>
          </cell>
          <cell r="AA83">
            <v>14.249134714285711</v>
          </cell>
          <cell r="AB83">
            <v>8.2344589714285714</v>
          </cell>
          <cell r="AC83">
            <v>8.1551725714285705</v>
          </cell>
          <cell r="AF83">
            <v>19.624450324800225</v>
          </cell>
          <cell r="AG83">
            <v>37.740009711429217</v>
          </cell>
          <cell r="AJ83">
            <v>7.3211113293021359</v>
          </cell>
          <cell r="AK83">
            <v>7.0807074328884729</v>
          </cell>
        </row>
        <row r="84">
          <cell r="R84">
            <v>0.71150400000000014</v>
          </cell>
          <cell r="S84">
            <v>0.85694400000000015</v>
          </cell>
          <cell r="T84">
            <v>0.63892800000000005</v>
          </cell>
          <cell r="U84">
            <v>1.1038679999999998</v>
          </cell>
          <cell r="V84">
            <v>0.80784000000000011</v>
          </cell>
          <cell r="W84">
            <v>0.63115199999999994</v>
          </cell>
          <cell r="X84">
            <v>1.353024</v>
          </cell>
          <cell r="Y84">
            <v>1.6299359999999998</v>
          </cell>
          <cell r="Z84">
            <v>1.2156479999999998</v>
          </cell>
          <cell r="AA84">
            <v>1.83978</v>
          </cell>
          <cell r="AB84">
            <v>1.5364799999999998</v>
          </cell>
          <cell r="AC84">
            <v>1.2000960000000003</v>
          </cell>
          <cell r="AF84">
            <v>0.36341574675555982</v>
          </cell>
          <cell r="AG84">
            <v>0.6988890687301702</v>
          </cell>
          <cell r="AJ84">
            <v>1.830277832325534</v>
          </cell>
          <cell r="AK84">
            <v>1.7701768582221182</v>
          </cell>
        </row>
        <row r="85">
          <cell r="R85">
            <v>0.17787600000000003</v>
          </cell>
          <cell r="S85">
            <v>0.21423600000000001</v>
          </cell>
          <cell r="T85">
            <v>0.15973200000000001</v>
          </cell>
          <cell r="U85">
            <v>0.27596699999999996</v>
          </cell>
          <cell r="V85">
            <v>0.20196000000000003</v>
          </cell>
          <cell r="W85">
            <v>0.15778799999999998</v>
          </cell>
          <cell r="X85">
            <v>0.338256</v>
          </cell>
          <cell r="Y85">
            <v>0.40748399999999996</v>
          </cell>
          <cell r="Z85">
            <v>0.30391199999999996</v>
          </cell>
          <cell r="AA85">
            <v>0.45994500000000005</v>
          </cell>
          <cell r="AB85">
            <v>0.38411999999999996</v>
          </cell>
          <cell r="AC85">
            <v>0.30002400000000007</v>
          </cell>
          <cell r="AF85">
            <v>4.5752957497328897</v>
          </cell>
          <cell r="AG85">
            <v>6.4281453779789759</v>
          </cell>
          <cell r="AJ85">
            <v>1.8572374800985942</v>
          </cell>
          <cell r="AK85">
            <v>2.4361095773249706</v>
          </cell>
        </row>
        <row r="86">
          <cell r="R86">
            <v>1.3199999999999998</v>
          </cell>
          <cell r="S86">
            <v>1.3440000000000001</v>
          </cell>
          <cell r="T86">
            <v>1.296</v>
          </cell>
          <cell r="U86">
            <v>9.3800000000000008E-2</v>
          </cell>
          <cell r="V86">
            <v>1.3199999999999998</v>
          </cell>
          <cell r="W86">
            <v>1.296</v>
          </cell>
          <cell r="X86">
            <v>1.9679999999999997</v>
          </cell>
          <cell r="Y86">
            <v>1.9679999999999997</v>
          </cell>
          <cell r="Z86">
            <v>1.92</v>
          </cell>
          <cell r="AA86">
            <v>0.33500000000000002</v>
          </cell>
          <cell r="AB86">
            <v>1.944</v>
          </cell>
          <cell r="AC86">
            <v>1.92</v>
          </cell>
          <cell r="AF86">
            <v>1.1438239374332224</v>
          </cell>
          <cell r="AG86">
            <v>1.607036344494744</v>
          </cell>
          <cell r="AJ86">
            <v>6.1357623416590608</v>
          </cell>
          <cell r="AK86">
            <v>8.048184233236567</v>
          </cell>
        </row>
        <row r="87">
          <cell r="R87">
            <v>4.4160000000000004</v>
          </cell>
          <cell r="S87">
            <v>4.4399999999999995</v>
          </cell>
          <cell r="T87">
            <v>4.2959999999999994</v>
          </cell>
          <cell r="U87">
            <v>0.31220000000000003</v>
          </cell>
          <cell r="V87">
            <v>4.3440000000000003</v>
          </cell>
          <cell r="W87">
            <v>4.2959999999999994</v>
          </cell>
          <cell r="X87">
            <v>6.5279999999999996</v>
          </cell>
          <cell r="Y87">
            <v>6.5520000000000005</v>
          </cell>
          <cell r="Z87">
            <v>6.3840000000000003</v>
          </cell>
          <cell r="AA87">
            <v>1.115</v>
          </cell>
          <cell r="AB87">
            <v>6.4560000000000004</v>
          </cell>
          <cell r="AC87">
            <v>6.3599999999999994</v>
          </cell>
          <cell r="AF87">
            <v>1.9494794761839793</v>
          </cell>
          <cell r="AG87">
            <v>2.7636493184761006</v>
          </cell>
          <cell r="AJ87">
            <v>7.3601034393600022</v>
          </cell>
          <cell r="AK87">
            <v>11.04944779008</v>
          </cell>
        </row>
        <row r="88">
          <cell r="R88">
            <v>2.1534869952000002</v>
          </cell>
          <cell r="S88">
            <v>2.1611764224000005</v>
          </cell>
          <cell r="T88">
            <v>2.0845864512000003</v>
          </cell>
          <cell r="U88">
            <v>1.1324610000000004</v>
          </cell>
          <cell r="V88">
            <v>2.1352092479999998</v>
          </cell>
          <cell r="W88">
            <v>2.0563989696000005</v>
          </cell>
          <cell r="X88">
            <v>3.493318752</v>
          </cell>
          <cell r="Y88">
            <v>3.5012621952000007</v>
          </cell>
          <cell r="Z88">
            <v>3.3626145600000008</v>
          </cell>
          <cell r="AA88">
            <v>1.8874350000000004</v>
          </cell>
          <cell r="AB88">
            <v>3.4251196032000006</v>
          </cell>
          <cell r="AC88">
            <v>3.3116270688</v>
          </cell>
          <cell r="AF88">
            <v>6.4405025657633725</v>
          </cell>
          <cell r="AG88">
            <v>9.1302784891877007</v>
          </cell>
          <cell r="AJ88">
            <v>1.144904979456</v>
          </cell>
          <cell r="AK88">
            <v>1.7188029895680004</v>
          </cell>
        </row>
        <row r="89">
          <cell r="R89">
            <v>0.33498686591999993</v>
          </cell>
          <cell r="S89">
            <v>0.33618299903999993</v>
          </cell>
          <cell r="T89">
            <v>0.32426900351999999</v>
          </cell>
          <cell r="U89">
            <v>0.17616059999999997</v>
          </cell>
          <cell r="V89">
            <v>0.33214366079999996</v>
          </cell>
          <cell r="W89">
            <v>0.31988428415999998</v>
          </cell>
          <cell r="X89">
            <v>0.5434051392</v>
          </cell>
          <cell r="Y89">
            <v>0.54464078591999987</v>
          </cell>
          <cell r="Z89">
            <v>0.52307337600000003</v>
          </cell>
          <cell r="AA89">
            <v>0.293601</v>
          </cell>
          <cell r="AB89">
            <v>0.53279638271999996</v>
          </cell>
          <cell r="AC89">
            <v>0.51514198847999992</v>
          </cell>
          <cell r="AF89">
            <v>4.4291318400000002</v>
          </cell>
          <cell r="AG89">
            <v>7.4771424000000009</v>
          </cell>
          <cell r="AJ89">
            <v>0.49067356262400003</v>
          </cell>
          <cell r="AK89">
            <v>0.73662985267200021</v>
          </cell>
        </row>
        <row r="90">
          <cell r="R90">
            <v>0.14356579967999999</v>
          </cell>
          <cell r="S90">
            <v>0.14407842815999999</v>
          </cell>
          <cell r="T90">
            <v>0.13897243008000001</v>
          </cell>
          <cell r="U90">
            <v>7.5497400000000006E-2</v>
          </cell>
          <cell r="V90">
            <v>0.14234728320000004</v>
          </cell>
          <cell r="W90">
            <v>0.13709326464000002</v>
          </cell>
          <cell r="X90">
            <v>0.23288791679999998</v>
          </cell>
          <cell r="Y90">
            <v>0.23341747968000001</v>
          </cell>
          <cell r="Z90">
            <v>0.22417430400000002</v>
          </cell>
          <cell r="AA90">
            <v>0.125829</v>
          </cell>
          <cell r="AB90">
            <v>0.22834130687999996</v>
          </cell>
          <cell r="AC90">
            <v>0.22077513792</v>
          </cell>
          <cell r="AF90">
            <v>0.68897606399999989</v>
          </cell>
          <cell r="AG90">
            <v>1.16311104</v>
          </cell>
          <cell r="AJ90">
            <v>55</v>
          </cell>
          <cell r="AK90">
            <v>55</v>
          </cell>
        </row>
        <row r="91">
          <cell r="R91">
            <v>3.96</v>
          </cell>
          <cell r="S91">
            <v>3.96</v>
          </cell>
          <cell r="T91">
            <v>3.88</v>
          </cell>
          <cell r="U91">
            <v>0</v>
          </cell>
          <cell r="V91">
            <v>3.9000000000000004</v>
          </cell>
          <cell r="W91">
            <v>3.88</v>
          </cell>
          <cell r="X91">
            <v>5.5200000000000005</v>
          </cell>
          <cell r="Y91">
            <v>5.5400000000000009</v>
          </cell>
          <cell r="Z91">
            <v>5.4</v>
          </cell>
          <cell r="AA91">
            <v>0</v>
          </cell>
          <cell r="AB91">
            <v>5.44</v>
          </cell>
          <cell r="AC91">
            <v>5.3800000000000008</v>
          </cell>
          <cell r="AF91">
            <v>0.29527545599999999</v>
          </cell>
          <cell r="AG91">
            <v>0.49847616000000011</v>
          </cell>
          <cell r="AJ91">
            <v>4.3196393179234587</v>
          </cell>
          <cell r="AK91">
            <v>5.5723248925566375</v>
          </cell>
        </row>
        <row r="92">
          <cell r="R92">
            <v>3.7</v>
          </cell>
          <cell r="S92">
            <v>3.74</v>
          </cell>
          <cell r="T92">
            <v>3.5599999999999996</v>
          </cell>
          <cell r="U92">
            <v>2.25</v>
          </cell>
          <cell r="V92">
            <v>3.66</v>
          </cell>
          <cell r="W92">
            <v>3.54</v>
          </cell>
          <cell r="X92">
            <v>6.32</v>
          </cell>
          <cell r="Y92">
            <v>6.4</v>
          </cell>
          <cell r="Z92">
            <v>6.08</v>
          </cell>
          <cell r="AA92">
            <v>3.657</v>
          </cell>
          <cell r="AB92">
            <v>6.24</v>
          </cell>
          <cell r="AC92">
            <v>6.04</v>
          </cell>
          <cell r="AF92">
            <v>4.427718795100267</v>
          </cell>
          <cell r="AG92">
            <v>6.1362446465761424</v>
          </cell>
          <cell r="AJ92">
            <v>6.6265068702783045</v>
          </cell>
          <cell r="AK92">
            <v>10.243324157570141</v>
          </cell>
        </row>
        <row r="93">
          <cell r="R93">
            <v>0.68</v>
          </cell>
          <cell r="S93">
            <v>0.66</v>
          </cell>
          <cell r="T93">
            <v>0.68</v>
          </cell>
          <cell r="U93">
            <v>0</v>
          </cell>
          <cell r="V93">
            <v>0.68</v>
          </cell>
          <cell r="W93">
            <v>0.68</v>
          </cell>
          <cell r="X93">
            <v>1.1000000000000001</v>
          </cell>
          <cell r="Y93">
            <v>1.1000000000000001</v>
          </cell>
          <cell r="Z93">
            <v>1.1200000000000001</v>
          </cell>
          <cell r="AA93">
            <v>0</v>
          </cell>
          <cell r="AB93">
            <v>1.1000000000000001</v>
          </cell>
          <cell r="AC93">
            <v>1.1200000000000001</v>
          </cell>
          <cell r="AF93">
            <v>7.7687089430381828</v>
          </cell>
          <cell r="AG93">
            <v>13.560417992855175</v>
          </cell>
          <cell r="AJ93">
            <v>0.48254033831713872</v>
          </cell>
          <cell r="AK93">
            <v>0.48254033831713872</v>
          </cell>
        </row>
        <row r="94"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F94">
            <v>0.64968158281980126</v>
          </cell>
          <cell r="AG94">
            <v>0.64900478864257194</v>
          </cell>
          <cell r="AJ94">
            <v>1.8465061282740516</v>
          </cell>
          <cell r="AK94">
            <v>2.4168776861501375</v>
          </cell>
        </row>
        <row r="95">
          <cell r="R95">
            <v>25.90945653206651</v>
          </cell>
          <cell r="S95">
            <v>25.917999049881239</v>
          </cell>
          <cell r="T95">
            <v>25.537857007125893</v>
          </cell>
          <cell r="U95">
            <v>7.9506598574821856</v>
          </cell>
          <cell r="V95">
            <v>25.621146555819482</v>
          </cell>
          <cell r="W95">
            <v>25.569891448931116</v>
          </cell>
          <cell r="X95">
            <v>33.97466116389549</v>
          </cell>
          <cell r="Y95">
            <v>34.004559976247037</v>
          </cell>
          <cell r="Z95">
            <v>33.40017684085511</v>
          </cell>
          <cell r="AA95">
            <v>15.227038004750595</v>
          </cell>
          <cell r="AB95">
            <v>33.574230641330168</v>
          </cell>
          <cell r="AC95">
            <v>33.421533135391932</v>
          </cell>
          <cell r="AF95">
            <v>1.7168471478383063</v>
          </cell>
          <cell r="AG95">
            <v>2.4288341483782099</v>
          </cell>
          <cell r="AJ95">
            <v>31.02322125890737</v>
          </cell>
          <cell r="AK95">
            <v>38.605773634204276</v>
          </cell>
        </row>
        <row r="96">
          <cell r="R96">
            <v>1.0235834679334916</v>
          </cell>
          <cell r="S96">
            <v>1.0239209501187649</v>
          </cell>
          <cell r="T96">
            <v>1.0089029928741093</v>
          </cell>
          <cell r="U96">
            <v>0.31410014251781476</v>
          </cell>
          <cell r="V96">
            <v>1.0121934441805227</v>
          </cell>
          <cell r="W96">
            <v>1.0101685510688836</v>
          </cell>
          <cell r="X96">
            <v>1.342208836104513</v>
          </cell>
          <cell r="Y96">
            <v>1.3433900237529692</v>
          </cell>
          <cell r="Z96">
            <v>1.319513159144893</v>
          </cell>
          <cell r="AA96">
            <v>0.60156199524940623</v>
          </cell>
          <cell r="AB96">
            <v>1.3263893586698337</v>
          </cell>
          <cell r="AC96">
            <v>1.3203568646080759</v>
          </cell>
          <cell r="AF96">
            <v>28.523466983372927</v>
          </cell>
          <cell r="AG96">
            <v>37.836947030878861</v>
          </cell>
          <cell r="AJ96">
            <v>1.2256087410926366</v>
          </cell>
          <cell r="AK96">
            <v>1.5251663657957244</v>
          </cell>
        </row>
        <row r="97">
          <cell r="R97">
            <v>1.1140000000000001</v>
          </cell>
          <cell r="S97">
            <v>1.1220000000000001</v>
          </cell>
          <cell r="T97">
            <v>1.083</v>
          </cell>
          <cell r="U97">
            <v>0</v>
          </cell>
          <cell r="V97">
            <v>1.1020000000000001</v>
          </cell>
          <cell r="W97">
            <v>1.0740000000000001</v>
          </cell>
          <cell r="X97">
            <v>1.8520000000000001</v>
          </cell>
          <cell r="Y97">
            <v>1.873</v>
          </cell>
          <cell r="Z97">
            <v>1.788</v>
          </cell>
          <cell r="AA97">
            <v>0</v>
          </cell>
          <cell r="AB97">
            <v>1.8320000000000001</v>
          </cell>
          <cell r="AC97">
            <v>1.77</v>
          </cell>
          <cell r="AF97">
            <v>1.1268530166270785</v>
          </cell>
          <cell r="AG97">
            <v>1.4947929691211403</v>
          </cell>
          <cell r="AJ97">
            <v>1.5971435402554128</v>
          </cell>
          <cell r="AK97">
            <v>2.4557607097284122</v>
          </cell>
        </row>
        <row r="98">
          <cell r="AF98">
            <v>1.429</v>
          </cell>
          <cell r="AG98">
            <v>2.4950000000000001</v>
          </cell>
        </row>
        <row r="99">
          <cell r="R99">
            <v>0.84</v>
          </cell>
          <cell r="S99">
            <v>0.84</v>
          </cell>
          <cell r="T99">
            <v>0.86099999999999999</v>
          </cell>
          <cell r="U99">
            <v>0</v>
          </cell>
          <cell r="V99">
            <v>0.84</v>
          </cell>
          <cell r="W99">
            <v>0.86099999999999999</v>
          </cell>
          <cell r="X99">
            <v>1.3859999999999999</v>
          </cell>
          <cell r="Y99">
            <v>1.3859999999999999</v>
          </cell>
          <cell r="Z99">
            <v>1.407</v>
          </cell>
          <cell r="AA99">
            <v>0</v>
          </cell>
          <cell r="AB99">
            <v>1.3859999999999999</v>
          </cell>
          <cell r="AC99">
            <v>1.407</v>
          </cell>
          <cell r="AJ99">
            <v>0.70370466004582721</v>
          </cell>
          <cell r="AK99">
            <v>0.70370466004582721</v>
          </cell>
        </row>
        <row r="100">
          <cell r="R100">
            <v>3.6</v>
          </cell>
          <cell r="S100">
            <v>3.6</v>
          </cell>
          <cell r="T100">
            <v>3.6</v>
          </cell>
          <cell r="U100">
            <v>3.1</v>
          </cell>
          <cell r="V100">
            <v>3.6</v>
          </cell>
          <cell r="W100">
            <v>3.6</v>
          </cell>
          <cell r="X100">
            <v>3.6</v>
          </cell>
          <cell r="Y100">
            <v>3.6</v>
          </cell>
          <cell r="Z100">
            <v>3.6</v>
          </cell>
          <cell r="AA100">
            <v>3.1</v>
          </cell>
          <cell r="AB100">
            <v>3.6</v>
          </cell>
          <cell r="AC100">
            <v>3.6</v>
          </cell>
          <cell r="AF100">
            <v>0.81600000000000006</v>
          </cell>
          <cell r="AG100">
            <v>0.81600000000000006</v>
          </cell>
          <cell r="AJ100">
            <v>4</v>
          </cell>
          <cell r="AK100">
            <v>4</v>
          </cell>
        </row>
        <row r="101">
          <cell r="R101">
            <v>5.5650000000000004</v>
          </cell>
          <cell r="S101">
            <v>5.43</v>
          </cell>
          <cell r="T101">
            <v>5.8150000000000004</v>
          </cell>
          <cell r="U101">
            <v>1.135</v>
          </cell>
          <cell r="V101">
            <v>5.4950000000000001</v>
          </cell>
          <cell r="W101">
            <v>5.875</v>
          </cell>
          <cell r="X101">
            <v>5.31</v>
          </cell>
          <cell r="Y101">
            <v>5.19</v>
          </cell>
          <cell r="Z101">
            <v>5.5250000000000004</v>
          </cell>
          <cell r="AA101">
            <v>1.74</v>
          </cell>
          <cell r="AB101">
            <v>5.24</v>
          </cell>
          <cell r="AC101">
            <v>5.5750000000000002</v>
          </cell>
          <cell r="AF101">
            <v>4</v>
          </cell>
          <cell r="AG101">
            <v>4</v>
          </cell>
          <cell r="AJ101">
            <v>9.3858833581094494</v>
          </cell>
          <cell r="AK101">
            <v>10.925179187180349</v>
          </cell>
        </row>
        <row r="102">
          <cell r="R102">
            <v>5.5650000000000004</v>
          </cell>
          <cell r="S102">
            <v>5.43</v>
          </cell>
          <cell r="T102">
            <v>5.8150000000000004</v>
          </cell>
          <cell r="U102">
            <v>1.135</v>
          </cell>
          <cell r="V102">
            <v>5.4950000000000001</v>
          </cell>
          <cell r="W102">
            <v>5.875</v>
          </cell>
          <cell r="X102">
            <v>5.31</v>
          </cell>
          <cell r="Y102">
            <v>5.19</v>
          </cell>
          <cell r="Z102">
            <v>5.5250000000000004</v>
          </cell>
          <cell r="AA102">
            <v>1.74</v>
          </cell>
          <cell r="AB102">
            <v>5.24</v>
          </cell>
          <cell r="AC102">
            <v>5.5750000000000002</v>
          </cell>
          <cell r="AF102">
            <v>3.585</v>
          </cell>
          <cell r="AG102">
            <v>4.76</v>
          </cell>
          <cell r="AJ102">
            <v>9.3858833581094494</v>
          </cell>
          <cell r="AK102">
            <v>10.925179187180349</v>
          </cell>
        </row>
        <row r="103">
          <cell r="AF103">
            <v>3.585</v>
          </cell>
          <cell r="AG103">
            <v>4.76</v>
          </cell>
        </row>
        <row r="104">
          <cell r="R104">
            <v>7.6999999999999999E-2</v>
          </cell>
          <cell r="S104">
            <v>7.5999999999999998E-2</v>
          </cell>
          <cell r="T104">
            <v>7.8E-2</v>
          </cell>
          <cell r="U104">
            <v>1.4750000000000001</v>
          </cell>
          <cell r="V104">
            <v>7.6999999999999999E-2</v>
          </cell>
          <cell r="W104">
            <v>7.9000000000000001E-2</v>
          </cell>
          <cell r="X104">
            <v>0.126</v>
          </cell>
          <cell r="Y104">
            <v>0.125</v>
          </cell>
          <cell r="Z104">
            <v>0.128</v>
          </cell>
          <cell r="AA104">
            <v>1.4750000000000001</v>
          </cell>
          <cell r="AB104">
            <v>0.126</v>
          </cell>
          <cell r="AC104">
            <v>0.128</v>
          </cell>
          <cell r="AJ104">
            <v>0.28722639185543974</v>
          </cell>
          <cell r="AK104">
            <v>0.28722639185543974</v>
          </cell>
        </row>
        <row r="105">
          <cell r="AF105">
            <v>0.19319999999999998</v>
          </cell>
          <cell r="AG105">
            <v>0.19319999999999998</v>
          </cell>
        </row>
        <row r="107">
          <cell r="R107">
            <v>16.789008000000003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33.021695999999999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</row>
        <row r="108">
          <cell r="R108">
            <v>0</v>
          </cell>
          <cell r="S108">
            <v>9.3696000000000002</v>
          </cell>
          <cell r="T108">
            <v>10.1478</v>
          </cell>
          <cell r="U108">
            <v>27.561084000000001</v>
          </cell>
          <cell r="V108">
            <v>9.0341999999999985</v>
          </cell>
          <cell r="W108">
            <v>9.9018000000000015</v>
          </cell>
          <cell r="X108">
            <v>0</v>
          </cell>
          <cell r="Y108">
            <v>18.428399999999996</v>
          </cell>
          <cell r="Z108">
            <v>19.959600000000002</v>
          </cell>
          <cell r="AA108">
            <v>54.184549999999994</v>
          </cell>
          <cell r="AB108">
            <v>17.769600000000001</v>
          </cell>
          <cell r="AC108">
            <v>19.475999999999999</v>
          </cell>
        </row>
        <row r="111">
          <cell r="R111">
            <v>44.623416000000006</v>
          </cell>
          <cell r="S111">
            <v>47.597568000000003</v>
          </cell>
          <cell r="T111">
            <v>52.362648</v>
          </cell>
          <cell r="U111">
            <v>0</v>
          </cell>
          <cell r="V111">
            <v>51.643079882559313</v>
          </cell>
          <cell r="W111">
            <v>57.426277602713249</v>
          </cell>
          <cell r="X111">
            <v>87.768191999999999</v>
          </cell>
          <cell r="Y111">
            <v>93.616271999999981</v>
          </cell>
          <cell r="Z111">
            <v>102.99153600000001</v>
          </cell>
          <cell r="AA111">
            <v>0</v>
          </cell>
          <cell r="AB111">
            <v>101.57810013959467</v>
          </cell>
          <cell r="AC111">
            <v>112.95261291789807</v>
          </cell>
        </row>
        <row r="112">
          <cell r="R112">
            <v>15.021744000000002</v>
          </cell>
          <cell r="S112">
            <v>5.9965440000000001</v>
          </cell>
          <cell r="T112">
            <v>10.1478</v>
          </cell>
          <cell r="U112">
            <v>0</v>
          </cell>
          <cell r="V112">
            <v>2.8735056873416012</v>
          </cell>
          <cell r="W112">
            <v>3.1952922960735766</v>
          </cell>
          <cell r="X112">
            <v>29.545728</v>
          </cell>
          <cell r="Y112">
            <v>11.794175999999998</v>
          </cell>
          <cell r="Z112">
            <v>19.959600000000002</v>
          </cell>
          <cell r="AA112">
            <v>0</v>
          </cell>
          <cell r="AB112">
            <v>5.6519721349743559</v>
          </cell>
          <cell r="AC112">
            <v>6.2848686863326835</v>
          </cell>
        </row>
      </sheetData>
      <sheetData sheetId="20"/>
      <sheetData sheetId="21">
        <row r="6">
          <cell r="T6">
            <v>1.038</v>
          </cell>
          <cell r="AF6">
            <v>0.48399999999999999</v>
          </cell>
        </row>
        <row r="7">
          <cell r="AF7">
            <v>3.3000000000000002E-2</v>
          </cell>
        </row>
        <row r="15">
          <cell r="Y15">
            <v>0.13100000000000001</v>
          </cell>
        </row>
        <row r="31">
          <cell r="D31">
            <v>3.193E-2</v>
          </cell>
          <cell r="L31">
            <v>0.39800000000000002</v>
          </cell>
        </row>
      </sheetData>
      <sheetData sheetId="22"/>
      <sheetData sheetId="23"/>
      <sheetData sheetId="24"/>
      <sheetData sheetId="25">
        <row r="3">
          <cell r="F3">
            <v>0</v>
          </cell>
        </row>
        <row r="5">
          <cell r="F5">
            <v>1</v>
          </cell>
        </row>
        <row r="8">
          <cell r="F8">
            <v>0</v>
          </cell>
        </row>
        <row r="10">
          <cell r="F10">
            <v>1</v>
          </cell>
        </row>
        <row r="75">
          <cell r="I75">
            <v>0</v>
          </cell>
        </row>
        <row r="76">
          <cell r="I76">
            <v>0.52941176470588236</v>
          </cell>
        </row>
        <row r="77">
          <cell r="I77">
            <v>0.23529411764705882</v>
          </cell>
        </row>
        <row r="78">
          <cell r="I78">
            <v>0.23529411764705882</v>
          </cell>
        </row>
        <row r="79">
          <cell r="I79">
            <v>0</v>
          </cell>
        </row>
        <row r="80">
          <cell r="I80">
            <v>0</v>
          </cell>
        </row>
        <row r="81">
          <cell r="I81">
            <v>0</v>
          </cell>
        </row>
        <row r="105">
          <cell r="I105">
            <v>0.74999999999999989</v>
          </cell>
        </row>
        <row r="106">
          <cell r="I106">
            <v>0</v>
          </cell>
        </row>
        <row r="107">
          <cell r="I107">
            <v>0.25</v>
          </cell>
        </row>
        <row r="108">
          <cell r="I108">
            <v>0</v>
          </cell>
        </row>
        <row r="115">
          <cell r="I115">
            <v>0.42857142857142855</v>
          </cell>
        </row>
        <row r="116">
          <cell r="I116">
            <v>0</v>
          </cell>
        </row>
        <row r="117">
          <cell r="I117">
            <v>0.30612244897959184</v>
          </cell>
        </row>
        <row r="118">
          <cell r="I118">
            <v>0.26530612244897961</v>
          </cell>
        </row>
        <row r="119">
          <cell r="I119">
            <v>0</v>
          </cell>
        </row>
        <row r="120">
          <cell r="I120">
            <v>0</v>
          </cell>
        </row>
        <row r="121">
          <cell r="I121">
            <v>0</v>
          </cell>
        </row>
        <row r="122">
          <cell r="I122">
            <v>0</v>
          </cell>
        </row>
        <row r="137">
          <cell r="I137">
            <v>0</v>
          </cell>
        </row>
        <row r="138">
          <cell r="I138">
            <v>0</v>
          </cell>
        </row>
        <row r="139">
          <cell r="I139">
            <v>0.56896551724137934</v>
          </cell>
        </row>
        <row r="140">
          <cell r="I140">
            <v>0.25862068965517243</v>
          </cell>
        </row>
        <row r="141">
          <cell r="I141">
            <v>0.17241379310344829</v>
          </cell>
        </row>
        <row r="164">
          <cell r="G164" t="str">
            <v>US</v>
          </cell>
          <cell r="I164">
            <v>0</v>
          </cell>
        </row>
        <row r="165">
          <cell r="G165" t="str">
            <v>CN</v>
          </cell>
          <cell r="I165">
            <v>0</v>
          </cell>
        </row>
        <row r="166">
          <cell r="G166" t="str">
            <v>JP</v>
          </cell>
          <cell r="I166">
            <v>0.56896551724137934</v>
          </cell>
        </row>
        <row r="167">
          <cell r="G167" t="str">
            <v>KR</v>
          </cell>
          <cell r="I167">
            <v>0.25862068965517243</v>
          </cell>
        </row>
        <row r="168">
          <cell r="G168" t="str">
            <v>RER</v>
          </cell>
          <cell r="I168">
            <v>0.17241379310344829</v>
          </cell>
        </row>
        <row r="220">
          <cell r="I220">
            <v>0.2857142857142857</v>
          </cell>
        </row>
        <row r="221">
          <cell r="I221">
            <v>0</v>
          </cell>
        </row>
        <row r="222">
          <cell r="I222">
            <v>0.54285714285714282</v>
          </cell>
        </row>
        <row r="223">
          <cell r="I223">
            <v>0.1714285714285714</v>
          </cell>
        </row>
        <row r="224">
          <cell r="I224">
            <v>0</v>
          </cell>
        </row>
        <row r="230">
          <cell r="I230">
            <v>0.2857142857142857</v>
          </cell>
        </row>
        <row r="231">
          <cell r="I231">
            <v>0</v>
          </cell>
        </row>
        <row r="232">
          <cell r="I232">
            <v>0.54285714285714282</v>
          </cell>
        </row>
        <row r="233">
          <cell r="I233">
            <v>0.1714285714285714</v>
          </cell>
        </row>
        <row r="234">
          <cell r="I234">
            <v>0</v>
          </cell>
        </row>
        <row r="280">
          <cell r="I280">
            <v>5.7142857142857148E-2</v>
          </cell>
        </row>
        <row r="281">
          <cell r="I281">
            <v>0</v>
          </cell>
        </row>
        <row r="282">
          <cell r="I282">
            <v>0.34285714285714286</v>
          </cell>
        </row>
        <row r="283">
          <cell r="I283">
            <v>0.1142857142857143</v>
          </cell>
        </row>
        <row r="284">
          <cell r="I284">
            <v>0.48571428571428577</v>
          </cell>
        </row>
        <row r="324">
          <cell r="I324">
            <v>0.69056662872510677</v>
          </cell>
        </row>
        <row r="325">
          <cell r="I325">
            <v>0</v>
          </cell>
        </row>
        <row r="326">
          <cell r="I326">
            <v>0.21586482798306408</v>
          </cell>
        </row>
        <row r="327">
          <cell r="I327">
            <v>2.6977917967250645E-2</v>
          </cell>
        </row>
        <row r="328">
          <cell r="I328">
            <v>6.6590625324578406E-2</v>
          </cell>
        </row>
        <row r="334">
          <cell r="I334">
            <v>0.69056662872510677</v>
          </cell>
        </row>
        <row r="335">
          <cell r="I335">
            <v>0</v>
          </cell>
        </row>
        <row r="336">
          <cell r="I336">
            <v>0.21586482798306408</v>
          </cell>
        </row>
        <row r="337">
          <cell r="I337">
            <v>2.6977917967250645E-2</v>
          </cell>
        </row>
        <row r="338">
          <cell r="I338">
            <v>6.6590625324578406E-2</v>
          </cell>
        </row>
        <row r="357">
          <cell r="G357" t="str">
            <v>Poland</v>
          </cell>
          <cell r="I357">
            <v>5.2207444930577503E-2</v>
          </cell>
        </row>
        <row r="358">
          <cell r="G358" t="str">
            <v>Hungary</v>
          </cell>
          <cell r="I358">
            <v>1.43831803940009E-2</v>
          </cell>
        </row>
        <row r="359">
          <cell r="G359" t="str">
            <v>MI, US</v>
          </cell>
          <cell r="I359">
            <v>6.8727063945112937E-2</v>
          </cell>
        </row>
        <row r="360">
          <cell r="G360" t="str">
            <v>Korea</v>
          </cell>
          <cell r="I360">
            <v>2.6977917967250645E-2</v>
          </cell>
        </row>
        <row r="361">
          <cell r="G361" t="str">
            <v>TN, US</v>
          </cell>
          <cell r="I361">
            <v>3.4729362908164099E-2</v>
          </cell>
        </row>
        <row r="362">
          <cell r="G362" t="str">
            <v>NV, US</v>
          </cell>
          <cell r="I362">
            <v>0.58711020187182972</v>
          </cell>
        </row>
        <row r="363">
          <cell r="G363" t="str">
            <v>Japan</v>
          </cell>
          <cell r="I363">
            <v>0.21586482798306408</v>
          </cell>
        </row>
        <row r="371">
          <cell r="I371">
            <v>0.90643145670817082</v>
          </cell>
        </row>
        <row r="372">
          <cell r="I372">
            <v>0</v>
          </cell>
        </row>
        <row r="373">
          <cell r="I373">
            <v>0</v>
          </cell>
        </row>
        <row r="374">
          <cell r="I374">
            <v>1.4753449048443543E-2</v>
          </cell>
        </row>
        <row r="375">
          <cell r="I375">
            <v>7.8815094243385508E-2</v>
          </cell>
        </row>
        <row r="428">
          <cell r="G428" t="str">
            <v>US</v>
          </cell>
          <cell r="I428">
            <v>0.90643145670817082</v>
          </cell>
        </row>
        <row r="429">
          <cell r="G429" t="str">
            <v>CN</v>
          </cell>
          <cell r="I429">
            <v>0</v>
          </cell>
        </row>
        <row r="430">
          <cell r="G430" t="str">
            <v>JP</v>
          </cell>
          <cell r="I430">
            <v>0</v>
          </cell>
        </row>
        <row r="431">
          <cell r="G431" t="str">
            <v>KR</v>
          </cell>
          <cell r="I431">
            <v>1.4753449048443543E-2</v>
          </cell>
        </row>
        <row r="432">
          <cell r="G432" t="str">
            <v>RER</v>
          </cell>
          <cell r="I432">
            <v>7.8815094243385508E-2</v>
          </cell>
        </row>
        <row r="433">
          <cell r="G433" t="str">
            <v>US</v>
          </cell>
          <cell r="I433">
            <v>0.90643145670817082</v>
          </cell>
        </row>
        <row r="438">
          <cell r="I438">
            <v>0.90643145670817082</v>
          </cell>
        </row>
        <row r="439">
          <cell r="I439">
            <v>0</v>
          </cell>
        </row>
        <row r="440">
          <cell r="I440">
            <v>0</v>
          </cell>
        </row>
        <row r="441">
          <cell r="I441">
            <v>1.4753449048443543E-2</v>
          </cell>
        </row>
        <row r="442">
          <cell r="I442">
            <v>7.8815094243385508E-2</v>
          </cell>
        </row>
        <row r="461">
          <cell r="I461">
            <v>3.5814567727706512E-2</v>
          </cell>
        </row>
        <row r="462">
          <cell r="I462">
            <v>2.6607649312808002E-2</v>
          </cell>
        </row>
        <row r="463">
          <cell r="I463">
            <v>6.8727063945112937E-2</v>
          </cell>
        </row>
        <row r="464">
          <cell r="I464">
            <v>1.4753449048443543E-2</v>
          </cell>
        </row>
        <row r="465">
          <cell r="I465">
            <v>1.6392877202870991E-2</v>
          </cell>
        </row>
        <row r="466">
          <cell r="I466">
            <v>3.4729362908164099E-2</v>
          </cell>
        </row>
        <row r="467">
          <cell r="I467">
            <v>0.58711020187182972</v>
          </cell>
        </row>
        <row r="468">
          <cell r="I468">
            <v>0.21586482798306408</v>
          </cell>
        </row>
      </sheetData>
      <sheetData sheetId="26">
        <row r="2">
          <cell r="D2" t="str">
            <v>Cathode</v>
          </cell>
          <cell r="E2" t="str">
            <v>Anode</v>
          </cell>
          <cell r="F2" t="str">
            <v>Electrolyte</v>
          </cell>
          <cell r="G2" t="str">
            <v>Separator</v>
          </cell>
          <cell r="H2" t="str">
            <v>Nickel</v>
          </cell>
          <cell r="I2" t="str">
            <v>Cobalt</v>
          </cell>
          <cell r="J2" t="str">
            <v>Lithium</v>
          </cell>
          <cell r="K2" t="str">
            <v>Cell</v>
          </cell>
          <cell r="L2" t="str">
            <v>Pack</v>
          </cell>
        </row>
        <row r="3">
          <cell r="F3">
            <v>0</v>
          </cell>
        </row>
        <row r="4">
          <cell r="F4">
            <v>1</v>
          </cell>
        </row>
        <row r="8">
          <cell r="F8">
            <v>0</v>
          </cell>
        </row>
        <row r="9">
          <cell r="F9">
            <v>1</v>
          </cell>
        </row>
        <row r="75">
          <cell r="I75">
            <v>0</v>
          </cell>
        </row>
        <row r="76">
          <cell r="I76">
            <v>0</v>
          </cell>
        </row>
        <row r="77">
          <cell r="I77">
            <v>0</v>
          </cell>
        </row>
        <row r="78">
          <cell r="I78">
            <v>0</v>
          </cell>
        </row>
        <row r="79">
          <cell r="I79">
            <v>0</v>
          </cell>
        </row>
        <row r="80">
          <cell r="I80">
            <v>1</v>
          </cell>
        </row>
        <row r="81">
          <cell r="I81">
            <v>0</v>
          </cell>
        </row>
        <row r="105">
          <cell r="I105">
            <v>0</v>
          </cell>
        </row>
        <row r="106">
          <cell r="I106">
            <v>0</v>
          </cell>
        </row>
        <row r="107">
          <cell r="I107">
            <v>0</v>
          </cell>
        </row>
        <row r="108">
          <cell r="I108">
            <v>1</v>
          </cell>
        </row>
        <row r="115">
          <cell r="I115">
            <v>0</v>
          </cell>
        </row>
        <row r="116">
          <cell r="I116">
            <v>0</v>
          </cell>
        </row>
        <row r="117">
          <cell r="I117">
            <v>0</v>
          </cell>
        </row>
        <row r="118">
          <cell r="I118">
            <v>0</v>
          </cell>
        </row>
        <row r="119">
          <cell r="I119">
            <v>1</v>
          </cell>
        </row>
        <row r="164">
          <cell r="I164">
            <v>1</v>
          </cell>
        </row>
        <row r="165">
          <cell r="I165">
            <v>0</v>
          </cell>
        </row>
        <row r="166">
          <cell r="I166">
            <v>0</v>
          </cell>
        </row>
        <row r="167">
          <cell r="I167">
            <v>0</v>
          </cell>
        </row>
        <row r="168">
          <cell r="I168">
            <v>0</v>
          </cell>
        </row>
        <row r="174">
          <cell r="I174">
            <v>1</v>
          </cell>
        </row>
        <row r="175">
          <cell r="I175">
            <v>0</v>
          </cell>
        </row>
        <row r="176">
          <cell r="I176">
            <v>0</v>
          </cell>
        </row>
        <row r="177">
          <cell r="I177">
            <v>0</v>
          </cell>
        </row>
        <row r="178">
          <cell r="I178">
            <v>0</v>
          </cell>
        </row>
        <row r="220">
          <cell r="I220">
            <v>1</v>
          </cell>
        </row>
        <row r="221">
          <cell r="I221">
            <v>0</v>
          </cell>
        </row>
        <row r="222">
          <cell r="I222">
            <v>0</v>
          </cell>
        </row>
        <row r="223">
          <cell r="I223">
            <v>0</v>
          </cell>
        </row>
        <row r="224">
          <cell r="I224">
            <v>0</v>
          </cell>
        </row>
        <row r="230">
          <cell r="I230">
            <v>1</v>
          </cell>
        </row>
        <row r="231">
          <cell r="I231">
            <v>0</v>
          </cell>
        </row>
        <row r="232">
          <cell r="I232">
            <v>0</v>
          </cell>
        </row>
        <row r="233">
          <cell r="I233">
            <v>0</v>
          </cell>
        </row>
        <row r="234">
          <cell r="I234">
            <v>0</v>
          </cell>
        </row>
        <row r="270">
          <cell r="I270">
            <v>1</v>
          </cell>
        </row>
        <row r="271">
          <cell r="I271">
            <v>0</v>
          </cell>
        </row>
        <row r="272">
          <cell r="I272">
            <v>0</v>
          </cell>
        </row>
        <row r="273">
          <cell r="I273">
            <v>0</v>
          </cell>
        </row>
        <row r="274">
          <cell r="I274">
            <v>0</v>
          </cell>
        </row>
        <row r="324">
          <cell r="I324">
            <v>1</v>
          </cell>
        </row>
        <row r="325">
          <cell r="I325">
            <v>0</v>
          </cell>
        </row>
        <row r="326">
          <cell r="I326">
            <v>0</v>
          </cell>
        </row>
        <row r="327">
          <cell r="I327">
            <v>0</v>
          </cell>
        </row>
        <row r="328">
          <cell r="I328">
            <v>0</v>
          </cell>
        </row>
        <row r="334">
          <cell r="I334">
            <v>1</v>
          </cell>
        </row>
        <row r="335">
          <cell r="I335">
            <v>0</v>
          </cell>
        </row>
        <row r="336">
          <cell r="I336">
            <v>0</v>
          </cell>
        </row>
        <row r="337">
          <cell r="I337">
            <v>0</v>
          </cell>
        </row>
        <row r="338">
          <cell r="I338">
            <v>0</v>
          </cell>
        </row>
        <row r="357">
          <cell r="I357">
            <v>0</v>
          </cell>
        </row>
        <row r="358">
          <cell r="I358">
            <v>0</v>
          </cell>
        </row>
        <row r="359">
          <cell r="I359">
            <v>9.9522712344200251E-2</v>
          </cell>
        </row>
        <row r="360">
          <cell r="I360">
            <v>0</v>
          </cell>
        </row>
        <row r="361">
          <cell r="I361">
            <v>5.0291110898712112E-2</v>
          </cell>
        </row>
        <row r="362">
          <cell r="I362">
            <v>0.85018617675708763</v>
          </cell>
        </row>
        <row r="363">
          <cell r="I363">
            <v>0</v>
          </cell>
        </row>
        <row r="371">
          <cell r="I371">
            <v>1</v>
          </cell>
        </row>
        <row r="372">
          <cell r="I372">
            <v>0</v>
          </cell>
        </row>
        <row r="373">
          <cell r="I373">
            <v>0</v>
          </cell>
        </row>
        <row r="374">
          <cell r="I374">
            <v>0</v>
          </cell>
        </row>
        <row r="375">
          <cell r="I375">
            <v>0</v>
          </cell>
        </row>
        <row r="391">
          <cell r="I391">
            <v>1</v>
          </cell>
        </row>
        <row r="392">
          <cell r="I392">
            <v>0</v>
          </cell>
        </row>
        <row r="393">
          <cell r="I393">
            <v>0</v>
          </cell>
        </row>
        <row r="394">
          <cell r="I394">
            <v>0</v>
          </cell>
        </row>
        <row r="395">
          <cell r="I395">
            <v>0</v>
          </cell>
        </row>
        <row r="428">
          <cell r="I428">
            <v>1</v>
          </cell>
        </row>
        <row r="429">
          <cell r="I429">
            <v>0</v>
          </cell>
        </row>
        <row r="430">
          <cell r="I430">
            <v>0</v>
          </cell>
        </row>
        <row r="431">
          <cell r="I431">
            <v>0</v>
          </cell>
        </row>
        <row r="432">
          <cell r="I432">
            <v>0</v>
          </cell>
        </row>
        <row r="433">
          <cell r="I433">
            <v>1</v>
          </cell>
        </row>
        <row r="461">
          <cell r="I461">
            <v>0</v>
          </cell>
        </row>
        <row r="462">
          <cell r="I462">
            <v>0</v>
          </cell>
        </row>
        <row r="463">
          <cell r="I463">
            <v>7.5821578605297549E-2</v>
          </cell>
        </row>
        <row r="464">
          <cell r="I464">
            <v>0</v>
          </cell>
        </row>
        <row r="465">
          <cell r="I465">
            <v>0</v>
          </cell>
        </row>
        <row r="466">
          <cell r="I466">
            <v>3.8314384006804557E-2</v>
          </cell>
        </row>
        <row r="467">
          <cell r="I467">
            <v>0.64771604904798907</v>
          </cell>
        </row>
        <row r="468">
          <cell r="I468">
            <v>0.23814798833990888</v>
          </cell>
        </row>
      </sheetData>
      <sheetData sheetId="27">
        <row r="71">
          <cell r="G71" t="str">
            <v>China</v>
          </cell>
          <cell r="I71">
            <v>0.8089887640449438</v>
          </cell>
        </row>
        <row r="72">
          <cell r="G72" t="str">
            <v>Finland</v>
          </cell>
          <cell r="I72">
            <v>0.10112359550561797</v>
          </cell>
        </row>
        <row r="73">
          <cell r="G73" t="str">
            <v>Canada</v>
          </cell>
          <cell r="I73">
            <v>4.49438202247191E-2</v>
          </cell>
        </row>
        <row r="74">
          <cell r="G74" t="str">
            <v>Norway</v>
          </cell>
          <cell r="I74">
            <v>4.49438202247191E-2</v>
          </cell>
        </row>
        <row r="75">
          <cell r="G75" t="str">
            <v>KR</v>
          </cell>
          <cell r="I75">
            <v>0</v>
          </cell>
        </row>
        <row r="76">
          <cell r="G76" t="str">
            <v>US</v>
          </cell>
          <cell r="I76">
            <v>0</v>
          </cell>
        </row>
        <row r="77">
          <cell r="G77" t="str">
            <v>Japan</v>
          </cell>
          <cell r="I77">
            <v>0</v>
          </cell>
        </row>
        <row r="101">
          <cell r="G101" t="str">
            <v>CL</v>
          </cell>
          <cell r="I101">
            <v>0.3</v>
          </cell>
        </row>
        <row r="102">
          <cell r="G102" t="str">
            <v>CN</v>
          </cell>
          <cell r="I102">
            <v>0.6</v>
          </cell>
        </row>
        <row r="103">
          <cell r="G103" t="str">
            <v>AR</v>
          </cell>
          <cell r="I103">
            <v>0.1</v>
          </cell>
        </row>
        <row r="104">
          <cell r="G104" t="str">
            <v>US</v>
          </cell>
          <cell r="I104">
            <v>0</v>
          </cell>
        </row>
        <row r="111">
          <cell r="G111" t="str">
            <v>Russia</v>
          </cell>
          <cell r="I111">
            <v>0.32307692307692304</v>
          </cell>
        </row>
        <row r="112">
          <cell r="G112" t="str">
            <v>China</v>
          </cell>
          <cell r="I112">
            <v>0.24615384615384614</v>
          </cell>
        </row>
        <row r="113">
          <cell r="G113" t="str">
            <v>Japan</v>
          </cell>
          <cell r="I113">
            <v>0.23076923076923075</v>
          </cell>
        </row>
        <row r="114">
          <cell r="G114" t="str">
            <v>Canada</v>
          </cell>
          <cell r="I114">
            <v>0.2</v>
          </cell>
        </row>
        <row r="115">
          <cell r="G115" t="str">
            <v>US, Michigan</v>
          </cell>
        </row>
        <row r="116">
          <cell r="G116" t="str">
            <v>Norway</v>
          </cell>
        </row>
        <row r="117">
          <cell r="G117" t="str">
            <v>Australia</v>
          </cell>
        </row>
        <row r="118">
          <cell r="G118" t="str">
            <v>Finland</v>
          </cell>
        </row>
        <row r="160">
          <cell r="I160">
            <v>0</v>
          </cell>
        </row>
        <row r="161">
          <cell r="I161">
            <v>0.42</v>
          </cell>
        </row>
        <row r="162">
          <cell r="I162">
            <v>0.33</v>
          </cell>
        </row>
        <row r="163">
          <cell r="I163">
            <v>0.15</v>
          </cell>
        </row>
        <row r="164">
          <cell r="I164">
            <v>0.1</v>
          </cell>
        </row>
        <row r="170">
          <cell r="I170">
            <v>0</v>
          </cell>
        </row>
        <row r="171">
          <cell r="I171">
            <v>0.42</v>
          </cell>
        </row>
        <row r="172">
          <cell r="I172">
            <v>0.33</v>
          </cell>
        </row>
        <row r="173">
          <cell r="I173">
            <v>0.15</v>
          </cell>
        </row>
        <row r="174">
          <cell r="I174">
            <v>0.1</v>
          </cell>
        </row>
        <row r="216">
          <cell r="I216">
            <v>0.1</v>
          </cell>
        </row>
        <row r="217">
          <cell r="I217">
            <v>0.65</v>
          </cell>
        </row>
        <row r="218">
          <cell r="I218">
            <v>0.19</v>
          </cell>
        </row>
        <row r="219">
          <cell r="I219">
            <v>0.06</v>
          </cell>
        </row>
        <row r="220">
          <cell r="I220">
            <v>0</v>
          </cell>
        </row>
        <row r="226">
          <cell r="I226">
            <v>0.1</v>
          </cell>
        </row>
        <row r="227">
          <cell r="I227">
            <v>0.65</v>
          </cell>
        </row>
        <row r="228">
          <cell r="I228">
            <v>0.19</v>
          </cell>
        </row>
        <row r="229">
          <cell r="I229">
            <v>0.06</v>
          </cell>
        </row>
        <row r="230">
          <cell r="I230">
            <v>0</v>
          </cell>
        </row>
        <row r="266">
          <cell r="I266">
            <v>0.02</v>
          </cell>
        </row>
        <row r="267">
          <cell r="I267">
            <v>0.65</v>
          </cell>
        </row>
        <row r="268">
          <cell r="I268">
            <v>0.12</v>
          </cell>
        </row>
        <row r="269">
          <cell r="I269">
            <v>0.04</v>
          </cell>
        </row>
        <row r="270">
          <cell r="I270">
            <v>0.17</v>
          </cell>
        </row>
        <row r="326">
          <cell r="G326" t="str">
            <v>Poland</v>
          </cell>
          <cell r="I326">
            <v>5.2207444930577503E-2</v>
          </cell>
        </row>
        <row r="327">
          <cell r="G327" t="str">
            <v>Hungary</v>
          </cell>
          <cell r="I327">
            <v>1.43831803940009E-2</v>
          </cell>
        </row>
        <row r="328">
          <cell r="G328" t="str">
            <v>MI, US</v>
          </cell>
          <cell r="I328">
            <v>6.8727063945112937E-2</v>
          </cell>
        </row>
        <row r="329">
          <cell r="G329" t="str">
            <v>Korea</v>
          </cell>
          <cell r="I329">
            <v>2.6977917967250645E-2</v>
          </cell>
        </row>
        <row r="330">
          <cell r="G330" t="str">
            <v>TN, US</v>
          </cell>
          <cell r="I330">
            <v>3.4729362908164099E-2</v>
          </cell>
        </row>
        <row r="331">
          <cell r="G331" t="str">
            <v>NV, US</v>
          </cell>
          <cell r="I331">
            <v>0.58711020187182972</v>
          </cell>
        </row>
        <row r="332">
          <cell r="G332" t="str">
            <v>Japan</v>
          </cell>
          <cell r="I332">
            <v>0.21586482798306408</v>
          </cell>
        </row>
        <row r="366">
          <cell r="G366" t="str">
            <v>Belgium</v>
          </cell>
          <cell r="I366">
            <v>3.5814567727706512E-2</v>
          </cell>
        </row>
        <row r="367">
          <cell r="G367" t="str">
            <v>Hungary</v>
          </cell>
          <cell r="I367">
            <v>2.6607649312808002E-2</v>
          </cell>
        </row>
        <row r="368">
          <cell r="G368" t="str">
            <v>MI, US</v>
          </cell>
          <cell r="I368">
            <v>6.8727063945112937E-2</v>
          </cell>
        </row>
        <row r="369">
          <cell r="G369" t="str">
            <v>Korea</v>
          </cell>
          <cell r="I369">
            <v>1.4753449048443543E-2</v>
          </cell>
        </row>
        <row r="370">
          <cell r="G370" t="str">
            <v>Poland</v>
          </cell>
          <cell r="I370">
            <v>1.6392877202870991E-2</v>
          </cell>
        </row>
        <row r="371">
          <cell r="G371" t="str">
            <v>TN, US</v>
          </cell>
          <cell r="I371">
            <v>3.4729362908164099E-2</v>
          </cell>
        </row>
        <row r="372">
          <cell r="G372" t="str">
            <v>NV, US</v>
          </cell>
          <cell r="I372">
            <v>0.58711020187182972</v>
          </cell>
        </row>
        <row r="373">
          <cell r="G373" t="str">
            <v>CA, US</v>
          </cell>
          <cell r="I373">
            <v>0.21586482798306408</v>
          </cell>
        </row>
      </sheetData>
      <sheetData sheetId="28">
        <row r="42">
          <cell r="M42">
            <v>33.736540099999999</v>
          </cell>
          <cell r="N42">
            <v>-118.264982</v>
          </cell>
          <cell r="V42">
            <v>0</v>
          </cell>
          <cell r="W42">
            <v>80.47</v>
          </cell>
        </row>
        <row r="43">
          <cell r="M43">
            <v>31.230416000000002</v>
          </cell>
          <cell r="N43">
            <v>121.47370100000001</v>
          </cell>
          <cell r="V43">
            <v>10481.366833642593</v>
          </cell>
          <cell r="W43">
            <v>160.94</v>
          </cell>
        </row>
        <row r="44">
          <cell r="M44">
            <v>35.616811599999998</v>
          </cell>
          <cell r="N44">
            <v>139.79578069999999</v>
          </cell>
          <cell r="V44">
            <v>8852.6976130126332</v>
          </cell>
          <cell r="W44">
            <v>160.94</v>
          </cell>
        </row>
        <row r="45">
          <cell r="M45">
            <v>35.1035355</v>
          </cell>
          <cell r="N45">
            <v>129.04236879999999</v>
          </cell>
          <cell r="V45">
            <v>9668.5292154952567</v>
          </cell>
          <cell r="W45">
            <v>160.94</v>
          </cell>
        </row>
        <row r="46">
          <cell r="M46">
            <v>53.507096500000003</v>
          </cell>
          <cell r="N46">
            <v>9.96792329999999</v>
          </cell>
          <cell r="V46">
            <v>9136.6291838202542</v>
          </cell>
          <cell r="W46">
            <v>160.94</v>
          </cell>
        </row>
        <row r="47">
          <cell r="V47">
            <v>10481.366833642593</v>
          </cell>
          <cell r="W47">
            <v>160.94</v>
          </cell>
        </row>
        <row r="48">
          <cell r="V48">
            <v>0</v>
          </cell>
          <cell r="W48">
            <v>80.47</v>
          </cell>
        </row>
        <row r="49">
          <cell r="V49">
            <v>1769.3835953646901</v>
          </cell>
          <cell r="W49">
            <v>160.94</v>
          </cell>
        </row>
        <row r="50">
          <cell r="V50">
            <v>826.53008575379351</v>
          </cell>
          <cell r="W50">
            <v>160.94</v>
          </cell>
        </row>
        <row r="51">
          <cell r="V51">
            <v>8549.6498555689359</v>
          </cell>
          <cell r="W51">
            <v>160.94</v>
          </cell>
        </row>
        <row r="52">
          <cell r="V52">
            <v>8852.6976130126332</v>
          </cell>
          <cell r="W52">
            <v>160.94</v>
          </cell>
        </row>
        <row r="53">
          <cell r="V53">
            <v>1769.3835953646901</v>
          </cell>
          <cell r="W53">
            <v>160.94</v>
          </cell>
        </row>
        <row r="54">
          <cell r="V54">
            <v>0</v>
          </cell>
          <cell r="W54">
            <v>80.47</v>
          </cell>
        </row>
        <row r="55">
          <cell r="V55">
            <v>978.51678319176233</v>
          </cell>
          <cell r="W55">
            <v>160.94</v>
          </cell>
        </row>
        <row r="56">
          <cell r="V56">
            <v>9020.2972527982074</v>
          </cell>
          <cell r="W56">
            <v>160.94</v>
          </cell>
        </row>
        <row r="57">
          <cell r="V57">
            <v>9668.5292154952567</v>
          </cell>
          <cell r="W57">
            <v>160.94</v>
          </cell>
        </row>
        <row r="58">
          <cell r="V58">
            <v>826.53008575379351</v>
          </cell>
          <cell r="W58">
            <v>160.94</v>
          </cell>
        </row>
        <row r="59">
          <cell r="V59">
            <v>978.51678319176233</v>
          </cell>
          <cell r="W59">
            <v>160.94</v>
          </cell>
        </row>
        <row r="60">
          <cell r="V60">
            <v>0</v>
          </cell>
          <cell r="W60">
            <v>80.47</v>
          </cell>
        </row>
        <row r="61">
          <cell r="V61">
            <v>8581.075035990847</v>
          </cell>
          <cell r="W61">
            <v>160.94</v>
          </cell>
        </row>
        <row r="62">
          <cell r="V62">
            <v>9136.6291838202542</v>
          </cell>
          <cell r="W62">
            <v>160.94</v>
          </cell>
        </row>
        <row r="63">
          <cell r="V63">
            <v>8549.6498555689359</v>
          </cell>
          <cell r="W63">
            <v>160.94</v>
          </cell>
        </row>
        <row r="64">
          <cell r="V64">
            <v>9020.2972527982074</v>
          </cell>
          <cell r="W64">
            <v>160.94</v>
          </cell>
        </row>
        <row r="65">
          <cell r="V65">
            <v>8581.075035990847</v>
          </cell>
          <cell r="W65">
            <v>160.94</v>
          </cell>
        </row>
        <row r="66">
          <cell r="V66">
            <v>0</v>
          </cell>
          <cell r="W66">
            <v>80.47</v>
          </cell>
        </row>
        <row r="67">
          <cell r="H67" t="str">
            <v>Los Angeles, CA</v>
          </cell>
          <cell r="I67" t="str">
            <v>Gdansk, Poland</v>
          </cell>
          <cell r="J67" t="str">
            <v>Antwerp, Belgium</v>
          </cell>
          <cell r="Q67">
            <v>51.241126600000001</v>
          </cell>
          <cell r="R67">
            <v>4.4073495999999999</v>
          </cell>
          <cell r="V67">
            <v>9410.9302813394061</v>
          </cell>
          <cell r="W67">
            <v>160.94</v>
          </cell>
          <cell r="Z67">
            <v>9061.0750557482734</v>
          </cell>
          <cell r="AA67">
            <v>160.94</v>
          </cell>
        </row>
        <row r="68">
          <cell r="H68" t="str">
            <v>Shanghai, China</v>
          </cell>
          <cell r="V68">
            <v>8011.9501997062371</v>
          </cell>
          <cell r="W68">
            <v>160.94</v>
          </cell>
        </row>
        <row r="69">
          <cell r="H69" t="str">
            <v>Tokyo, Japan</v>
          </cell>
          <cell r="V69">
            <v>8561.1748779351019</v>
          </cell>
          <cell r="W69">
            <v>160.94</v>
          </cell>
        </row>
        <row r="70">
          <cell r="H70" t="str">
            <v>Busan, Korea</v>
          </cell>
          <cell r="V70">
            <v>8077.2985939090986</v>
          </cell>
          <cell r="W70">
            <v>160.94</v>
          </cell>
        </row>
        <row r="71">
          <cell r="H71" t="str">
            <v>Hamburg, Germany</v>
          </cell>
          <cell r="V71">
            <v>579.96873646294637</v>
          </cell>
          <cell r="W71">
            <v>160.94</v>
          </cell>
        </row>
        <row r="72">
          <cell r="I72" t="str">
            <v>Budapest, Hungary</v>
          </cell>
          <cell r="O72">
            <v>47.506405899999997</v>
          </cell>
          <cell r="P72">
            <v>19.049742999999999</v>
          </cell>
          <cell r="V72">
            <v>10058.232981514231</v>
          </cell>
          <cell r="W72">
            <v>160.94</v>
          </cell>
          <cell r="Z72">
            <v>9136.6291838202542</v>
          </cell>
          <cell r="AA72">
            <v>1248.8529602403503</v>
          </cell>
        </row>
        <row r="73">
          <cell r="V73">
            <v>8366.4486785562785</v>
          </cell>
          <cell r="W73">
            <v>160.94</v>
          </cell>
        </row>
        <row r="74">
          <cell r="V74">
            <v>9082.7591839481775</v>
          </cell>
          <cell r="W74">
            <v>160.94</v>
          </cell>
        </row>
        <row r="75">
          <cell r="V75">
            <v>8519.4252717745239</v>
          </cell>
          <cell r="W75">
            <v>160.94</v>
          </cell>
        </row>
        <row r="76">
          <cell r="V76">
            <v>926.97296024035029</v>
          </cell>
          <cell r="W76">
            <v>160.94</v>
          </cell>
        </row>
        <row r="77">
          <cell r="J77" t="str">
            <v>Detroit, MI, US</v>
          </cell>
          <cell r="O77">
            <v>42.331426999999998</v>
          </cell>
          <cell r="P77">
            <v>-83.0457538</v>
          </cell>
          <cell r="V77">
            <v>0</v>
          </cell>
          <cell r="W77">
            <v>3210.4914431031552</v>
          </cell>
          <cell r="Z77">
            <v>0</v>
          </cell>
          <cell r="AA77">
            <v>3210.4914431031552</v>
          </cell>
        </row>
        <row r="78">
          <cell r="I78" t="str">
            <v>New York, NY</v>
          </cell>
          <cell r="O78">
            <v>40.618058499999997</v>
          </cell>
          <cell r="P78">
            <v>-74.066672199999999</v>
          </cell>
          <cell r="V78">
            <v>11900.279263942959</v>
          </cell>
          <cell r="W78">
            <v>773.44651966323909</v>
          </cell>
        </row>
        <row r="79">
          <cell r="V79">
            <v>10889.905068893693</v>
          </cell>
          <cell r="W79">
            <v>773.44651966323909</v>
          </cell>
        </row>
        <row r="80">
          <cell r="V80">
            <v>11301.838744884406</v>
          </cell>
          <cell r="W80">
            <v>773.44651966323909</v>
          </cell>
        </row>
        <row r="81">
          <cell r="V81">
            <v>6159.5302428334426</v>
          </cell>
          <cell r="W81">
            <v>773.44651966323909</v>
          </cell>
        </row>
        <row r="82">
          <cell r="I82" t="str">
            <v>Busan, Korea</v>
          </cell>
        </row>
        <row r="87">
          <cell r="O87">
            <v>54.400246299999999</v>
          </cell>
          <cell r="P87">
            <v>18.677374199999999</v>
          </cell>
          <cell r="Z87">
            <v>9871.6124367637531</v>
          </cell>
          <cell r="AA87">
            <v>1030.8311588702586</v>
          </cell>
        </row>
        <row r="92">
          <cell r="O92">
            <v>35.1035355</v>
          </cell>
          <cell r="P92">
            <v>129.04236879999999</v>
          </cell>
          <cell r="Z92">
            <v>9668.5292154952567</v>
          </cell>
          <cell r="AA92">
            <v>160.94</v>
          </cell>
        </row>
        <row r="97">
          <cell r="I97" t="str">
            <v>Nashville,Tennessee,US</v>
          </cell>
          <cell r="O97">
            <v>36.162663799999997</v>
          </cell>
          <cell r="P97">
            <v>-86.781601600000002</v>
          </cell>
          <cell r="V97">
            <v>0</v>
          </cell>
          <cell r="W97">
            <v>2875.9193506400788</v>
          </cell>
          <cell r="Z97">
            <v>0</v>
          </cell>
          <cell r="AA97">
            <v>2875.9193506400788</v>
          </cell>
        </row>
        <row r="98">
          <cell r="I98" t="str">
            <v>Savannah, GA</v>
          </cell>
          <cell r="O98">
            <v>32.087181000000001</v>
          </cell>
          <cell r="P98">
            <v>-81.134254400000003</v>
          </cell>
          <cell r="V98">
            <v>12615.296181518681</v>
          </cell>
          <cell r="W98">
            <v>160.94</v>
          </cell>
        </row>
        <row r="99">
          <cell r="V99">
            <v>11391.14720151371</v>
          </cell>
          <cell r="W99">
            <v>160.94</v>
          </cell>
        </row>
        <row r="100">
          <cell r="V100">
            <v>11937.960346639966</v>
          </cell>
          <cell r="W100">
            <v>160.94</v>
          </cell>
        </row>
        <row r="101">
          <cell r="V101">
            <v>7283.6908924980817</v>
          </cell>
          <cell r="W101">
            <v>160.94</v>
          </cell>
        </row>
        <row r="102">
          <cell r="J102" t="str">
            <v>Sparks, NV, US</v>
          </cell>
          <cell r="K102" t="str">
            <v>Los Angeles, CA</v>
          </cell>
          <cell r="O102">
            <v>39.549178400000002</v>
          </cell>
          <cell r="P102">
            <v>-119.4659174</v>
          </cell>
          <cell r="V102">
            <v>0</v>
          </cell>
          <cell r="W102">
            <v>655.27313655090177</v>
          </cell>
          <cell r="Z102">
            <v>0</v>
          </cell>
          <cell r="AA102">
            <v>655.27313655090177</v>
          </cell>
        </row>
        <row r="103">
          <cell r="O103">
            <v>33.736540099999999</v>
          </cell>
          <cell r="P103">
            <v>-118.264982</v>
          </cell>
          <cell r="V103">
            <v>10481.366833642593</v>
          </cell>
          <cell r="W103">
            <v>655.27313655090177</v>
          </cell>
        </row>
        <row r="104">
          <cell r="V104">
            <v>8852.6976130126332</v>
          </cell>
          <cell r="W104">
            <v>655.27313655090177</v>
          </cell>
        </row>
        <row r="105">
          <cell r="V105">
            <v>9668.5292154952567</v>
          </cell>
          <cell r="W105">
            <v>655.27313655090177</v>
          </cell>
        </row>
        <row r="106">
          <cell r="V106">
            <v>9136.6291838202542</v>
          </cell>
          <cell r="W106">
            <v>655.27313655090177</v>
          </cell>
        </row>
        <row r="107">
          <cell r="I107" t="str">
            <v>Tokyo, Japan</v>
          </cell>
          <cell r="J107" t="str">
            <v>Los Angeles, CA</v>
          </cell>
          <cell r="O107">
            <v>35.616811599999998</v>
          </cell>
          <cell r="P107">
            <v>139.79578069999999</v>
          </cell>
        </row>
        <row r="112">
          <cell r="Z112">
            <v>0</v>
          </cell>
          <cell r="AA112">
            <v>0</v>
          </cell>
        </row>
        <row r="122">
          <cell r="Z122">
            <v>9871.6124367637531</v>
          </cell>
          <cell r="AA122">
            <v>1057.2982144473692</v>
          </cell>
        </row>
        <row r="127">
          <cell r="Z127">
            <v>9136.6291838202542</v>
          </cell>
          <cell r="AA127">
            <v>160.94</v>
          </cell>
        </row>
        <row r="137">
          <cell r="Z137">
            <v>0</v>
          </cell>
          <cell r="AA137">
            <v>3780.2678053721047</v>
          </cell>
        </row>
        <row r="142">
          <cell r="Z142">
            <v>0</v>
          </cell>
          <cell r="AA142">
            <v>3770.2198917209312</v>
          </cell>
        </row>
        <row r="147">
          <cell r="Z147">
            <v>8852.6976130126332</v>
          </cell>
          <cell r="AA147">
            <v>160.94</v>
          </cell>
        </row>
        <row r="162">
          <cell r="Z162">
            <v>7850.0778721932675</v>
          </cell>
          <cell r="AA162">
            <v>3386.770814101149</v>
          </cell>
        </row>
        <row r="197">
          <cell r="Z197">
            <v>8854.8048298848862</v>
          </cell>
          <cell r="AA197">
            <v>728.95034367914377</v>
          </cell>
        </row>
        <row r="211">
          <cell r="AN211">
            <v>160.94</v>
          </cell>
          <cell r="AO211">
            <v>160.94</v>
          </cell>
          <cell r="AQ211">
            <v>160.94</v>
          </cell>
          <cell r="AT211">
            <v>1776.2764536658883</v>
          </cell>
          <cell r="AU211">
            <v>160.94</v>
          </cell>
          <cell r="AV211">
            <v>160.94</v>
          </cell>
          <cell r="AW211">
            <v>160.94</v>
          </cell>
          <cell r="BG211">
            <v>9828.2844430263704</v>
          </cell>
          <cell r="BH211">
            <v>8925.2044052700876</v>
          </cell>
          <cell r="BJ211">
            <v>10993.365956048696</v>
          </cell>
          <cell r="BM211">
            <v>0</v>
          </cell>
          <cell r="BO211">
            <v>12761.60911805144</v>
          </cell>
          <cell r="BP211">
            <v>9073.6291359407624</v>
          </cell>
          <cell r="BT211">
            <v>8633.0385283881769</v>
          </cell>
        </row>
        <row r="212">
          <cell r="AN212">
            <v>160.94</v>
          </cell>
          <cell r="AO212">
            <v>160.94</v>
          </cell>
          <cell r="AQ212">
            <v>7180.9308797131589</v>
          </cell>
          <cell r="AT212">
            <v>160.94</v>
          </cell>
          <cell r="AU212">
            <v>160.94</v>
          </cell>
          <cell r="AV212">
            <v>160.94</v>
          </cell>
          <cell r="AW212">
            <v>160.94</v>
          </cell>
          <cell r="BG212">
            <v>19660.641678325315</v>
          </cell>
          <cell r="BH212">
            <v>18779.640703958827</v>
          </cell>
          <cell r="BJ212">
            <v>0</v>
          </cell>
          <cell r="BM212">
            <v>9049.0530111963653</v>
          </cell>
          <cell r="BO212">
            <v>8045.797334309631</v>
          </cell>
          <cell r="BP212">
            <v>7395.2981311569938</v>
          </cell>
          <cell r="BT212">
            <v>8108.7996596619605</v>
          </cell>
        </row>
        <row r="213">
          <cell r="AN213">
            <v>160.94</v>
          </cell>
          <cell r="AO213">
            <v>160.94</v>
          </cell>
          <cell r="AQ213">
            <v>160.94</v>
          </cell>
          <cell r="AT213">
            <v>160.94</v>
          </cell>
          <cell r="AU213">
            <v>160.94</v>
          </cell>
          <cell r="AV213">
            <v>160.94</v>
          </cell>
          <cell r="AW213">
            <v>160.94</v>
          </cell>
          <cell r="BG213">
            <v>18380.900398276401</v>
          </cell>
          <cell r="BH213">
            <v>17159.88845899533</v>
          </cell>
          <cell r="BJ213">
            <v>8157.0166205966498</v>
          </cell>
          <cell r="BM213">
            <v>7572.8416467010038</v>
          </cell>
          <cell r="BO213">
            <v>8171.9089193269265</v>
          </cell>
          <cell r="BP213">
            <v>7852.8737887970128</v>
          </cell>
          <cell r="BT213">
            <v>8441.8169722963885</v>
          </cell>
        </row>
        <row r="214">
          <cell r="AN214">
            <v>160.94</v>
          </cell>
          <cell r="AO214">
            <v>160.94</v>
          </cell>
          <cell r="AQ214">
            <v>160.94</v>
          </cell>
          <cell r="AT214">
            <v>160.94</v>
          </cell>
          <cell r="AU214">
            <v>160.94</v>
          </cell>
          <cell r="AV214">
            <v>160.94</v>
          </cell>
          <cell r="AW214">
            <v>160.94</v>
          </cell>
          <cell r="BG214">
            <v>19358.434380158298</v>
          </cell>
          <cell r="BH214">
            <v>18133.06729729857</v>
          </cell>
          <cell r="BJ214">
            <v>7460.8795159957754</v>
          </cell>
          <cell r="BM214">
            <v>8273.2519695642186</v>
          </cell>
          <cell r="BO214">
            <v>8262.4641777613597</v>
          </cell>
          <cell r="BP214">
            <v>7408.9048786236453</v>
          </cell>
          <cell r="BT214">
            <v>8068.7515334607406</v>
          </cell>
        </row>
        <row r="215">
          <cell r="AN215">
            <v>160.94</v>
          </cell>
          <cell r="AO215">
            <v>160.94</v>
          </cell>
          <cell r="AQ215">
            <v>2235.1804435043314</v>
          </cell>
          <cell r="AT215">
            <v>160.94</v>
          </cell>
          <cell r="AU215">
            <v>715.44807465347731</v>
          </cell>
          <cell r="AV215">
            <v>160.94</v>
          </cell>
          <cell r="AW215">
            <v>1173.2588807024874</v>
          </cell>
          <cell r="BG215">
            <v>11787.769912394235</v>
          </cell>
          <cell r="BH215">
            <v>12439.516208733028</v>
          </cell>
          <cell r="BJ215">
            <v>0</v>
          </cell>
          <cell r="BM215">
            <v>7794.133503338433</v>
          </cell>
          <cell r="BO215">
            <v>16201.737722221738</v>
          </cell>
          <cell r="BP215">
            <v>0</v>
          </cell>
          <cell r="BT215">
            <v>0</v>
          </cell>
        </row>
        <row r="237">
          <cell r="W237" t="str">
            <v>Russia</v>
          </cell>
          <cell r="X237" t="str">
            <v>Russia</v>
          </cell>
          <cell r="AA237" t="str">
            <v>St Petersburg, Russia</v>
          </cell>
          <cell r="AB237" t="str">
            <v>St Petersburg, Russia</v>
          </cell>
          <cell r="AC237">
            <v>44.725277800000001</v>
          </cell>
          <cell r="AD237">
            <v>37.7936111</v>
          </cell>
          <cell r="AE237">
            <v>44.725277800000001</v>
          </cell>
          <cell r="AF237">
            <v>37.7936111</v>
          </cell>
        </row>
        <row r="238">
          <cell r="W238" t="str">
            <v>Indonesia</v>
          </cell>
          <cell r="X238" t="str">
            <v>China</v>
          </cell>
          <cell r="AA238" t="str">
            <v>Port of Tanjung Priok</v>
          </cell>
          <cell r="AB238" t="str">
            <v>Shanghai, China</v>
          </cell>
          <cell r="AC238">
            <v>-6.0919439999999998</v>
          </cell>
          <cell r="AD238">
            <v>106.8641571</v>
          </cell>
          <cell r="AE238">
            <v>31.230416000000002</v>
          </cell>
          <cell r="AF238">
            <v>121.47370100000001</v>
          </cell>
        </row>
        <row r="239">
          <cell r="W239" t="str">
            <v>Philippines</v>
          </cell>
          <cell r="X239" t="str">
            <v>China</v>
          </cell>
          <cell r="AA239" t="str">
            <v>Port of Manila</v>
          </cell>
          <cell r="AB239" t="str">
            <v>Shanghai, China</v>
          </cell>
          <cell r="AC239">
            <v>14.583353600000001</v>
          </cell>
          <cell r="AD239">
            <v>120.9412452</v>
          </cell>
          <cell r="AE239">
            <v>31.230416000000002</v>
          </cell>
          <cell r="AF239">
            <v>121.47370100000001</v>
          </cell>
        </row>
        <row r="240">
          <cell r="W240" t="str">
            <v>New Caledonia</v>
          </cell>
          <cell r="X240" t="str">
            <v>China</v>
          </cell>
          <cell r="AA240" t="str">
            <v>Port Autonome de Nouméa</v>
          </cell>
          <cell r="AB240" t="str">
            <v>Shanghai, China</v>
          </cell>
          <cell r="AC240">
            <v>-22.268327299999999</v>
          </cell>
          <cell r="AD240">
            <v>166.4258327</v>
          </cell>
          <cell r="AE240">
            <v>31.230416000000002</v>
          </cell>
          <cell r="AF240">
            <v>121.47370100000001</v>
          </cell>
        </row>
        <row r="241">
          <cell r="W241" t="str">
            <v>Russia</v>
          </cell>
          <cell r="X241" t="str">
            <v>China</v>
          </cell>
          <cell r="AA241" t="str">
            <v>St Petersburg, Russia</v>
          </cell>
          <cell r="AB241" t="str">
            <v>Shanghai, China</v>
          </cell>
          <cell r="AC241">
            <v>44.725277800000001</v>
          </cell>
          <cell r="AD241">
            <v>37.7936111</v>
          </cell>
          <cell r="AE241">
            <v>31.230416000000002</v>
          </cell>
          <cell r="AF241">
            <v>121.47370100000001</v>
          </cell>
        </row>
        <row r="242">
          <cell r="W242" t="str">
            <v>China</v>
          </cell>
          <cell r="X242" t="str">
            <v>China</v>
          </cell>
          <cell r="AA242" t="str">
            <v>Shanghai, China</v>
          </cell>
          <cell r="AB242" t="str">
            <v>Shanghai, China</v>
          </cell>
          <cell r="AC242">
            <v>31.230416000000002</v>
          </cell>
          <cell r="AD242">
            <v>121.47370100000001</v>
          </cell>
          <cell r="AE242">
            <v>31.230416000000002</v>
          </cell>
          <cell r="AF242">
            <v>121.47370100000001</v>
          </cell>
        </row>
        <row r="243">
          <cell r="W243" t="str">
            <v>Canada</v>
          </cell>
          <cell r="X243" t="str">
            <v>China</v>
          </cell>
          <cell r="AA243" t="str">
            <v>The Port of Vancouver, Canada</v>
          </cell>
          <cell r="AB243" t="str">
            <v>Shanghai, China</v>
          </cell>
          <cell r="AC243">
            <v>49.288918500000001</v>
          </cell>
          <cell r="AD243">
            <v>-123.11147</v>
          </cell>
          <cell r="AE243">
            <v>31.230416000000002</v>
          </cell>
          <cell r="AF243">
            <v>121.47370100000001</v>
          </cell>
        </row>
        <row r="244">
          <cell r="W244" t="str">
            <v>Australia</v>
          </cell>
          <cell r="X244" t="str">
            <v>China</v>
          </cell>
          <cell r="AA244" t="str">
            <v>The Port of Melbourne, Australia</v>
          </cell>
          <cell r="AB244" t="str">
            <v>Shanghai, China</v>
          </cell>
          <cell r="AC244">
            <v>-37.821584199999997</v>
          </cell>
          <cell r="AD244">
            <v>144.9443459</v>
          </cell>
          <cell r="AE244">
            <v>31.230416000000002</v>
          </cell>
          <cell r="AF244">
            <v>121.47370100000001</v>
          </cell>
        </row>
        <row r="245">
          <cell r="W245" t="str">
            <v>Indonesia</v>
          </cell>
          <cell r="X245" t="str">
            <v>Japan</v>
          </cell>
          <cell r="AA245" t="str">
            <v>Port of Tanjung Priok</v>
          </cell>
          <cell r="AB245" t="str">
            <v>Tokyo, Japan</v>
          </cell>
          <cell r="AC245">
            <v>-6.0919439999999998</v>
          </cell>
          <cell r="AD245">
            <v>106.8641571</v>
          </cell>
          <cell r="AE245">
            <v>35.616811599999998</v>
          </cell>
          <cell r="AF245">
            <v>139.79578069999999</v>
          </cell>
        </row>
        <row r="246">
          <cell r="W246" t="str">
            <v>Philippines</v>
          </cell>
          <cell r="X246" t="str">
            <v>Japan</v>
          </cell>
          <cell r="AA246" t="str">
            <v>Port of Manila</v>
          </cell>
          <cell r="AB246" t="str">
            <v>Tokyo, Japan</v>
          </cell>
          <cell r="AC246">
            <v>14.583353600000001</v>
          </cell>
          <cell r="AD246">
            <v>120.9412452</v>
          </cell>
          <cell r="AE246">
            <v>35.616811599999998</v>
          </cell>
          <cell r="AF246">
            <v>139.79578069999999</v>
          </cell>
        </row>
        <row r="247">
          <cell r="W247" t="str">
            <v>New Caledonia</v>
          </cell>
          <cell r="X247" t="str">
            <v>Japan</v>
          </cell>
          <cell r="AA247" t="str">
            <v>Port Autonome de Nouméa</v>
          </cell>
          <cell r="AB247" t="str">
            <v>Tokyo, Japan</v>
          </cell>
          <cell r="AC247">
            <v>-22.268327299999999</v>
          </cell>
          <cell r="AD247">
            <v>166.4258327</v>
          </cell>
          <cell r="AE247">
            <v>35.616811599999998</v>
          </cell>
          <cell r="AF247">
            <v>139.79578069999999</v>
          </cell>
        </row>
        <row r="248">
          <cell r="W248" t="str">
            <v>Russia</v>
          </cell>
          <cell r="X248" t="str">
            <v>Japan</v>
          </cell>
          <cell r="AA248" t="str">
            <v>St Petersburg, Russia</v>
          </cell>
          <cell r="AB248" t="str">
            <v>Tokyo, Japan</v>
          </cell>
          <cell r="AC248">
            <v>44.725277800000001</v>
          </cell>
          <cell r="AD248">
            <v>37.7936111</v>
          </cell>
          <cell r="AE248">
            <v>35.616811599999998</v>
          </cell>
          <cell r="AF248">
            <v>139.79578069999999</v>
          </cell>
        </row>
        <row r="249">
          <cell r="W249" t="str">
            <v>China</v>
          </cell>
          <cell r="X249" t="str">
            <v>Japan</v>
          </cell>
          <cell r="AA249" t="str">
            <v>Shanghai, China</v>
          </cell>
          <cell r="AB249" t="str">
            <v>Tokyo, Japan</v>
          </cell>
          <cell r="AC249">
            <v>31.230416000000002</v>
          </cell>
          <cell r="AD249">
            <v>121.47370100000001</v>
          </cell>
          <cell r="AE249">
            <v>35.616811599999998</v>
          </cell>
          <cell r="AF249">
            <v>139.79578069999999</v>
          </cell>
        </row>
        <row r="250">
          <cell r="W250" t="str">
            <v>Canada</v>
          </cell>
          <cell r="X250" t="str">
            <v>Japan</v>
          </cell>
          <cell r="AA250" t="str">
            <v>The Port of Vancouver, Canada</v>
          </cell>
          <cell r="AB250" t="str">
            <v>Tokyo, Japan</v>
          </cell>
          <cell r="AC250">
            <v>49.288918500000001</v>
          </cell>
          <cell r="AD250">
            <v>-123.11147</v>
          </cell>
          <cell r="AE250">
            <v>35.616811599999998</v>
          </cell>
          <cell r="AF250">
            <v>139.79578069999999</v>
          </cell>
        </row>
        <row r="251">
          <cell r="W251" t="str">
            <v>Australia</v>
          </cell>
          <cell r="X251" t="str">
            <v>Japan</v>
          </cell>
          <cell r="AA251" t="str">
            <v>The Port of Melbourne, Australia</v>
          </cell>
          <cell r="AB251" t="str">
            <v>Tokyo, Japan</v>
          </cell>
          <cell r="AC251">
            <v>-37.821584199999997</v>
          </cell>
          <cell r="AD251">
            <v>144.9443459</v>
          </cell>
          <cell r="AE251">
            <v>35.616811599999998</v>
          </cell>
          <cell r="AF251">
            <v>139.79578069999999</v>
          </cell>
        </row>
        <row r="252">
          <cell r="W252" t="str">
            <v>Canada</v>
          </cell>
          <cell r="X252" t="str">
            <v>Canada</v>
          </cell>
          <cell r="AA252" t="str">
            <v>The Port of Vancouver, Canada</v>
          </cell>
          <cell r="AB252" t="str">
            <v>The Port of Vancouver, Canada</v>
          </cell>
          <cell r="AC252">
            <v>49.288918500000001</v>
          </cell>
          <cell r="AD252">
            <v>-123.11147</v>
          </cell>
          <cell r="AE252">
            <v>49.288918500000001</v>
          </cell>
          <cell r="AF252">
            <v>-123.11147</v>
          </cell>
        </row>
        <row r="253">
          <cell r="W253" t="str">
            <v>Congo</v>
          </cell>
          <cell r="X253" t="str">
            <v>China</v>
          </cell>
          <cell r="AA253" t="str">
            <v>Matadi Port, Congo</v>
          </cell>
          <cell r="AB253" t="str">
            <v>Shanghai, China</v>
          </cell>
          <cell r="AC253">
            <v>-5.8237994000000004</v>
          </cell>
          <cell r="AD253">
            <v>13.4515381</v>
          </cell>
          <cell r="AE253">
            <v>31.230416000000002</v>
          </cell>
          <cell r="AF253">
            <v>121.47370100000001</v>
          </cell>
        </row>
        <row r="254">
          <cell r="W254" t="str">
            <v>Russia</v>
          </cell>
          <cell r="X254" t="str">
            <v>China</v>
          </cell>
          <cell r="AA254" t="str">
            <v>St Petersburg, Russia</v>
          </cell>
          <cell r="AB254" t="str">
            <v>Shanghai, China</v>
          </cell>
          <cell r="AC254">
            <v>44.725277800000001</v>
          </cell>
          <cell r="AD254">
            <v>37.7936111</v>
          </cell>
          <cell r="AE254">
            <v>31.230416000000002</v>
          </cell>
          <cell r="AF254">
            <v>121.47370100000001</v>
          </cell>
        </row>
        <row r="255">
          <cell r="W255" t="str">
            <v>Cuba</v>
          </cell>
          <cell r="X255" t="str">
            <v>China</v>
          </cell>
          <cell r="AA255" t="str">
            <v>Havana Harbor</v>
          </cell>
          <cell r="AB255" t="str">
            <v>Shanghai, China</v>
          </cell>
          <cell r="AC255">
            <v>23.133543700000001</v>
          </cell>
          <cell r="AD255">
            <v>-82.339669700000002</v>
          </cell>
          <cell r="AE255">
            <v>31.230416000000002</v>
          </cell>
          <cell r="AF255">
            <v>121.47370100000001</v>
          </cell>
        </row>
        <row r="256">
          <cell r="W256" t="str">
            <v>Australia</v>
          </cell>
          <cell r="X256" t="str">
            <v>China</v>
          </cell>
          <cell r="AA256" t="str">
            <v>The Port of Melbourne, Australia</v>
          </cell>
          <cell r="AB256" t="str">
            <v>Shanghai, China</v>
          </cell>
          <cell r="AC256">
            <v>-37.821584199999997</v>
          </cell>
          <cell r="AD256">
            <v>144.9443459</v>
          </cell>
          <cell r="AE256">
            <v>31.230416000000002</v>
          </cell>
          <cell r="AF256">
            <v>121.47370100000001</v>
          </cell>
        </row>
        <row r="257">
          <cell r="W257" t="str">
            <v>Congo</v>
          </cell>
          <cell r="X257" t="str">
            <v>Finland</v>
          </cell>
          <cell r="AA257" t="str">
            <v>Matadi Port, Congo</v>
          </cell>
          <cell r="AB257" t="str">
            <v>Helsinki, Finland</v>
          </cell>
          <cell r="AC257">
            <v>-5.8237994000000004</v>
          </cell>
          <cell r="AD257">
            <v>13.4515381</v>
          </cell>
          <cell r="AE257">
            <v>60.161788299999998</v>
          </cell>
          <cell r="AF257">
            <v>24.957132000000001</v>
          </cell>
        </row>
        <row r="258">
          <cell r="W258" t="str">
            <v>Russia</v>
          </cell>
          <cell r="X258" t="str">
            <v>Finland</v>
          </cell>
          <cell r="AA258" t="str">
            <v>St Petersburg, Russia</v>
          </cell>
          <cell r="AB258" t="str">
            <v>Helsinki, Finland</v>
          </cell>
          <cell r="AC258">
            <v>44.725277800000001</v>
          </cell>
          <cell r="AD258">
            <v>37.7936111</v>
          </cell>
          <cell r="AE258">
            <v>60.161788299999998</v>
          </cell>
          <cell r="AF258">
            <v>24.957132000000001</v>
          </cell>
        </row>
        <row r="259">
          <cell r="W259" t="str">
            <v>Cuba</v>
          </cell>
          <cell r="X259" t="str">
            <v>Finland</v>
          </cell>
          <cell r="AA259" t="str">
            <v>Havana Harbor</v>
          </cell>
          <cell r="AB259" t="str">
            <v>Helsinki, Finland</v>
          </cell>
          <cell r="AC259">
            <v>23.133543700000001</v>
          </cell>
          <cell r="AD259">
            <v>-82.339669700000002</v>
          </cell>
          <cell r="AE259">
            <v>60.161788299999998</v>
          </cell>
          <cell r="AF259">
            <v>24.957132000000001</v>
          </cell>
        </row>
        <row r="260">
          <cell r="W260" t="str">
            <v>Australia</v>
          </cell>
          <cell r="X260" t="str">
            <v>Finland</v>
          </cell>
          <cell r="AA260" t="str">
            <v>The Port of Melbourne, Australia</v>
          </cell>
          <cell r="AB260" t="str">
            <v>Helsinki, Finland</v>
          </cell>
          <cell r="AC260">
            <v>-37.821584199999997</v>
          </cell>
          <cell r="AD260">
            <v>144.9443459</v>
          </cell>
          <cell r="AE260">
            <v>60.161788299999998</v>
          </cell>
          <cell r="AF260">
            <v>24.957132000000001</v>
          </cell>
        </row>
        <row r="261">
          <cell r="W261" t="str">
            <v>Congo</v>
          </cell>
          <cell r="X261" t="str">
            <v>Canada</v>
          </cell>
          <cell r="AA261" t="str">
            <v>Matadi Port, Congo</v>
          </cell>
          <cell r="AB261" t="str">
            <v>The Port of Vancouver, Canada</v>
          </cell>
          <cell r="AC261">
            <v>-5.8237994000000004</v>
          </cell>
          <cell r="AD261">
            <v>13.4515381</v>
          </cell>
          <cell r="AE261">
            <v>49.288918500000001</v>
          </cell>
          <cell r="AF261">
            <v>-123.11147</v>
          </cell>
        </row>
        <row r="262">
          <cell r="W262" t="str">
            <v>Russia</v>
          </cell>
          <cell r="X262" t="str">
            <v>Canada</v>
          </cell>
          <cell r="AA262" t="str">
            <v>St Petersburg, Russia</v>
          </cell>
          <cell r="AB262" t="str">
            <v>The Port of Vancouver, Canada</v>
          </cell>
          <cell r="AC262">
            <v>44.725277800000001</v>
          </cell>
          <cell r="AD262">
            <v>37.7936111</v>
          </cell>
          <cell r="AE262">
            <v>49.288918500000001</v>
          </cell>
          <cell r="AF262">
            <v>-123.11147</v>
          </cell>
        </row>
        <row r="263">
          <cell r="W263" t="str">
            <v>Cuba</v>
          </cell>
          <cell r="X263" t="str">
            <v>Canada</v>
          </cell>
          <cell r="AA263" t="str">
            <v>Havana Harbor</v>
          </cell>
          <cell r="AB263" t="str">
            <v>The Port of Vancouver, Canada</v>
          </cell>
          <cell r="AC263">
            <v>23.133543700000001</v>
          </cell>
          <cell r="AD263">
            <v>-82.339669700000002</v>
          </cell>
          <cell r="AE263">
            <v>49.288918500000001</v>
          </cell>
          <cell r="AF263">
            <v>-123.11147</v>
          </cell>
        </row>
        <row r="264">
          <cell r="W264" t="str">
            <v>Australia</v>
          </cell>
          <cell r="X264" t="str">
            <v>Canada</v>
          </cell>
          <cell r="AA264" t="str">
            <v>The Port of Melbourne, Australia</v>
          </cell>
          <cell r="AB264" t="str">
            <v>The Port of Vancouver, Canada</v>
          </cell>
          <cell r="AC264">
            <v>-37.821584199999997</v>
          </cell>
          <cell r="AD264">
            <v>144.9443459</v>
          </cell>
          <cell r="AE264">
            <v>49.288918500000001</v>
          </cell>
          <cell r="AF264">
            <v>-123.11147</v>
          </cell>
        </row>
        <row r="265">
          <cell r="W265" t="str">
            <v>Congo</v>
          </cell>
          <cell r="X265" t="str">
            <v>Norway</v>
          </cell>
          <cell r="AA265" t="str">
            <v>Matadi Port, Congo</v>
          </cell>
          <cell r="AB265" t="str">
            <v>The port of Oslo, Norway</v>
          </cell>
          <cell r="AC265">
            <v>-5.8237994000000004</v>
          </cell>
          <cell r="AD265">
            <v>13.4515381</v>
          </cell>
          <cell r="AE265">
            <v>59.910840999999898</v>
          </cell>
          <cell r="AF265">
            <v>10.7616546</v>
          </cell>
        </row>
        <row r="266">
          <cell r="W266" t="str">
            <v>Russia</v>
          </cell>
          <cell r="X266" t="str">
            <v>Norway</v>
          </cell>
          <cell r="AA266" t="str">
            <v>St Petersburg, Russia</v>
          </cell>
          <cell r="AB266" t="str">
            <v>The port of Oslo, Norway</v>
          </cell>
          <cell r="AC266">
            <v>44.725277800000001</v>
          </cell>
          <cell r="AD266">
            <v>37.7936111</v>
          </cell>
          <cell r="AE266">
            <v>59.910840999999898</v>
          </cell>
          <cell r="AF266">
            <v>10.7616546</v>
          </cell>
        </row>
        <row r="267">
          <cell r="W267" t="str">
            <v>Cuba</v>
          </cell>
          <cell r="X267" t="str">
            <v>Norway</v>
          </cell>
          <cell r="AA267" t="str">
            <v>Havana Harbor</v>
          </cell>
          <cell r="AB267" t="str">
            <v>The port of Oslo, Norway</v>
          </cell>
          <cell r="AC267">
            <v>23.133543700000001</v>
          </cell>
          <cell r="AD267">
            <v>-82.339669700000002</v>
          </cell>
          <cell r="AE267">
            <v>59.910840999999898</v>
          </cell>
          <cell r="AF267">
            <v>10.7616546</v>
          </cell>
        </row>
        <row r="268">
          <cell r="W268" t="str">
            <v>Australia</v>
          </cell>
          <cell r="X268" t="str">
            <v>Norway</v>
          </cell>
          <cell r="AA268" t="str">
            <v>The Port of Melbourne, Australia</v>
          </cell>
          <cell r="AB268" t="str">
            <v>The port of Oslo, Norway</v>
          </cell>
          <cell r="AC268">
            <v>-37.821584199999997</v>
          </cell>
          <cell r="AD268">
            <v>144.9443459</v>
          </cell>
          <cell r="AE268">
            <v>59.910840999999898</v>
          </cell>
          <cell r="AF268">
            <v>10.7616546</v>
          </cell>
        </row>
        <row r="276">
          <cell r="W276" t="str">
            <v>Mining</v>
          </cell>
          <cell r="X276" t="str">
            <v>Refining</v>
          </cell>
        </row>
        <row r="277">
          <cell r="V277" t="str">
            <v>Li2CO3</v>
          </cell>
          <cell r="W277" t="str">
            <v>Australia</v>
          </cell>
          <cell r="X277" t="str">
            <v>US</v>
          </cell>
          <cell r="AA277" t="str">
            <v>The Port of Melbourne, Australia</v>
          </cell>
          <cell r="AB277" t="str">
            <v>Los Angeles, CA</v>
          </cell>
          <cell r="AC277">
            <v>-37.821584199999997</v>
          </cell>
          <cell r="AD277">
            <v>144.9443459</v>
          </cell>
          <cell r="AE277">
            <v>33.736540099999999</v>
          </cell>
          <cell r="AF277">
            <v>-118.264982</v>
          </cell>
        </row>
        <row r="278">
          <cell r="W278" t="str">
            <v>Chile</v>
          </cell>
          <cell r="X278" t="str">
            <v>US</v>
          </cell>
          <cell r="AA278" t="str">
            <v>Puerto San Antonio, Chile</v>
          </cell>
          <cell r="AB278" t="str">
            <v>Los Angeles, CA</v>
          </cell>
          <cell r="AC278">
            <v>-33.593956200000001</v>
          </cell>
          <cell r="AD278">
            <v>-71.613475100000002</v>
          </cell>
          <cell r="AE278">
            <v>33.736540099999999</v>
          </cell>
          <cell r="AF278">
            <v>-118.264982</v>
          </cell>
        </row>
        <row r="279">
          <cell r="W279" t="str">
            <v>China</v>
          </cell>
          <cell r="X279" t="str">
            <v>US</v>
          </cell>
          <cell r="AA279" t="str">
            <v>Shanghai, China</v>
          </cell>
          <cell r="AB279" t="str">
            <v>Los Angeles, CA</v>
          </cell>
          <cell r="AC279">
            <v>31.230416000000002</v>
          </cell>
          <cell r="AD279">
            <v>121.47370100000001</v>
          </cell>
          <cell r="AE279">
            <v>33.736540099999999</v>
          </cell>
          <cell r="AF279">
            <v>-118.264982</v>
          </cell>
        </row>
        <row r="280">
          <cell r="W280" t="str">
            <v>Argentina</v>
          </cell>
          <cell r="X280" t="str">
            <v>US</v>
          </cell>
          <cell r="AA280" t="str">
            <v>Buenos Aires, Argentina</v>
          </cell>
          <cell r="AB280" t="str">
            <v>Los Angeles, CA</v>
          </cell>
          <cell r="AC280">
            <v>-34.617719399999999</v>
          </cell>
          <cell r="AD280">
            <v>-58.362056099999997</v>
          </cell>
          <cell r="AE280">
            <v>33.736540099999999</v>
          </cell>
          <cell r="AF280">
            <v>-118.264982</v>
          </cell>
        </row>
        <row r="281">
          <cell r="W281" t="str">
            <v>Australia</v>
          </cell>
          <cell r="X281" t="str">
            <v>China</v>
          </cell>
          <cell r="AA281" t="str">
            <v>The Port of Melbourne, Australia</v>
          </cell>
          <cell r="AB281" t="str">
            <v>Shanghai, China</v>
          </cell>
          <cell r="AC281">
            <v>-37.821584199999997</v>
          </cell>
          <cell r="AD281">
            <v>144.9443459</v>
          </cell>
          <cell r="AE281">
            <v>31.230416000000002</v>
          </cell>
          <cell r="AF281">
            <v>121.47370100000001</v>
          </cell>
        </row>
        <row r="282">
          <cell r="W282" t="str">
            <v>Chile</v>
          </cell>
          <cell r="X282" t="str">
            <v>China</v>
          </cell>
          <cell r="AA282" t="str">
            <v>Puerto San Antonio, Chile</v>
          </cell>
          <cell r="AB282" t="str">
            <v>Shanghai, China</v>
          </cell>
          <cell r="AC282">
            <v>-33.593956200000001</v>
          </cell>
          <cell r="AD282">
            <v>-71.613475100000002</v>
          </cell>
          <cell r="AE282">
            <v>31.230416000000002</v>
          </cell>
          <cell r="AF282">
            <v>121.47370100000001</v>
          </cell>
        </row>
        <row r="283">
          <cell r="W283" t="str">
            <v>China</v>
          </cell>
          <cell r="X283" t="str">
            <v>China</v>
          </cell>
          <cell r="AA283" t="str">
            <v>Shanghai, China</v>
          </cell>
          <cell r="AB283" t="str">
            <v>Shanghai, China</v>
          </cell>
          <cell r="AC283">
            <v>31.230416000000002</v>
          </cell>
          <cell r="AD283">
            <v>121.47370100000001</v>
          </cell>
          <cell r="AE283">
            <v>31.230416000000002</v>
          </cell>
          <cell r="AF283">
            <v>121.47370100000001</v>
          </cell>
        </row>
        <row r="284">
          <cell r="W284" t="str">
            <v>Argentina</v>
          </cell>
          <cell r="X284" t="str">
            <v>China</v>
          </cell>
          <cell r="AA284" t="str">
            <v>Buenos Aires, Argentina</v>
          </cell>
          <cell r="AB284" t="str">
            <v>Shanghai, China</v>
          </cell>
          <cell r="AC284">
            <v>-34.617719399999999</v>
          </cell>
          <cell r="AD284">
            <v>-58.362056099999997</v>
          </cell>
          <cell r="AE284">
            <v>31.230416000000002</v>
          </cell>
          <cell r="AF284">
            <v>121.47370100000001</v>
          </cell>
        </row>
        <row r="285">
          <cell r="W285" t="str">
            <v>Chile</v>
          </cell>
          <cell r="X285" t="str">
            <v>Chile</v>
          </cell>
          <cell r="AA285" t="str">
            <v>Puerto San Antonio, Chile</v>
          </cell>
          <cell r="AB285" t="str">
            <v>Puerto San Antonio, Chile</v>
          </cell>
          <cell r="AC285">
            <v>-33.593956200000001</v>
          </cell>
          <cell r="AD285">
            <v>-71.613475100000002</v>
          </cell>
          <cell r="AE285">
            <v>-33.593956200000001</v>
          </cell>
          <cell r="AF285">
            <v>-71.613475100000002</v>
          </cell>
        </row>
        <row r="286">
          <cell r="W286" t="str">
            <v>Argentina</v>
          </cell>
          <cell r="X286" t="str">
            <v>Argentina</v>
          </cell>
          <cell r="AA286" t="str">
            <v>Buenos Aires, Argentina</v>
          </cell>
          <cell r="AB286" t="str">
            <v>Buenos Aires, Argentina</v>
          </cell>
          <cell r="AC286">
            <v>-34.617719399999999</v>
          </cell>
          <cell r="AD286">
            <v>-58.362056099999997</v>
          </cell>
          <cell r="AE286">
            <v>-34.617719399999999</v>
          </cell>
          <cell r="AF286">
            <v>-58.362056099999997</v>
          </cell>
        </row>
        <row r="287">
          <cell r="V287" t="str">
            <v>LiOH</v>
          </cell>
          <cell r="W287" t="str">
            <v>Australia</v>
          </cell>
          <cell r="X287" t="str">
            <v>US</v>
          </cell>
          <cell r="AA287" t="str">
            <v>The Port of Melbourne, Australia</v>
          </cell>
          <cell r="AB287" t="str">
            <v>Los Angeles, CA</v>
          </cell>
          <cell r="AC287">
            <v>-37.821584199999997</v>
          </cell>
          <cell r="AD287">
            <v>144.9443459</v>
          </cell>
          <cell r="AE287">
            <v>33.736540099999999</v>
          </cell>
          <cell r="AF287">
            <v>-118.264982</v>
          </cell>
        </row>
        <row r="288">
          <cell r="W288" t="str">
            <v>Chile</v>
          </cell>
          <cell r="X288" t="str">
            <v>US</v>
          </cell>
          <cell r="AA288" t="str">
            <v>Puerto San Antonio, Chile</v>
          </cell>
          <cell r="AB288" t="str">
            <v>Los Angeles, CA</v>
          </cell>
          <cell r="AC288">
            <v>-33.593956200000001</v>
          </cell>
          <cell r="AD288">
            <v>-71.613475100000002</v>
          </cell>
          <cell r="AE288">
            <v>33.736540099999999</v>
          </cell>
          <cell r="AF288">
            <v>-118.264982</v>
          </cell>
        </row>
        <row r="289">
          <cell r="W289" t="str">
            <v>China</v>
          </cell>
          <cell r="X289" t="str">
            <v>US</v>
          </cell>
          <cell r="AA289" t="str">
            <v>Shanghai, China</v>
          </cell>
          <cell r="AB289" t="str">
            <v>Los Angeles, CA</v>
          </cell>
          <cell r="AC289">
            <v>31.230416000000002</v>
          </cell>
          <cell r="AD289">
            <v>121.47370100000001</v>
          </cell>
          <cell r="AE289">
            <v>33.736540099999999</v>
          </cell>
          <cell r="AF289">
            <v>-118.264982</v>
          </cell>
        </row>
        <row r="290">
          <cell r="W290" t="str">
            <v>Argentina</v>
          </cell>
          <cell r="X290" t="str">
            <v>US</v>
          </cell>
          <cell r="AA290" t="str">
            <v>Buenos Aires, Argentina</v>
          </cell>
          <cell r="AB290" t="str">
            <v>Los Angeles, CA</v>
          </cell>
          <cell r="AC290">
            <v>-34.617719399999999</v>
          </cell>
          <cell r="AD290">
            <v>-58.362056099999997</v>
          </cell>
          <cell r="AE290">
            <v>33.736540099999999</v>
          </cell>
          <cell r="AF290">
            <v>-118.264982</v>
          </cell>
        </row>
        <row r="291">
          <cell r="W291" t="str">
            <v>Australia</v>
          </cell>
          <cell r="X291" t="str">
            <v>China</v>
          </cell>
          <cell r="AA291" t="str">
            <v>The Port of Melbourne, Australia</v>
          </cell>
          <cell r="AB291" t="str">
            <v>Shanghai, China</v>
          </cell>
          <cell r="AC291">
            <v>-37.821584199999997</v>
          </cell>
          <cell r="AD291">
            <v>144.9443459</v>
          </cell>
          <cell r="AE291">
            <v>31.230416000000002</v>
          </cell>
          <cell r="AF291">
            <v>121.47370100000001</v>
          </cell>
        </row>
        <row r="292">
          <cell r="W292" t="str">
            <v>Chile</v>
          </cell>
          <cell r="X292" t="str">
            <v>China</v>
          </cell>
          <cell r="AA292" t="str">
            <v>Puerto San Antonio, Chile</v>
          </cell>
          <cell r="AB292" t="str">
            <v>Shanghai, China</v>
          </cell>
          <cell r="AC292">
            <v>-33.593956200000001</v>
          </cell>
          <cell r="AD292">
            <v>-71.613475100000002</v>
          </cell>
          <cell r="AE292">
            <v>31.230416000000002</v>
          </cell>
          <cell r="AF292">
            <v>121.47370100000001</v>
          </cell>
        </row>
        <row r="293">
          <cell r="W293" t="str">
            <v>China</v>
          </cell>
          <cell r="X293" t="str">
            <v>China</v>
          </cell>
          <cell r="AA293" t="str">
            <v>Shanghai, China</v>
          </cell>
          <cell r="AB293" t="str">
            <v>Shanghai, China</v>
          </cell>
          <cell r="AC293">
            <v>31.230416000000002</v>
          </cell>
          <cell r="AD293">
            <v>121.47370100000001</v>
          </cell>
          <cell r="AE293">
            <v>31.230416000000002</v>
          </cell>
          <cell r="AF293">
            <v>121.47370100000001</v>
          </cell>
        </row>
        <row r="294">
          <cell r="W294" t="str">
            <v>Argentina</v>
          </cell>
          <cell r="X294" t="str">
            <v>China</v>
          </cell>
          <cell r="AA294" t="str">
            <v>Buenos Aires, Argentina</v>
          </cell>
          <cell r="AB294" t="str">
            <v>Shanghai, China</v>
          </cell>
          <cell r="AC294">
            <v>-34.617719399999999</v>
          </cell>
          <cell r="AD294">
            <v>-58.362056099999997</v>
          </cell>
          <cell r="AE294">
            <v>31.230416000000002</v>
          </cell>
          <cell r="AF294">
            <v>121.47370100000001</v>
          </cell>
        </row>
        <row r="295">
          <cell r="W295" t="str">
            <v>Chile</v>
          </cell>
          <cell r="X295" t="str">
            <v>Chile</v>
          </cell>
          <cell r="AA295" t="str">
            <v>Puerto San Antonio, Chile</v>
          </cell>
          <cell r="AB295" t="str">
            <v>Puerto San Antonio, Chile</v>
          </cell>
          <cell r="AC295">
            <v>-33.593956200000001</v>
          </cell>
          <cell r="AD295">
            <v>-71.613475100000002</v>
          </cell>
          <cell r="AE295">
            <v>-33.593956200000001</v>
          </cell>
          <cell r="AF295">
            <v>-71.613475100000002</v>
          </cell>
        </row>
        <row r="296">
          <cell r="W296" t="str">
            <v>Argentina</v>
          </cell>
          <cell r="X296" t="str">
            <v>Argentina</v>
          </cell>
          <cell r="AA296" t="str">
            <v>Buenos Aires, Argentina</v>
          </cell>
          <cell r="AB296" t="str">
            <v>Buenos Aires, Argentina</v>
          </cell>
          <cell r="AC296">
            <v>-34.617719399999999</v>
          </cell>
          <cell r="AD296">
            <v>-58.362056099999997</v>
          </cell>
          <cell r="AE296">
            <v>-34.617719399999999</v>
          </cell>
          <cell r="AF296">
            <v>-58.362056099999997</v>
          </cell>
        </row>
        <row r="297">
          <cell r="V297" t="str">
            <v>NiSO4</v>
          </cell>
          <cell r="W297" t="str">
            <v>Indonesia</v>
          </cell>
          <cell r="X297" t="str">
            <v>US</v>
          </cell>
          <cell r="AA297" t="str">
            <v>Port of Tanjung Priok</v>
          </cell>
          <cell r="AB297" t="str">
            <v>Detroit, MI, US</v>
          </cell>
          <cell r="AC297">
            <v>-6.0919439999999998</v>
          </cell>
          <cell r="AD297">
            <v>106.8641571</v>
          </cell>
          <cell r="AE297">
            <v>42.331426999999998</v>
          </cell>
          <cell r="AF297">
            <v>-83.0457538</v>
          </cell>
        </row>
        <row r="298">
          <cell r="W298" t="str">
            <v>Philippines</v>
          </cell>
          <cell r="X298" t="str">
            <v>US</v>
          </cell>
          <cell r="AA298" t="str">
            <v>Port of Manila</v>
          </cell>
          <cell r="AB298" t="str">
            <v>Detroit, MI, US</v>
          </cell>
          <cell r="AC298">
            <v>14.583353600000001</v>
          </cell>
          <cell r="AD298">
            <v>120.9412452</v>
          </cell>
          <cell r="AE298">
            <v>42.331426999999998</v>
          </cell>
          <cell r="AF298">
            <v>-83.0457538</v>
          </cell>
        </row>
        <row r="299">
          <cell r="W299" t="str">
            <v>New Caledonia</v>
          </cell>
          <cell r="X299" t="str">
            <v>US</v>
          </cell>
          <cell r="AA299" t="str">
            <v>Port Autonome de Nouméa</v>
          </cell>
          <cell r="AB299" t="str">
            <v>Detroit, MI, US</v>
          </cell>
          <cell r="AC299">
            <v>-22.268327299999999</v>
          </cell>
          <cell r="AD299">
            <v>166.4258327</v>
          </cell>
          <cell r="AE299">
            <v>42.331426999999998</v>
          </cell>
          <cell r="AF299">
            <v>-83.0457538</v>
          </cell>
        </row>
        <row r="300">
          <cell r="W300" t="str">
            <v>Russia</v>
          </cell>
          <cell r="X300" t="str">
            <v>US</v>
          </cell>
          <cell r="AA300" t="str">
            <v>St Petersburg, Russia</v>
          </cell>
          <cell r="AB300" t="str">
            <v>Detroit, MI, US</v>
          </cell>
          <cell r="AC300">
            <v>44.725277800000001</v>
          </cell>
          <cell r="AD300">
            <v>37.7936111</v>
          </cell>
          <cell r="AE300">
            <v>42.331426999999998</v>
          </cell>
          <cell r="AF300">
            <v>-83.0457538</v>
          </cell>
        </row>
        <row r="301">
          <cell r="W301" t="str">
            <v>China</v>
          </cell>
          <cell r="X301" t="str">
            <v>US</v>
          </cell>
          <cell r="AA301" t="str">
            <v>Shanghai, China</v>
          </cell>
          <cell r="AB301" t="str">
            <v>Detroit, MI, US</v>
          </cell>
          <cell r="AC301">
            <v>31.230416000000002</v>
          </cell>
          <cell r="AD301">
            <v>121.47370100000001</v>
          </cell>
          <cell r="AE301">
            <v>42.331426999999998</v>
          </cell>
          <cell r="AF301">
            <v>-83.0457538</v>
          </cell>
        </row>
        <row r="302">
          <cell r="W302" t="str">
            <v>Canada</v>
          </cell>
          <cell r="X302" t="str">
            <v>US</v>
          </cell>
          <cell r="AA302" t="str">
            <v>The Port of Vancouver, Canada</v>
          </cell>
          <cell r="AB302" t="str">
            <v>Detroit, MI, US</v>
          </cell>
          <cell r="AC302">
            <v>49.288918500000001</v>
          </cell>
          <cell r="AD302">
            <v>-123.11147</v>
          </cell>
          <cell r="AE302">
            <v>42.331426999999998</v>
          </cell>
          <cell r="AF302">
            <v>-83.0457538</v>
          </cell>
        </row>
        <row r="303">
          <cell r="W303" t="str">
            <v>Australia</v>
          </cell>
          <cell r="X303" t="str">
            <v>US</v>
          </cell>
          <cell r="AA303" t="str">
            <v>The Port of Melbourne, Australia</v>
          </cell>
          <cell r="AB303" t="str">
            <v>Detroit, MI, US</v>
          </cell>
          <cell r="AC303">
            <v>-37.821584199999997</v>
          </cell>
          <cell r="AD303">
            <v>144.9443459</v>
          </cell>
          <cell r="AE303">
            <v>42.331426999999998</v>
          </cell>
          <cell r="AF303">
            <v>-83.0457538</v>
          </cell>
        </row>
        <row r="305">
          <cell r="W305" t="str">
            <v>Indonesia</v>
          </cell>
          <cell r="X305" t="str">
            <v>Norway</v>
          </cell>
          <cell r="AA305" t="str">
            <v>Port of Tanjung Priok</v>
          </cell>
          <cell r="AB305" t="str">
            <v>The port of Oslo, Norway</v>
          </cell>
          <cell r="AC305">
            <v>-6.0919439999999998</v>
          </cell>
          <cell r="AD305">
            <v>106.8641571</v>
          </cell>
          <cell r="AE305">
            <v>59.910840999999898</v>
          </cell>
          <cell r="AF305">
            <v>10.7616546</v>
          </cell>
        </row>
        <row r="306">
          <cell r="W306" t="str">
            <v>Philippines</v>
          </cell>
          <cell r="X306" t="str">
            <v>Norway</v>
          </cell>
          <cell r="AA306" t="str">
            <v>Port of Manila</v>
          </cell>
          <cell r="AB306" t="str">
            <v>The port of Oslo, Norway</v>
          </cell>
          <cell r="AC306">
            <v>14.583353600000001</v>
          </cell>
          <cell r="AD306">
            <v>120.9412452</v>
          </cell>
          <cell r="AE306">
            <v>59.910840999999898</v>
          </cell>
          <cell r="AF306">
            <v>10.7616546</v>
          </cell>
        </row>
        <row r="307">
          <cell r="W307" t="str">
            <v>New Caledonia</v>
          </cell>
          <cell r="X307" t="str">
            <v>Norway</v>
          </cell>
          <cell r="AA307" t="str">
            <v>Port Autonome de Nouméa</v>
          </cell>
          <cell r="AB307" t="str">
            <v>The port of Oslo, Norway</v>
          </cell>
          <cell r="AC307">
            <v>-22.268327299999999</v>
          </cell>
          <cell r="AD307">
            <v>166.4258327</v>
          </cell>
          <cell r="AE307">
            <v>59.910840999999898</v>
          </cell>
          <cell r="AF307">
            <v>10.7616546</v>
          </cell>
        </row>
        <row r="308">
          <cell r="W308" t="str">
            <v>Russia</v>
          </cell>
          <cell r="X308" t="str">
            <v>Norway</v>
          </cell>
          <cell r="AA308" t="str">
            <v>St Petersburg, Russia</v>
          </cell>
          <cell r="AB308" t="str">
            <v>The port of Oslo, Norway</v>
          </cell>
          <cell r="AC308">
            <v>44.725277800000001</v>
          </cell>
          <cell r="AD308">
            <v>37.7936111</v>
          </cell>
          <cell r="AE308">
            <v>59.910840999999898</v>
          </cell>
          <cell r="AF308">
            <v>10.7616546</v>
          </cell>
        </row>
        <row r="309">
          <cell r="W309" t="str">
            <v>China</v>
          </cell>
          <cell r="X309" t="str">
            <v>Norway</v>
          </cell>
          <cell r="AA309" t="str">
            <v>Shanghai, China</v>
          </cell>
          <cell r="AB309" t="str">
            <v>The port of Oslo, Norway</v>
          </cell>
          <cell r="AC309">
            <v>31.230416000000002</v>
          </cell>
          <cell r="AD309">
            <v>121.47370100000001</v>
          </cell>
          <cell r="AE309">
            <v>59.910840999999898</v>
          </cell>
          <cell r="AF309">
            <v>10.7616546</v>
          </cell>
        </row>
        <row r="310">
          <cell r="W310" t="str">
            <v>Canada</v>
          </cell>
          <cell r="X310" t="str">
            <v>Norway</v>
          </cell>
          <cell r="AA310" t="str">
            <v>The Port of Vancouver, Canada</v>
          </cell>
          <cell r="AB310" t="str">
            <v>The port of Oslo, Norway</v>
          </cell>
          <cell r="AC310">
            <v>49.288918500000001</v>
          </cell>
          <cell r="AD310">
            <v>-123.11147</v>
          </cell>
          <cell r="AE310">
            <v>59.910840999999898</v>
          </cell>
          <cell r="AF310">
            <v>10.7616546</v>
          </cell>
        </row>
        <row r="311">
          <cell r="W311" t="str">
            <v>Australia</v>
          </cell>
          <cell r="X311" t="str">
            <v>Norway</v>
          </cell>
          <cell r="AA311" t="str">
            <v>The Port of Melbourne, Australia</v>
          </cell>
          <cell r="AB311" t="str">
            <v>The port of Oslo, Norway</v>
          </cell>
          <cell r="AC311">
            <v>-37.821584199999997</v>
          </cell>
          <cell r="AD311">
            <v>144.9443459</v>
          </cell>
          <cell r="AE311">
            <v>59.910840999999898</v>
          </cell>
          <cell r="AF311">
            <v>10.7616546</v>
          </cell>
        </row>
        <row r="312">
          <cell r="W312" t="str">
            <v>Australia</v>
          </cell>
          <cell r="X312" t="str">
            <v>Australia</v>
          </cell>
          <cell r="AA312" t="str">
            <v>The Port of Melbourne, Australia</v>
          </cell>
          <cell r="AB312" t="str">
            <v>The Port of Melbourne, Australia</v>
          </cell>
          <cell r="AC312">
            <v>-37.821584199999997</v>
          </cell>
          <cell r="AD312">
            <v>144.9443459</v>
          </cell>
          <cell r="AE312">
            <v>-37.821584199999997</v>
          </cell>
          <cell r="AF312">
            <v>144.9443459</v>
          </cell>
        </row>
        <row r="313">
          <cell r="W313" t="str">
            <v>Indonesia</v>
          </cell>
          <cell r="X313" t="str">
            <v>Finland</v>
          </cell>
          <cell r="AA313" t="str">
            <v>Port of Tanjung Priok</v>
          </cell>
          <cell r="AB313" t="str">
            <v>Helsinki, Finland</v>
          </cell>
          <cell r="AC313">
            <v>-6.0919439999999998</v>
          </cell>
          <cell r="AD313">
            <v>106.8641571</v>
          </cell>
          <cell r="AE313">
            <v>60.161788299999998</v>
          </cell>
          <cell r="AF313">
            <v>24.957132000000001</v>
          </cell>
        </row>
        <row r="314">
          <cell r="W314" t="str">
            <v>Philippines</v>
          </cell>
          <cell r="X314" t="str">
            <v>Finland</v>
          </cell>
          <cell r="AA314" t="str">
            <v>Port of Manila</v>
          </cell>
          <cell r="AB314" t="str">
            <v>Helsinki, Finland</v>
          </cell>
          <cell r="AC314">
            <v>14.583353600000001</v>
          </cell>
          <cell r="AD314">
            <v>120.9412452</v>
          </cell>
          <cell r="AE314">
            <v>60.161788299999998</v>
          </cell>
          <cell r="AF314">
            <v>24.957132000000001</v>
          </cell>
        </row>
        <row r="315">
          <cell r="W315" t="str">
            <v>New Caledonia</v>
          </cell>
          <cell r="X315" t="str">
            <v>Finland</v>
          </cell>
          <cell r="AA315" t="str">
            <v>Port Autonome de Nouméa</v>
          </cell>
          <cell r="AB315" t="str">
            <v>Helsinki, Finland</v>
          </cell>
          <cell r="AC315">
            <v>-22.268327299999999</v>
          </cell>
          <cell r="AD315">
            <v>166.4258327</v>
          </cell>
          <cell r="AE315">
            <v>60.161788299999998</v>
          </cell>
          <cell r="AF315">
            <v>24.957132000000001</v>
          </cell>
        </row>
        <row r="316">
          <cell r="W316" t="str">
            <v>Russia</v>
          </cell>
          <cell r="X316" t="str">
            <v>Finland</v>
          </cell>
          <cell r="AA316" t="str">
            <v>St Petersburg, Russia</v>
          </cell>
          <cell r="AB316" t="str">
            <v>Helsinki, Finland</v>
          </cell>
          <cell r="AC316">
            <v>44.725277800000001</v>
          </cell>
          <cell r="AD316">
            <v>37.7936111</v>
          </cell>
          <cell r="AE316">
            <v>60.161788299999998</v>
          </cell>
          <cell r="AF316">
            <v>24.957132000000001</v>
          </cell>
        </row>
        <row r="317">
          <cell r="W317" t="str">
            <v>China</v>
          </cell>
          <cell r="X317" t="str">
            <v>Finland</v>
          </cell>
          <cell r="AA317" t="str">
            <v>Shanghai, China</v>
          </cell>
          <cell r="AB317" t="str">
            <v>Helsinki, Finland</v>
          </cell>
          <cell r="AC317">
            <v>31.230416000000002</v>
          </cell>
          <cell r="AD317">
            <v>121.47370100000001</v>
          </cell>
          <cell r="AE317">
            <v>60.161788299999998</v>
          </cell>
          <cell r="AF317">
            <v>24.957132000000001</v>
          </cell>
        </row>
        <row r="318">
          <cell r="W318" t="str">
            <v>Canada</v>
          </cell>
          <cell r="X318" t="str">
            <v>Finland</v>
          </cell>
          <cell r="AA318" t="str">
            <v>The Port of Vancouver, Canada</v>
          </cell>
          <cell r="AB318" t="str">
            <v>Helsinki, Finland</v>
          </cell>
          <cell r="AC318">
            <v>49.288918500000001</v>
          </cell>
          <cell r="AD318">
            <v>-123.11147</v>
          </cell>
          <cell r="AE318">
            <v>60.161788299999998</v>
          </cell>
          <cell r="AF318">
            <v>24.957132000000001</v>
          </cell>
        </row>
        <row r="319">
          <cell r="W319" t="str">
            <v>Australia</v>
          </cell>
          <cell r="X319" t="str">
            <v>Finland</v>
          </cell>
          <cell r="AA319" t="str">
            <v>The Port of Melbourne, Australia</v>
          </cell>
          <cell r="AB319" t="str">
            <v>Helsinki, Finland</v>
          </cell>
          <cell r="AC319">
            <v>-37.821584199999997</v>
          </cell>
          <cell r="AD319">
            <v>144.9443459</v>
          </cell>
          <cell r="AE319">
            <v>60.161788299999998</v>
          </cell>
          <cell r="AF319">
            <v>24.957132000000001</v>
          </cell>
        </row>
        <row r="320">
          <cell r="V320" t="str">
            <v>CoSO4</v>
          </cell>
          <cell r="W320" t="str">
            <v>Congo</v>
          </cell>
          <cell r="X320" t="str">
            <v>US</v>
          </cell>
          <cell r="AA320" t="str">
            <v>Matadi Port, Congo</v>
          </cell>
          <cell r="AB320" t="str">
            <v>Los Angeles, CA</v>
          </cell>
          <cell r="AC320">
            <v>-5.8237994000000004</v>
          </cell>
          <cell r="AD320">
            <v>13.4515381</v>
          </cell>
          <cell r="AE320">
            <v>33.736540099999999</v>
          </cell>
          <cell r="AF320">
            <v>-118.264982</v>
          </cell>
        </row>
        <row r="321">
          <cell r="W321" t="str">
            <v>Russia</v>
          </cell>
          <cell r="X321" t="str">
            <v>US</v>
          </cell>
          <cell r="AA321" t="str">
            <v>St Petersburg, Russia</v>
          </cell>
          <cell r="AB321" t="str">
            <v>Los Angeles, CA</v>
          </cell>
          <cell r="AC321">
            <v>44.725277800000001</v>
          </cell>
          <cell r="AD321">
            <v>37.7936111</v>
          </cell>
          <cell r="AE321">
            <v>33.736540099999999</v>
          </cell>
          <cell r="AF321">
            <v>-118.264982</v>
          </cell>
        </row>
        <row r="322">
          <cell r="W322" t="str">
            <v>Cuba</v>
          </cell>
          <cell r="X322" t="str">
            <v>US</v>
          </cell>
          <cell r="AA322" t="str">
            <v>Havana Harbor</v>
          </cell>
          <cell r="AB322" t="str">
            <v>Los Angeles, CA</v>
          </cell>
          <cell r="AC322">
            <v>23.133543700000001</v>
          </cell>
          <cell r="AD322">
            <v>-82.339669700000002</v>
          </cell>
          <cell r="AE322">
            <v>33.736540099999999</v>
          </cell>
          <cell r="AF322">
            <v>-118.264982</v>
          </cell>
        </row>
        <row r="323">
          <cell r="W323" t="str">
            <v>Australia</v>
          </cell>
          <cell r="X323" t="str">
            <v>US</v>
          </cell>
          <cell r="AA323" t="str">
            <v>The Port of Melbourne, Australia</v>
          </cell>
          <cell r="AB323" t="str">
            <v>Los Angeles, CA</v>
          </cell>
          <cell r="AC323">
            <v>-37.821584199999997</v>
          </cell>
          <cell r="AD323">
            <v>144.9443459</v>
          </cell>
          <cell r="AE323">
            <v>33.736540099999999</v>
          </cell>
          <cell r="AF323">
            <v>-118.264982</v>
          </cell>
        </row>
        <row r="336">
          <cell r="W336" t="str">
            <v>Congo</v>
          </cell>
          <cell r="X336" t="str">
            <v>Japan</v>
          </cell>
          <cell r="AA336" t="str">
            <v>Matadi Port, Congo</v>
          </cell>
          <cell r="AB336" t="str">
            <v>Tokyo, Japan</v>
          </cell>
          <cell r="AC336">
            <v>-5.8237994000000004</v>
          </cell>
          <cell r="AD336">
            <v>13.4515381</v>
          </cell>
          <cell r="AE336">
            <v>35.616811599999998</v>
          </cell>
          <cell r="AF336">
            <v>139.79578069999999</v>
          </cell>
        </row>
        <row r="337">
          <cell r="W337" t="str">
            <v>Russia</v>
          </cell>
          <cell r="X337" t="str">
            <v>Japan</v>
          </cell>
          <cell r="AA337" t="str">
            <v>St Petersburg, Russia</v>
          </cell>
          <cell r="AB337" t="str">
            <v>Tokyo, Japan</v>
          </cell>
          <cell r="AC337">
            <v>44.725277800000001</v>
          </cell>
          <cell r="AD337">
            <v>37.7936111</v>
          </cell>
          <cell r="AE337">
            <v>35.616811599999998</v>
          </cell>
          <cell r="AF337">
            <v>139.79578069999999</v>
          </cell>
        </row>
        <row r="338">
          <cell r="W338" t="str">
            <v>Cuba</v>
          </cell>
          <cell r="X338" t="str">
            <v>Japan</v>
          </cell>
          <cell r="AA338" t="str">
            <v>Havana Harbor</v>
          </cell>
          <cell r="AB338" t="str">
            <v>Tokyo, Japan</v>
          </cell>
          <cell r="AC338">
            <v>23.133543700000001</v>
          </cell>
          <cell r="AD338">
            <v>-82.339669700000002</v>
          </cell>
          <cell r="AE338">
            <v>35.616811599999998</v>
          </cell>
          <cell r="AF338">
            <v>139.79578069999999</v>
          </cell>
        </row>
        <row r="339">
          <cell r="W339" t="str">
            <v>Australia</v>
          </cell>
          <cell r="X339" t="str">
            <v>Japan</v>
          </cell>
          <cell r="AA339" t="str">
            <v>The Port of Melbourne, Australia</v>
          </cell>
          <cell r="AB339" t="str">
            <v>Tokyo, Japan</v>
          </cell>
          <cell r="AC339">
            <v>-37.821584199999997</v>
          </cell>
          <cell r="AD339">
            <v>144.9443459</v>
          </cell>
          <cell r="AE339">
            <v>35.616811599999998</v>
          </cell>
          <cell r="AF339">
            <v>139.79578069999999</v>
          </cell>
        </row>
      </sheetData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339">
          <cell r="C339">
            <v>1.0679196924391286E-2</v>
          </cell>
        </row>
        <row r="340">
          <cell r="C340">
            <v>0.1</v>
          </cell>
        </row>
      </sheetData>
      <sheetData sheetId="4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pushevs.com/2020/04/04/comparison-of-different-ev-batteries-in-2020/" TargetMode="External"/><Relationship Id="rId13" Type="http://schemas.openxmlformats.org/officeDocument/2006/relationships/hyperlink" Target="https://www.api.org/~/media/Files/Oil-and-Natural-Gas/Fuels/Kelleher%20Final%20EV%20Battery%20Reuse%20and%20Recycling%20Report%20to%20API%2018Sept2019%20edits%2018Dec2019.pdf" TargetMode="External"/><Relationship Id="rId3" Type="http://schemas.openxmlformats.org/officeDocument/2006/relationships/hyperlink" Target="https://media.gm.com/content/dam/Media/microsites/product/Volt_2016/doc/VOLT_BATTERY.pdf" TargetMode="External"/><Relationship Id="rId7" Type="http://schemas.openxmlformats.org/officeDocument/2006/relationships/hyperlink" Target="https://media.mitsubishicars.com/en-US/releases/2018-outlander-phev-press-kit" TargetMode="External"/><Relationship Id="rId12" Type="http://schemas.openxmlformats.org/officeDocument/2006/relationships/hyperlink" Target="http://www.skc.co.kr/upload/ir/20191216/20191216134740943289.pdf" TargetMode="External"/><Relationship Id="rId2" Type="http://schemas.openxmlformats.org/officeDocument/2006/relationships/hyperlink" Target="https://www.fueleconomy.gov/feg/Find.do?action=sbs&amp;id=37309&amp;id=36863" TargetMode="External"/><Relationship Id="rId1" Type="http://schemas.openxmlformats.org/officeDocument/2006/relationships/hyperlink" Target="https://avt.inl.gov/sites/default/files/pdf/phev/fact2016chevroletvolt.pdf" TargetMode="External"/><Relationship Id="rId6" Type="http://schemas.openxmlformats.org/officeDocument/2006/relationships/hyperlink" Target="https://www.fiatusa.com/assets/pdf/brochures/fiat_500e.pdf" TargetMode="External"/><Relationship Id="rId11" Type="http://schemas.openxmlformats.org/officeDocument/2006/relationships/hyperlink" Target="https://www.sae.org/news/2017/09/cadillac-plugs-in-ct6-for-high-value-efficiency" TargetMode="External"/><Relationship Id="rId5" Type="http://schemas.openxmlformats.org/officeDocument/2006/relationships/hyperlink" Target="https://www.evspecifications.com/en/model/7a7a19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-nature-com.proxy.library.cornell.edu/articles/s41893-020-00607-0" TargetMode="External"/><Relationship Id="rId4" Type="http://schemas.openxmlformats.org/officeDocument/2006/relationships/hyperlink" Target="https://www.nissan-global.com/EN/TECHNOLOGY/OVERVIEW/li_ion_ev.html" TargetMode="External"/><Relationship Id="rId9" Type="http://schemas.openxmlformats.org/officeDocument/2006/relationships/hyperlink" Target="https://orama-h2020.eu/wp-content/uploads/ORAMA_WP4-1_Guidance_To_Data_Harmonization_For_SRM_for_Batteries.pdf" TargetMode="External"/><Relationship Id="rId14" Type="http://schemas.openxmlformats.org/officeDocument/2006/relationships/hyperlink" Target="https://iopscience.iop.org/article/10.1149/2.0251701jes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67B3C-31A2-4AB7-A92F-F11B624379E2}">
  <sheetPr codeName="Sheet2"/>
  <dimension ref="A1:S84"/>
  <sheetViews>
    <sheetView zoomScale="90" zoomScaleNormal="90" workbookViewId="0">
      <selection activeCell="D17" sqref="D17"/>
    </sheetView>
  </sheetViews>
  <sheetFormatPr defaultColWidth="8.7109375" defaultRowHeight="12.75" x14ac:dyDescent="0.2"/>
  <cols>
    <col min="1" max="1" width="4.85546875" customWidth="1"/>
    <col min="2" max="2" width="29" customWidth="1"/>
    <col min="3" max="3" width="8.7109375" customWidth="1"/>
    <col min="4" max="4" width="11.28515625" bestFit="1" customWidth="1"/>
    <col min="5" max="6" width="13.7109375" bestFit="1" customWidth="1"/>
    <col min="7" max="7" width="25.140625" bestFit="1" customWidth="1"/>
    <col min="8" max="8" width="25.7109375" bestFit="1" customWidth="1"/>
    <col min="9" max="9" width="25.7109375" customWidth="1"/>
    <col min="10" max="10" width="17.5703125" bestFit="1" customWidth="1"/>
    <col min="11" max="11" width="24.5703125" bestFit="1" customWidth="1"/>
    <col min="12" max="12" width="20.42578125" bestFit="1" customWidth="1"/>
    <col min="13" max="13" width="16.7109375" bestFit="1" customWidth="1"/>
    <col min="14" max="14" width="27.42578125" bestFit="1" customWidth="1"/>
    <col min="15" max="15" width="10" bestFit="1" customWidth="1"/>
    <col min="19" max="19" width="11.28515625" bestFit="1" customWidth="1"/>
  </cols>
  <sheetData>
    <row r="1" spans="2:17" ht="12.6" customHeight="1" thickBot="1" x14ac:dyDescent="0.25"/>
    <row r="2" spans="2:17" ht="19.5" thickBot="1" x14ac:dyDescent="0.35">
      <c r="B2" s="54" t="s">
        <v>136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6"/>
    </row>
    <row r="3" spans="2:17" s="3" customFormat="1" ht="15.75" thickBot="1" x14ac:dyDescent="0.25">
      <c r="B3" s="57" t="s">
        <v>137</v>
      </c>
      <c r="C3" s="58" t="s">
        <v>101</v>
      </c>
      <c r="D3" s="58">
        <v>2019</v>
      </c>
      <c r="E3" s="58" t="s">
        <v>138</v>
      </c>
      <c r="F3" s="58" t="s">
        <v>139</v>
      </c>
      <c r="G3" s="58" t="s">
        <v>140</v>
      </c>
      <c r="H3" s="58" t="s">
        <v>141</v>
      </c>
      <c r="I3" s="58" t="s">
        <v>142</v>
      </c>
      <c r="J3" s="25" t="s">
        <v>102</v>
      </c>
      <c r="K3" s="58" t="s">
        <v>143</v>
      </c>
      <c r="L3" s="58" t="s">
        <v>144</v>
      </c>
      <c r="M3" s="58" t="s">
        <v>145</v>
      </c>
      <c r="N3" s="58" t="s">
        <v>103</v>
      </c>
      <c r="O3" s="58" t="s">
        <v>104</v>
      </c>
      <c r="P3" s="58" t="s">
        <v>146</v>
      </c>
      <c r="Q3" s="59" t="s">
        <v>23</v>
      </c>
    </row>
    <row r="4" spans="2:17" ht="15" x14ac:dyDescent="0.25">
      <c r="B4" s="26" t="s">
        <v>147</v>
      </c>
      <c r="C4" s="27" t="s">
        <v>148</v>
      </c>
      <c r="D4" s="28">
        <v>5369</v>
      </c>
      <c r="E4" s="28" t="s">
        <v>149</v>
      </c>
      <c r="F4" s="28" t="s">
        <v>149</v>
      </c>
      <c r="G4" s="28" t="s">
        <v>150</v>
      </c>
      <c r="H4" s="28" t="s">
        <v>151</v>
      </c>
      <c r="I4" s="28" t="s">
        <v>151</v>
      </c>
      <c r="J4" s="60">
        <v>95</v>
      </c>
      <c r="K4" s="61">
        <v>136.69064748201441</v>
      </c>
      <c r="L4" s="60">
        <v>695</v>
      </c>
      <c r="M4" s="62">
        <v>204</v>
      </c>
      <c r="N4" s="62">
        <v>460</v>
      </c>
      <c r="O4" s="60" t="s">
        <v>69</v>
      </c>
      <c r="P4" s="60"/>
      <c r="Q4" s="63" t="s">
        <v>152</v>
      </c>
    </row>
    <row r="5" spans="2:17" ht="15" x14ac:dyDescent="0.25">
      <c r="B5" s="29" t="s">
        <v>153</v>
      </c>
      <c r="C5" s="30" t="s">
        <v>148</v>
      </c>
      <c r="D5" s="31">
        <v>4854</v>
      </c>
      <c r="E5" s="31" t="s">
        <v>154</v>
      </c>
      <c r="F5" s="31" t="s">
        <v>155</v>
      </c>
      <c r="G5" s="31" t="s">
        <v>156</v>
      </c>
      <c r="H5" s="31" t="s">
        <v>156</v>
      </c>
      <c r="I5" s="31" t="s">
        <v>157</v>
      </c>
      <c r="J5" s="64">
        <v>42.2</v>
      </c>
      <c r="K5" s="61">
        <v>151.79856115107916</v>
      </c>
      <c r="L5" s="64">
        <v>278</v>
      </c>
      <c r="M5" s="62">
        <v>153</v>
      </c>
      <c r="N5" s="62">
        <v>300</v>
      </c>
      <c r="O5" s="64" t="s">
        <v>69</v>
      </c>
      <c r="P5" s="64"/>
      <c r="Q5" s="63" t="s">
        <v>152</v>
      </c>
    </row>
    <row r="6" spans="2:17" ht="15" x14ac:dyDescent="0.25">
      <c r="B6" s="29" t="s">
        <v>158</v>
      </c>
      <c r="C6" s="30" t="s">
        <v>148</v>
      </c>
      <c r="D6" s="31">
        <v>16313</v>
      </c>
      <c r="E6" s="31" t="s">
        <v>149</v>
      </c>
      <c r="F6" s="31" t="s">
        <v>149</v>
      </c>
      <c r="G6" s="31" t="s">
        <v>159</v>
      </c>
      <c r="H6" s="31" t="s">
        <v>159</v>
      </c>
      <c r="I6" s="31" t="s">
        <v>159</v>
      </c>
      <c r="J6" s="64">
        <v>60</v>
      </c>
      <c r="K6" s="61">
        <v>139.69732246798603</v>
      </c>
      <c r="L6" s="64">
        <v>429.5</v>
      </c>
      <c r="M6" s="62">
        <v>238</v>
      </c>
      <c r="N6" s="62">
        <v>280</v>
      </c>
      <c r="O6" s="64" t="s">
        <v>69</v>
      </c>
      <c r="P6" s="64" t="s">
        <v>160</v>
      </c>
      <c r="Q6" s="65" t="s">
        <v>161</v>
      </c>
    </row>
    <row r="7" spans="2:17" ht="15" x14ac:dyDescent="0.25">
      <c r="B7" s="32" t="s">
        <v>162</v>
      </c>
      <c r="C7" s="33" t="s">
        <v>148</v>
      </c>
      <c r="D7" s="34">
        <v>632</v>
      </c>
      <c r="E7" s="34" t="s">
        <v>154</v>
      </c>
      <c r="F7" s="34" t="s">
        <v>163</v>
      </c>
      <c r="G7" s="34" t="s">
        <v>159</v>
      </c>
      <c r="H7" s="34" t="s">
        <v>159</v>
      </c>
      <c r="I7" s="34" t="s">
        <v>164</v>
      </c>
      <c r="J7" s="66">
        <v>24</v>
      </c>
      <c r="K7" s="66">
        <v>88</v>
      </c>
      <c r="L7" s="66">
        <v>273</v>
      </c>
      <c r="M7" s="67">
        <v>84</v>
      </c>
      <c r="N7" s="67">
        <v>300</v>
      </c>
      <c r="O7" s="66" t="s">
        <v>165</v>
      </c>
      <c r="P7" s="66" t="s">
        <v>166</v>
      </c>
      <c r="Q7" s="68" t="s">
        <v>167</v>
      </c>
    </row>
    <row r="8" spans="2:17" ht="15" x14ac:dyDescent="0.25">
      <c r="B8" s="32" t="s">
        <v>168</v>
      </c>
      <c r="C8" s="33" t="s">
        <v>148</v>
      </c>
      <c r="D8" s="34">
        <v>742</v>
      </c>
      <c r="E8" s="34" t="s">
        <v>169</v>
      </c>
      <c r="F8" s="34" t="s">
        <v>169</v>
      </c>
      <c r="G8" s="34" t="s">
        <v>170</v>
      </c>
      <c r="H8" s="34" t="s">
        <v>170</v>
      </c>
      <c r="I8" s="34" t="s">
        <v>170</v>
      </c>
      <c r="J8" s="66">
        <v>25.5</v>
      </c>
      <c r="K8" s="66"/>
      <c r="L8" s="66"/>
      <c r="M8" s="67">
        <v>89</v>
      </c>
      <c r="N8" s="67">
        <v>300</v>
      </c>
      <c r="O8" s="66"/>
      <c r="P8" s="66"/>
      <c r="Q8" s="68">
        <v>2</v>
      </c>
    </row>
    <row r="9" spans="2:17" ht="15" x14ac:dyDescent="0.25">
      <c r="B9" s="32" t="s">
        <v>171</v>
      </c>
      <c r="C9" s="33" t="s">
        <v>148</v>
      </c>
      <c r="D9" s="34">
        <v>739</v>
      </c>
      <c r="E9" s="34" t="s">
        <v>149</v>
      </c>
      <c r="F9" s="34" t="s">
        <v>149</v>
      </c>
      <c r="G9" s="34" t="s">
        <v>172</v>
      </c>
      <c r="H9" s="34" t="s">
        <v>172</v>
      </c>
      <c r="I9" s="34" t="s">
        <v>172</v>
      </c>
      <c r="J9" s="66">
        <v>28</v>
      </c>
      <c r="K9" s="69">
        <v>103.01692420897717</v>
      </c>
      <c r="L9" s="66">
        <v>271.8</v>
      </c>
      <c r="M9" s="67">
        <v>124</v>
      </c>
      <c r="N9" s="67">
        <v>250</v>
      </c>
      <c r="O9" s="66" t="s">
        <v>69</v>
      </c>
      <c r="P9" s="66" t="s">
        <v>173</v>
      </c>
      <c r="Q9" s="68" t="s">
        <v>174</v>
      </c>
    </row>
    <row r="10" spans="2:17" ht="15" x14ac:dyDescent="0.25">
      <c r="B10" s="29" t="s">
        <v>176</v>
      </c>
      <c r="C10" s="30" t="s">
        <v>148</v>
      </c>
      <c r="D10" s="31">
        <v>1721</v>
      </c>
      <c r="E10" s="31" t="s">
        <v>149</v>
      </c>
      <c r="F10" s="31" t="s">
        <v>149</v>
      </c>
      <c r="G10" s="31" t="s">
        <v>172</v>
      </c>
      <c r="H10" s="31" t="s">
        <v>172</v>
      </c>
      <c r="I10" s="31" t="s">
        <v>172</v>
      </c>
      <c r="J10" s="64">
        <v>64</v>
      </c>
      <c r="K10" s="70">
        <v>141.29906830926834</v>
      </c>
      <c r="L10" s="64">
        <v>452.94</v>
      </c>
      <c r="M10" s="62">
        <v>258</v>
      </c>
      <c r="N10" s="62">
        <v>280</v>
      </c>
      <c r="O10" s="64" t="s">
        <v>69</v>
      </c>
      <c r="P10" s="64"/>
      <c r="Q10" s="71" t="s">
        <v>177</v>
      </c>
    </row>
    <row r="11" spans="2:17" ht="15" x14ac:dyDescent="0.25">
      <c r="B11" s="29" t="s">
        <v>178</v>
      </c>
      <c r="C11" s="30" t="s">
        <v>148</v>
      </c>
      <c r="D11" s="31">
        <v>2594</v>
      </c>
      <c r="E11" s="31" t="s">
        <v>149</v>
      </c>
      <c r="F11" s="31" t="s">
        <v>179</v>
      </c>
      <c r="G11" s="31" t="s">
        <v>150</v>
      </c>
      <c r="H11" s="31" t="s">
        <v>150</v>
      </c>
      <c r="I11" s="31" t="s">
        <v>180</v>
      </c>
      <c r="J11" s="64">
        <v>90</v>
      </c>
      <c r="K11" s="70">
        <v>149.25373134328356</v>
      </c>
      <c r="L11" s="64">
        <v>603</v>
      </c>
      <c r="M11" s="62">
        <v>234</v>
      </c>
      <c r="N11" s="62">
        <v>440</v>
      </c>
      <c r="O11" s="64" t="s">
        <v>175</v>
      </c>
      <c r="P11" s="64"/>
      <c r="Q11" s="65" t="s">
        <v>181</v>
      </c>
    </row>
    <row r="12" spans="2:17" ht="15" x14ac:dyDescent="0.25">
      <c r="B12" s="29" t="s">
        <v>183</v>
      </c>
      <c r="C12" s="30" t="s">
        <v>148</v>
      </c>
      <c r="D12" s="31">
        <v>1562</v>
      </c>
      <c r="E12" s="31" t="s">
        <v>184</v>
      </c>
      <c r="F12" s="31" t="s">
        <v>184</v>
      </c>
      <c r="G12" s="31" t="s">
        <v>172</v>
      </c>
      <c r="H12" s="31" t="s">
        <v>172</v>
      </c>
      <c r="I12" s="31" t="s">
        <v>172</v>
      </c>
      <c r="J12" s="64">
        <v>64</v>
      </c>
      <c r="K12" s="70">
        <v>139.97677085487661</v>
      </c>
      <c r="L12" s="70">
        <v>457.21872000000002</v>
      </c>
      <c r="M12" s="62">
        <v>239</v>
      </c>
      <c r="N12" s="62">
        <v>300</v>
      </c>
      <c r="O12" s="64" t="s">
        <v>69</v>
      </c>
      <c r="P12" s="64"/>
      <c r="Q12" s="65" t="s">
        <v>185</v>
      </c>
    </row>
    <row r="13" spans="2:17" ht="15" x14ac:dyDescent="0.25">
      <c r="B13" s="32" t="s">
        <v>186</v>
      </c>
      <c r="C13" s="33" t="s">
        <v>148</v>
      </c>
      <c r="D13" s="34">
        <v>114</v>
      </c>
      <c r="E13" s="34" t="s">
        <v>184</v>
      </c>
      <c r="F13" s="34" t="s">
        <v>184</v>
      </c>
      <c r="G13" s="34" t="s">
        <v>172</v>
      </c>
      <c r="H13" s="34" t="s">
        <v>172</v>
      </c>
      <c r="I13" s="34" t="s">
        <v>172</v>
      </c>
      <c r="J13" s="66">
        <v>30</v>
      </c>
      <c r="K13" s="72">
        <v>109.32070120484168</v>
      </c>
      <c r="L13" s="72">
        <v>274.42194999999998</v>
      </c>
      <c r="M13" s="67">
        <v>111</v>
      </c>
      <c r="N13" s="67">
        <v>310</v>
      </c>
      <c r="O13" s="66" t="s">
        <v>187</v>
      </c>
      <c r="P13" s="66" t="s">
        <v>188</v>
      </c>
      <c r="Q13" s="68" t="s">
        <v>189</v>
      </c>
    </row>
    <row r="14" spans="2:17" ht="15" x14ac:dyDescent="0.25">
      <c r="B14" s="32" t="s">
        <v>190</v>
      </c>
      <c r="C14" s="33" t="s">
        <v>148</v>
      </c>
      <c r="D14" s="34">
        <v>9</v>
      </c>
      <c r="E14" s="34" t="s">
        <v>184</v>
      </c>
      <c r="F14" s="34" t="s">
        <v>191</v>
      </c>
      <c r="G14" s="34" t="s">
        <v>172</v>
      </c>
      <c r="H14" s="34" t="s">
        <v>157</v>
      </c>
      <c r="I14" s="34" t="s">
        <v>157</v>
      </c>
      <c r="J14" s="66">
        <v>36</v>
      </c>
      <c r="K14" s="72">
        <v>125.87412587412588</v>
      </c>
      <c r="L14" s="66">
        <v>286</v>
      </c>
      <c r="M14" s="73">
        <v>87</v>
      </c>
      <c r="N14" s="73">
        <v>400</v>
      </c>
      <c r="O14" s="66" t="s">
        <v>182</v>
      </c>
      <c r="P14" s="66"/>
      <c r="Q14" s="68" t="s">
        <v>192</v>
      </c>
    </row>
    <row r="15" spans="2:17" ht="15" x14ac:dyDescent="0.25">
      <c r="B15" s="29" t="s">
        <v>193</v>
      </c>
      <c r="C15" s="30" t="s">
        <v>148</v>
      </c>
      <c r="D15" s="31">
        <v>12365</v>
      </c>
      <c r="E15" s="31" t="s">
        <v>194</v>
      </c>
      <c r="F15" s="31" t="s">
        <v>194</v>
      </c>
      <c r="G15" s="31" t="s">
        <v>195</v>
      </c>
      <c r="H15" s="31" t="s">
        <v>195</v>
      </c>
      <c r="I15" s="31" t="s">
        <v>195</v>
      </c>
      <c r="J15" s="64">
        <v>40</v>
      </c>
      <c r="K15" s="64">
        <v>132</v>
      </c>
      <c r="L15" s="64">
        <v>303</v>
      </c>
      <c r="M15" s="74">
        <v>150</v>
      </c>
      <c r="N15" s="74">
        <v>300</v>
      </c>
      <c r="O15" s="64" t="s">
        <v>69</v>
      </c>
      <c r="P15" s="64" t="s">
        <v>196</v>
      </c>
      <c r="Q15" s="65" t="s">
        <v>197</v>
      </c>
    </row>
    <row r="16" spans="2:17" ht="15" x14ac:dyDescent="0.25">
      <c r="B16" s="32" t="s">
        <v>198</v>
      </c>
      <c r="C16" s="33" t="s">
        <v>148</v>
      </c>
      <c r="D16" s="34">
        <v>680</v>
      </c>
      <c r="E16" s="34" t="s">
        <v>149</v>
      </c>
      <c r="F16" s="34" t="s">
        <v>191</v>
      </c>
      <c r="G16" s="34" t="s">
        <v>172</v>
      </c>
      <c r="H16" s="34" t="s">
        <v>157</v>
      </c>
      <c r="I16" s="34" t="s">
        <v>199</v>
      </c>
      <c r="J16" s="66">
        <v>17.600000000000001</v>
      </c>
      <c r="K16" s="66">
        <v>101</v>
      </c>
      <c r="L16" s="66">
        <v>174</v>
      </c>
      <c r="M16" s="73">
        <v>58</v>
      </c>
      <c r="N16" s="73">
        <v>310</v>
      </c>
      <c r="O16" s="66" t="s">
        <v>175</v>
      </c>
      <c r="P16" s="66"/>
      <c r="Q16" s="68" t="s">
        <v>200</v>
      </c>
    </row>
    <row r="17" spans="2:19" ht="15" x14ac:dyDescent="0.25">
      <c r="B17" s="29" t="s">
        <v>201</v>
      </c>
      <c r="C17" s="30" t="s">
        <v>148</v>
      </c>
      <c r="D17" s="31">
        <v>154840</v>
      </c>
      <c r="E17" s="31" t="s">
        <v>169</v>
      </c>
      <c r="F17" s="31" t="s">
        <v>202</v>
      </c>
      <c r="G17" s="31" t="s">
        <v>203</v>
      </c>
      <c r="H17" s="31" t="s">
        <v>203</v>
      </c>
      <c r="I17" s="31" t="s">
        <v>206</v>
      </c>
      <c r="J17" s="64">
        <v>54</v>
      </c>
      <c r="K17" s="70">
        <v>142.85714285714286</v>
      </c>
      <c r="L17" s="64">
        <v>378</v>
      </c>
      <c r="M17" s="74">
        <v>220</v>
      </c>
      <c r="N17" s="74">
        <v>260</v>
      </c>
      <c r="O17" s="64" t="s">
        <v>182</v>
      </c>
      <c r="P17" s="64" t="s">
        <v>204</v>
      </c>
      <c r="Q17" s="65" t="s">
        <v>174</v>
      </c>
    </row>
    <row r="18" spans="2:19" ht="15" x14ac:dyDescent="0.25">
      <c r="B18" s="29" t="s">
        <v>205</v>
      </c>
      <c r="C18" s="30" t="s">
        <v>148</v>
      </c>
      <c r="D18" s="31">
        <v>15090</v>
      </c>
      <c r="E18" s="31" t="s">
        <v>169</v>
      </c>
      <c r="F18" s="31" t="s">
        <v>202</v>
      </c>
      <c r="G18" s="31" t="s">
        <v>170</v>
      </c>
      <c r="H18" s="31" t="s">
        <v>206</v>
      </c>
      <c r="I18" s="31" t="s">
        <v>206</v>
      </c>
      <c r="J18" s="64">
        <v>75</v>
      </c>
      <c r="K18" s="64">
        <v>141</v>
      </c>
      <c r="L18" s="64">
        <v>532</v>
      </c>
      <c r="M18" s="74">
        <v>285</v>
      </c>
      <c r="N18" s="74">
        <v>310</v>
      </c>
      <c r="O18" s="64" t="s">
        <v>182</v>
      </c>
      <c r="P18" s="64" t="s">
        <v>207</v>
      </c>
      <c r="Q18" s="65" t="s">
        <v>192</v>
      </c>
    </row>
    <row r="19" spans="2:19" ht="15" x14ac:dyDescent="0.25">
      <c r="B19" s="29" t="s">
        <v>208</v>
      </c>
      <c r="C19" s="30" t="s">
        <v>148</v>
      </c>
      <c r="D19" s="31">
        <v>19425</v>
      </c>
      <c r="E19" s="31" t="s">
        <v>169</v>
      </c>
      <c r="F19" s="31" t="s">
        <v>202</v>
      </c>
      <c r="G19" s="31" t="s">
        <v>170</v>
      </c>
      <c r="H19" s="31" t="s">
        <v>206</v>
      </c>
      <c r="I19" s="31" t="s">
        <v>206</v>
      </c>
      <c r="J19" s="64">
        <v>100</v>
      </c>
      <c r="K19" s="70">
        <v>160</v>
      </c>
      <c r="L19" s="64">
        <v>625</v>
      </c>
      <c r="M19" s="74">
        <v>295</v>
      </c>
      <c r="N19" s="74">
        <v>390</v>
      </c>
      <c r="O19" s="64" t="s">
        <v>182</v>
      </c>
      <c r="P19" s="64" t="s">
        <v>209</v>
      </c>
      <c r="Q19" s="65" t="s">
        <v>210</v>
      </c>
    </row>
    <row r="20" spans="2:19" ht="15" x14ac:dyDescent="0.25">
      <c r="B20" s="29" t="s">
        <v>211</v>
      </c>
      <c r="C20" s="30" t="s">
        <v>148</v>
      </c>
      <c r="D20" s="31">
        <v>4863</v>
      </c>
      <c r="E20" s="31" t="s">
        <v>154</v>
      </c>
      <c r="F20" s="31" t="s">
        <v>155</v>
      </c>
      <c r="G20" s="31" t="s">
        <v>172</v>
      </c>
      <c r="H20" s="31" t="s">
        <v>156</v>
      </c>
      <c r="I20" s="31" t="s">
        <v>157</v>
      </c>
      <c r="J20" s="64">
        <v>35.799999999999997</v>
      </c>
      <c r="K20" s="70">
        <v>112.57861635220125</v>
      </c>
      <c r="L20" s="64">
        <v>318</v>
      </c>
      <c r="M20" s="74">
        <v>125</v>
      </c>
      <c r="N20" s="74">
        <v>280</v>
      </c>
      <c r="O20" s="64" t="s">
        <v>71</v>
      </c>
      <c r="P20" s="64"/>
      <c r="Q20" s="65" t="s">
        <v>212</v>
      </c>
    </row>
    <row r="21" spans="2:19" ht="15" x14ac:dyDescent="0.25">
      <c r="B21" s="32" t="s">
        <v>213</v>
      </c>
      <c r="C21" s="33" t="s">
        <v>214</v>
      </c>
      <c r="D21" s="34">
        <v>437</v>
      </c>
      <c r="E21" s="34" t="s">
        <v>169</v>
      </c>
      <c r="F21" s="34" t="s">
        <v>169</v>
      </c>
      <c r="G21" s="34" t="s">
        <v>170</v>
      </c>
      <c r="H21" s="34" t="s">
        <v>157</v>
      </c>
      <c r="I21" s="34" t="s">
        <v>157</v>
      </c>
      <c r="J21" s="66">
        <v>8.8000000000000007</v>
      </c>
      <c r="K21" s="72">
        <v>70.400000000000006</v>
      </c>
      <c r="L21" s="66">
        <v>125</v>
      </c>
      <c r="M21" s="73">
        <v>16</v>
      </c>
      <c r="N21" s="73">
        <v>410</v>
      </c>
      <c r="O21" s="66" t="s">
        <v>175</v>
      </c>
      <c r="P21" s="66"/>
      <c r="Q21" s="68" t="s">
        <v>215</v>
      </c>
    </row>
    <row r="22" spans="2:19" ht="15" x14ac:dyDescent="0.25">
      <c r="B22" s="32" t="s">
        <v>216</v>
      </c>
      <c r="C22" s="33" t="s">
        <v>214</v>
      </c>
      <c r="D22" s="34">
        <v>705</v>
      </c>
      <c r="E22" s="34" t="s">
        <v>154</v>
      </c>
      <c r="F22" s="34" t="s">
        <v>155</v>
      </c>
      <c r="G22" s="34" t="s">
        <v>172</v>
      </c>
      <c r="H22" s="34" t="s">
        <v>156</v>
      </c>
      <c r="I22" s="34" t="s">
        <v>157</v>
      </c>
      <c r="J22" s="66">
        <v>7.6</v>
      </c>
      <c r="K22" s="72">
        <v>71.028037383177562</v>
      </c>
      <c r="L22" s="66">
        <v>107</v>
      </c>
      <c r="M22" s="73">
        <v>14</v>
      </c>
      <c r="N22" s="73">
        <v>470</v>
      </c>
      <c r="O22" s="66" t="s">
        <v>165</v>
      </c>
      <c r="P22" s="66"/>
      <c r="Q22" s="68" t="s">
        <v>192</v>
      </c>
    </row>
    <row r="23" spans="2:19" ht="15" x14ac:dyDescent="0.25">
      <c r="B23" s="29" t="s">
        <v>217</v>
      </c>
      <c r="C23" s="30" t="s">
        <v>214</v>
      </c>
      <c r="D23" s="31">
        <v>5442</v>
      </c>
      <c r="E23" s="31" t="s">
        <v>154</v>
      </c>
      <c r="F23" s="31" t="s">
        <v>218</v>
      </c>
      <c r="G23" s="31" t="s">
        <v>172</v>
      </c>
      <c r="H23" s="31" t="s">
        <v>157</v>
      </c>
      <c r="I23" s="31" t="s">
        <v>180</v>
      </c>
      <c r="J23" s="64">
        <v>9.1999999999999993</v>
      </c>
      <c r="K23" s="70">
        <v>98.924731182795696</v>
      </c>
      <c r="L23" s="64">
        <v>93</v>
      </c>
      <c r="M23" s="74">
        <v>16</v>
      </c>
      <c r="N23" s="74">
        <v>460</v>
      </c>
      <c r="O23" s="64" t="s">
        <v>165</v>
      </c>
      <c r="P23" s="64" t="s">
        <v>219</v>
      </c>
      <c r="Q23" s="65" t="s">
        <v>220</v>
      </c>
    </row>
    <row r="24" spans="2:19" ht="15" x14ac:dyDescent="0.25">
      <c r="B24" s="32" t="s">
        <v>221</v>
      </c>
      <c r="C24" s="33" t="s">
        <v>214</v>
      </c>
      <c r="D24" s="34">
        <v>80</v>
      </c>
      <c r="E24" s="34" t="s">
        <v>154</v>
      </c>
      <c r="F24" s="34" t="s">
        <v>155</v>
      </c>
      <c r="G24" s="34" t="s">
        <v>172</v>
      </c>
      <c r="H24" s="34" t="s">
        <v>157</v>
      </c>
      <c r="I24" s="34" t="s">
        <v>157</v>
      </c>
      <c r="J24" s="66">
        <v>9.1999999999999993</v>
      </c>
      <c r="K24" s="72">
        <v>92</v>
      </c>
      <c r="L24" s="66">
        <v>100</v>
      </c>
      <c r="M24" s="73">
        <v>14</v>
      </c>
      <c r="N24" s="73">
        <v>520</v>
      </c>
      <c r="O24" s="66" t="s">
        <v>175</v>
      </c>
      <c r="P24" s="66" t="s">
        <v>219</v>
      </c>
      <c r="Q24" s="68" t="s">
        <v>192</v>
      </c>
      <c r="S24" s="35"/>
    </row>
    <row r="25" spans="2:19" ht="15" x14ac:dyDescent="0.25">
      <c r="B25" s="29" t="s">
        <v>222</v>
      </c>
      <c r="C25" s="30" t="s">
        <v>214</v>
      </c>
      <c r="D25" s="31">
        <v>1102</v>
      </c>
      <c r="E25" s="31" t="s">
        <v>154</v>
      </c>
      <c r="F25" s="31" t="s">
        <v>155</v>
      </c>
      <c r="G25" s="31" t="s">
        <v>172</v>
      </c>
      <c r="H25" s="31" t="s">
        <v>157</v>
      </c>
      <c r="I25" s="31" t="s">
        <v>157</v>
      </c>
      <c r="J25" s="64">
        <v>7.8</v>
      </c>
      <c r="K25" s="70">
        <v>70.909090909090907</v>
      </c>
      <c r="L25" s="64">
        <v>110</v>
      </c>
      <c r="M25" s="74">
        <v>18</v>
      </c>
      <c r="N25" s="74">
        <v>490</v>
      </c>
      <c r="O25" s="64" t="s">
        <v>175</v>
      </c>
      <c r="P25" s="64" t="s">
        <v>223</v>
      </c>
      <c r="Q25" s="65" t="s">
        <v>192</v>
      </c>
    </row>
    <row r="26" spans="2:19" ht="15" x14ac:dyDescent="0.25">
      <c r="B26" s="32" t="s">
        <v>224</v>
      </c>
      <c r="C26" s="33" t="s">
        <v>214</v>
      </c>
      <c r="D26" s="34">
        <v>167</v>
      </c>
      <c r="E26" s="34" t="s">
        <v>154</v>
      </c>
      <c r="F26" s="34" t="s">
        <v>218</v>
      </c>
      <c r="G26" s="34" t="s">
        <v>172</v>
      </c>
      <c r="H26" s="34" t="s">
        <v>225</v>
      </c>
      <c r="I26" s="34" t="s">
        <v>225</v>
      </c>
      <c r="J26" s="66">
        <v>9.1999999999999993</v>
      </c>
      <c r="K26" s="72">
        <v>61.333333333333329</v>
      </c>
      <c r="L26" s="66">
        <v>150</v>
      </c>
      <c r="M26" s="73">
        <v>14</v>
      </c>
      <c r="N26" s="73">
        <v>590</v>
      </c>
      <c r="O26" s="66" t="s">
        <v>165</v>
      </c>
      <c r="P26" s="66" t="s">
        <v>226</v>
      </c>
      <c r="Q26" s="68" t="s">
        <v>227</v>
      </c>
    </row>
    <row r="27" spans="2:19" ht="15" x14ac:dyDescent="0.25">
      <c r="B27" s="32" t="s">
        <v>228</v>
      </c>
      <c r="C27" s="33" t="s">
        <v>214</v>
      </c>
      <c r="D27" s="34">
        <v>25</v>
      </c>
      <c r="E27" s="34" t="s">
        <v>149</v>
      </c>
      <c r="F27" s="34" t="s">
        <v>149</v>
      </c>
      <c r="G27" s="34" t="s">
        <v>159</v>
      </c>
      <c r="H27" s="34" t="s">
        <v>159</v>
      </c>
      <c r="I27" s="34" t="s">
        <v>229</v>
      </c>
      <c r="J27" s="66">
        <v>18</v>
      </c>
      <c r="K27" s="72">
        <v>99.208536343393817</v>
      </c>
      <c r="L27" s="72">
        <v>181.43600000000001</v>
      </c>
      <c r="M27" s="73">
        <v>31</v>
      </c>
      <c r="N27" s="73">
        <v>540</v>
      </c>
      <c r="O27" s="66" t="s">
        <v>165</v>
      </c>
      <c r="P27" s="66"/>
      <c r="Q27" s="68" t="s">
        <v>230</v>
      </c>
    </row>
    <row r="28" spans="2:19" ht="15" x14ac:dyDescent="0.25">
      <c r="B28" s="29" t="s">
        <v>231</v>
      </c>
      <c r="C28" s="30" t="s">
        <v>214</v>
      </c>
      <c r="D28" s="31">
        <v>4915</v>
      </c>
      <c r="E28" s="31" t="s">
        <v>149</v>
      </c>
      <c r="F28" s="31" t="s">
        <v>149</v>
      </c>
      <c r="G28" s="31" t="s">
        <v>159</v>
      </c>
      <c r="H28" s="31" t="s">
        <v>159</v>
      </c>
      <c r="I28" s="31" t="s">
        <v>159</v>
      </c>
      <c r="J28" s="64">
        <v>18.399999999999999</v>
      </c>
      <c r="K28" s="64">
        <v>101</v>
      </c>
      <c r="L28" s="64">
        <v>183</v>
      </c>
      <c r="M28" s="74">
        <v>53</v>
      </c>
      <c r="N28" s="74">
        <v>310</v>
      </c>
      <c r="O28" s="64" t="s">
        <v>165</v>
      </c>
      <c r="P28" s="64" t="s">
        <v>232</v>
      </c>
      <c r="Q28" s="65" t="s">
        <v>233</v>
      </c>
    </row>
    <row r="29" spans="2:19" ht="15" x14ac:dyDescent="0.25">
      <c r="B29" s="36" t="s">
        <v>234</v>
      </c>
      <c r="C29" s="30" t="s">
        <v>214</v>
      </c>
      <c r="D29" s="31">
        <v>5811</v>
      </c>
      <c r="E29" s="31" t="s">
        <v>149</v>
      </c>
      <c r="F29" s="31" t="s">
        <v>149</v>
      </c>
      <c r="G29" s="31" t="s">
        <v>159</v>
      </c>
      <c r="H29" s="31" t="s">
        <v>159</v>
      </c>
      <c r="I29" s="31" t="s">
        <v>235</v>
      </c>
      <c r="J29" s="64">
        <v>16</v>
      </c>
      <c r="K29" s="70">
        <v>95.238095238095227</v>
      </c>
      <c r="L29" s="64">
        <v>168</v>
      </c>
      <c r="M29" s="74">
        <v>32</v>
      </c>
      <c r="N29" s="74">
        <v>410</v>
      </c>
      <c r="O29" s="64" t="s">
        <v>175</v>
      </c>
      <c r="P29" s="64"/>
      <c r="Q29" s="65" t="s">
        <v>227</v>
      </c>
    </row>
    <row r="30" spans="2:19" ht="15" x14ac:dyDescent="0.25">
      <c r="B30" s="29" t="s">
        <v>236</v>
      </c>
      <c r="C30" s="30" t="s">
        <v>214</v>
      </c>
      <c r="D30" s="31">
        <v>7476</v>
      </c>
      <c r="E30" s="31" t="s">
        <v>169</v>
      </c>
      <c r="F30" s="31" t="s">
        <v>169</v>
      </c>
      <c r="G30" s="31" t="s">
        <v>159</v>
      </c>
      <c r="H30" s="31" t="s">
        <v>159</v>
      </c>
      <c r="I30" s="31" t="s">
        <v>164</v>
      </c>
      <c r="J30" s="64">
        <v>7.6</v>
      </c>
      <c r="K30" s="70">
        <v>61.29032258064516</v>
      </c>
      <c r="L30" s="64">
        <v>124</v>
      </c>
      <c r="M30" s="74">
        <v>26</v>
      </c>
      <c r="N30" s="74">
        <v>330</v>
      </c>
      <c r="O30" s="64" t="s">
        <v>165</v>
      </c>
      <c r="P30" s="64"/>
      <c r="Q30" s="65" t="s">
        <v>227</v>
      </c>
    </row>
    <row r="31" spans="2:19" ht="15" x14ac:dyDescent="0.25">
      <c r="B31" s="29" t="s">
        <v>237</v>
      </c>
      <c r="C31" s="30" t="s">
        <v>214</v>
      </c>
      <c r="D31" s="31">
        <v>10728</v>
      </c>
      <c r="E31" s="31" t="s">
        <v>169</v>
      </c>
      <c r="F31" s="31" t="s">
        <v>169</v>
      </c>
      <c r="G31" s="31" t="s">
        <v>170</v>
      </c>
      <c r="H31" s="31" t="s">
        <v>170</v>
      </c>
      <c r="I31" s="31" t="s">
        <v>170</v>
      </c>
      <c r="J31" s="64">
        <v>17</v>
      </c>
      <c r="K31" s="64" t="s">
        <v>238</v>
      </c>
      <c r="L31" s="64" t="s">
        <v>238</v>
      </c>
      <c r="M31" s="74">
        <v>48</v>
      </c>
      <c r="N31" s="74">
        <v>310</v>
      </c>
      <c r="O31" s="64" t="s">
        <v>175</v>
      </c>
      <c r="P31" s="64"/>
      <c r="Q31" s="65" t="s">
        <v>239</v>
      </c>
    </row>
    <row r="32" spans="2:19" ht="15" x14ac:dyDescent="0.25">
      <c r="B32" s="29" t="s">
        <v>240</v>
      </c>
      <c r="C32" s="30" t="s">
        <v>214</v>
      </c>
      <c r="D32" s="31">
        <v>1765</v>
      </c>
      <c r="E32" s="31" t="s">
        <v>149</v>
      </c>
      <c r="F32" s="31" t="s">
        <v>149</v>
      </c>
      <c r="G32" s="31" t="s">
        <v>172</v>
      </c>
      <c r="H32" s="31" t="s">
        <v>172</v>
      </c>
      <c r="I32" s="31" t="s">
        <v>172</v>
      </c>
      <c r="J32" s="64">
        <v>8.9</v>
      </c>
      <c r="K32" s="70">
        <v>72.357723577235774</v>
      </c>
      <c r="L32" s="64">
        <v>123</v>
      </c>
      <c r="M32" s="74">
        <v>29</v>
      </c>
      <c r="N32" s="74">
        <v>280</v>
      </c>
      <c r="O32" s="64" t="s">
        <v>175</v>
      </c>
      <c r="P32" s="64"/>
      <c r="Q32" s="65" t="s">
        <v>227</v>
      </c>
    </row>
    <row r="33" spans="2:17" ht="15" x14ac:dyDescent="0.25">
      <c r="B33" s="32" t="s">
        <v>241</v>
      </c>
      <c r="C33" s="33" t="s">
        <v>214</v>
      </c>
      <c r="D33" s="34">
        <v>456</v>
      </c>
      <c r="E33" s="34" t="s">
        <v>149</v>
      </c>
      <c r="F33" s="34" t="s">
        <v>149</v>
      </c>
      <c r="G33" s="34" t="s">
        <v>172</v>
      </c>
      <c r="H33" s="34" t="s">
        <v>172</v>
      </c>
      <c r="I33" s="34" t="s">
        <v>172</v>
      </c>
      <c r="J33" s="66">
        <v>9.8000000000000007</v>
      </c>
      <c r="K33" s="66" t="s">
        <v>238</v>
      </c>
      <c r="L33" s="66" t="s">
        <v>238</v>
      </c>
      <c r="M33" s="73">
        <v>28</v>
      </c>
      <c r="N33" s="73">
        <v>340</v>
      </c>
      <c r="O33" s="66" t="s">
        <v>175</v>
      </c>
      <c r="P33" s="66"/>
      <c r="Q33" s="68" t="s">
        <v>227</v>
      </c>
    </row>
    <row r="34" spans="2:17" ht="15" x14ac:dyDescent="0.25">
      <c r="B34" s="29" t="s">
        <v>242</v>
      </c>
      <c r="C34" s="30" t="s">
        <v>214</v>
      </c>
      <c r="D34" s="31">
        <v>4051</v>
      </c>
      <c r="E34" s="31" t="s">
        <v>184</v>
      </c>
      <c r="F34" s="31" t="s">
        <v>184</v>
      </c>
      <c r="G34" s="31" t="s">
        <v>172</v>
      </c>
      <c r="H34" s="31" t="s">
        <v>172</v>
      </c>
      <c r="I34" s="31" t="s">
        <v>172</v>
      </c>
      <c r="J34" s="64">
        <v>8.9</v>
      </c>
      <c r="K34" s="70">
        <v>76.068376068376082</v>
      </c>
      <c r="L34" s="64">
        <v>117</v>
      </c>
      <c r="M34" s="74">
        <v>26</v>
      </c>
      <c r="N34" s="74">
        <v>320</v>
      </c>
      <c r="O34" s="64" t="s">
        <v>175</v>
      </c>
      <c r="P34" s="64"/>
      <c r="Q34" s="65" t="s">
        <v>192</v>
      </c>
    </row>
    <row r="35" spans="2:17" ht="15" x14ac:dyDescent="0.25">
      <c r="B35" s="32" t="s">
        <v>243</v>
      </c>
      <c r="C35" s="33" t="s">
        <v>214</v>
      </c>
      <c r="D35" s="34">
        <v>350</v>
      </c>
      <c r="E35" s="34" t="s">
        <v>184</v>
      </c>
      <c r="F35" s="34" t="s">
        <v>149</v>
      </c>
      <c r="G35" s="34" t="s">
        <v>172</v>
      </c>
      <c r="H35" s="34" t="s">
        <v>172</v>
      </c>
      <c r="I35" s="34" t="s">
        <v>172</v>
      </c>
      <c r="J35" s="66">
        <v>9.8000000000000007</v>
      </c>
      <c r="K35" s="72">
        <v>74.809160305343511</v>
      </c>
      <c r="L35" s="66">
        <v>131</v>
      </c>
      <c r="M35" s="73">
        <v>29</v>
      </c>
      <c r="N35" s="73">
        <v>330</v>
      </c>
      <c r="O35" s="66" t="s">
        <v>175</v>
      </c>
      <c r="P35" s="66"/>
      <c r="Q35" s="68" t="s">
        <v>192</v>
      </c>
    </row>
    <row r="36" spans="2:17" ht="15" x14ac:dyDescent="0.25">
      <c r="B36" s="29" t="s">
        <v>244</v>
      </c>
      <c r="C36" s="30" t="s">
        <v>214</v>
      </c>
      <c r="D36" s="31">
        <v>2172</v>
      </c>
      <c r="E36" s="31" t="s">
        <v>184</v>
      </c>
      <c r="F36" s="31" t="s">
        <v>191</v>
      </c>
      <c r="G36" s="31" t="s">
        <v>172</v>
      </c>
      <c r="H36" s="31" t="s">
        <v>157</v>
      </c>
      <c r="I36" s="31" t="s">
        <v>245</v>
      </c>
      <c r="J36" s="64">
        <v>6.2</v>
      </c>
      <c r="K36" s="70">
        <v>62</v>
      </c>
      <c r="L36" s="64">
        <v>100</v>
      </c>
      <c r="M36" s="74">
        <v>9</v>
      </c>
      <c r="N36" s="74">
        <v>560</v>
      </c>
      <c r="O36" s="64" t="s">
        <v>182</v>
      </c>
      <c r="P36" s="64"/>
      <c r="Q36" s="65" t="s">
        <v>220</v>
      </c>
    </row>
    <row r="37" spans="2:17" ht="15" x14ac:dyDescent="0.25">
      <c r="B37" s="29" t="s">
        <v>246</v>
      </c>
      <c r="C37" s="30" t="s">
        <v>214</v>
      </c>
      <c r="D37" s="31">
        <v>2459</v>
      </c>
      <c r="E37" s="31" t="s">
        <v>184</v>
      </c>
      <c r="F37" s="31" t="s">
        <v>191</v>
      </c>
      <c r="G37" s="31" t="s">
        <v>172</v>
      </c>
      <c r="H37" s="31" t="s">
        <v>157</v>
      </c>
      <c r="I37" s="31" t="s">
        <v>157</v>
      </c>
      <c r="J37" s="64">
        <v>8.6999999999999993</v>
      </c>
      <c r="K37" s="70">
        <v>76.315789473684191</v>
      </c>
      <c r="L37" s="64">
        <v>114</v>
      </c>
      <c r="M37" s="74">
        <v>10</v>
      </c>
      <c r="N37" s="74">
        <v>590</v>
      </c>
      <c r="O37" s="64" t="s">
        <v>175</v>
      </c>
      <c r="P37" s="64" t="s">
        <v>247</v>
      </c>
      <c r="Q37" s="65" t="s">
        <v>192</v>
      </c>
    </row>
    <row r="38" spans="2:17" ht="15" x14ac:dyDescent="0.25">
      <c r="B38" s="29" t="s">
        <v>248</v>
      </c>
      <c r="C38" s="30" t="s">
        <v>214</v>
      </c>
      <c r="D38" s="31">
        <v>1509</v>
      </c>
      <c r="E38" s="31" t="s">
        <v>184</v>
      </c>
      <c r="F38" s="31" t="s">
        <v>191</v>
      </c>
      <c r="G38" s="31" t="s">
        <v>172</v>
      </c>
      <c r="H38" s="31" t="s">
        <v>157</v>
      </c>
      <c r="I38" s="31" t="s">
        <v>245</v>
      </c>
      <c r="J38" s="64">
        <v>8.6999999999999993</v>
      </c>
      <c r="K38" s="70">
        <v>76.315789473684191</v>
      </c>
      <c r="L38" s="64">
        <v>114</v>
      </c>
      <c r="M38" s="74">
        <v>10</v>
      </c>
      <c r="N38" s="74">
        <v>690</v>
      </c>
      <c r="O38" s="64" t="s">
        <v>175</v>
      </c>
      <c r="P38" s="64" t="s">
        <v>249</v>
      </c>
      <c r="Q38" s="65" t="s">
        <v>192</v>
      </c>
    </row>
    <row r="39" spans="2:17" ht="15" x14ac:dyDescent="0.25">
      <c r="B39" s="32" t="s">
        <v>250</v>
      </c>
      <c r="C39" s="33" t="s">
        <v>214</v>
      </c>
      <c r="D39" s="34">
        <v>371</v>
      </c>
      <c r="E39" s="34" t="s">
        <v>184</v>
      </c>
      <c r="F39" s="34" t="s">
        <v>191</v>
      </c>
      <c r="G39" s="34" t="s">
        <v>172</v>
      </c>
      <c r="H39" s="34" t="s">
        <v>157</v>
      </c>
      <c r="I39" s="34" t="s">
        <v>157</v>
      </c>
      <c r="J39" s="66">
        <v>8.6999999999999993</v>
      </c>
      <c r="K39" s="72">
        <v>76.721268105557883</v>
      </c>
      <c r="L39" s="72">
        <v>113.39749999999999</v>
      </c>
      <c r="M39" s="73">
        <v>14</v>
      </c>
      <c r="N39" s="73">
        <v>590</v>
      </c>
      <c r="O39" s="66" t="s">
        <v>175</v>
      </c>
      <c r="P39" s="66"/>
      <c r="Q39" s="68" t="s">
        <v>251</v>
      </c>
    </row>
    <row r="40" spans="2:17" ht="15" x14ac:dyDescent="0.25">
      <c r="B40" s="32" t="s">
        <v>252</v>
      </c>
      <c r="C40" s="33" t="s">
        <v>214</v>
      </c>
      <c r="D40" s="34">
        <v>494</v>
      </c>
      <c r="E40" s="34" t="s">
        <v>154</v>
      </c>
      <c r="F40" s="34" t="s">
        <v>155</v>
      </c>
      <c r="G40" s="34" t="s">
        <v>172</v>
      </c>
      <c r="H40" s="34" t="s">
        <v>157</v>
      </c>
      <c r="I40" s="34" t="s">
        <v>253</v>
      </c>
      <c r="J40" s="66">
        <v>7.5</v>
      </c>
      <c r="K40" s="72">
        <v>85.22727272727272</v>
      </c>
      <c r="L40" s="66">
        <v>88</v>
      </c>
      <c r="M40" s="73">
        <v>12</v>
      </c>
      <c r="N40" s="73">
        <v>510</v>
      </c>
      <c r="O40" s="66" t="s">
        <v>175</v>
      </c>
      <c r="P40" s="66" t="s">
        <v>254</v>
      </c>
      <c r="Q40" s="68" t="s">
        <v>192</v>
      </c>
    </row>
    <row r="41" spans="2:17" ht="15" x14ac:dyDescent="0.25">
      <c r="B41" s="29" t="s">
        <v>255</v>
      </c>
      <c r="C41" s="30" t="s">
        <v>214</v>
      </c>
      <c r="D41" s="31">
        <v>2810</v>
      </c>
      <c r="E41" s="31" t="s">
        <v>256</v>
      </c>
      <c r="F41" s="31" t="s">
        <v>256</v>
      </c>
      <c r="G41" s="31" t="s">
        <v>170</v>
      </c>
      <c r="H41" s="31" t="s">
        <v>170</v>
      </c>
      <c r="I41" s="31" t="s">
        <v>170</v>
      </c>
      <c r="J41" s="64">
        <v>12</v>
      </c>
      <c r="K41" s="70">
        <v>64.86486486486487</v>
      </c>
      <c r="L41" s="64">
        <v>185</v>
      </c>
      <c r="M41" s="74">
        <v>22</v>
      </c>
      <c r="N41" s="74">
        <v>450</v>
      </c>
      <c r="O41" s="64" t="s">
        <v>175</v>
      </c>
      <c r="P41" s="64"/>
      <c r="Q41" s="65" t="s">
        <v>227</v>
      </c>
    </row>
    <row r="42" spans="2:17" ht="15" x14ac:dyDescent="0.25">
      <c r="B42" s="29" t="s">
        <v>257</v>
      </c>
      <c r="C42" s="30" t="s">
        <v>214</v>
      </c>
      <c r="D42" s="31">
        <v>1140</v>
      </c>
      <c r="E42" s="31" t="s">
        <v>169</v>
      </c>
      <c r="F42" s="31" t="s">
        <v>163</v>
      </c>
      <c r="G42" s="31" t="s">
        <v>170</v>
      </c>
      <c r="H42" s="31" t="s">
        <v>157</v>
      </c>
      <c r="I42" s="31" t="s">
        <v>157</v>
      </c>
      <c r="J42" s="64">
        <v>10.8</v>
      </c>
      <c r="K42" s="70">
        <v>67.080745341614914</v>
      </c>
      <c r="L42" s="64">
        <v>161</v>
      </c>
      <c r="M42" s="74">
        <v>14</v>
      </c>
      <c r="N42" s="74">
        <v>700</v>
      </c>
      <c r="O42" s="64" t="s">
        <v>175</v>
      </c>
      <c r="P42" s="64"/>
      <c r="Q42" s="65" t="s">
        <v>192</v>
      </c>
    </row>
    <row r="43" spans="2:17" ht="15" x14ac:dyDescent="0.25">
      <c r="B43" s="36" t="s">
        <v>258</v>
      </c>
      <c r="C43" s="30" t="s">
        <v>214</v>
      </c>
      <c r="D43" s="31">
        <v>1958</v>
      </c>
      <c r="E43" s="31" t="s">
        <v>169</v>
      </c>
      <c r="F43" s="31" t="s">
        <v>163</v>
      </c>
      <c r="G43" s="31" t="s">
        <v>170</v>
      </c>
      <c r="H43" s="31" t="s">
        <v>157</v>
      </c>
      <c r="I43" s="31" t="s">
        <v>157</v>
      </c>
      <c r="J43" s="64">
        <v>9.4</v>
      </c>
      <c r="K43" s="70">
        <v>110.58823529411765</v>
      </c>
      <c r="L43" s="64">
        <v>85</v>
      </c>
      <c r="M43" s="74">
        <v>14</v>
      </c>
      <c r="N43" s="74">
        <v>650</v>
      </c>
      <c r="O43" s="64" t="s">
        <v>175</v>
      </c>
      <c r="P43" s="64" t="s">
        <v>247</v>
      </c>
      <c r="Q43" s="65"/>
    </row>
    <row r="44" spans="2:17" ht="15" x14ac:dyDescent="0.25">
      <c r="B44" s="29" t="s">
        <v>259</v>
      </c>
      <c r="C44" s="30" t="s">
        <v>214</v>
      </c>
      <c r="D44" s="31">
        <v>23630</v>
      </c>
      <c r="E44" s="31" t="s">
        <v>169</v>
      </c>
      <c r="F44" s="31" t="s">
        <v>169</v>
      </c>
      <c r="G44" s="31" t="s">
        <v>170</v>
      </c>
      <c r="H44" s="31" t="s">
        <v>170</v>
      </c>
      <c r="I44" s="31" t="s">
        <v>170</v>
      </c>
      <c r="J44" s="64">
        <v>8.8000000000000007</v>
      </c>
      <c r="K44" s="70">
        <v>73.333333333333329</v>
      </c>
      <c r="L44" s="74">
        <v>120</v>
      </c>
      <c r="M44" s="74">
        <v>22</v>
      </c>
      <c r="N44" s="74">
        <v>450</v>
      </c>
      <c r="O44" s="64" t="s">
        <v>175</v>
      </c>
      <c r="P44" s="64"/>
      <c r="Q44" s="65" t="s">
        <v>227</v>
      </c>
    </row>
    <row r="45" spans="2:17" ht="15" x14ac:dyDescent="0.25">
      <c r="B45" s="32" t="s">
        <v>260</v>
      </c>
      <c r="C45" s="33" t="s">
        <v>214</v>
      </c>
      <c r="D45" s="34">
        <v>880</v>
      </c>
      <c r="E45" s="34" t="s">
        <v>169</v>
      </c>
      <c r="F45" s="34" t="s">
        <v>169</v>
      </c>
      <c r="G45" s="34" t="s">
        <v>170</v>
      </c>
      <c r="H45" s="34" t="s">
        <v>170</v>
      </c>
      <c r="I45" s="34" t="s">
        <v>170</v>
      </c>
      <c r="J45" s="66">
        <v>8.8000000000000007</v>
      </c>
      <c r="K45" s="72">
        <v>62.857142857142861</v>
      </c>
      <c r="L45" s="66">
        <v>140</v>
      </c>
      <c r="M45" s="73">
        <v>17</v>
      </c>
      <c r="N45" s="73">
        <v>380</v>
      </c>
      <c r="O45" s="66" t="s">
        <v>238</v>
      </c>
      <c r="P45" s="66"/>
      <c r="Q45" s="68" t="s">
        <v>261</v>
      </c>
    </row>
    <row r="46" spans="2:17" ht="15" x14ac:dyDescent="0.25">
      <c r="B46" s="32" t="s">
        <v>262</v>
      </c>
      <c r="C46" s="33" t="s">
        <v>214</v>
      </c>
      <c r="D46" s="34">
        <v>407</v>
      </c>
      <c r="E46" s="34" t="s">
        <v>149</v>
      </c>
      <c r="F46" s="34" t="s">
        <v>149</v>
      </c>
      <c r="G46" s="34" t="s">
        <v>229</v>
      </c>
      <c r="H46" s="34" t="s">
        <v>229</v>
      </c>
      <c r="I46" s="34" t="s">
        <v>229</v>
      </c>
      <c r="J46" s="66">
        <v>10.4</v>
      </c>
      <c r="K46" s="72">
        <v>91.228070175438603</v>
      </c>
      <c r="L46" s="66">
        <v>114</v>
      </c>
      <c r="M46" s="73">
        <v>21</v>
      </c>
      <c r="N46" s="73">
        <v>450</v>
      </c>
      <c r="O46" s="66" t="s">
        <v>175</v>
      </c>
      <c r="P46" s="66" t="s">
        <v>263</v>
      </c>
      <c r="Q46" s="68" t="s">
        <v>192</v>
      </c>
    </row>
    <row r="47" spans="2:17" ht="15" x14ac:dyDescent="0.25">
      <c r="B47" s="29" t="s">
        <v>264</v>
      </c>
      <c r="C47" s="30" t="s">
        <v>214</v>
      </c>
      <c r="D47" s="31">
        <v>1682</v>
      </c>
      <c r="E47" s="31" t="s">
        <v>149</v>
      </c>
      <c r="F47" s="31" t="s">
        <v>149</v>
      </c>
      <c r="G47" s="31" t="s">
        <v>150</v>
      </c>
      <c r="H47" s="31" t="s">
        <v>150</v>
      </c>
      <c r="I47" s="31" t="s">
        <v>265</v>
      </c>
      <c r="J47" s="64">
        <v>10.4</v>
      </c>
      <c r="K47" s="70">
        <v>91.228070175438603</v>
      </c>
      <c r="L47" s="64">
        <v>114</v>
      </c>
      <c r="M47" s="74">
        <v>17</v>
      </c>
      <c r="N47" s="74">
        <v>550</v>
      </c>
      <c r="O47" s="64" t="s">
        <v>175</v>
      </c>
      <c r="P47" s="64" t="s">
        <v>266</v>
      </c>
      <c r="Q47" s="65" t="s">
        <v>192</v>
      </c>
    </row>
    <row r="48" spans="2:17" ht="15.75" thickBot="1" x14ac:dyDescent="0.3">
      <c r="B48" s="38" t="s">
        <v>267</v>
      </c>
      <c r="C48" s="39" t="s">
        <v>214</v>
      </c>
      <c r="D48" s="40">
        <v>1710</v>
      </c>
      <c r="E48" s="40" t="s">
        <v>149</v>
      </c>
      <c r="F48" s="40" t="s">
        <v>149</v>
      </c>
      <c r="G48" s="40" t="s">
        <v>150</v>
      </c>
      <c r="H48" s="40" t="s">
        <v>150</v>
      </c>
      <c r="I48" s="40" t="s">
        <v>265</v>
      </c>
      <c r="J48" s="75">
        <v>9.8000000000000007</v>
      </c>
      <c r="K48" s="76">
        <v>85.964912280701753</v>
      </c>
      <c r="L48" s="75">
        <v>114</v>
      </c>
      <c r="M48" s="77">
        <v>17</v>
      </c>
      <c r="N48" s="77">
        <v>550</v>
      </c>
      <c r="O48" s="75" t="s">
        <v>175</v>
      </c>
      <c r="P48" s="75" t="s">
        <v>263</v>
      </c>
      <c r="Q48" s="78" t="s">
        <v>192</v>
      </c>
    </row>
    <row r="49" spans="1:15" x14ac:dyDescent="0.2">
      <c r="L49" s="37"/>
      <c r="M49" s="37"/>
      <c r="O49" s="37"/>
    </row>
    <row r="50" spans="1:15" x14ac:dyDescent="0.2">
      <c r="B50" s="41" t="s">
        <v>268</v>
      </c>
      <c r="C50" s="41"/>
    </row>
    <row r="51" spans="1:15" x14ac:dyDescent="0.2">
      <c r="B51" s="42" t="s">
        <v>269</v>
      </c>
      <c r="C51" s="42"/>
      <c r="D51" s="42"/>
      <c r="E51" s="43"/>
      <c r="F51" s="43"/>
      <c r="G51" s="43"/>
      <c r="H51" s="43"/>
      <c r="I51" s="43"/>
    </row>
    <row r="52" spans="1:15" x14ac:dyDescent="0.2">
      <c r="B52" s="44" t="s">
        <v>270</v>
      </c>
      <c r="C52" s="44"/>
      <c r="I52" s="4"/>
      <c r="K52" s="4"/>
    </row>
    <row r="53" spans="1:15" x14ac:dyDescent="0.2">
      <c r="B53" s="45" t="s">
        <v>272</v>
      </c>
      <c r="C53" s="45"/>
      <c r="D53" s="45"/>
      <c r="E53" s="46"/>
      <c r="F53" s="46"/>
      <c r="G53" s="46"/>
      <c r="H53" s="47"/>
      <c r="I53" s="47"/>
      <c r="J53" s="37"/>
      <c r="K53" s="7"/>
      <c r="L53" s="35"/>
    </row>
    <row r="54" spans="1:15" x14ac:dyDescent="0.2">
      <c r="B54" s="48" t="s">
        <v>273</v>
      </c>
      <c r="C54" s="48"/>
      <c r="H54" s="37"/>
      <c r="I54" s="47"/>
      <c r="J54" s="37"/>
      <c r="K54" s="7"/>
      <c r="L54" s="35"/>
    </row>
    <row r="55" spans="1:15" x14ac:dyDescent="0.2">
      <c r="B55" s="49" t="s">
        <v>274</v>
      </c>
      <c r="C55" s="49"/>
      <c r="H55" s="37"/>
      <c r="I55" s="47"/>
      <c r="J55" s="37"/>
      <c r="K55" s="7"/>
    </row>
    <row r="56" spans="1:15" x14ac:dyDescent="0.2">
      <c r="B56" s="46" t="s">
        <v>275</v>
      </c>
      <c r="C56" s="50"/>
      <c r="H56" s="37"/>
      <c r="I56" s="47"/>
      <c r="J56" s="37"/>
      <c r="K56" s="7"/>
    </row>
    <row r="57" spans="1:15" x14ac:dyDescent="0.2">
      <c r="B57" s="51" t="s">
        <v>276</v>
      </c>
      <c r="C57" s="52"/>
      <c r="H57" s="37"/>
      <c r="I57" s="47"/>
      <c r="J57" s="37"/>
      <c r="K57" s="7"/>
    </row>
    <row r="58" spans="1:15" x14ac:dyDescent="0.2">
      <c r="B58" s="4" t="s">
        <v>277</v>
      </c>
      <c r="C58" s="46"/>
      <c r="H58" s="37"/>
      <c r="I58" s="47"/>
      <c r="J58" s="37"/>
      <c r="K58" s="7"/>
    </row>
    <row r="59" spans="1:15" x14ac:dyDescent="0.2">
      <c r="H59" s="37"/>
      <c r="I59" s="37"/>
      <c r="J59" s="37"/>
      <c r="K59" s="7"/>
    </row>
    <row r="60" spans="1:15" x14ac:dyDescent="0.2">
      <c r="A60">
        <v>1</v>
      </c>
      <c r="B60" s="53" t="s">
        <v>278</v>
      </c>
      <c r="H60" s="37"/>
      <c r="I60" s="37"/>
      <c r="J60" s="37"/>
      <c r="K60" s="7"/>
    </row>
    <row r="61" spans="1:15" ht="29.1" customHeight="1" x14ac:dyDescent="0.2">
      <c r="A61">
        <v>2</v>
      </c>
      <c r="B61" s="53" t="s">
        <v>279</v>
      </c>
      <c r="H61" s="37"/>
      <c r="I61" s="37"/>
      <c r="J61" s="37"/>
      <c r="K61" s="7"/>
    </row>
    <row r="62" spans="1:15" x14ac:dyDescent="0.2">
      <c r="A62">
        <v>3</v>
      </c>
      <c r="B62" t="s">
        <v>280</v>
      </c>
      <c r="H62" s="37"/>
      <c r="I62" s="37"/>
      <c r="J62" s="37"/>
      <c r="K62" s="7"/>
    </row>
    <row r="63" spans="1:15" ht="30.6" customHeight="1" x14ac:dyDescent="0.2">
      <c r="A63">
        <v>4</v>
      </c>
      <c r="B63" s="53" t="s">
        <v>281</v>
      </c>
      <c r="H63" s="37"/>
      <c r="I63" s="37"/>
      <c r="J63" s="37"/>
      <c r="K63" s="7"/>
    </row>
    <row r="64" spans="1:15" x14ac:dyDescent="0.2">
      <c r="A64">
        <v>5</v>
      </c>
      <c r="B64" s="53" t="s">
        <v>282</v>
      </c>
      <c r="H64" s="37"/>
      <c r="I64" s="37"/>
      <c r="J64" s="37"/>
      <c r="K64" s="7"/>
    </row>
    <row r="65" spans="1:11" x14ac:dyDescent="0.2">
      <c r="A65">
        <v>6</v>
      </c>
      <c r="B65" s="53" t="s">
        <v>283</v>
      </c>
      <c r="H65" s="37"/>
      <c r="I65" s="37"/>
      <c r="J65" s="37"/>
      <c r="K65" s="7"/>
    </row>
    <row r="66" spans="1:11" x14ac:dyDescent="0.2">
      <c r="A66">
        <v>7</v>
      </c>
      <c r="B66" t="s">
        <v>284</v>
      </c>
      <c r="H66" s="37"/>
      <c r="I66" s="37"/>
      <c r="J66" s="35"/>
      <c r="K66" s="7"/>
    </row>
    <row r="67" spans="1:11" x14ac:dyDescent="0.2">
      <c r="A67">
        <v>8</v>
      </c>
      <c r="B67" s="53" t="s">
        <v>285</v>
      </c>
      <c r="H67" s="37"/>
      <c r="I67" s="37"/>
      <c r="K67" s="7"/>
    </row>
    <row r="68" spans="1:11" x14ac:dyDescent="0.2">
      <c r="A68">
        <v>9</v>
      </c>
      <c r="B68" s="53" t="s">
        <v>286</v>
      </c>
      <c r="K68" s="37"/>
    </row>
    <row r="69" spans="1:11" x14ac:dyDescent="0.2">
      <c r="A69">
        <v>10</v>
      </c>
      <c r="B69" s="53" t="s">
        <v>287</v>
      </c>
      <c r="K69" s="37"/>
    </row>
    <row r="70" spans="1:11" x14ac:dyDescent="0.2">
      <c r="A70">
        <v>11</v>
      </c>
      <c r="B70" s="53" t="s">
        <v>288</v>
      </c>
      <c r="K70" s="37"/>
    </row>
    <row r="71" spans="1:11" x14ac:dyDescent="0.2">
      <c r="A71">
        <v>12</v>
      </c>
      <c r="B71" s="53" t="s">
        <v>289</v>
      </c>
      <c r="K71" s="37"/>
    </row>
    <row r="72" spans="1:11" x14ac:dyDescent="0.2">
      <c r="A72">
        <v>13</v>
      </c>
      <c r="B72" t="s">
        <v>290</v>
      </c>
      <c r="K72" s="37"/>
    </row>
    <row r="73" spans="1:11" x14ac:dyDescent="0.2">
      <c r="A73">
        <v>14</v>
      </c>
      <c r="B73" t="s">
        <v>291</v>
      </c>
      <c r="K73" s="37"/>
    </row>
    <row r="74" spans="1:11" x14ac:dyDescent="0.2">
      <c r="A74">
        <v>15</v>
      </c>
      <c r="B74" t="s">
        <v>292</v>
      </c>
      <c r="K74" s="37"/>
    </row>
    <row r="75" spans="1:11" x14ac:dyDescent="0.2">
      <c r="A75">
        <v>16</v>
      </c>
      <c r="B75" t="s">
        <v>293</v>
      </c>
      <c r="K75" s="37"/>
    </row>
    <row r="76" spans="1:11" x14ac:dyDescent="0.2">
      <c r="A76">
        <v>17</v>
      </c>
      <c r="B76" t="s">
        <v>294</v>
      </c>
      <c r="K76" s="37"/>
    </row>
    <row r="77" spans="1:11" x14ac:dyDescent="0.2">
      <c r="A77">
        <v>18</v>
      </c>
      <c r="B77" t="s">
        <v>295</v>
      </c>
      <c r="K77" s="37"/>
    </row>
    <row r="78" spans="1:11" x14ac:dyDescent="0.2">
      <c r="A78">
        <v>19</v>
      </c>
      <c r="B78" s="53" t="s">
        <v>296</v>
      </c>
      <c r="K78" s="37"/>
    </row>
    <row r="79" spans="1:11" x14ac:dyDescent="0.2">
      <c r="A79">
        <v>20</v>
      </c>
      <c r="B79" s="53" t="s">
        <v>297</v>
      </c>
      <c r="K79" s="37"/>
    </row>
    <row r="80" spans="1:11" x14ac:dyDescent="0.2">
      <c r="A80">
        <v>21</v>
      </c>
      <c r="B80" s="53" t="s">
        <v>298</v>
      </c>
      <c r="K80" s="37"/>
    </row>
    <row r="81" spans="1:2" x14ac:dyDescent="0.2">
      <c r="A81">
        <v>22</v>
      </c>
      <c r="B81" t="s">
        <v>299</v>
      </c>
    </row>
    <row r="82" spans="1:2" x14ac:dyDescent="0.2">
      <c r="A82">
        <v>23</v>
      </c>
      <c r="B82" t="s">
        <v>300</v>
      </c>
    </row>
    <row r="83" spans="1:2" x14ac:dyDescent="0.2">
      <c r="A83">
        <v>24</v>
      </c>
      <c r="B83" t="s">
        <v>301</v>
      </c>
    </row>
    <row r="84" spans="1:2" x14ac:dyDescent="0.2">
      <c r="A84">
        <v>25</v>
      </c>
      <c r="B84" s="53" t="s">
        <v>302</v>
      </c>
    </row>
  </sheetData>
  <autoFilter ref="B3:Q48" xr:uid="{74AE463A-A166-45CA-A579-1003934BA068}">
    <sortState xmlns:xlrd2="http://schemas.microsoft.com/office/spreadsheetml/2017/richdata2" ref="B4:Q48">
      <sortCondition ref="C3:C48"/>
    </sortState>
  </autoFilter>
  <mergeCells count="6">
    <mergeCell ref="B2:Q2"/>
    <mergeCell ref="B50:C50"/>
    <mergeCell ref="B51:D51"/>
    <mergeCell ref="B52:C52"/>
    <mergeCell ref="B53:D53"/>
    <mergeCell ref="B54:C54"/>
  </mergeCells>
  <hyperlinks>
    <hyperlink ref="B60" r:id="rId1" xr:uid="{44149D5B-396F-46C6-9E2A-F4D8EDDFB953}"/>
    <hyperlink ref="B61" r:id="rId2" xr:uid="{09E263F7-907B-4DC7-9BA5-AA7DF3852B7F}"/>
    <hyperlink ref="B63" r:id="rId3" xr:uid="{F436B846-BBA8-45B4-924E-B20ED9A37E25}"/>
    <hyperlink ref="B64" r:id="rId4" xr:uid="{09246A21-2664-4E2B-A060-16ADC2883B0E}"/>
    <hyperlink ref="B65" r:id="rId5" xr:uid="{0FBF58BF-437E-469D-B4C9-4C5F73F10FD2}"/>
    <hyperlink ref="B70" r:id="rId6" xr:uid="{0E0BB5EC-DD74-43AB-AFA1-2695B2467575}"/>
    <hyperlink ref="B69" r:id="rId7" xr:uid="{C57759BA-3AD5-49EA-BC4E-466961A71005}"/>
    <hyperlink ref="B71" r:id="rId8" xr:uid="{FA4B0ABE-2C4E-451B-9A11-A80AFB97E4F4}"/>
    <hyperlink ref="B84" r:id="rId9" display="https://orama-h2020.eu/wp-content/uploads/ORAMA_WP4-1_Guidance_To_Data_Harmonization_For_SRM_for_Batteries.pdf" xr:uid="{A84BACF2-E198-4CE6-9A84-E606F05E4E60}"/>
    <hyperlink ref="B68" r:id="rId10" location="Sec2" xr:uid="{1C58C500-6623-4F43-865F-DB396FC0E72E}"/>
    <hyperlink ref="B80" r:id="rId11" xr:uid="{5E2F1284-8A45-4BE1-A722-857B7D1B3B2C}"/>
    <hyperlink ref="B78" r:id="rId12" xr:uid="{7D878A7C-F4F4-4D82-BF6B-C436F6BBD505}"/>
    <hyperlink ref="B79" r:id="rId13" xr:uid="{0C72A03F-E73A-47B6-9438-87BCCE281E6C}"/>
    <hyperlink ref="B67" r:id="rId14" xr:uid="{8B64268F-7BE3-4E86-BB73-A762699136C5}"/>
  </hyperlinks>
  <pageMargins left="0.7" right="0.7" top="0.75" bottom="0.75" header="0.3" footer="0.3"/>
  <pageSetup orientation="portrait" r:id="rId1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EE78E-EF30-4673-8F3F-0F91A10E7FA5}">
  <dimension ref="A1:AL246"/>
  <sheetViews>
    <sheetView tabSelected="1" zoomScale="50" zoomScaleNormal="50" workbookViewId="0">
      <selection activeCell="K47" sqref="K47"/>
    </sheetView>
  </sheetViews>
  <sheetFormatPr defaultRowHeight="12.75" x14ac:dyDescent="0.2"/>
  <cols>
    <col min="1" max="1" width="27" style="10" bestFit="1" customWidth="1"/>
    <col min="2" max="2" width="11.85546875" style="10" bestFit="1" customWidth="1"/>
    <col min="3" max="9" width="9.140625" style="10"/>
    <col min="10" max="10" width="12.42578125" style="10" bestFit="1" customWidth="1"/>
    <col min="11" max="11" width="37.5703125" style="10" bestFit="1" customWidth="1"/>
    <col min="12" max="29" width="9.140625" style="10"/>
    <col min="30" max="30" width="16.42578125" style="10" bestFit="1" customWidth="1"/>
    <col min="31" max="31" width="39.140625" style="10" bestFit="1" customWidth="1"/>
    <col min="32" max="33" width="9.140625" style="10"/>
    <col min="34" max="34" width="17.28515625" style="10" customWidth="1"/>
    <col min="35" max="35" width="23.85546875" style="10" customWidth="1"/>
    <col min="36" max="16384" width="9.140625" style="10"/>
  </cols>
  <sheetData>
    <row r="1" spans="1:17" x14ac:dyDescent="0.2">
      <c r="A1" s="10" t="s">
        <v>100</v>
      </c>
      <c r="K1" s="10" t="s">
        <v>99</v>
      </c>
    </row>
    <row r="2" spans="1:17" ht="15" x14ac:dyDescent="0.25">
      <c r="A2" s="11" t="s">
        <v>98</v>
      </c>
      <c r="B2" s="10">
        <v>2019</v>
      </c>
      <c r="C2" s="10">
        <v>2025</v>
      </c>
      <c r="D2" s="10">
        <v>2030</v>
      </c>
      <c r="E2" s="10">
        <v>2035</v>
      </c>
      <c r="F2" s="10">
        <v>2040</v>
      </c>
      <c r="G2" s="10">
        <v>2045</v>
      </c>
      <c r="H2" s="10">
        <v>2050</v>
      </c>
      <c r="K2" s="10" t="str">
        <f>A2</f>
        <v>Full pricing</v>
      </c>
      <c r="L2" s="10">
        <f>C2</f>
        <v>2025</v>
      </c>
      <c r="M2" s="10">
        <f>D2</f>
        <v>2030</v>
      </c>
      <c r="N2" s="10">
        <f>E2</f>
        <v>2035</v>
      </c>
      <c r="O2" s="10">
        <f>F2</f>
        <v>2040</v>
      </c>
      <c r="P2" s="10">
        <f>G2</f>
        <v>2045</v>
      </c>
      <c r="Q2" s="10">
        <f>H2</f>
        <v>2050</v>
      </c>
    </row>
    <row r="3" spans="1:17" ht="15" x14ac:dyDescent="0.25">
      <c r="A3" s="11" t="s">
        <v>96</v>
      </c>
      <c r="B3" s="7">
        <f>SUM(B7:B10)/SUM(B4:B11)</f>
        <v>1.083437747402272E-2</v>
      </c>
      <c r="C3" s="7">
        <f>SUM(C7:C10)/SUM(C4:C11)</f>
        <v>0.15298819759335802</v>
      </c>
      <c r="D3" s="7">
        <f>SUM(D7:D10)/SUM(D4:D11)</f>
        <v>0.46162448793636079</v>
      </c>
      <c r="E3" s="7">
        <f>SUM(E7:E10)/SUM(E4:E11)</f>
        <v>0.75166952898328931</v>
      </c>
      <c r="F3" s="7">
        <f>SUM(F7:F10)/SUM(F4:F11)</f>
        <v>0.89703683185136529</v>
      </c>
      <c r="G3" s="7">
        <f>SUM(G7:G10)/SUM(G4:G11)</f>
        <v>0.96257567899542951</v>
      </c>
      <c r="H3" s="7">
        <f>SUM(H7:H10)/SUM(H4:H11)</f>
        <v>0.98783048700157317</v>
      </c>
      <c r="K3" s="10" t="s">
        <v>96</v>
      </c>
      <c r="L3" s="12">
        <f>C3</f>
        <v>0.15298819759335802</v>
      </c>
      <c r="M3" s="12">
        <f>D3</f>
        <v>0.46162448793636079</v>
      </c>
      <c r="N3" s="12">
        <f>E3</f>
        <v>0.75166952898328931</v>
      </c>
      <c r="O3" s="12">
        <f>F3</f>
        <v>0.89703683185136529</v>
      </c>
      <c r="P3" s="12">
        <f>G3</f>
        <v>0.96257567899542951</v>
      </c>
      <c r="Q3" s="12">
        <f>H3</f>
        <v>0.98783048700157317</v>
      </c>
    </row>
    <row r="4" spans="1:17" x14ac:dyDescent="0.2">
      <c r="A4" s="10" t="s">
        <v>95</v>
      </c>
      <c r="B4" s="8">
        <v>151.50986499999999</v>
      </c>
      <c r="C4" s="8">
        <v>141.95980500000002</v>
      </c>
      <c r="D4" s="8">
        <v>97.232305999999994</v>
      </c>
      <c r="E4" s="8">
        <v>53.390804999999993</v>
      </c>
      <c r="F4" s="8">
        <v>21.508032999999998</v>
      </c>
      <c r="G4" s="8">
        <v>7.0800330000000002</v>
      </c>
      <c r="H4" s="8">
        <v>3.2495449999999999</v>
      </c>
      <c r="K4" s="7" t="str">
        <f>A7</f>
        <v xml:space="preserve">PHEV-10 PC </v>
      </c>
      <c r="L4" s="13">
        <f>C7*C29/1000</f>
        <v>0.69757916332225467</v>
      </c>
      <c r="M4" s="13">
        <f>D7*D29/1000</f>
        <v>0.33691944127825885</v>
      </c>
      <c r="N4" s="13">
        <f>E7*E29/1000</f>
        <v>0.18084518061603433</v>
      </c>
      <c r="O4" s="13">
        <f>F7*F29/1000</f>
        <v>9.6721700181496617E-2</v>
      </c>
      <c r="P4" s="13">
        <f>G7*G29/1000</f>
        <v>9.7437851578547854E-2</v>
      </c>
      <c r="Q4" s="13">
        <f>H7*H29/1000</f>
        <v>0.10258199900682623</v>
      </c>
    </row>
    <row r="5" spans="1:17" x14ac:dyDescent="0.2">
      <c r="A5" s="10" t="s">
        <v>88</v>
      </c>
      <c r="B5" s="8">
        <v>6162.2143550000001</v>
      </c>
      <c r="C5" s="8">
        <v>5581.7402339999999</v>
      </c>
      <c r="D5" s="8">
        <v>3536.7802729999999</v>
      </c>
      <c r="E5" s="8">
        <v>1614.5804439999999</v>
      </c>
      <c r="F5" s="8">
        <v>659.17956500000003</v>
      </c>
      <c r="G5" s="8">
        <v>232.64137299999999</v>
      </c>
      <c r="H5" s="8">
        <v>69.217528999999999</v>
      </c>
      <c r="K5" s="7" t="str">
        <f>A9</f>
        <v>BEV-100 PC</v>
      </c>
      <c r="L5" s="13">
        <f>C9*C31/1000</f>
        <v>23.941449733818082</v>
      </c>
      <c r="M5" s="13">
        <f>D9*D31/1000</f>
        <v>73.480432421645745</v>
      </c>
      <c r="N5" s="13">
        <f>E9*E31/1000</f>
        <v>126.28670128633935</v>
      </c>
      <c r="O5" s="13">
        <f>F9*F31/1000</f>
        <v>155.34502189639147</v>
      </c>
      <c r="P5" s="13">
        <f>G9*G31/1000</f>
        <v>173.33791545919294</v>
      </c>
      <c r="Q5" s="13">
        <f>H9*H31/1000</f>
        <v>183.95383406745518</v>
      </c>
    </row>
    <row r="6" spans="1:17" ht="12.75" customHeight="1" x14ac:dyDescent="0.2">
      <c r="A6" s="10" t="s">
        <v>87</v>
      </c>
      <c r="B6" s="8">
        <v>226.66401199999999</v>
      </c>
      <c r="C6" s="8">
        <v>606.75629300000003</v>
      </c>
      <c r="D6" s="8">
        <v>460.02686999999997</v>
      </c>
      <c r="E6" s="8">
        <v>281.18298499999997</v>
      </c>
      <c r="F6" s="8">
        <v>142.37912</v>
      </c>
      <c r="G6" s="8">
        <v>69.176203999999998</v>
      </c>
      <c r="H6" s="8">
        <v>30.391596</v>
      </c>
      <c r="K6" s="7" t="str">
        <f>A10</f>
        <v>BEV-200 PC</v>
      </c>
      <c r="L6" s="13">
        <f>C10*C32/1000</f>
        <v>5.3242752584000081</v>
      </c>
      <c r="M6" s="13">
        <f>D10*D32/1000</f>
        <v>42.974647234378743</v>
      </c>
      <c r="N6" s="13">
        <f>E10*E32/1000</f>
        <v>72.417091175951725</v>
      </c>
      <c r="O6" s="13">
        <f>F10*F32/1000</f>
        <v>88.077770052130802</v>
      </c>
      <c r="P6" s="13">
        <f>G10*G32/1000</f>
        <v>97.105750235732984</v>
      </c>
      <c r="Q6" s="13">
        <f>H10*H32/1000</f>
        <v>101.94916927797028</v>
      </c>
    </row>
    <row r="7" spans="1:17" x14ac:dyDescent="0.2">
      <c r="A7" s="10" t="s">
        <v>94</v>
      </c>
      <c r="B7" s="8">
        <v>9.1113549999999996</v>
      </c>
      <c r="C7" s="8">
        <v>185.23950199999999</v>
      </c>
      <c r="D7" s="8">
        <v>89.467360999999997</v>
      </c>
      <c r="E7" s="8">
        <v>48.021332000000001</v>
      </c>
      <c r="F7" s="8">
        <v>25.683529</v>
      </c>
      <c r="G7" s="8">
        <v>25.873460999999999</v>
      </c>
      <c r="H7" s="8">
        <v>27.240154</v>
      </c>
    </row>
    <row r="8" spans="1:17" x14ac:dyDescent="0.2">
      <c r="A8" s="10" t="s">
        <v>93</v>
      </c>
      <c r="B8" s="8">
        <v>1.0319999999999999E-3</v>
      </c>
      <c r="C8" s="8">
        <v>1.173E-3</v>
      </c>
      <c r="D8" s="8">
        <v>2.9E-5</v>
      </c>
      <c r="E8" s="8">
        <v>9.9999999999999995E-7</v>
      </c>
      <c r="F8" s="8">
        <v>0</v>
      </c>
      <c r="G8" s="8">
        <v>0</v>
      </c>
      <c r="H8" s="8">
        <v>0</v>
      </c>
      <c r="K8" s="7" t="str">
        <f>A14</f>
        <v>Direct-emissions-pricing only</v>
      </c>
      <c r="L8" s="14">
        <f>L2</f>
        <v>2025</v>
      </c>
      <c r="M8" s="14">
        <f>M2</f>
        <v>2030</v>
      </c>
      <c r="N8" s="14">
        <f>N2</f>
        <v>2035</v>
      </c>
      <c r="O8" s="14">
        <f>O2</f>
        <v>2040</v>
      </c>
      <c r="P8" s="14">
        <f>P2</f>
        <v>2045</v>
      </c>
      <c r="Q8" s="14">
        <f>Q2</f>
        <v>2050</v>
      </c>
    </row>
    <row r="9" spans="1:17" x14ac:dyDescent="0.2">
      <c r="A9" s="10" t="s">
        <v>84</v>
      </c>
      <c r="B9" s="8">
        <v>58.782893999999999</v>
      </c>
      <c r="C9" s="8">
        <v>861.32208300000002</v>
      </c>
      <c r="D9" s="8">
        <v>2643.5363769999999</v>
      </c>
      <c r="E9" s="8">
        <v>4543.1796880000002</v>
      </c>
      <c r="F9" s="8">
        <v>5588.6015619999998</v>
      </c>
      <c r="G9" s="8">
        <v>6235.8466799999997</v>
      </c>
      <c r="H9" s="8">
        <v>6617.9316410000001</v>
      </c>
      <c r="K9" s="10" t="str">
        <f>K3</f>
        <v>EV penetration</v>
      </c>
      <c r="L9" s="12">
        <f>C15</f>
        <v>0.13451934906225771</v>
      </c>
      <c r="M9" s="12">
        <f>D15</f>
        <v>0.42616141487072273</v>
      </c>
      <c r="N9" s="12">
        <f>E15</f>
        <v>0.63607529788552075</v>
      </c>
      <c r="O9" s="12">
        <f>F15</f>
        <v>0.79206782846224477</v>
      </c>
      <c r="P9" s="12">
        <f>G15</f>
        <v>0.87245676292546792</v>
      </c>
      <c r="Q9" s="12">
        <f>H15</f>
        <v>0.92345935013921954</v>
      </c>
    </row>
    <row r="10" spans="1:17" x14ac:dyDescent="0.2">
      <c r="A10" s="10" t="s">
        <v>83</v>
      </c>
      <c r="B10" s="8">
        <v>3.7436039999999999</v>
      </c>
      <c r="C10" s="8">
        <v>97.430954</v>
      </c>
      <c r="D10" s="8">
        <v>786.40673800000002</v>
      </c>
      <c r="E10" s="8">
        <v>1325.1489260000001</v>
      </c>
      <c r="F10" s="8">
        <v>1611.7342530000001</v>
      </c>
      <c r="G10" s="8">
        <v>1776.9210210000001</v>
      </c>
      <c r="H10" s="8">
        <v>1865.5996090000001</v>
      </c>
      <c r="K10" s="10" t="str">
        <f>A19</f>
        <v xml:space="preserve">PHEV-10 PC </v>
      </c>
      <c r="L10" s="13">
        <f>C19*C29/1000</f>
        <v>0.4930204980269301</v>
      </c>
      <c r="M10" s="13">
        <f>D19*D29/1000</f>
        <v>0.57302903985672138</v>
      </c>
      <c r="N10" s="13">
        <f>E19*E29/1000</f>
        <v>0.65139072723868052</v>
      </c>
      <c r="O10" s="13">
        <f>F19*F29/1000</f>
        <v>0.56525557803949078</v>
      </c>
      <c r="P10" s="13">
        <f>G19*G29/1000</f>
        <v>1.7699908891940467E-7</v>
      </c>
      <c r="Q10" s="13">
        <f>H19*H29/1000</f>
        <v>1.1297513113196007E-8</v>
      </c>
    </row>
    <row r="11" spans="1:17" x14ac:dyDescent="0.2">
      <c r="A11" s="10" t="s">
        <v>82</v>
      </c>
      <c r="B11" s="8">
        <v>0.15573999999999999</v>
      </c>
      <c r="C11" s="8">
        <v>3.209867</v>
      </c>
      <c r="D11" s="8">
        <v>10.518438</v>
      </c>
      <c r="E11" s="8">
        <v>5.4413859999999996</v>
      </c>
      <c r="F11" s="8">
        <v>6.3460979999999996</v>
      </c>
      <c r="G11" s="8">
        <v>3.6395689999999998</v>
      </c>
      <c r="H11" s="8">
        <v>1.9892209999999999</v>
      </c>
      <c r="K11" s="10" t="str">
        <f>A21</f>
        <v>BEV-100 PC</v>
      </c>
      <c r="L11" s="13">
        <f>C21*C31/1000</f>
        <v>21.83893900656216</v>
      </c>
      <c r="M11" s="13">
        <f>D21*D31/1000</f>
        <v>66.156164621322361</v>
      </c>
      <c r="N11" s="13">
        <f>E21*E31/1000</f>
        <v>105.12941506179499</v>
      </c>
      <c r="O11" s="13">
        <f>F21*F31/1000</f>
        <v>135.2472850693166</v>
      </c>
      <c r="P11" s="13">
        <f>G21*G31/1000</f>
        <v>157.56906862567462</v>
      </c>
      <c r="Q11" s="13">
        <f>H21*H31/1000</f>
        <v>171.24352680048759</v>
      </c>
    </row>
    <row r="12" spans="1:17" x14ac:dyDescent="0.2">
      <c r="B12" s="14"/>
      <c r="C12" s="14"/>
      <c r="D12" s="14"/>
      <c r="E12" s="14"/>
      <c r="F12" s="14"/>
      <c r="G12" s="14"/>
      <c r="H12" s="14"/>
      <c r="K12" s="10" t="str">
        <f>A22</f>
        <v>BEV-200 PC</v>
      </c>
      <c r="L12" s="13">
        <f>C22*C32/1000</f>
        <v>4.9674627431321738</v>
      </c>
      <c r="M12" s="13">
        <f>D22*D32/1000</f>
        <v>40.226975607947196</v>
      </c>
      <c r="N12" s="13">
        <f>E22*E32/1000</f>
        <v>63.472820387364301</v>
      </c>
      <c r="O12" s="13">
        <f>F22*F32/1000</f>
        <v>81.432202372076944</v>
      </c>
      <c r="P12" s="13">
        <f>G22*G32/1000</f>
        <v>94.727194034921965</v>
      </c>
      <c r="Q12" s="13">
        <f>H22*H32/1000</f>
        <v>102.99774604911931</v>
      </c>
    </row>
    <row r="13" spans="1:17" x14ac:dyDescent="0.2">
      <c r="B13" s="14"/>
      <c r="C13" s="14"/>
      <c r="D13" s="14"/>
      <c r="E13" s="14"/>
      <c r="F13" s="14"/>
      <c r="G13" s="14"/>
      <c r="H13" s="14"/>
    </row>
    <row r="14" spans="1:17" ht="15" x14ac:dyDescent="0.25">
      <c r="A14" s="11" t="s">
        <v>97</v>
      </c>
      <c r="B14" s="10">
        <v>2019</v>
      </c>
      <c r="C14" s="10">
        <v>2025</v>
      </c>
      <c r="D14" s="10">
        <v>2030</v>
      </c>
      <c r="E14" s="10">
        <v>2035</v>
      </c>
      <c r="F14" s="10">
        <v>2040</v>
      </c>
      <c r="G14" s="10">
        <v>2045</v>
      </c>
      <c r="H14" s="10">
        <v>2050</v>
      </c>
      <c r="K14" s="10" t="str">
        <f>A26</f>
        <v>Battery capacity, kWh</v>
      </c>
      <c r="L14" s="10">
        <f>C26</f>
        <v>2025</v>
      </c>
      <c r="M14" s="10">
        <f>D26</f>
        <v>2030</v>
      </c>
      <c r="N14" s="10">
        <f>E26</f>
        <v>2035</v>
      </c>
      <c r="O14" s="10">
        <f>F26</f>
        <v>2040</v>
      </c>
      <c r="P14" s="10">
        <f>G26</f>
        <v>2045</v>
      </c>
      <c r="Q14" s="10">
        <f>H26</f>
        <v>2050</v>
      </c>
    </row>
    <row r="15" spans="1:17" ht="15" x14ac:dyDescent="0.25">
      <c r="A15" s="11" t="s">
        <v>96</v>
      </c>
      <c r="B15" s="7">
        <f>SUM(B19:B22)/SUM(B16:B23)</f>
        <v>1.083437747402272E-2</v>
      </c>
      <c r="C15" s="7">
        <f>SUM(C19:C22)/SUM(C16:C23)</f>
        <v>0.13451934906225771</v>
      </c>
      <c r="D15" s="7">
        <f>SUM(D19:D22)/SUM(D16:D23)</f>
        <v>0.42616141487072273</v>
      </c>
      <c r="E15" s="7">
        <f>SUM(E19:E22)/SUM(E16:E23)</f>
        <v>0.63607529788552075</v>
      </c>
      <c r="F15" s="7">
        <f>SUM(F19:F22)/SUM(F16:F23)</f>
        <v>0.79206782846224477</v>
      </c>
      <c r="G15" s="7">
        <f>SUM(G19:G22)/SUM(G16:G23)</f>
        <v>0.87245676292546792</v>
      </c>
      <c r="H15" s="7">
        <f>SUM(H19:H22)/SUM(H16:H23)</f>
        <v>0.92345935013921954</v>
      </c>
      <c r="K15" s="10" t="str">
        <f>A29</f>
        <v>PHEV-10 PC</v>
      </c>
      <c r="L15" s="15">
        <f>C29</f>
        <v>3.7658229254052666</v>
      </c>
      <c r="M15" s="15">
        <f>D29</f>
        <v>3.7658363621372359</v>
      </c>
      <c r="N15" s="15">
        <f>E29</f>
        <v>3.7659342855386502</v>
      </c>
      <c r="O15" s="15">
        <f>F29</f>
        <v>3.7659038281498081</v>
      </c>
      <c r="P15" s="15">
        <f>G29</f>
        <v>3.7659380621149929</v>
      </c>
      <c r="Q15" s="15">
        <f>H29</f>
        <v>3.7658377043986691</v>
      </c>
    </row>
    <row r="16" spans="1:17" x14ac:dyDescent="0.2">
      <c r="A16" s="10" t="s">
        <v>95</v>
      </c>
      <c r="B16" s="8">
        <v>151.50986499999999</v>
      </c>
      <c r="C16" s="8">
        <v>144.14221300000003</v>
      </c>
      <c r="D16" s="8">
        <v>104.949457</v>
      </c>
      <c r="E16" s="8">
        <v>80.323795000000004</v>
      </c>
      <c r="F16" s="8">
        <v>41.063194999999993</v>
      </c>
      <c r="G16" s="8">
        <v>17.006061999999996</v>
      </c>
      <c r="H16" s="8">
        <v>9.8764309999999984</v>
      </c>
      <c r="K16" s="10" t="str">
        <f>A31</f>
        <v>BEV-100 PC</v>
      </c>
      <c r="L16" s="15">
        <f>C31</f>
        <v>27.796163835054116</v>
      </c>
      <c r="M16" s="15">
        <f>D31</f>
        <v>27.796263013802193</v>
      </c>
      <c r="N16" s="15">
        <f>E31</f>
        <v>27.796985802675419</v>
      </c>
      <c r="O16" s="15">
        <f>F31</f>
        <v>27.796760991634901</v>
      </c>
      <c r="P16" s="15">
        <f>G31</f>
        <v>27.797013678212011</v>
      </c>
      <c r="Q16" s="15">
        <f>H31</f>
        <v>27.796272921256541</v>
      </c>
    </row>
    <row r="17" spans="1:17" x14ac:dyDescent="0.2">
      <c r="A17" s="10" t="s">
        <v>88</v>
      </c>
      <c r="B17" s="8">
        <v>6162.2143550000001</v>
      </c>
      <c r="C17" s="8">
        <v>5714.173828</v>
      </c>
      <c r="D17" s="8">
        <v>3773.525635</v>
      </c>
      <c r="E17" s="8">
        <v>2393.0270999999998</v>
      </c>
      <c r="F17" s="8">
        <v>1206.811279</v>
      </c>
      <c r="G17" s="8">
        <v>661.956909</v>
      </c>
      <c r="H17" s="8">
        <v>298.23635899999999</v>
      </c>
      <c r="K17" s="10" t="str">
        <f>A32</f>
        <v>BEV-200 PC</v>
      </c>
      <c r="L17" s="15">
        <f>C32</f>
        <v>54.646650164176862</v>
      </c>
      <c r="M17" s="15">
        <f>D32</f>
        <v>54.646845147426426</v>
      </c>
      <c r="N17" s="15">
        <f>E32</f>
        <v>54.648266134542915</v>
      </c>
      <c r="O17" s="15">
        <f>F32</f>
        <v>54.647824160954158</v>
      </c>
      <c r="P17" s="15">
        <f>G32</f>
        <v>54.648320937238196</v>
      </c>
      <c r="Q17" s="15">
        <f>H32</f>
        <v>54.646864625264982</v>
      </c>
    </row>
    <row r="18" spans="1:17" x14ac:dyDescent="0.2">
      <c r="A18" s="10" t="s">
        <v>87</v>
      </c>
      <c r="B18" s="8">
        <v>226.66401199999999</v>
      </c>
      <c r="C18" s="8">
        <v>614.00975800000003</v>
      </c>
      <c r="D18" s="8">
        <v>485.308674</v>
      </c>
      <c r="E18" s="8">
        <v>347.04617500000001</v>
      </c>
      <c r="F18" s="8">
        <v>212.83833300000001</v>
      </c>
      <c r="G18" s="8">
        <v>124.652078</v>
      </c>
      <c r="H18" s="8">
        <v>64.724365000000006</v>
      </c>
    </row>
    <row r="19" spans="1:17" x14ac:dyDescent="0.2">
      <c r="A19" s="10" t="s">
        <v>94</v>
      </c>
      <c r="B19" s="8">
        <v>9.1113549999999996</v>
      </c>
      <c r="C19" s="8">
        <v>130.919724</v>
      </c>
      <c r="D19" s="8">
        <v>152.16514599999999</v>
      </c>
      <c r="E19" s="8">
        <v>172.969223</v>
      </c>
      <c r="F19" s="8">
        <v>150.098251</v>
      </c>
      <c r="G19" s="8">
        <v>4.6999999999999997E-5</v>
      </c>
      <c r="H19" s="8">
        <v>3.0000000000000001E-6</v>
      </c>
      <c r="K19" s="10" t="str">
        <f>A35</f>
        <v>Battery weight, kg</v>
      </c>
      <c r="L19" s="10">
        <f>C35</f>
        <v>2025</v>
      </c>
      <c r="M19" s="10">
        <f>D35</f>
        <v>2030</v>
      </c>
      <c r="N19" s="10">
        <f>E35</f>
        <v>2035</v>
      </c>
      <c r="O19" s="10">
        <f>F35</f>
        <v>2040</v>
      </c>
      <c r="P19" s="10">
        <f>G35</f>
        <v>2045</v>
      </c>
      <c r="Q19" s="10">
        <f>H35</f>
        <v>2050</v>
      </c>
    </row>
    <row r="20" spans="1:17" x14ac:dyDescent="0.2">
      <c r="A20" s="10" t="s">
        <v>93</v>
      </c>
      <c r="B20" s="8">
        <v>1.0319999999999999E-3</v>
      </c>
      <c r="C20" s="8">
        <v>1.268E-3</v>
      </c>
      <c r="D20" s="8">
        <v>3.4999999999999997E-5</v>
      </c>
      <c r="E20" s="8">
        <v>9.9999999999999995E-7</v>
      </c>
      <c r="F20" s="8">
        <v>0</v>
      </c>
      <c r="G20" s="8">
        <v>0</v>
      </c>
      <c r="H20" s="8">
        <v>0</v>
      </c>
      <c r="K20" s="10" t="str">
        <f>A38</f>
        <v>PHEV-10 PC</v>
      </c>
      <c r="L20" s="15">
        <f>C38</f>
        <v>31.310337303133199</v>
      </c>
      <c r="M20" s="15">
        <f>D38</f>
        <v>31.310449020709552</v>
      </c>
      <c r="N20" s="15">
        <f>E38</f>
        <v>31.311263189296042</v>
      </c>
      <c r="O20" s="15">
        <f>F38</f>
        <v>31.311009956168277</v>
      </c>
      <c r="P20" s="15">
        <f>G38</f>
        <v>31.31129458904093</v>
      </c>
      <c r="Q20" s="15">
        <f>H38</f>
        <v>31.310460180729301</v>
      </c>
    </row>
    <row r="21" spans="1:17" x14ac:dyDescent="0.2">
      <c r="A21" s="10" t="s">
        <v>84</v>
      </c>
      <c r="B21" s="8">
        <v>58.782893999999999</v>
      </c>
      <c r="C21" s="8">
        <v>785.68176300000005</v>
      </c>
      <c r="D21" s="8">
        <v>2380.038086</v>
      </c>
      <c r="E21" s="8">
        <v>3782.0437010000001</v>
      </c>
      <c r="F21" s="8">
        <v>4865.5771480000003</v>
      </c>
      <c r="G21" s="8">
        <v>5668.5610349999997</v>
      </c>
      <c r="H21" s="8">
        <v>6160.6650390000004</v>
      </c>
      <c r="K21" s="10" t="str">
        <f>A40</f>
        <v>BEV-100 PC</v>
      </c>
      <c r="L21" s="15">
        <f>C40</f>
        <v>231.1067946231266</v>
      </c>
      <c r="M21" s="15">
        <f>D40</f>
        <v>231.10761922909379</v>
      </c>
      <c r="N21" s="15">
        <f>E40</f>
        <v>231.11362874251699</v>
      </c>
      <c r="O21" s="15">
        <f>F40</f>
        <v>231.11175958678464</v>
      </c>
      <c r="P21" s="15">
        <f>G40</f>
        <v>231.11386050924381</v>
      </c>
      <c r="Q21" s="15">
        <f>H40</f>
        <v>231.10770160305125</v>
      </c>
    </row>
    <row r="22" spans="1:17" x14ac:dyDescent="0.2">
      <c r="A22" s="10" t="s">
        <v>83</v>
      </c>
      <c r="B22" s="8">
        <v>3.7436039999999999</v>
      </c>
      <c r="C22" s="8">
        <v>90.901505</v>
      </c>
      <c r="D22" s="8">
        <v>736.12622099999999</v>
      </c>
      <c r="E22" s="8">
        <v>1161.479126</v>
      </c>
      <c r="F22" s="8">
        <v>1490.1270750000001</v>
      </c>
      <c r="G22" s="8">
        <v>1733.39624</v>
      </c>
      <c r="H22" s="8">
        <v>1884.787842</v>
      </c>
      <c r="K22" s="10" t="str">
        <f>A41</f>
        <v>BEV-200 PC</v>
      </c>
      <c r="L22" s="15">
        <f>C41</f>
        <v>454.35090364546636</v>
      </c>
      <c r="M22" s="15">
        <f>D41</f>
        <v>454.35252480276273</v>
      </c>
      <c r="N22" s="15">
        <f>E41</f>
        <v>454.36433937471742</v>
      </c>
      <c r="O22" s="15">
        <f>F41</f>
        <v>454.36066465542837</v>
      </c>
      <c r="P22" s="15">
        <f>G41</f>
        <v>454.36479502303342</v>
      </c>
      <c r="Q22" s="15">
        <f>H41</f>
        <v>454.35268674816143</v>
      </c>
    </row>
    <row r="23" spans="1:17" x14ac:dyDescent="0.2">
      <c r="A23" s="10" t="s">
        <v>82</v>
      </c>
      <c r="B23" s="8">
        <v>0.15573999999999999</v>
      </c>
      <c r="C23" s="8">
        <v>9.8304770000000001</v>
      </c>
      <c r="D23" s="8">
        <v>37.115760999999999</v>
      </c>
      <c r="E23" s="8">
        <v>106.957367</v>
      </c>
      <c r="F23" s="8">
        <v>247.17834500000001</v>
      </c>
      <c r="G23" s="8">
        <v>278.46676600000001</v>
      </c>
      <c r="H23" s="8">
        <v>294.00778200000002</v>
      </c>
    </row>
    <row r="24" spans="1:17" x14ac:dyDescent="0.2">
      <c r="K24" s="10" t="str">
        <f>A44</f>
        <v>Fuel consumption, kWh/100km</v>
      </c>
      <c r="L24" s="10">
        <f>L19</f>
        <v>2025</v>
      </c>
      <c r="M24" s="10">
        <f>M19</f>
        <v>2030</v>
      </c>
      <c r="N24" s="10">
        <f>N19</f>
        <v>2035</v>
      </c>
      <c r="O24" s="10">
        <f>O19</f>
        <v>2040</v>
      </c>
      <c r="P24" s="10">
        <f>P19</f>
        <v>2045</v>
      </c>
      <c r="Q24" s="10">
        <f>Q19</f>
        <v>2050</v>
      </c>
    </row>
    <row r="25" spans="1:17" x14ac:dyDescent="0.2">
      <c r="K25" s="10" t="str">
        <f>A47</f>
        <v>PHEV-10 PC</v>
      </c>
      <c r="L25" s="15">
        <f>C56</f>
        <v>21.106424769818201</v>
      </c>
      <c r="M25" s="15">
        <f>D56</f>
        <v>21.1065000790874</v>
      </c>
      <c r="N25" s="15">
        <f>E56</f>
        <v>21.107048913418101</v>
      </c>
      <c r="O25" s="15">
        <f>F56</f>
        <v>21.106878207944501</v>
      </c>
      <c r="P25" s="15">
        <f>G56</f>
        <v>21.107070080112901</v>
      </c>
      <c r="Q25" s="15">
        <f>H56</f>
        <v>21.106507602101701</v>
      </c>
    </row>
    <row r="26" spans="1:17" ht="15" x14ac:dyDescent="0.25">
      <c r="A26" s="16" t="s">
        <v>92</v>
      </c>
      <c r="B26" s="10">
        <v>2019</v>
      </c>
      <c r="C26" s="10">
        <v>2025</v>
      </c>
      <c r="D26" s="10">
        <v>2030</v>
      </c>
      <c r="E26" s="10">
        <v>2035</v>
      </c>
      <c r="F26" s="10">
        <v>2040</v>
      </c>
      <c r="G26" s="10">
        <v>2045</v>
      </c>
      <c r="H26" s="10">
        <v>2050</v>
      </c>
      <c r="K26" s="10" t="str">
        <f>A49</f>
        <v>BEV-100 PC</v>
      </c>
      <c r="L26" s="15">
        <f>C58</f>
        <v>15.5790023188882</v>
      </c>
      <c r="M26" s="15">
        <f>D58</f>
        <v>15.5790579059093</v>
      </c>
      <c r="N26" s="15">
        <f>E58</f>
        <v>15.5794630096351</v>
      </c>
      <c r="O26" s="15">
        <f>F58</f>
        <v>15.579337009092599</v>
      </c>
      <c r="P26" s="15">
        <f>G58</f>
        <v>15.579478633123699</v>
      </c>
      <c r="Q26" s="15">
        <f>H58</f>
        <v>15.579063458771</v>
      </c>
    </row>
    <row r="27" spans="1:17" x14ac:dyDescent="0.2">
      <c r="A27" s="10" t="s">
        <v>88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K27" s="10" t="str">
        <f>A50</f>
        <v>BEV-200 PC</v>
      </c>
      <c r="L27" s="15">
        <f>C59</f>
        <v>15.3139889137066</v>
      </c>
      <c r="M27" s="15">
        <f>D59</f>
        <v>15.314043555140501</v>
      </c>
      <c r="N27" s="15">
        <f>E59</f>
        <v>15.3144417676729</v>
      </c>
      <c r="O27" s="15">
        <f>F59</f>
        <v>15.3143179105176</v>
      </c>
      <c r="P27" s="15">
        <f>G59</f>
        <v>15.314457125391399</v>
      </c>
      <c r="Q27" s="15">
        <f>H59</f>
        <v>15.314049013542901</v>
      </c>
    </row>
    <row r="28" spans="1:17" x14ac:dyDescent="0.2">
      <c r="A28" s="10" t="s">
        <v>87</v>
      </c>
      <c r="B28" s="15">
        <v>1.1943905826488546</v>
      </c>
      <c r="C28" s="15">
        <v>1.0760459049633344</v>
      </c>
      <c r="D28" s="15">
        <v>1.0760497443739221</v>
      </c>
      <c r="E28" s="15">
        <v>1.0760777249978599</v>
      </c>
      <c r="F28" s="15">
        <v>1.0760690221063038</v>
      </c>
      <c r="G28" s="15">
        <v>1.0760788041164455</v>
      </c>
      <c r="H28" s="15">
        <v>1.0760501279115837</v>
      </c>
    </row>
    <row r="29" spans="1:17" x14ac:dyDescent="0.2">
      <c r="A29" s="10" t="s">
        <v>86</v>
      </c>
      <c r="B29" s="15">
        <v>4.1799921520824634</v>
      </c>
      <c r="C29" s="15">
        <v>3.7658229254052666</v>
      </c>
      <c r="D29" s="15">
        <v>3.7658363621372359</v>
      </c>
      <c r="E29" s="15">
        <v>3.7659342855386502</v>
      </c>
      <c r="F29" s="15">
        <v>3.7659038281498081</v>
      </c>
      <c r="G29" s="15">
        <v>3.7659380621149929</v>
      </c>
      <c r="H29" s="15">
        <v>3.7658377043986691</v>
      </c>
      <c r="K29" s="10" t="s">
        <v>76</v>
      </c>
      <c r="L29" s="10">
        <f>L24</f>
        <v>2025</v>
      </c>
      <c r="M29" s="10">
        <f>M24</f>
        <v>2030</v>
      </c>
      <c r="N29" s="10">
        <f>N24</f>
        <v>2035</v>
      </c>
      <c r="O29" s="10">
        <f>O24</f>
        <v>2040</v>
      </c>
      <c r="P29" s="10">
        <f>P24</f>
        <v>2045</v>
      </c>
      <c r="Q29" s="10">
        <f>Q24</f>
        <v>2050</v>
      </c>
    </row>
    <row r="30" spans="1:17" x14ac:dyDescent="0.2">
      <c r="A30" s="10" t="s">
        <v>85</v>
      </c>
      <c r="B30" s="15">
        <v>13.559669609042395</v>
      </c>
      <c r="C30" s="15">
        <v>12.216126924834843</v>
      </c>
      <c r="D30" s="15">
        <v>12.216170512870297</v>
      </c>
      <c r="E30" s="15">
        <v>12.216488171115065</v>
      </c>
      <c r="F30" s="15">
        <v>12.216389368984622</v>
      </c>
      <c r="G30" s="15">
        <v>12.216500422125499</v>
      </c>
      <c r="H30" s="15">
        <v>12.216174867094159</v>
      </c>
      <c r="K30" s="10" t="str">
        <f>A66</f>
        <v>NMC622</v>
      </c>
      <c r="L30" s="7">
        <f>C66/100</f>
        <v>8.6907449209932097E-2</v>
      </c>
      <c r="M30" s="7">
        <f>D66/100</f>
        <v>0</v>
      </c>
      <c r="N30" s="7">
        <f>E66/100</f>
        <v>0</v>
      </c>
      <c r="O30" s="7">
        <f>F66/100</f>
        <v>0</v>
      </c>
      <c r="P30" s="7">
        <f>G66/100</f>
        <v>0</v>
      </c>
      <c r="Q30" s="7">
        <f>H66/100</f>
        <v>0</v>
      </c>
    </row>
    <row r="31" spans="1:17" x14ac:dyDescent="0.2">
      <c r="A31" s="10" t="s">
        <v>84</v>
      </c>
      <c r="B31" s="15">
        <v>30.85321561581944</v>
      </c>
      <c r="C31" s="15">
        <v>27.796163835054116</v>
      </c>
      <c r="D31" s="15">
        <v>27.796263013802193</v>
      </c>
      <c r="E31" s="15">
        <v>27.796985802675419</v>
      </c>
      <c r="F31" s="15">
        <v>27.796760991634901</v>
      </c>
      <c r="G31" s="15">
        <v>27.797013678212011</v>
      </c>
      <c r="H31" s="15">
        <v>27.796272921256541</v>
      </c>
      <c r="K31" s="10" t="str">
        <f>A67</f>
        <v>NMC811</v>
      </c>
      <c r="L31" s="7">
        <f>C67/100</f>
        <v>8.2768999247553932E-2</v>
      </c>
      <c r="M31" s="7">
        <f>D67/100</f>
        <v>0.14145974416854701</v>
      </c>
      <c r="N31" s="7">
        <f>E67/100</f>
        <v>0.12264860797592099</v>
      </c>
      <c r="O31" s="7">
        <f>F67/100</f>
        <v>0.11136192626034599</v>
      </c>
      <c r="P31" s="7">
        <f>G67/100</f>
        <v>0.103837471783295</v>
      </c>
      <c r="Q31" s="7">
        <f>H67/100</f>
        <v>0.10007524454477</v>
      </c>
    </row>
    <row r="32" spans="1:17" x14ac:dyDescent="0.2">
      <c r="A32" s="10" t="s">
        <v>83</v>
      </c>
      <c r="B32" s="15">
        <v>60.656747103761667</v>
      </c>
      <c r="C32" s="15">
        <v>54.646650164176862</v>
      </c>
      <c r="D32" s="15">
        <v>54.646845147426426</v>
      </c>
      <c r="E32" s="15">
        <v>54.648266134542915</v>
      </c>
      <c r="F32" s="15">
        <v>54.647824160954158</v>
      </c>
      <c r="G32" s="15">
        <v>54.648320937238196</v>
      </c>
      <c r="H32" s="15">
        <v>54.646864625264982</v>
      </c>
      <c r="K32" s="10" t="str">
        <f>A68</f>
        <v>NCA (I)</v>
      </c>
      <c r="L32" s="7">
        <f>C68/100</f>
        <v>0.83032355154251403</v>
      </c>
      <c r="M32" s="7">
        <f>D68/100</f>
        <v>0.85854025583145299</v>
      </c>
      <c r="N32" s="7">
        <f>E68/100</f>
        <v>0.87735139202407908</v>
      </c>
      <c r="O32" s="7">
        <f>F68/100</f>
        <v>0.88863807373965398</v>
      </c>
      <c r="P32" s="7">
        <f>G68/100</f>
        <v>0.89616252821670495</v>
      </c>
      <c r="Q32" s="7">
        <f>H68/100</f>
        <v>0.8999247554552301</v>
      </c>
    </row>
    <row r="33" spans="1:17" x14ac:dyDescent="0.2">
      <c r="A33" s="10" t="s">
        <v>82</v>
      </c>
      <c r="B33" s="15">
        <v>1.6869923483740887</v>
      </c>
      <c r="C33" s="15">
        <v>1.519838848818269</v>
      </c>
      <c r="D33" s="15">
        <v>1.5198442717145795</v>
      </c>
      <c r="E33" s="15">
        <v>1.5198837923698589</v>
      </c>
      <c r="F33" s="15">
        <v>1.5198715001501466</v>
      </c>
      <c r="G33" s="15">
        <v>1.5198853165486521</v>
      </c>
      <c r="H33" s="15">
        <v>1.5198448134344404</v>
      </c>
      <c r="K33" s="10" t="str">
        <f>A69</f>
        <v>LFP(II)</v>
      </c>
      <c r="L33" s="7">
        <f>C69/100</f>
        <v>0</v>
      </c>
      <c r="M33" s="7">
        <f>D69/100</f>
        <v>0</v>
      </c>
      <c r="N33" s="7">
        <f>E69/100</f>
        <v>0</v>
      </c>
      <c r="O33" s="7">
        <f>F69/100</f>
        <v>0</v>
      </c>
      <c r="P33" s="7">
        <f>G69/100</f>
        <v>0</v>
      </c>
      <c r="Q33" s="7">
        <f>H69/100</f>
        <v>0</v>
      </c>
    </row>
    <row r="34" spans="1:17" x14ac:dyDescent="0.2">
      <c r="K34" s="10" t="str">
        <f>A70</f>
        <v>NMC955 / NCA (II)</v>
      </c>
      <c r="L34" s="7">
        <f>C70/100</f>
        <v>0</v>
      </c>
      <c r="M34" s="7">
        <f>D70/100</f>
        <v>0</v>
      </c>
      <c r="N34" s="7">
        <f>E70/100</f>
        <v>0</v>
      </c>
      <c r="O34" s="7">
        <f>F70/100</f>
        <v>0</v>
      </c>
      <c r="P34" s="7">
        <f>G70/100</f>
        <v>0</v>
      </c>
      <c r="Q34" s="7">
        <f>H70/100</f>
        <v>0</v>
      </c>
    </row>
    <row r="35" spans="1:17" ht="15" x14ac:dyDescent="0.25">
      <c r="A35" s="16" t="s">
        <v>91</v>
      </c>
      <c r="B35" s="10">
        <v>2019</v>
      </c>
      <c r="C35" s="10">
        <v>2025</v>
      </c>
      <c r="D35" s="10">
        <v>2030</v>
      </c>
      <c r="E35" s="10">
        <v>2035</v>
      </c>
      <c r="F35" s="10">
        <v>2040</v>
      </c>
      <c r="G35" s="10">
        <v>2045</v>
      </c>
      <c r="H35" s="10">
        <v>2050</v>
      </c>
      <c r="K35" s="10" t="str">
        <f>A71</f>
        <v>Li-S / Li-air / SSB</v>
      </c>
      <c r="L35" s="7">
        <f>C71/100</f>
        <v>0</v>
      </c>
      <c r="M35" s="7">
        <f>D71/100</f>
        <v>0</v>
      </c>
      <c r="N35" s="7">
        <f>E71/100</f>
        <v>0</v>
      </c>
      <c r="O35" s="7">
        <f>F71/100</f>
        <v>0</v>
      </c>
      <c r="P35" s="7">
        <f>G71/100</f>
        <v>0</v>
      </c>
      <c r="Q35" s="7">
        <f>H71/100</f>
        <v>0</v>
      </c>
    </row>
    <row r="36" spans="1:17" x14ac:dyDescent="0.2">
      <c r="A36" s="10" t="s">
        <v>88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</row>
    <row r="37" spans="1:17" x14ac:dyDescent="0.2">
      <c r="A37" s="10" t="s">
        <v>87</v>
      </c>
      <c r="B37" s="15">
        <v>9.9305710213118683</v>
      </c>
      <c r="C37" s="15">
        <v>8.946612972895279</v>
      </c>
      <c r="D37" s="15">
        <v>8.9466448950655266</v>
      </c>
      <c r="E37" s="15">
        <v>8.9468775355244112</v>
      </c>
      <c r="F37" s="15">
        <v>8.9468051767131946</v>
      </c>
      <c r="G37" s="15">
        <v>8.9468865076846988</v>
      </c>
      <c r="H37" s="15">
        <v>8.9466480839285687</v>
      </c>
      <c r="K37" s="10" t="str">
        <f>A73</f>
        <v>BT2</v>
      </c>
      <c r="L37" s="14">
        <f>L29</f>
        <v>2025</v>
      </c>
      <c r="M37" s="14">
        <f>M29</f>
        <v>2030</v>
      </c>
      <c r="N37" s="14">
        <f>N29</f>
        <v>2035</v>
      </c>
      <c r="O37" s="14">
        <f>O29</f>
        <v>2040</v>
      </c>
      <c r="P37" s="14">
        <f>P29</f>
        <v>2045</v>
      </c>
      <c r="Q37" s="14">
        <f>Q29</f>
        <v>2050</v>
      </c>
    </row>
    <row r="38" spans="1:17" x14ac:dyDescent="0.2">
      <c r="A38" s="10" t="s">
        <v>86</v>
      </c>
      <c r="B38" s="15">
        <v>34.753881634534629</v>
      </c>
      <c r="C38" s="15">
        <v>31.310337303133199</v>
      </c>
      <c r="D38" s="15">
        <v>31.310449020709552</v>
      </c>
      <c r="E38" s="15">
        <v>31.311263189296042</v>
      </c>
      <c r="F38" s="15">
        <v>31.311009956168277</v>
      </c>
      <c r="G38" s="15">
        <v>31.31129458904093</v>
      </c>
      <c r="H38" s="15">
        <v>31.310460180729301</v>
      </c>
      <c r="K38" s="10" t="str">
        <f>K30</f>
        <v>NMC622</v>
      </c>
      <c r="L38" s="7">
        <f>C77/100</f>
        <v>8.1180811808118203E-2</v>
      </c>
      <c r="M38" s="7">
        <f>D77/100</f>
        <v>0</v>
      </c>
      <c r="N38" s="7">
        <f>E77/100</f>
        <v>0</v>
      </c>
      <c r="O38" s="7">
        <f>F77/100</f>
        <v>0</v>
      </c>
      <c r="P38" s="7">
        <f>G77/100</f>
        <v>0</v>
      </c>
      <c r="Q38" s="7">
        <f>H77/100</f>
        <v>0</v>
      </c>
    </row>
    <row r="39" spans="1:17" x14ac:dyDescent="0.2">
      <c r="A39" s="10" t="s">
        <v>85</v>
      </c>
      <c r="B39" s="15">
        <v>112.73972185839619</v>
      </c>
      <c r="C39" s="15">
        <v>101.56904935016392</v>
      </c>
      <c r="D39" s="15">
        <v>101.56941175596991</v>
      </c>
      <c r="E39" s="15">
        <v>101.57205287505272</v>
      </c>
      <c r="F39" s="15">
        <v>101.57123140041313</v>
      </c>
      <c r="G39" s="15">
        <v>101.57215473413548</v>
      </c>
      <c r="H39" s="15">
        <v>101.56944795847345</v>
      </c>
      <c r="K39" s="10" t="str">
        <f>K31</f>
        <v>NMC811</v>
      </c>
      <c r="L39" s="7">
        <f>C78/100</f>
        <v>8.1180811808117787E-2</v>
      </c>
      <c r="M39" s="7">
        <f>D78/100</f>
        <v>8.3025830258302694E-2</v>
      </c>
      <c r="N39" s="7">
        <f>E78/100</f>
        <v>6.1500615006151805E-3</v>
      </c>
      <c r="O39" s="7">
        <f>F78/100</f>
        <v>0</v>
      </c>
      <c r="P39" s="7">
        <f>G78/100</f>
        <v>0</v>
      </c>
      <c r="Q39" s="7">
        <f>H78/100</f>
        <v>0</v>
      </c>
    </row>
    <row r="40" spans="1:17" x14ac:dyDescent="0.2">
      <c r="A40" s="10" t="s">
        <v>84</v>
      </c>
      <c r="B40" s="15">
        <v>256.52416668360542</v>
      </c>
      <c r="C40" s="15">
        <v>231.1067946231266</v>
      </c>
      <c r="D40" s="15">
        <v>231.10761922909379</v>
      </c>
      <c r="E40" s="15">
        <v>231.11362874251699</v>
      </c>
      <c r="F40" s="15">
        <v>231.11175958678464</v>
      </c>
      <c r="G40" s="15">
        <v>231.11386050924381</v>
      </c>
      <c r="H40" s="15">
        <v>231.10770160305125</v>
      </c>
      <c r="K40" s="10" t="str">
        <f>K32</f>
        <v>NCA (I)</v>
      </c>
      <c r="L40" s="7">
        <f>C79/100</f>
        <v>0.80781057810578105</v>
      </c>
      <c r="M40" s="7">
        <f>D79/100</f>
        <v>0.53659286592865829</v>
      </c>
      <c r="N40" s="7">
        <f>E79/100</f>
        <v>0.10455104551045481</v>
      </c>
      <c r="O40" s="7">
        <f>F79/100</f>
        <v>1.38376383763838E-2</v>
      </c>
      <c r="P40" s="7">
        <f>G79/100</f>
        <v>0</v>
      </c>
      <c r="Q40" s="7">
        <f>H79/100</f>
        <v>0</v>
      </c>
    </row>
    <row r="41" spans="1:17" x14ac:dyDescent="0.2">
      <c r="A41" s="10" t="s">
        <v>83</v>
      </c>
      <c r="B41" s="15">
        <v>504.32090120786575</v>
      </c>
      <c r="C41" s="15">
        <v>454.35090364546636</v>
      </c>
      <c r="D41" s="15">
        <v>454.35252480276273</v>
      </c>
      <c r="E41" s="15">
        <v>454.36433937471742</v>
      </c>
      <c r="F41" s="15">
        <v>454.36066465542837</v>
      </c>
      <c r="G41" s="15">
        <v>454.36479502303342</v>
      </c>
      <c r="H41" s="15">
        <v>454.35268674816143</v>
      </c>
      <c r="K41" s="10" t="str">
        <f>K33</f>
        <v>LFP(II)</v>
      </c>
      <c r="L41" s="7">
        <f>C80/100</f>
        <v>4.6125461254609944E-3</v>
      </c>
      <c r="M41" s="7">
        <f>D80/100</f>
        <v>0</v>
      </c>
      <c r="N41" s="7">
        <f>E80/100</f>
        <v>0</v>
      </c>
      <c r="O41" s="7">
        <f>F80/100</f>
        <v>0</v>
      </c>
      <c r="P41" s="7">
        <f>G80/100</f>
        <v>0</v>
      </c>
      <c r="Q41" s="7">
        <f>H80/100</f>
        <v>0</v>
      </c>
    </row>
    <row r="42" spans="1:17" x14ac:dyDescent="0.2">
      <c r="A42" s="10" t="s">
        <v>82</v>
      </c>
      <c r="B42" s="15">
        <v>14.026230256090212</v>
      </c>
      <c r="C42" s="15">
        <v>12.636459001264519</v>
      </c>
      <c r="D42" s="15">
        <v>12.636504089075604</v>
      </c>
      <c r="E42" s="15">
        <v>12.636832677294368</v>
      </c>
      <c r="F42" s="15">
        <v>12.636730475583608</v>
      </c>
      <c r="G42" s="15">
        <v>12.636845349837149</v>
      </c>
      <c r="H42" s="15">
        <v>12.63650859311945</v>
      </c>
      <c r="K42" s="10" t="str">
        <f>K34</f>
        <v>NMC955 / NCA (II)</v>
      </c>
      <c r="L42" s="7">
        <f>C81/100</f>
        <v>2.5215252152521971E-2</v>
      </c>
      <c r="M42" s="7">
        <f>D81/100</f>
        <v>0.38038130381303903</v>
      </c>
      <c r="N42" s="7">
        <f>E81/100</f>
        <v>0.88929889298893006</v>
      </c>
      <c r="O42" s="7">
        <f>F81/100</f>
        <v>0.98616236162361615</v>
      </c>
      <c r="P42" s="7">
        <f>G81/100</f>
        <v>1</v>
      </c>
      <c r="Q42" s="7">
        <f>H81/100</f>
        <v>1</v>
      </c>
    </row>
    <row r="43" spans="1:17" x14ac:dyDescent="0.2">
      <c r="K43" s="10" t="str">
        <f>K35</f>
        <v>Li-S / Li-air / SSB</v>
      </c>
      <c r="L43" s="7">
        <f>C82/100</f>
        <v>0</v>
      </c>
      <c r="M43" s="7">
        <f>D82/100</f>
        <v>0</v>
      </c>
      <c r="N43" s="7">
        <f>E82/100</f>
        <v>0</v>
      </c>
      <c r="O43" s="7">
        <f>F82/100</f>
        <v>0</v>
      </c>
      <c r="P43" s="7">
        <f>G82/100</f>
        <v>0</v>
      </c>
      <c r="Q43" s="7">
        <f>H82/100</f>
        <v>0</v>
      </c>
    </row>
    <row r="44" spans="1:17" ht="15" x14ac:dyDescent="0.25">
      <c r="A44" s="16" t="s">
        <v>90</v>
      </c>
      <c r="B44" s="10">
        <v>2019</v>
      </c>
      <c r="C44" s="10">
        <v>2025</v>
      </c>
      <c r="D44" s="10">
        <v>2030</v>
      </c>
      <c r="E44" s="10">
        <v>2035</v>
      </c>
      <c r="F44" s="10">
        <v>2040</v>
      </c>
      <c r="G44" s="10">
        <v>2045</v>
      </c>
      <c r="H44" s="10">
        <v>2050</v>
      </c>
    </row>
    <row r="45" spans="1:17" x14ac:dyDescent="0.2">
      <c r="A45" s="10" t="s">
        <v>88</v>
      </c>
      <c r="B45" s="15">
        <v>63.297101769138301</v>
      </c>
      <c r="C45" s="15">
        <v>51.121161597029399</v>
      </c>
      <c r="D45" s="15">
        <v>51.4100916909888</v>
      </c>
      <c r="E45" s="15">
        <v>51.978723183977799</v>
      </c>
      <c r="F45" s="15">
        <v>52.6606917641883</v>
      </c>
      <c r="G45" s="15">
        <v>52.986887769995597</v>
      </c>
      <c r="H45" s="15">
        <v>53.458874189712901</v>
      </c>
      <c r="K45" s="10" t="str">
        <f>A84</f>
        <v>BT3</v>
      </c>
      <c r="L45" s="14">
        <f>L37</f>
        <v>2025</v>
      </c>
      <c r="M45" s="14">
        <f>M37</f>
        <v>2030</v>
      </c>
      <c r="N45" s="14">
        <f>N37</f>
        <v>2035</v>
      </c>
      <c r="O45" s="14">
        <f>O37</f>
        <v>2040</v>
      </c>
      <c r="P45" s="14">
        <f>P37</f>
        <v>2045</v>
      </c>
      <c r="Q45" s="14">
        <f>Q37</f>
        <v>2050</v>
      </c>
    </row>
    <row r="46" spans="1:17" x14ac:dyDescent="0.2">
      <c r="A46" s="10" t="s">
        <v>87</v>
      </c>
      <c r="B46" s="15">
        <v>43.6531736338885</v>
      </c>
      <c r="C46" s="15">
        <v>35.2559735151927</v>
      </c>
      <c r="D46" s="15">
        <v>35.455235648957803</v>
      </c>
      <c r="E46" s="15">
        <v>35.847395299295101</v>
      </c>
      <c r="F46" s="15">
        <v>36.317718458060902</v>
      </c>
      <c r="G46" s="15">
        <v>36.542681220686603</v>
      </c>
      <c r="H46" s="15">
        <v>36.868189096353703</v>
      </c>
      <c r="K46" s="10" t="str">
        <f>K38</f>
        <v>NMC622</v>
      </c>
      <c r="L46" s="7">
        <f>C88/100</f>
        <v>9.1218305504019603E-2</v>
      </c>
      <c r="M46" s="7">
        <f>D88/100</f>
        <v>0</v>
      </c>
      <c r="N46" s="7">
        <f>E88/100</f>
        <v>0</v>
      </c>
      <c r="O46" s="7">
        <f>F88/100</f>
        <v>0</v>
      </c>
      <c r="P46" s="7">
        <f>G88/100</f>
        <v>0</v>
      </c>
      <c r="Q46" s="7">
        <f>H88/100</f>
        <v>0</v>
      </c>
    </row>
    <row r="47" spans="1:17" x14ac:dyDescent="0.2">
      <c r="A47" s="10" t="s">
        <v>86</v>
      </c>
      <c r="B47" s="15">
        <v>43.6531736338885</v>
      </c>
      <c r="C47" s="15">
        <v>35.2559735151927</v>
      </c>
      <c r="D47" s="15">
        <v>35.455235648957803</v>
      </c>
      <c r="E47" s="15">
        <v>35.847395299295101</v>
      </c>
      <c r="F47" s="15">
        <v>36.317718458060902</v>
      </c>
      <c r="G47" s="15">
        <v>36.542681220686603</v>
      </c>
      <c r="H47" s="15">
        <v>36.868189096353703</v>
      </c>
      <c r="K47" s="10" t="str">
        <f>K39</f>
        <v>NMC811</v>
      </c>
      <c r="L47" s="7">
        <f>C89/100</f>
        <v>2.6283240568954404E-2</v>
      </c>
      <c r="M47" s="7">
        <f>D89/100</f>
        <v>0</v>
      </c>
      <c r="N47" s="7">
        <f>E89/100</f>
        <v>0</v>
      </c>
      <c r="O47" s="7">
        <f>F89/100</f>
        <v>0</v>
      </c>
      <c r="P47" s="7">
        <f>G89/100</f>
        <v>0</v>
      </c>
      <c r="Q47" s="7">
        <f>H89/100</f>
        <v>0</v>
      </c>
    </row>
    <row r="48" spans="1:17" x14ac:dyDescent="0.2">
      <c r="A48" s="10" t="s">
        <v>85</v>
      </c>
      <c r="B48" s="15">
        <v>43.6531736338885</v>
      </c>
      <c r="C48" s="15">
        <v>35.2559735151927</v>
      </c>
      <c r="D48" s="15">
        <v>35.455235648957803</v>
      </c>
      <c r="E48" s="15">
        <v>35.847395299295101</v>
      </c>
      <c r="F48" s="15">
        <v>36.317718458060902</v>
      </c>
      <c r="G48" s="15">
        <v>36.542681220686603</v>
      </c>
      <c r="H48" s="15">
        <v>36.868189096353703</v>
      </c>
      <c r="K48" s="10" t="str">
        <f>K40</f>
        <v>NCA (I)</v>
      </c>
      <c r="L48" s="7">
        <f>C90/100</f>
        <v>0.83024118738404495</v>
      </c>
      <c r="M48" s="7">
        <f>D90/100</f>
        <v>0.75139146567717896</v>
      </c>
      <c r="N48" s="7">
        <f>E90/100</f>
        <v>0.34168212739641196</v>
      </c>
      <c r="O48" s="7">
        <f>F90/100</f>
        <v>8.3487940630797605E-2</v>
      </c>
      <c r="P48" s="7">
        <f>G90/100</f>
        <v>1.23685837971551E-2</v>
      </c>
      <c r="Q48" s="7">
        <f>H90/100</f>
        <v>0</v>
      </c>
    </row>
    <row r="49" spans="1:23" x14ac:dyDescent="0.2">
      <c r="A49" s="10" t="s">
        <v>84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K49" s="10" t="str">
        <f>K41</f>
        <v>LFP(II)</v>
      </c>
      <c r="L49" s="7">
        <f>C91/100</f>
        <v>5.2257266542980997E-2</v>
      </c>
      <c r="M49" s="7">
        <f>D91/100</f>
        <v>0.24860853432282098</v>
      </c>
      <c r="N49" s="7">
        <f>E91/100</f>
        <v>0.65831787260358798</v>
      </c>
      <c r="O49" s="7">
        <f>F91/100</f>
        <v>0.91651205936920233</v>
      </c>
      <c r="P49" s="7">
        <f>G91/100</f>
        <v>0.98763141620284489</v>
      </c>
      <c r="Q49" s="7">
        <f>H91/100</f>
        <v>1</v>
      </c>
    </row>
    <row r="50" spans="1:23" x14ac:dyDescent="0.2">
      <c r="A50" s="10" t="s">
        <v>83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K50" s="10" t="str">
        <f>K42</f>
        <v>NMC955 / NCA (II)</v>
      </c>
      <c r="L50" s="7">
        <f>C92/100</f>
        <v>0</v>
      </c>
      <c r="M50" s="7">
        <f>D92/100</f>
        <v>0</v>
      </c>
      <c r="N50" s="7">
        <f>E92/100</f>
        <v>0</v>
      </c>
      <c r="O50" s="7">
        <f>F92/100</f>
        <v>0</v>
      </c>
      <c r="P50" s="7">
        <f>G92/100</f>
        <v>0</v>
      </c>
      <c r="Q50" s="7">
        <f>H92/100</f>
        <v>0</v>
      </c>
    </row>
    <row r="51" spans="1:23" x14ac:dyDescent="0.2">
      <c r="A51" s="10" t="s">
        <v>82</v>
      </c>
      <c r="B51" s="15">
        <v>38.407653816020897</v>
      </c>
      <c r="C51" s="15">
        <v>31.195318939790699</v>
      </c>
      <c r="D51" s="15">
        <v>31.193233249197402</v>
      </c>
      <c r="E51" s="15">
        <v>31.197221449726399</v>
      </c>
      <c r="F51" s="15">
        <v>31.196840786121999</v>
      </c>
      <c r="G51" s="15">
        <v>31.197316510344599</v>
      </c>
      <c r="H51" s="15">
        <v>31.195933333806401</v>
      </c>
      <c r="K51" s="10" t="str">
        <f>K43</f>
        <v>Li-S / Li-air / SSB</v>
      </c>
      <c r="L51" s="7">
        <f>C93/100</f>
        <v>0</v>
      </c>
      <c r="M51" s="7">
        <f>D93/100</f>
        <v>0</v>
      </c>
      <c r="N51" s="7">
        <f>E93/100</f>
        <v>0</v>
      </c>
      <c r="O51" s="7">
        <f>F93/100</f>
        <v>0</v>
      </c>
      <c r="P51" s="7">
        <f>G93/100</f>
        <v>0</v>
      </c>
      <c r="Q51" s="7">
        <f>H93/100</f>
        <v>0</v>
      </c>
    </row>
    <row r="53" spans="1:23" ht="15" x14ac:dyDescent="0.25">
      <c r="A53" s="16" t="s">
        <v>89</v>
      </c>
      <c r="B53" s="10">
        <v>2019</v>
      </c>
      <c r="C53" s="10">
        <v>2025</v>
      </c>
      <c r="D53" s="10">
        <v>2030</v>
      </c>
      <c r="E53" s="10">
        <v>2035</v>
      </c>
      <c r="F53" s="10">
        <v>2040</v>
      </c>
      <c r="G53" s="10">
        <v>2045</v>
      </c>
      <c r="H53" s="10">
        <v>2050</v>
      </c>
      <c r="K53" s="10" t="str">
        <f>A96</f>
        <v>BT4</v>
      </c>
      <c r="L53" s="14">
        <f>L45</f>
        <v>2025</v>
      </c>
      <c r="M53" s="14">
        <f>M45</f>
        <v>2030</v>
      </c>
      <c r="N53" s="14">
        <f>N45</f>
        <v>2035</v>
      </c>
      <c r="O53" s="14">
        <f>O45</f>
        <v>2040</v>
      </c>
      <c r="P53" s="14">
        <f>P45</f>
        <v>2045</v>
      </c>
      <c r="Q53" s="14">
        <f>Q45</f>
        <v>2050</v>
      </c>
    </row>
    <row r="54" spans="1:23" x14ac:dyDescent="0.2">
      <c r="A54" s="10" t="s">
        <v>88</v>
      </c>
      <c r="B54" s="15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K54" s="10" t="str">
        <f>K46</f>
        <v>NMC622</v>
      </c>
      <c r="L54" s="7">
        <f>C100/100</f>
        <v>8.775704253588551E-2</v>
      </c>
      <c r="M54" s="7">
        <f>D100/100</f>
        <v>0</v>
      </c>
      <c r="N54" s="7">
        <f>E100/100</f>
        <v>0</v>
      </c>
      <c r="O54" s="7">
        <f>F100/100</f>
        <v>0</v>
      </c>
      <c r="P54" s="7">
        <f>G100/100</f>
        <v>0</v>
      </c>
      <c r="Q54" s="7">
        <f>H100/100</f>
        <v>0</v>
      </c>
    </row>
    <row r="55" spans="1:23" x14ac:dyDescent="0.2">
      <c r="A55" s="10" t="s">
        <v>87</v>
      </c>
      <c r="B55" s="15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K55" s="10" t="str">
        <f>K47</f>
        <v>NMC811</v>
      </c>
      <c r="L55" s="7">
        <f>C101/100</f>
        <v>7.8324225865209485E-2</v>
      </c>
      <c r="M55" s="7">
        <f>D101/100</f>
        <v>0.140875920770755</v>
      </c>
      <c r="N55" s="7">
        <f>E101/100</f>
        <v>0.11748977557823799</v>
      </c>
      <c r="O55" s="7">
        <f>F101/100</f>
        <v>6.4957441202414798E-2</v>
      </c>
      <c r="P55" s="7">
        <f>G101/100</f>
        <v>1.0608195575718E-2</v>
      </c>
      <c r="Q55" s="7">
        <f>H101/100</f>
        <v>0</v>
      </c>
    </row>
    <row r="56" spans="1:23" x14ac:dyDescent="0.2">
      <c r="A56" s="10" t="s">
        <v>86</v>
      </c>
      <c r="B56" s="15">
        <v>23.427731904538302</v>
      </c>
      <c r="C56" s="15">
        <v>21.106424769818201</v>
      </c>
      <c r="D56" s="15">
        <v>21.1065000790874</v>
      </c>
      <c r="E56" s="15">
        <v>21.107048913418101</v>
      </c>
      <c r="F56" s="15">
        <v>21.106878207944501</v>
      </c>
      <c r="G56" s="15">
        <v>21.107070080112901</v>
      </c>
      <c r="H56" s="15">
        <v>21.106507602101701</v>
      </c>
      <c r="K56" s="10" t="str">
        <f>K48</f>
        <v>NCA (I)</v>
      </c>
      <c r="L56" s="7">
        <f>C102/100</f>
        <v>0.83391873159890506</v>
      </c>
      <c r="M56" s="7">
        <f>D102/100</f>
        <v>0.84881602914389798</v>
      </c>
      <c r="N56" s="7">
        <f>E102/100</f>
        <v>0.861566484517304</v>
      </c>
      <c r="O56" s="7">
        <f>F102/100</f>
        <v>0.55737704918032716</v>
      </c>
      <c r="P56" s="7">
        <f>G102/100</f>
        <v>0.10382513661202099</v>
      </c>
      <c r="Q56" s="7">
        <f>H102/100</f>
        <v>0</v>
      </c>
    </row>
    <row r="57" spans="1:23" x14ac:dyDescent="0.2">
      <c r="A57" s="10" t="s">
        <v>85</v>
      </c>
      <c r="B57" s="15">
        <v>18.999575403299399</v>
      </c>
      <c r="C57" s="15">
        <v>17.117026545388399</v>
      </c>
      <c r="D57" s="15">
        <v>17.117087620192599</v>
      </c>
      <c r="E57" s="15">
        <v>17.1175327174514</v>
      </c>
      <c r="F57" s="15">
        <v>17.117394277608799</v>
      </c>
      <c r="G57" s="15">
        <v>17.117549883356201</v>
      </c>
      <c r="H57" s="15">
        <v>17.117093721256001</v>
      </c>
      <c r="K57" s="10" t="str">
        <f>K49</f>
        <v>LFP(II)</v>
      </c>
      <c r="L57" s="7">
        <f>C103/100</f>
        <v>0</v>
      </c>
      <c r="M57" s="7">
        <f>D103/100</f>
        <v>0</v>
      </c>
      <c r="N57" s="7">
        <f>E103/100</f>
        <v>0</v>
      </c>
      <c r="O57" s="7">
        <f>F103/100</f>
        <v>0</v>
      </c>
      <c r="P57" s="7">
        <f>G103/100</f>
        <v>0</v>
      </c>
      <c r="Q57" s="7">
        <f>H103/100</f>
        <v>0</v>
      </c>
    </row>
    <row r="58" spans="1:23" x14ac:dyDescent="0.2">
      <c r="A58" s="10" t="s">
        <v>84</v>
      </c>
      <c r="B58" s="15">
        <v>17.292397629986599</v>
      </c>
      <c r="C58" s="15">
        <v>15.5790023188882</v>
      </c>
      <c r="D58" s="15">
        <v>15.5790579059093</v>
      </c>
      <c r="E58" s="15">
        <v>15.5794630096351</v>
      </c>
      <c r="F58" s="15">
        <v>15.579337009092599</v>
      </c>
      <c r="G58" s="15">
        <v>15.579478633123699</v>
      </c>
      <c r="H58" s="15">
        <v>15.579063458771</v>
      </c>
      <c r="K58" s="10" t="str">
        <f>K50</f>
        <v>NMC955 / NCA (II)</v>
      </c>
      <c r="L58" s="7">
        <f>C104/100</f>
        <v>0</v>
      </c>
      <c r="M58" s="7">
        <f>D104/100</f>
        <v>0</v>
      </c>
      <c r="N58" s="7">
        <f>E104/100</f>
        <v>0</v>
      </c>
      <c r="O58" s="7">
        <f>F104/100</f>
        <v>0</v>
      </c>
      <c r="P58" s="7">
        <f>G104/100</f>
        <v>0</v>
      </c>
      <c r="Q58" s="7">
        <f>H104/100</f>
        <v>0</v>
      </c>
    </row>
    <row r="59" spans="1:23" x14ac:dyDescent="0.2">
      <c r="A59" s="10" t="s">
        <v>83</v>
      </c>
      <c r="B59" s="15">
        <v>16.998237767508101</v>
      </c>
      <c r="C59" s="15">
        <v>15.3139889137066</v>
      </c>
      <c r="D59" s="15">
        <v>15.314043555140501</v>
      </c>
      <c r="E59" s="15">
        <v>15.3144417676729</v>
      </c>
      <c r="F59" s="15">
        <v>15.3143179105176</v>
      </c>
      <c r="G59" s="15">
        <v>15.314457125391399</v>
      </c>
      <c r="H59" s="15">
        <v>15.314049013542901</v>
      </c>
      <c r="K59" s="10" t="str">
        <f>K51</f>
        <v>Li-S / Li-air / SSB</v>
      </c>
      <c r="L59" s="7">
        <f>C105/100</f>
        <v>0</v>
      </c>
      <c r="M59" s="7">
        <f>D105/100</f>
        <v>1.0308050085346991E-2</v>
      </c>
      <c r="N59" s="7">
        <f>E105/100</f>
        <v>2.0943739904458029E-2</v>
      </c>
      <c r="O59" s="7">
        <f>F105/100</f>
        <v>0.37766550961725798</v>
      </c>
      <c r="P59" s="7">
        <f>G105/100</f>
        <v>0.88556666781226101</v>
      </c>
      <c r="Q59" s="7">
        <f>H105/100</f>
        <v>1</v>
      </c>
    </row>
    <row r="60" spans="1:23" x14ac:dyDescent="0.2">
      <c r="A60" s="10" t="s">
        <v>82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</row>
    <row r="61" spans="1:23" x14ac:dyDescent="0.2">
      <c r="L61" s="17"/>
      <c r="M61" s="17"/>
    </row>
    <row r="62" spans="1:23" x14ac:dyDescent="0.2">
      <c r="A62" s="10" t="s">
        <v>76</v>
      </c>
      <c r="C62" s="10">
        <v>2025</v>
      </c>
      <c r="D62" s="10">
        <v>2030</v>
      </c>
      <c r="E62" s="10">
        <v>2035</v>
      </c>
      <c r="F62" s="10">
        <v>2040</v>
      </c>
      <c r="G62" s="10">
        <v>2045</v>
      </c>
      <c r="H62" s="10">
        <v>2050</v>
      </c>
      <c r="L62" s="17"/>
      <c r="M62" s="17"/>
    </row>
    <row r="63" spans="1:23" x14ac:dyDescent="0.2">
      <c r="A63" s="10" t="s">
        <v>74</v>
      </c>
    </row>
    <row r="64" spans="1:23" x14ac:dyDescent="0.2">
      <c r="A64" s="10" t="s">
        <v>72</v>
      </c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</row>
    <row r="65" spans="1:31" x14ac:dyDescent="0.2">
      <c r="A65" s="10" t="s">
        <v>71</v>
      </c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</row>
    <row r="66" spans="1:31" x14ac:dyDescent="0.2">
      <c r="A66" s="10" t="s">
        <v>69</v>
      </c>
      <c r="C66" s="13">
        <v>8.6907449209932093</v>
      </c>
      <c r="D66" s="13"/>
      <c r="E66" s="13"/>
      <c r="F66" s="13"/>
      <c r="G66" s="13"/>
      <c r="H66" s="13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AA66" s="15"/>
    </row>
    <row r="67" spans="1:31" x14ac:dyDescent="0.2">
      <c r="A67" s="10" t="s">
        <v>68</v>
      </c>
      <c r="C67" s="13">
        <v>8.2768999247553925</v>
      </c>
      <c r="D67" s="13">
        <v>14.145974416854701</v>
      </c>
      <c r="E67" s="13">
        <v>12.2648607975921</v>
      </c>
      <c r="F67" s="13">
        <v>11.1361926260346</v>
      </c>
      <c r="G67" s="13">
        <v>10.3837471783295</v>
      </c>
      <c r="H67" s="13">
        <v>10.007524454477</v>
      </c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</row>
    <row r="68" spans="1:31" x14ac:dyDescent="0.2">
      <c r="A68" s="10" t="s">
        <v>67</v>
      </c>
      <c r="C68" s="13">
        <v>83.032355154251405</v>
      </c>
      <c r="D68" s="13">
        <v>85.854025583145301</v>
      </c>
      <c r="E68" s="13">
        <v>87.735139202407908</v>
      </c>
      <c r="F68" s="13">
        <v>88.8638073739654</v>
      </c>
      <c r="G68" s="13">
        <v>89.6162528216705</v>
      </c>
      <c r="H68" s="13">
        <v>89.992475545523007</v>
      </c>
    </row>
    <row r="69" spans="1:31" x14ac:dyDescent="0.2">
      <c r="A69" s="10" t="s">
        <v>62</v>
      </c>
    </row>
    <row r="70" spans="1:31" x14ac:dyDescent="0.2">
      <c r="A70" s="10" t="s">
        <v>61</v>
      </c>
    </row>
    <row r="71" spans="1:31" x14ac:dyDescent="0.2">
      <c r="A71" s="10" t="s">
        <v>60</v>
      </c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AA71" s="15"/>
      <c r="AD71" s="13"/>
      <c r="AE71" s="13"/>
    </row>
    <row r="72" spans="1:31" x14ac:dyDescent="0.2">
      <c r="J72" s="19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19"/>
      <c r="Z72" s="13"/>
      <c r="AA72" s="13"/>
      <c r="AB72" s="19"/>
      <c r="AD72" s="13"/>
      <c r="AE72" s="13"/>
    </row>
    <row r="73" spans="1:31" x14ac:dyDescent="0.2">
      <c r="A73" s="10" t="s">
        <v>56</v>
      </c>
      <c r="C73" s="10">
        <f>C62</f>
        <v>2025</v>
      </c>
      <c r="D73" s="10">
        <f>D62</f>
        <v>2030</v>
      </c>
      <c r="E73" s="10">
        <f>E62</f>
        <v>2035</v>
      </c>
      <c r="F73" s="10">
        <f>F62</f>
        <v>2040</v>
      </c>
      <c r="G73" s="10">
        <f>G62</f>
        <v>2045</v>
      </c>
      <c r="H73" s="10">
        <f>H62</f>
        <v>2050</v>
      </c>
      <c r="J73" s="19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19"/>
      <c r="Z73" s="13"/>
      <c r="AA73" s="13"/>
      <c r="AB73" s="19"/>
      <c r="AD73" s="13"/>
      <c r="AE73" s="13"/>
    </row>
    <row r="74" spans="1:31" x14ac:dyDescent="0.2">
      <c r="A74" s="10" t="str">
        <f>A63</f>
        <v>NMC111</v>
      </c>
      <c r="J74" s="19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19"/>
      <c r="Z74" s="13"/>
      <c r="AA74" s="13"/>
      <c r="AB74" s="19"/>
      <c r="AD74" s="13"/>
      <c r="AE74" s="13"/>
    </row>
    <row r="75" spans="1:31" x14ac:dyDescent="0.2">
      <c r="A75" s="10" t="str">
        <f>A64</f>
        <v>NMC433</v>
      </c>
      <c r="J75" s="19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19"/>
      <c r="Z75" s="20"/>
      <c r="AA75" s="20"/>
      <c r="AB75" s="19"/>
      <c r="AD75" s="20"/>
      <c r="AE75" s="20"/>
    </row>
    <row r="76" spans="1:31" x14ac:dyDescent="0.2">
      <c r="A76" s="10" t="str">
        <f>A65</f>
        <v>NMC532</v>
      </c>
      <c r="J76" s="19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19"/>
      <c r="Z76" s="13"/>
      <c r="AA76" s="13"/>
      <c r="AB76" s="19"/>
      <c r="AD76" s="13"/>
      <c r="AE76" s="13"/>
    </row>
    <row r="77" spans="1:31" x14ac:dyDescent="0.2">
      <c r="A77" s="10" t="str">
        <f>A66</f>
        <v>NMC622</v>
      </c>
      <c r="C77" s="13">
        <v>8.1180811808118207</v>
      </c>
      <c r="D77" s="13"/>
      <c r="E77" s="13"/>
      <c r="F77" s="13"/>
      <c r="G77" s="13"/>
      <c r="H77" s="13"/>
      <c r="J77" s="19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19"/>
      <c r="Z77" s="13"/>
      <c r="AA77" s="13"/>
      <c r="AB77" s="19"/>
      <c r="AD77" s="13"/>
      <c r="AE77" s="13"/>
    </row>
    <row r="78" spans="1:31" x14ac:dyDescent="0.2">
      <c r="A78" s="10" t="str">
        <f>A67</f>
        <v>NMC811</v>
      </c>
      <c r="C78" s="13">
        <v>8.1180811808117781</v>
      </c>
      <c r="D78" s="13">
        <v>8.3025830258302697</v>
      </c>
      <c r="E78" s="13">
        <v>0.61500615006151804</v>
      </c>
      <c r="F78" s="13"/>
      <c r="G78" s="13"/>
      <c r="H78" s="13"/>
      <c r="J78" s="19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19"/>
      <c r="Z78" s="13"/>
      <c r="AA78" s="13"/>
      <c r="AB78" s="19"/>
      <c r="AD78" s="13"/>
      <c r="AE78" s="13"/>
    </row>
    <row r="79" spans="1:31" x14ac:dyDescent="0.2">
      <c r="A79" s="10" t="str">
        <f>A68</f>
        <v>NCA (I)</v>
      </c>
      <c r="C79" s="13">
        <v>80.781057810578105</v>
      </c>
      <c r="D79" s="13">
        <v>53.659286592865826</v>
      </c>
      <c r="E79" s="13">
        <v>10.455104551045482</v>
      </c>
      <c r="F79" s="13">
        <v>1.3837638376383801</v>
      </c>
      <c r="G79" s="13"/>
      <c r="H79" s="13"/>
      <c r="J79" s="19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19"/>
      <c r="Z79" s="13"/>
      <c r="AA79" s="13"/>
      <c r="AB79" s="19"/>
      <c r="AD79" s="13"/>
      <c r="AE79" s="13"/>
    </row>
    <row r="80" spans="1:31" x14ac:dyDescent="0.2">
      <c r="A80" s="10" t="str">
        <f>A69</f>
        <v>LFP(II)</v>
      </c>
      <c r="C80" s="13">
        <v>0.46125461254609945</v>
      </c>
      <c r="D80" s="13"/>
      <c r="E80" s="13"/>
      <c r="F80" s="13"/>
      <c r="G80" s="13"/>
      <c r="H80" s="13"/>
      <c r="J80" s="19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19"/>
      <c r="Z80" s="13"/>
      <c r="AA80" s="13"/>
      <c r="AB80" s="19"/>
      <c r="AD80" s="13"/>
      <c r="AE80" s="13"/>
    </row>
    <row r="81" spans="1:31" x14ac:dyDescent="0.2">
      <c r="A81" s="10" t="str">
        <f>A70</f>
        <v>NMC955 / NCA (II)</v>
      </c>
      <c r="C81" s="13">
        <v>2.521525215252197</v>
      </c>
      <c r="D81" s="13">
        <v>38.038130381303901</v>
      </c>
      <c r="E81" s="13">
        <v>88.929889298893002</v>
      </c>
      <c r="F81" s="13">
        <v>98.616236162361616</v>
      </c>
      <c r="G81" s="13">
        <v>100</v>
      </c>
      <c r="H81" s="13">
        <v>100</v>
      </c>
      <c r="J81" s="19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19"/>
      <c r="Z81" s="13"/>
      <c r="AA81" s="13"/>
      <c r="AB81" s="19"/>
      <c r="AD81" s="13"/>
      <c r="AE81" s="13"/>
    </row>
    <row r="82" spans="1:31" x14ac:dyDescent="0.2">
      <c r="A82" s="10" t="str">
        <f>A71</f>
        <v>Li-S / Li-air / SSB</v>
      </c>
      <c r="J82" s="19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19"/>
      <c r="Z82" s="13"/>
      <c r="AA82" s="13"/>
      <c r="AB82" s="19"/>
      <c r="AD82" s="13"/>
      <c r="AE82" s="13"/>
    </row>
    <row r="83" spans="1:31" x14ac:dyDescent="0.2">
      <c r="J83" s="19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19"/>
      <c r="Z83" s="13"/>
      <c r="AA83" s="13"/>
      <c r="AB83" s="19"/>
      <c r="AD83" s="13"/>
      <c r="AE83" s="13"/>
    </row>
    <row r="84" spans="1:31" x14ac:dyDescent="0.2">
      <c r="A84" s="10" t="s">
        <v>45</v>
      </c>
      <c r="C84" s="10">
        <f>C73</f>
        <v>2025</v>
      </c>
      <c r="D84" s="10">
        <f>D73</f>
        <v>2030</v>
      </c>
      <c r="E84" s="10">
        <f>E73</f>
        <v>2035</v>
      </c>
      <c r="F84" s="10">
        <f>F73</f>
        <v>2040</v>
      </c>
      <c r="G84" s="10">
        <f>G73</f>
        <v>2045</v>
      </c>
      <c r="H84" s="10">
        <f>H73</f>
        <v>2050</v>
      </c>
      <c r="J84" s="19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19"/>
      <c r="Z84" s="13"/>
      <c r="AA84" s="13"/>
      <c r="AB84" s="19"/>
      <c r="AD84" s="13"/>
      <c r="AE84" s="13"/>
    </row>
    <row r="85" spans="1:31" x14ac:dyDescent="0.2">
      <c r="A85" s="10" t="str">
        <f>A74</f>
        <v>NMC111</v>
      </c>
      <c r="J85" s="19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19"/>
      <c r="Z85" s="13"/>
      <c r="AA85" s="13"/>
      <c r="AB85" s="17"/>
      <c r="AD85" s="13"/>
      <c r="AE85" s="13"/>
    </row>
    <row r="86" spans="1:31" x14ac:dyDescent="0.2">
      <c r="A86" s="10" t="str">
        <f>A75</f>
        <v>NMC433</v>
      </c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19"/>
      <c r="Z86" s="13"/>
      <c r="AA86" s="13"/>
      <c r="AB86" s="17"/>
      <c r="AD86" s="13"/>
      <c r="AE86" s="13"/>
    </row>
    <row r="87" spans="1:31" x14ac:dyDescent="0.2">
      <c r="A87" s="10" t="str">
        <f>A76</f>
        <v>NMC532</v>
      </c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Z87" s="13"/>
      <c r="AA87" s="13"/>
      <c r="AB87" s="19"/>
      <c r="AD87" s="13"/>
      <c r="AE87" s="13"/>
    </row>
    <row r="88" spans="1:31" x14ac:dyDescent="0.2">
      <c r="A88" s="10" t="str">
        <f>A77</f>
        <v>NMC622</v>
      </c>
      <c r="C88" s="13">
        <v>9.1218305504019597</v>
      </c>
      <c r="D88" s="13"/>
      <c r="E88" s="13"/>
      <c r="F88" s="13"/>
      <c r="G88" s="13"/>
      <c r="H88" s="13"/>
      <c r="J88" s="19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Z88" s="13"/>
      <c r="AA88" s="13"/>
      <c r="AB88" s="19"/>
      <c r="AD88" s="20"/>
      <c r="AE88" s="20"/>
    </row>
    <row r="89" spans="1:31" x14ac:dyDescent="0.2">
      <c r="A89" s="10" t="str">
        <f>A78</f>
        <v>NMC811</v>
      </c>
      <c r="C89" s="13">
        <v>2.6283240568954405</v>
      </c>
      <c r="D89" s="13"/>
      <c r="E89" s="13"/>
      <c r="F89" s="13"/>
      <c r="G89" s="13"/>
      <c r="H89" s="13"/>
      <c r="J89" s="19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19"/>
      <c r="Z89" s="20"/>
      <c r="AA89" s="20"/>
      <c r="AB89" s="19"/>
      <c r="AD89" s="20"/>
      <c r="AE89" s="20"/>
    </row>
    <row r="90" spans="1:31" x14ac:dyDescent="0.2">
      <c r="A90" s="10" t="str">
        <f>A79</f>
        <v>NCA (I)</v>
      </c>
      <c r="C90" s="13">
        <v>83.024118738404496</v>
      </c>
      <c r="D90" s="13">
        <v>75.139146567717901</v>
      </c>
      <c r="E90" s="13">
        <v>34.168212739641199</v>
      </c>
      <c r="F90" s="13">
        <v>8.3487940630797599</v>
      </c>
      <c r="G90" s="13">
        <v>1.2368583797155099</v>
      </c>
      <c r="H90" s="13"/>
      <c r="J90" s="19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19"/>
      <c r="Z90" s="20"/>
      <c r="AA90" s="20"/>
      <c r="AB90" s="17"/>
      <c r="AD90" s="13"/>
      <c r="AE90" s="13"/>
    </row>
    <row r="91" spans="1:31" x14ac:dyDescent="0.2">
      <c r="A91" s="10" t="str">
        <f>A80</f>
        <v>LFP(II)</v>
      </c>
      <c r="C91" s="13">
        <v>5.2257266542981</v>
      </c>
      <c r="D91" s="13">
        <v>24.860853432282099</v>
      </c>
      <c r="E91" s="13">
        <v>65.831787260358794</v>
      </c>
      <c r="F91" s="13">
        <v>91.651205936920235</v>
      </c>
      <c r="G91" s="13">
        <v>98.763141620284486</v>
      </c>
      <c r="H91" s="13">
        <v>100</v>
      </c>
      <c r="J91" s="19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19"/>
      <c r="Z91" s="20"/>
      <c r="AA91" s="20"/>
      <c r="AB91" s="19"/>
      <c r="AD91" s="13"/>
      <c r="AE91" s="13"/>
    </row>
    <row r="92" spans="1:31" x14ac:dyDescent="0.2">
      <c r="A92" s="10" t="str">
        <f>A81</f>
        <v>NMC955 / NCA (II)</v>
      </c>
      <c r="J92" s="19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19"/>
      <c r="Z92" s="13"/>
      <c r="AA92" s="13"/>
      <c r="AB92" s="19"/>
      <c r="AD92" s="13"/>
      <c r="AE92" s="13"/>
    </row>
    <row r="93" spans="1:31" x14ac:dyDescent="0.2">
      <c r="A93" s="10" t="str">
        <f>A82</f>
        <v>Li-S / Li-air / SSB</v>
      </c>
      <c r="J93" s="19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19"/>
      <c r="Z93" s="13"/>
      <c r="AA93" s="13"/>
      <c r="AB93" s="19"/>
      <c r="AD93" s="13"/>
      <c r="AE93" s="13"/>
    </row>
    <row r="94" spans="1:31" x14ac:dyDescent="0.2">
      <c r="J94" s="19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19"/>
      <c r="Z94" s="13"/>
      <c r="AA94" s="13"/>
      <c r="AB94" s="19"/>
      <c r="AD94" s="13"/>
      <c r="AE94" s="13"/>
    </row>
    <row r="95" spans="1:31" x14ac:dyDescent="0.2">
      <c r="J95" s="19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19"/>
      <c r="Z95" s="13"/>
      <c r="AA95" s="13"/>
      <c r="AB95" s="19"/>
      <c r="AD95" s="20"/>
      <c r="AE95" s="20"/>
    </row>
    <row r="96" spans="1:31" x14ac:dyDescent="0.2">
      <c r="A96" s="10" t="s">
        <v>36</v>
      </c>
      <c r="C96" s="10">
        <f>C84</f>
        <v>2025</v>
      </c>
      <c r="D96" s="10">
        <f>D84</f>
        <v>2030</v>
      </c>
      <c r="E96" s="10">
        <f>E84</f>
        <v>2035</v>
      </c>
      <c r="F96" s="10">
        <f>F84</f>
        <v>2040</v>
      </c>
      <c r="G96" s="10">
        <f>G84</f>
        <v>2045</v>
      </c>
      <c r="H96" s="10">
        <f>H84</f>
        <v>2050</v>
      </c>
      <c r="J96" s="19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19"/>
      <c r="Z96" s="20"/>
      <c r="AA96" s="20"/>
      <c r="AB96" s="19"/>
      <c r="AD96" s="20"/>
      <c r="AE96" s="20"/>
    </row>
    <row r="97" spans="1:31" x14ac:dyDescent="0.2">
      <c r="A97" s="10" t="str">
        <f>A85</f>
        <v>NMC111</v>
      </c>
      <c r="J97" s="19"/>
      <c r="L97" s="20"/>
      <c r="M97" s="20"/>
      <c r="N97" s="20"/>
      <c r="O97" s="20"/>
      <c r="P97" s="20"/>
      <c r="Q97" s="20"/>
      <c r="R97" s="22"/>
      <c r="S97" s="22"/>
      <c r="T97" s="22"/>
      <c r="U97" s="22"/>
      <c r="V97" s="22"/>
      <c r="W97" s="22"/>
      <c r="X97" s="19"/>
      <c r="Z97" s="20"/>
      <c r="AA97" s="20"/>
      <c r="AB97" s="19"/>
      <c r="AD97" s="22"/>
      <c r="AE97" s="22"/>
    </row>
    <row r="98" spans="1:31" x14ac:dyDescent="0.2">
      <c r="A98" s="10" t="str">
        <f>A86</f>
        <v>NMC433</v>
      </c>
      <c r="J98" s="19"/>
      <c r="L98" s="20"/>
      <c r="M98" s="20"/>
      <c r="N98" s="20"/>
      <c r="O98" s="20"/>
      <c r="P98" s="20"/>
      <c r="Q98" s="20"/>
      <c r="R98" s="22"/>
      <c r="S98" s="22"/>
      <c r="T98" s="22"/>
      <c r="U98" s="22"/>
      <c r="V98" s="22"/>
      <c r="W98" s="22"/>
      <c r="X98" s="19"/>
      <c r="Z98" s="19"/>
      <c r="AA98" s="22"/>
      <c r="AB98" s="19"/>
      <c r="AD98" s="22"/>
      <c r="AE98" s="22"/>
    </row>
    <row r="99" spans="1:31" x14ac:dyDescent="0.2">
      <c r="A99" s="10" t="str">
        <f>A87</f>
        <v>NMC532</v>
      </c>
      <c r="J99" s="19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19"/>
      <c r="Z99" s="19"/>
      <c r="AA99" s="22"/>
      <c r="AB99" s="19"/>
      <c r="AD99" s="13"/>
      <c r="AE99" s="13"/>
    </row>
    <row r="100" spans="1:31" x14ac:dyDescent="0.2">
      <c r="A100" s="10" t="str">
        <f>A88</f>
        <v>NMC622</v>
      </c>
      <c r="C100" s="13">
        <v>8.7757042535885503</v>
      </c>
      <c r="D100" s="13"/>
      <c r="E100" s="13"/>
      <c r="F100" s="13"/>
      <c r="G100" s="13"/>
      <c r="H100" s="13"/>
      <c r="J100" s="19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19"/>
      <c r="AA100" s="13"/>
      <c r="AB100" s="19"/>
      <c r="AD100" s="13"/>
      <c r="AE100" s="13"/>
    </row>
    <row r="101" spans="1:31" x14ac:dyDescent="0.2">
      <c r="A101" s="10" t="str">
        <f>A89</f>
        <v>NMC811</v>
      </c>
      <c r="C101" s="13">
        <v>7.8324225865209485</v>
      </c>
      <c r="D101" s="13">
        <v>14.087592077075501</v>
      </c>
      <c r="E101" s="13">
        <v>11.7489775578238</v>
      </c>
      <c r="F101" s="13">
        <v>6.4957441202414801</v>
      </c>
      <c r="G101" s="13">
        <v>1.0608195575718</v>
      </c>
      <c r="H101" s="13"/>
      <c r="J101" s="19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19"/>
      <c r="Z101" s="13"/>
      <c r="AA101" s="13"/>
      <c r="AB101" s="19"/>
      <c r="AD101" s="13"/>
      <c r="AE101" s="13"/>
    </row>
    <row r="102" spans="1:31" x14ac:dyDescent="0.2">
      <c r="A102" s="10" t="str">
        <f>A90</f>
        <v>NCA (I)</v>
      </c>
      <c r="C102" s="13">
        <v>83.391873159890508</v>
      </c>
      <c r="D102" s="13">
        <v>84.881602914389802</v>
      </c>
      <c r="E102" s="13">
        <v>86.156648451730405</v>
      </c>
      <c r="F102" s="13">
        <v>55.737704918032719</v>
      </c>
      <c r="G102" s="13">
        <v>10.382513661202099</v>
      </c>
      <c r="H102" s="13"/>
      <c r="J102" s="19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19"/>
      <c r="AA102" s="13"/>
      <c r="AB102" s="19"/>
      <c r="AD102" s="13"/>
      <c r="AE102" s="13"/>
    </row>
    <row r="103" spans="1:31" x14ac:dyDescent="0.2">
      <c r="A103" s="10" t="str">
        <f>A91</f>
        <v>LFP(II)</v>
      </c>
      <c r="C103" s="13"/>
      <c r="D103" s="13"/>
      <c r="E103" s="13"/>
      <c r="F103" s="13"/>
      <c r="G103" s="13"/>
      <c r="H103" s="13"/>
      <c r="J103" s="19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19"/>
      <c r="AA103" s="13"/>
      <c r="AB103" s="19"/>
      <c r="AD103" s="13"/>
      <c r="AE103" s="13"/>
    </row>
    <row r="104" spans="1:31" x14ac:dyDescent="0.2">
      <c r="A104" s="10" t="str">
        <f>A92</f>
        <v>NMC955 / NCA (II)</v>
      </c>
      <c r="C104" s="13"/>
      <c r="D104" s="13"/>
      <c r="E104" s="13"/>
      <c r="F104" s="13"/>
      <c r="G104" s="13"/>
      <c r="H104" s="13"/>
      <c r="J104" s="19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19"/>
      <c r="Z104" s="13"/>
      <c r="AA104" s="13"/>
      <c r="AB104" s="19"/>
      <c r="AD104" s="13"/>
      <c r="AE104" s="13"/>
    </row>
    <row r="105" spans="1:31" x14ac:dyDescent="0.2">
      <c r="A105" s="10" t="str">
        <f>A93</f>
        <v>Li-S / Li-air / SSB</v>
      </c>
      <c r="C105" s="13"/>
      <c r="D105" s="13">
        <v>1.0308050085346991</v>
      </c>
      <c r="E105" s="13">
        <v>2.0943739904458027</v>
      </c>
      <c r="F105" s="13">
        <v>37.766550961725798</v>
      </c>
      <c r="G105" s="13">
        <v>88.556666781226099</v>
      </c>
      <c r="H105" s="13">
        <v>100</v>
      </c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9"/>
      <c r="Z105" s="13"/>
      <c r="AA105" s="13"/>
      <c r="AD105" s="13"/>
      <c r="AE105" s="13"/>
    </row>
    <row r="106" spans="1:31" x14ac:dyDescent="0.2">
      <c r="Z106" s="13"/>
      <c r="AA106" s="13"/>
    </row>
    <row r="107" spans="1:31" x14ac:dyDescent="0.2">
      <c r="J107" s="19"/>
    </row>
    <row r="108" spans="1:31" x14ac:dyDescent="0.2">
      <c r="J108" s="19"/>
    </row>
    <row r="109" spans="1:31" x14ac:dyDescent="0.2">
      <c r="J109" s="19"/>
    </row>
    <row r="110" spans="1:31" x14ac:dyDescent="0.2">
      <c r="J110" s="19"/>
    </row>
    <row r="111" spans="1:31" x14ac:dyDescent="0.2">
      <c r="J111" s="19"/>
    </row>
    <row r="112" spans="1:31" x14ac:dyDescent="0.2">
      <c r="J112" s="19"/>
    </row>
    <row r="113" spans="10:38" x14ac:dyDescent="0.2">
      <c r="J113" s="19"/>
      <c r="AG113" s="23"/>
      <c r="AH113" s="23"/>
      <c r="AI113" s="23"/>
      <c r="AJ113" s="23"/>
      <c r="AK113" s="23"/>
      <c r="AL113" s="23"/>
    </row>
    <row r="114" spans="10:38" x14ac:dyDescent="0.2">
      <c r="J114" s="19"/>
    </row>
    <row r="115" spans="10:38" x14ac:dyDescent="0.2">
      <c r="J115" s="19"/>
    </row>
    <row r="116" spans="10:38" x14ac:dyDescent="0.2">
      <c r="J116" s="19"/>
    </row>
    <row r="117" spans="10:38" x14ac:dyDescent="0.2">
      <c r="J117" s="19"/>
    </row>
    <row r="118" spans="10:38" x14ac:dyDescent="0.2">
      <c r="J118" s="17"/>
    </row>
    <row r="119" spans="10:38" x14ac:dyDescent="0.2">
      <c r="J119" s="17"/>
    </row>
    <row r="120" spans="10:38" x14ac:dyDescent="0.2">
      <c r="J120" s="19"/>
    </row>
    <row r="121" spans="10:38" x14ac:dyDescent="0.2">
      <c r="J121" s="19"/>
    </row>
    <row r="122" spans="10:38" x14ac:dyDescent="0.2">
      <c r="J122" s="17"/>
    </row>
    <row r="123" spans="10:38" x14ac:dyDescent="0.2">
      <c r="J123" s="17"/>
    </row>
    <row r="124" spans="10:38" x14ac:dyDescent="0.2">
      <c r="J124" s="17"/>
    </row>
    <row r="231" spans="18:26" x14ac:dyDescent="0.2">
      <c r="Z231" s="24"/>
    </row>
    <row r="232" spans="18:26" x14ac:dyDescent="0.2">
      <c r="Z232" s="24"/>
    </row>
    <row r="233" spans="18:26" x14ac:dyDescent="0.2">
      <c r="Z233" s="24"/>
    </row>
    <row r="234" spans="18:26" x14ac:dyDescent="0.2">
      <c r="Z234" s="24"/>
    </row>
    <row r="235" spans="18:26" x14ac:dyDescent="0.2">
      <c r="Z235" s="24"/>
    </row>
    <row r="236" spans="18:26" x14ac:dyDescent="0.2">
      <c r="Z236" s="24"/>
    </row>
    <row r="237" spans="18:26" x14ac:dyDescent="0.2">
      <c r="Z237" s="24"/>
    </row>
    <row r="238" spans="18:26" x14ac:dyDescent="0.2">
      <c r="R238" s="24"/>
      <c r="S238" s="24"/>
      <c r="T238" s="24"/>
      <c r="U238" s="24"/>
      <c r="V238" s="24"/>
      <c r="W238" s="24"/>
      <c r="Z238" s="24"/>
    </row>
    <row r="239" spans="18:26" x14ac:dyDescent="0.2">
      <c r="Z239" s="24"/>
    </row>
    <row r="240" spans="18:26" x14ac:dyDescent="0.2">
      <c r="Z240" s="24"/>
    </row>
    <row r="241" spans="26:26" x14ac:dyDescent="0.2">
      <c r="Z241" s="24"/>
    </row>
    <row r="242" spans="26:26" x14ac:dyDescent="0.2">
      <c r="Z242" s="24"/>
    </row>
    <row r="243" spans="26:26" x14ac:dyDescent="0.2">
      <c r="Z243" s="24"/>
    </row>
    <row r="244" spans="26:26" x14ac:dyDescent="0.2">
      <c r="Z244" s="24"/>
    </row>
    <row r="245" spans="26:26" x14ac:dyDescent="0.2">
      <c r="Z245" s="24"/>
    </row>
    <row r="246" spans="26:26" x14ac:dyDescent="0.2">
      <c r="Z246" s="24"/>
    </row>
  </sheetData>
  <mergeCells count="4">
    <mergeCell ref="Z231:Z238"/>
    <mergeCell ref="R238:T238"/>
    <mergeCell ref="U238:W238"/>
    <mergeCell ref="Z239:Z246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F1F18-ACBC-4C4D-BF5C-954A3F1724D1}">
  <dimension ref="C2:BE189"/>
  <sheetViews>
    <sheetView topLeftCell="A7" zoomScale="50" zoomScaleNormal="50" workbookViewId="0">
      <selection activeCell="AE75" sqref="AE75"/>
    </sheetView>
  </sheetViews>
  <sheetFormatPr defaultRowHeight="12.75" x14ac:dyDescent="0.2"/>
  <cols>
    <col min="3" max="3" width="12.42578125" bestFit="1" customWidth="1"/>
    <col min="4" max="4" width="37.5703125" bestFit="1" customWidth="1"/>
    <col min="23" max="23" width="16.42578125" bestFit="1" customWidth="1"/>
    <col min="24" max="24" width="39.140625" bestFit="1" customWidth="1"/>
    <col min="27" max="27" width="17.28515625" customWidth="1"/>
    <col min="28" max="28" width="23.85546875" customWidth="1"/>
  </cols>
  <sheetData>
    <row r="2" spans="3:57" x14ac:dyDescent="0.2">
      <c r="C2" s="132"/>
      <c r="D2" s="133" t="s">
        <v>81</v>
      </c>
      <c r="E2" s="133" t="s">
        <v>80</v>
      </c>
      <c r="F2" s="133" t="s">
        <v>79</v>
      </c>
      <c r="G2" s="133" t="s">
        <v>78</v>
      </c>
      <c r="H2" s="150" t="s">
        <v>64</v>
      </c>
    </row>
    <row r="3" spans="3:57" x14ac:dyDescent="0.2">
      <c r="C3" s="115" t="s">
        <v>77</v>
      </c>
      <c r="D3" s="151">
        <v>240</v>
      </c>
      <c r="E3" s="113">
        <v>7</v>
      </c>
      <c r="F3" s="113">
        <v>15</v>
      </c>
      <c r="G3" s="113">
        <v>25</v>
      </c>
      <c r="H3" s="114">
        <v>336</v>
      </c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AA3" s="82"/>
      <c r="AB3" s="83" t="s">
        <v>140</v>
      </c>
      <c r="AC3" s="83" t="s">
        <v>150</v>
      </c>
      <c r="AD3" s="83" t="s">
        <v>156</v>
      </c>
      <c r="AE3" s="83" t="s">
        <v>159</v>
      </c>
      <c r="AF3" s="83" t="s">
        <v>172</v>
      </c>
      <c r="AG3" s="83" t="s">
        <v>150</v>
      </c>
      <c r="AH3" s="83" t="s">
        <v>172</v>
      </c>
      <c r="AI3" s="83" t="s">
        <v>195</v>
      </c>
      <c r="AJ3" s="83" t="s">
        <v>203</v>
      </c>
      <c r="AK3" s="83" t="s">
        <v>170</v>
      </c>
      <c r="AL3" s="83" t="s">
        <v>170</v>
      </c>
      <c r="AM3" s="83" t="s">
        <v>172</v>
      </c>
      <c r="AN3" s="83" t="s">
        <v>172</v>
      </c>
      <c r="AO3" s="83" t="s">
        <v>172</v>
      </c>
      <c r="AP3" s="83" t="s">
        <v>159</v>
      </c>
      <c r="AQ3" s="83" t="s">
        <v>159</v>
      </c>
      <c r="AR3" s="83" t="s">
        <v>159</v>
      </c>
      <c r="AS3" s="83" t="s">
        <v>170</v>
      </c>
      <c r="AT3" s="83" t="s">
        <v>172</v>
      </c>
      <c r="AU3" s="83" t="s">
        <v>172</v>
      </c>
      <c r="AV3" s="83" t="s">
        <v>172</v>
      </c>
      <c r="AW3" s="83" t="s">
        <v>172</v>
      </c>
      <c r="AX3" s="83" t="s">
        <v>172</v>
      </c>
      <c r="AY3" s="83" t="s">
        <v>170</v>
      </c>
      <c r="AZ3" s="83" t="s">
        <v>170</v>
      </c>
      <c r="BA3" s="83" t="s">
        <v>170</v>
      </c>
      <c r="BB3" s="83" t="s">
        <v>170</v>
      </c>
      <c r="BC3" s="83" t="s">
        <v>150</v>
      </c>
      <c r="BD3" s="83" t="s">
        <v>150</v>
      </c>
      <c r="BE3" s="100"/>
    </row>
    <row r="4" spans="3:57" x14ac:dyDescent="0.2">
      <c r="C4" s="115" t="s">
        <v>75</v>
      </c>
      <c r="D4" s="151">
        <v>20</v>
      </c>
      <c r="E4" s="113">
        <v>1</v>
      </c>
      <c r="F4" s="113">
        <v>1</v>
      </c>
      <c r="G4" s="113">
        <v>1</v>
      </c>
      <c r="H4" s="114">
        <v>12</v>
      </c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AA4" s="86"/>
      <c r="AB4" s="110" t="s">
        <v>141</v>
      </c>
      <c r="AC4" s="110" t="s">
        <v>151</v>
      </c>
      <c r="AD4" s="110" t="s">
        <v>156</v>
      </c>
      <c r="AE4" s="110" t="s">
        <v>159</v>
      </c>
      <c r="AF4" s="110" t="s">
        <v>172</v>
      </c>
      <c r="AG4" s="110" t="s">
        <v>150</v>
      </c>
      <c r="AH4" s="110" t="s">
        <v>172</v>
      </c>
      <c r="AI4" s="110" t="s">
        <v>195</v>
      </c>
      <c r="AJ4" s="110" t="s">
        <v>203</v>
      </c>
      <c r="AK4" s="110" t="s">
        <v>206</v>
      </c>
      <c r="AL4" s="110" t="s">
        <v>206</v>
      </c>
      <c r="AM4" s="110" t="s">
        <v>156</v>
      </c>
      <c r="AN4" s="110" t="s">
        <v>157</v>
      </c>
      <c r="AO4" s="110" t="s">
        <v>157</v>
      </c>
      <c r="AP4" s="110" t="s">
        <v>159</v>
      </c>
      <c r="AQ4" s="110" t="s">
        <v>159</v>
      </c>
      <c r="AR4" s="110" t="s">
        <v>159</v>
      </c>
      <c r="AS4" s="110" t="s">
        <v>170</v>
      </c>
      <c r="AT4" s="110" t="s">
        <v>172</v>
      </c>
      <c r="AU4" s="110" t="s">
        <v>172</v>
      </c>
      <c r="AV4" s="110" t="s">
        <v>157</v>
      </c>
      <c r="AW4" s="110" t="s">
        <v>157</v>
      </c>
      <c r="AX4" s="110" t="s">
        <v>157</v>
      </c>
      <c r="AY4" s="110" t="s">
        <v>170</v>
      </c>
      <c r="AZ4" s="110" t="s">
        <v>157</v>
      </c>
      <c r="BA4" s="110" t="s">
        <v>157</v>
      </c>
      <c r="BB4" s="110" t="s">
        <v>170</v>
      </c>
      <c r="BC4" s="110" t="s">
        <v>150</v>
      </c>
      <c r="BD4" s="110" t="s">
        <v>150</v>
      </c>
      <c r="BE4" s="79"/>
    </row>
    <row r="5" spans="3:57" x14ac:dyDescent="0.2">
      <c r="C5" s="147" t="s">
        <v>73</v>
      </c>
      <c r="D5" s="117"/>
      <c r="E5" s="117">
        <v>75</v>
      </c>
      <c r="F5" s="117">
        <v>120</v>
      </c>
      <c r="G5" s="117">
        <v>200</v>
      </c>
      <c r="H5" s="118">
        <v>120</v>
      </c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AA5" s="86"/>
      <c r="AB5" s="110" t="s">
        <v>303</v>
      </c>
      <c r="AC5" s="110">
        <v>1</v>
      </c>
      <c r="AD5" s="110">
        <v>2</v>
      </c>
      <c r="AE5" s="110">
        <v>3</v>
      </c>
      <c r="AF5" s="110">
        <v>4</v>
      </c>
      <c r="AG5" s="110">
        <v>5</v>
      </c>
      <c r="AH5" s="110">
        <v>6</v>
      </c>
      <c r="AI5" s="110">
        <v>7</v>
      </c>
      <c r="AJ5" s="110">
        <v>8</v>
      </c>
      <c r="AK5" s="110">
        <v>9</v>
      </c>
      <c r="AL5" s="110">
        <v>10</v>
      </c>
      <c r="AM5" s="110">
        <v>11</v>
      </c>
      <c r="AN5" s="110">
        <v>1</v>
      </c>
      <c r="AO5" s="110">
        <v>2</v>
      </c>
      <c r="AP5" s="110">
        <v>3</v>
      </c>
      <c r="AQ5" s="110">
        <v>4</v>
      </c>
      <c r="AR5" s="110">
        <v>5</v>
      </c>
      <c r="AS5" s="110">
        <v>6</v>
      </c>
      <c r="AT5" s="110">
        <v>7</v>
      </c>
      <c r="AU5" s="110">
        <v>8</v>
      </c>
      <c r="AV5" s="110">
        <v>9</v>
      </c>
      <c r="AW5" s="110">
        <v>10</v>
      </c>
      <c r="AX5" s="110">
        <v>11</v>
      </c>
      <c r="AY5" s="110">
        <v>12</v>
      </c>
      <c r="AZ5" s="110">
        <v>13</v>
      </c>
      <c r="BA5" s="110">
        <v>14</v>
      </c>
      <c r="BB5" s="110">
        <v>15</v>
      </c>
      <c r="BC5" s="110">
        <v>16</v>
      </c>
      <c r="BD5" s="110">
        <v>17</v>
      </c>
      <c r="BE5" s="79"/>
    </row>
    <row r="6" spans="3:57" x14ac:dyDescent="0.2">
      <c r="C6" s="10"/>
      <c r="D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AA6" s="86"/>
      <c r="AB6" s="110" t="s">
        <v>304</v>
      </c>
      <c r="AC6" s="110" t="s">
        <v>147</v>
      </c>
      <c r="AD6" s="110" t="s">
        <v>153</v>
      </c>
      <c r="AE6" s="110" t="s">
        <v>158</v>
      </c>
      <c r="AF6" s="110" t="s">
        <v>176</v>
      </c>
      <c r="AG6" s="110" t="s">
        <v>178</v>
      </c>
      <c r="AH6" s="110" t="s">
        <v>183</v>
      </c>
      <c r="AI6" s="110" t="s">
        <v>193</v>
      </c>
      <c r="AJ6" s="110" t="s">
        <v>201</v>
      </c>
      <c r="AK6" s="110" t="s">
        <v>205</v>
      </c>
      <c r="AL6" s="110" t="s">
        <v>208</v>
      </c>
      <c r="AM6" s="110" t="s">
        <v>211</v>
      </c>
      <c r="AN6" s="110" t="s">
        <v>217</v>
      </c>
      <c r="AO6" s="110" t="s">
        <v>222</v>
      </c>
      <c r="AP6" s="110" t="s">
        <v>231</v>
      </c>
      <c r="AQ6" s="110" t="s">
        <v>234</v>
      </c>
      <c r="AR6" s="110" t="s">
        <v>236</v>
      </c>
      <c r="AS6" s="110" t="s">
        <v>237</v>
      </c>
      <c r="AT6" s="110" t="s">
        <v>240</v>
      </c>
      <c r="AU6" s="110" t="s">
        <v>242</v>
      </c>
      <c r="AV6" s="110" t="s">
        <v>244</v>
      </c>
      <c r="AW6" s="110" t="s">
        <v>246</v>
      </c>
      <c r="AX6" s="110" t="s">
        <v>248</v>
      </c>
      <c r="AY6" s="110" t="s">
        <v>255</v>
      </c>
      <c r="AZ6" s="110" t="s">
        <v>257</v>
      </c>
      <c r="BA6" s="110" t="s">
        <v>258</v>
      </c>
      <c r="BB6" s="110" t="s">
        <v>259</v>
      </c>
      <c r="BC6" s="110" t="s">
        <v>264</v>
      </c>
      <c r="BD6" s="110" t="s">
        <v>267</v>
      </c>
      <c r="BE6" s="79"/>
    </row>
    <row r="7" spans="3:57" x14ac:dyDescent="0.2">
      <c r="C7" s="132"/>
      <c r="D7" s="133" t="s">
        <v>101</v>
      </c>
      <c r="E7" s="134" t="s">
        <v>84</v>
      </c>
      <c r="F7" s="134"/>
      <c r="G7" s="134"/>
      <c r="H7" s="134"/>
      <c r="I7" s="134"/>
      <c r="J7" s="134"/>
      <c r="K7" s="134" t="s">
        <v>83</v>
      </c>
      <c r="L7" s="134"/>
      <c r="M7" s="134"/>
      <c r="N7" s="134"/>
      <c r="O7" s="134"/>
      <c r="P7" s="135"/>
      <c r="Q7" s="132"/>
      <c r="R7" s="133" t="s">
        <v>101</v>
      </c>
      <c r="S7" s="133" t="s">
        <v>84</v>
      </c>
      <c r="T7" s="133" t="s">
        <v>83</v>
      </c>
      <c r="U7" s="133"/>
      <c r="V7" s="133"/>
      <c r="W7" s="133" t="s">
        <v>84</v>
      </c>
      <c r="X7" s="150" t="s">
        <v>83</v>
      </c>
      <c r="AA7" s="86"/>
      <c r="AB7" s="110" t="s">
        <v>101</v>
      </c>
      <c r="AC7" s="110" t="s">
        <v>148</v>
      </c>
      <c r="AD7" s="110" t="s">
        <v>148</v>
      </c>
      <c r="AE7" s="110" t="s">
        <v>148</v>
      </c>
      <c r="AF7" s="110" t="s">
        <v>148</v>
      </c>
      <c r="AG7" s="110" t="s">
        <v>148</v>
      </c>
      <c r="AH7" s="110" t="s">
        <v>148</v>
      </c>
      <c r="AI7" s="110" t="s">
        <v>148</v>
      </c>
      <c r="AJ7" s="110" t="s">
        <v>148</v>
      </c>
      <c r="AK7" s="110" t="s">
        <v>148</v>
      </c>
      <c r="AL7" s="110" t="s">
        <v>148</v>
      </c>
      <c r="AM7" s="110" t="s">
        <v>148</v>
      </c>
      <c r="AN7" s="110" t="s">
        <v>214</v>
      </c>
      <c r="AO7" s="110" t="s">
        <v>214</v>
      </c>
      <c r="AP7" s="110" t="s">
        <v>214</v>
      </c>
      <c r="AQ7" s="110" t="s">
        <v>214</v>
      </c>
      <c r="AR7" s="110" t="s">
        <v>214</v>
      </c>
      <c r="AS7" s="110" t="s">
        <v>214</v>
      </c>
      <c r="AT7" s="110" t="s">
        <v>214</v>
      </c>
      <c r="AU7" s="110" t="s">
        <v>214</v>
      </c>
      <c r="AV7" s="110" t="s">
        <v>214</v>
      </c>
      <c r="AW7" s="110" t="s">
        <v>214</v>
      </c>
      <c r="AX7" s="110" t="s">
        <v>214</v>
      </c>
      <c r="AY7" s="110" t="s">
        <v>214</v>
      </c>
      <c r="AZ7" s="110" t="s">
        <v>214</v>
      </c>
      <c r="BA7" s="110" t="s">
        <v>214</v>
      </c>
      <c r="BB7" s="110" t="s">
        <v>214</v>
      </c>
      <c r="BC7" s="110" t="s">
        <v>214</v>
      </c>
      <c r="BD7" s="110" t="s">
        <v>214</v>
      </c>
      <c r="BE7" s="79"/>
    </row>
    <row r="8" spans="3:57" x14ac:dyDescent="0.2">
      <c r="C8" s="136"/>
      <c r="D8" s="113" t="s">
        <v>102</v>
      </c>
      <c r="E8" s="137">
        <v>27.796163835054116</v>
      </c>
      <c r="F8" s="137">
        <v>27.796163835054116</v>
      </c>
      <c r="G8" s="137">
        <v>27.796163835054116</v>
      </c>
      <c r="H8" s="137">
        <v>27.796163835054116</v>
      </c>
      <c r="I8" s="137">
        <v>27.796163835054116</v>
      </c>
      <c r="J8" s="137">
        <v>27.796163835054116</v>
      </c>
      <c r="K8" s="137">
        <v>54.646650164176862</v>
      </c>
      <c r="L8" s="137">
        <v>54.646650164176862</v>
      </c>
      <c r="M8" s="137">
        <v>54.646650164176862</v>
      </c>
      <c r="N8" s="137">
        <v>54.646650164176862</v>
      </c>
      <c r="O8" s="137">
        <v>54.646650164176862</v>
      </c>
      <c r="P8" s="138">
        <v>54.646650164176862</v>
      </c>
      <c r="Q8" s="136"/>
      <c r="R8" s="113" t="s">
        <v>102</v>
      </c>
      <c r="S8" s="113">
        <v>27.796163835054116</v>
      </c>
      <c r="T8" s="113">
        <v>54.646650164176862</v>
      </c>
      <c r="U8" s="113"/>
      <c r="V8" s="113"/>
      <c r="W8" s="113">
        <v>27.796163835054116</v>
      </c>
      <c r="X8" s="114">
        <v>54.646650164176862</v>
      </c>
      <c r="AA8" s="86"/>
      <c r="AB8" s="110" t="s">
        <v>102</v>
      </c>
      <c r="AC8" s="110">
        <v>95</v>
      </c>
      <c r="AD8" s="110">
        <v>42.2</v>
      </c>
      <c r="AE8" s="110">
        <v>60</v>
      </c>
      <c r="AF8" s="110">
        <v>64</v>
      </c>
      <c r="AG8" s="110">
        <v>90</v>
      </c>
      <c r="AH8" s="110">
        <v>64</v>
      </c>
      <c r="AI8" s="110">
        <v>40</v>
      </c>
      <c r="AJ8" s="110">
        <v>54</v>
      </c>
      <c r="AK8" s="110">
        <v>75</v>
      </c>
      <c r="AL8" s="110">
        <v>100</v>
      </c>
      <c r="AM8" s="110">
        <v>35.799999999999997</v>
      </c>
      <c r="AN8" s="110">
        <v>9.1999999999999993</v>
      </c>
      <c r="AO8" s="110">
        <v>7.8</v>
      </c>
      <c r="AP8" s="110">
        <v>18.399999999999999</v>
      </c>
      <c r="AQ8" s="110">
        <v>16</v>
      </c>
      <c r="AR8" s="110">
        <v>7.6</v>
      </c>
      <c r="AS8" s="110">
        <v>17</v>
      </c>
      <c r="AT8" s="110">
        <v>8.9</v>
      </c>
      <c r="AU8" s="110">
        <v>8.9</v>
      </c>
      <c r="AV8" s="110">
        <v>6.2</v>
      </c>
      <c r="AW8" s="110">
        <v>8.6999999999999993</v>
      </c>
      <c r="AX8" s="110">
        <v>8.6999999999999993</v>
      </c>
      <c r="AY8" s="110">
        <v>12</v>
      </c>
      <c r="AZ8" s="110">
        <v>10.8</v>
      </c>
      <c r="BA8" s="110">
        <v>9.4</v>
      </c>
      <c r="BB8" s="110">
        <v>8.8000000000000007</v>
      </c>
      <c r="BC8" s="110">
        <v>10.4</v>
      </c>
      <c r="BD8" s="110">
        <v>9.8000000000000007</v>
      </c>
      <c r="BE8" s="79"/>
    </row>
    <row r="9" spans="3:57" x14ac:dyDescent="0.2">
      <c r="C9" s="136"/>
      <c r="D9" s="113" t="s">
        <v>70</v>
      </c>
      <c r="E9" s="137">
        <v>29.5</v>
      </c>
      <c r="F9" s="137">
        <v>29.5</v>
      </c>
      <c r="G9" s="137">
        <v>29.5</v>
      </c>
      <c r="H9" s="137">
        <v>28.85</v>
      </c>
      <c r="I9" s="137">
        <v>29.5</v>
      </c>
      <c r="J9" s="137">
        <v>29.5</v>
      </c>
      <c r="K9" s="137">
        <v>58</v>
      </c>
      <c r="L9" s="137">
        <v>58</v>
      </c>
      <c r="M9" s="137">
        <v>58</v>
      </c>
      <c r="N9" s="137">
        <v>56.24</v>
      </c>
      <c r="O9" s="137">
        <v>58</v>
      </c>
      <c r="P9" s="114">
        <v>58</v>
      </c>
      <c r="Q9" s="136"/>
      <c r="R9" s="113" t="s">
        <v>70</v>
      </c>
      <c r="S9" s="113">
        <v>33.5</v>
      </c>
      <c r="T9" s="137">
        <v>67.400000000000006</v>
      </c>
      <c r="U9" s="113"/>
      <c r="V9" s="113"/>
      <c r="W9" s="113">
        <v>31.88</v>
      </c>
      <c r="X9" s="114">
        <v>63.76</v>
      </c>
      <c r="AA9" s="86"/>
      <c r="AB9" s="110" t="s">
        <v>103</v>
      </c>
      <c r="AC9" s="110">
        <v>460</v>
      </c>
      <c r="AD9" s="110">
        <v>300</v>
      </c>
      <c r="AE9" s="110">
        <v>280</v>
      </c>
      <c r="AF9" s="110">
        <v>280</v>
      </c>
      <c r="AG9" s="110">
        <v>440</v>
      </c>
      <c r="AH9" s="110">
        <v>300</v>
      </c>
      <c r="AI9" s="110">
        <v>300</v>
      </c>
      <c r="AJ9" s="110">
        <v>260</v>
      </c>
      <c r="AK9" s="110">
        <v>310</v>
      </c>
      <c r="AL9" s="110">
        <v>390</v>
      </c>
      <c r="AM9" s="110">
        <v>280</v>
      </c>
      <c r="AN9" s="110">
        <v>460</v>
      </c>
      <c r="AO9" s="110">
        <v>490</v>
      </c>
      <c r="AP9" s="110">
        <v>310</v>
      </c>
      <c r="AQ9" s="110">
        <v>410</v>
      </c>
      <c r="AR9" s="110">
        <v>330</v>
      </c>
      <c r="AS9" s="110">
        <v>310</v>
      </c>
      <c r="AT9" s="110">
        <v>280</v>
      </c>
      <c r="AU9" s="110">
        <v>320</v>
      </c>
      <c r="AV9" s="110">
        <v>560</v>
      </c>
      <c r="AW9" s="110">
        <v>590</v>
      </c>
      <c r="AX9" s="110">
        <v>690</v>
      </c>
      <c r="AY9" s="110">
        <v>450</v>
      </c>
      <c r="AZ9" s="110">
        <v>700</v>
      </c>
      <c r="BA9" s="110">
        <v>650</v>
      </c>
      <c r="BB9" s="110">
        <v>450</v>
      </c>
      <c r="BC9" s="110">
        <v>550</v>
      </c>
      <c r="BD9" s="110">
        <v>550</v>
      </c>
      <c r="BE9" s="79"/>
    </row>
    <row r="10" spans="3:57" x14ac:dyDescent="0.2">
      <c r="C10" s="136"/>
      <c r="D10" s="113" t="s">
        <v>103</v>
      </c>
      <c r="E10" s="139">
        <v>250.71911591879535</v>
      </c>
      <c r="F10" s="139">
        <v>250.71911591879535</v>
      </c>
      <c r="G10" s="139">
        <v>250.71911591879535</v>
      </c>
      <c r="H10" s="139">
        <v>250.71911591879535</v>
      </c>
      <c r="I10" s="139">
        <v>250.71911591879535</v>
      </c>
      <c r="J10" s="139">
        <v>250.71911591879535</v>
      </c>
      <c r="K10" s="139">
        <v>246.4541491838458</v>
      </c>
      <c r="L10" s="139">
        <v>246.4541491838458</v>
      </c>
      <c r="M10" s="139">
        <v>246.4541491838458</v>
      </c>
      <c r="N10" s="139">
        <v>246.4541491838458</v>
      </c>
      <c r="O10" s="139">
        <v>246.4541491838458</v>
      </c>
      <c r="P10" s="140">
        <v>246.4541491838458</v>
      </c>
      <c r="Q10" s="136"/>
      <c r="R10" s="113" t="s">
        <v>103</v>
      </c>
      <c r="S10" s="113">
        <v>258</v>
      </c>
      <c r="T10" s="113">
        <v>302</v>
      </c>
      <c r="U10" s="113"/>
      <c r="V10" s="113"/>
      <c r="W10" s="113">
        <v>269</v>
      </c>
      <c r="X10" s="114">
        <v>267</v>
      </c>
      <c r="AA10" s="86"/>
      <c r="AB10" s="110" t="s">
        <v>104</v>
      </c>
      <c r="AC10" s="110" t="s">
        <v>69</v>
      </c>
      <c r="AD10" s="110" t="s">
        <v>69</v>
      </c>
      <c r="AE10" s="110" t="s">
        <v>69</v>
      </c>
      <c r="AF10" s="110" t="s">
        <v>69</v>
      </c>
      <c r="AG10" s="110" t="s">
        <v>175</v>
      </c>
      <c r="AH10" s="110" t="s">
        <v>69</v>
      </c>
      <c r="AI10" s="110" t="s">
        <v>69</v>
      </c>
      <c r="AJ10" s="110" t="s">
        <v>182</v>
      </c>
      <c r="AK10" s="110" t="s">
        <v>182</v>
      </c>
      <c r="AL10" s="110" t="s">
        <v>182</v>
      </c>
      <c r="AM10" s="110" t="s">
        <v>71</v>
      </c>
      <c r="AN10" s="110" t="s">
        <v>305</v>
      </c>
      <c r="AO10" s="110" t="s">
        <v>69</v>
      </c>
      <c r="AP10" s="110" t="s">
        <v>305</v>
      </c>
      <c r="AQ10" s="110" t="s">
        <v>69</v>
      </c>
      <c r="AR10" s="110" t="s">
        <v>305</v>
      </c>
      <c r="AS10" s="110" t="s">
        <v>69</v>
      </c>
      <c r="AT10" s="110" t="s">
        <v>69</v>
      </c>
      <c r="AU10" s="110" t="s">
        <v>69</v>
      </c>
      <c r="AV10" s="110" t="s">
        <v>182</v>
      </c>
      <c r="AW10" s="110" t="s">
        <v>69</v>
      </c>
      <c r="AX10" s="110" t="s">
        <v>69</v>
      </c>
      <c r="AY10" s="110" t="s">
        <v>69</v>
      </c>
      <c r="AZ10" s="110" t="s">
        <v>69</v>
      </c>
      <c r="BA10" s="110" t="s">
        <v>69</v>
      </c>
      <c r="BB10" s="110" t="s">
        <v>69</v>
      </c>
      <c r="BC10" s="110" t="s">
        <v>69</v>
      </c>
      <c r="BD10" s="110" t="s">
        <v>69</v>
      </c>
      <c r="BE10" s="79"/>
    </row>
    <row r="11" spans="3:57" x14ac:dyDescent="0.2">
      <c r="C11" s="136"/>
      <c r="D11" s="113" t="s">
        <v>104</v>
      </c>
      <c r="E11" s="113" t="s">
        <v>69</v>
      </c>
      <c r="F11" s="113" t="s">
        <v>68</v>
      </c>
      <c r="G11" s="113" t="s">
        <v>67</v>
      </c>
      <c r="H11" s="113" t="s">
        <v>62</v>
      </c>
      <c r="I11" s="113" t="s">
        <v>66</v>
      </c>
      <c r="J11" s="113" t="s">
        <v>65</v>
      </c>
      <c r="K11" s="113" t="s">
        <v>69</v>
      </c>
      <c r="L11" s="113" t="s">
        <v>68</v>
      </c>
      <c r="M11" s="113" t="s">
        <v>67</v>
      </c>
      <c r="N11" s="113" t="s">
        <v>62</v>
      </c>
      <c r="O11" s="113" t="s">
        <v>66</v>
      </c>
      <c r="P11" s="114" t="s">
        <v>65</v>
      </c>
      <c r="Q11" s="136"/>
      <c r="R11" s="113" t="s">
        <v>104</v>
      </c>
      <c r="S11" s="113" t="s">
        <v>64</v>
      </c>
      <c r="T11" s="113" t="s">
        <v>64</v>
      </c>
      <c r="U11" s="113"/>
      <c r="V11" s="113"/>
      <c r="W11" s="113" t="s">
        <v>63</v>
      </c>
      <c r="X11" s="114" t="s">
        <v>63</v>
      </c>
      <c r="AA11" s="86"/>
      <c r="AB11" s="110" t="s">
        <v>105</v>
      </c>
      <c r="AC11" s="110">
        <v>298</v>
      </c>
      <c r="AD11" s="110">
        <v>290</v>
      </c>
      <c r="AE11" s="110">
        <v>294</v>
      </c>
      <c r="AF11" s="110">
        <v>295</v>
      </c>
      <c r="AG11" s="110">
        <v>298</v>
      </c>
      <c r="AH11" s="110">
        <v>295</v>
      </c>
      <c r="AI11" s="110">
        <v>289</v>
      </c>
      <c r="AJ11" s="110">
        <v>307</v>
      </c>
      <c r="AK11" s="110">
        <v>311</v>
      </c>
      <c r="AL11" s="110">
        <v>314</v>
      </c>
      <c r="AM11" s="110">
        <v>266</v>
      </c>
      <c r="AN11" s="110">
        <v>207</v>
      </c>
      <c r="AO11" s="110">
        <v>223</v>
      </c>
      <c r="AP11" s="110">
        <v>216</v>
      </c>
      <c r="AQ11" s="110">
        <v>258</v>
      </c>
      <c r="AR11" s="110">
        <v>199</v>
      </c>
      <c r="AS11" s="110">
        <v>259</v>
      </c>
      <c r="AT11" s="110">
        <v>231</v>
      </c>
      <c r="AU11" s="110">
        <v>231</v>
      </c>
      <c r="AV11" s="110">
        <v>211</v>
      </c>
      <c r="AW11" s="110">
        <v>230</v>
      </c>
      <c r="AX11" s="110">
        <v>230</v>
      </c>
      <c r="AY11" s="110">
        <v>249</v>
      </c>
      <c r="AZ11" s="110">
        <v>243</v>
      </c>
      <c r="BA11" s="110">
        <v>235</v>
      </c>
      <c r="BB11" s="110">
        <v>231</v>
      </c>
      <c r="BC11" s="110">
        <v>241</v>
      </c>
      <c r="BD11" s="110">
        <v>237</v>
      </c>
      <c r="BE11" s="79"/>
    </row>
    <row r="12" spans="3:57" x14ac:dyDescent="0.2">
      <c r="C12" s="136"/>
      <c r="D12" s="113" t="s">
        <v>105</v>
      </c>
      <c r="E12" s="113">
        <v>285</v>
      </c>
      <c r="F12" s="113">
        <v>295</v>
      </c>
      <c r="G12" s="113">
        <v>299</v>
      </c>
      <c r="H12" s="113">
        <v>221</v>
      </c>
      <c r="I12" s="113">
        <v>303</v>
      </c>
      <c r="J12" s="113">
        <v>303</v>
      </c>
      <c r="K12" s="113">
        <v>294</v>
      </c>
      <c r="L12" s="113">
        <v>304</v>
      </c>
      <c r="M12" s="113">
        <v>308</v>
      </c>
      <c r="N12" s="113">
        <v>226</v>
      </c>
      <c r="O12" s="113">
        <v>312</v>
      </c>
      <c r="P12" s="114">
        <v>312</v>
      </c>
      <c r="Q12" s="136"/>
      <c r="R12" s="113" t="s">
        <v>105</v>
      </c>
      <c r="S12" s="113">
        <v>286</v>
      </c>
      <c r="T12" s="113">
        <v>330</v>
      </c>
      <c r="U12" s="113"/>
      <c r="V12" s="113"/>
      <c r="W12" s="113">
        <v>242</v>
      </c>
      <c r="X12" s="114">
        <v>359</v>
      </c>
      <c r="AA12" s="86"/>
      <c r="AB12" s="110" t="s">
        <v>106</v>
      </c>
      <c r="AC12" s="110">
        <v>234</v>
      </c>
      <c r="AD12" s="110">
        <v>203</v>
      </c>
      <c r="AE12" s="110">
        <v>219</v>
      </c>
      <c r="AF12" s="110">
        <v>222</v>
      </c>
      <c r="AG12" s="110">
        <v>233</v>
      </c>
      <c r="AH12" s="110">
        <v>221</v>
      </c>
      <c r="AI12" s="110">
        <v>200</v>
      </c>
      <c r="AJ12" s="110">
        <v>223</v>
      </c>
      <c r="AK12" s="110">
        <v>237</v>
      </c>
      <c r="AL12" s="110">
        <v>247</v>
      </c>
      <c r="AM12" s="110">
        <v>184</v>
      </c>
      <c r="AN12" s="110">
        <v>112</v>
      </c>
      <c r="AO12" s="110">
        <v>112</v>
      </c>
      <c r="AP12" s="110">
        <v>139</v>
      </c>
      <c r="AQ12" s="110">
        <v>155</v>
      </c>
      <c r="AR12" s="110">
        <v>104</v>
      </c>
      <c r="AS12" s="110">
        <v>161</v>
      </c>
      <c r="AT12" s="110">
        <v>123</v>
      </c>
      <c r="AU12" s="110">
        <v>122</v>
      </c>
      <c r="AV12" s="110">
        <v>107</v>
      </c>
      <c r="AW12" s="110">
        <v>118</v>
      </c>
      <c r="AX12" s="110">
        <v>118</v>
      </c>
      <c r="AY12" s="110">
        <v>138</v>
      </c>
      <c r="AZ12" s="110">
        <v>131</v>
      </c>
      <c r="BA12" s="110">
        <v>123</v>
      </c>
      <c r="BB12" s="110">
        <v>120</v>
      </c>
      <c r="BC12" s="110">
        <v>129</v>
      </c>
      <c r="BD12" s="110">
        <v>126</v>
      </c>
      <c r="BE12" s="79"/>
    </row>
    <row r="13" spans="3:57" x14ac:dyDescent="0.2">
      <c r="C13" s="136"/>
      <c r="D13" s="113" t="s">
        <v>106</v>
      </c>
      <c r="E13" s="113">
        <v>187</v>
      </c>
      <c r="F13" s="113">
        <v>191</v>
      </c>
      <c r="G13" s="113">
        <v>193</v>
      </c>
      <c r="H13" s="113">
        <v>189</v>
      </c>
      <c r="I13" s="113">
        <v>195</v>
      </c>
      <c r="J13" s="113">
        <v>194</v>
      </c>
      <c r="K13" s="113">
        <v>218</v>
      </c>
      <c r="L13" s="113">
        <v>224</v>
      </c>
      <c r="M13" s="113">
        <v>227</v>
      </c>
      <c r="N13" s="113">
        <v>199</v>
      </c>
      <c r="O13" s="113">
        <v>229</v>
      </c>
      <c r="P13" s="114">
        <v>229</v>
      </c>
      <c r="Q13" s="136"/>
      <c r="R13" s="113" t="s">
        <v>106</v>
      </c>
      <c r="S13" s="113">
        <v>182</v>
      </c>
      <c r="T13" s="113">
        <v>231</v>
      </c>
      <c r="U13" s="113"/>
      <c r="V13" s="113"/>
      <c r="W13" s="113">
        <v>157</v>
      </c>
      <c r="X13" s="114">
        <v>239</v>
      </c>
      <c r="AA13" s="86"/>
      <c r="AB13" s="110" t="s">
        <v>306</v>
      </c>
      <c r="AC13" s="110">
        <v>5369</v>
      </c>
      <c r="AD13" s="110">
        <v>4854</v>
      </c>
      <c r="AE13" s="110">
        <v>16313</v>
      </c>
      <c r="AF13" s="110">
        <v>1721</v>
      </c>
      <c r="AG13" s="110">
        <v>2594</v>
      </c>
      <c r="AH13" s="110">
        <v>1562</v>
      </c>
      <c r="AI13" s="110">
        <v>12365</v>
      </c>
      <c r="AJ13" s="110">
        <v>154840</v>
      </c>
      <c r="AK13" s="110">
        <v>15090</v>
      </c>
      <c r="AL13" s="110">
        <v>19425</v>
      </c>
      <c r="AM13" s="110">
        <v>4863</v>
      </c>
      <c r="AN13" s="110">
        <v>5442</v>
      </c>
      <c r="AO13" s="110">
        <v>1102</v>
      </c>
      <c r="AP13" s="110">
        <v>4915</v>
      </c>
      <c r="AQ13" s="110">
        <v>5811</v>
      </c>
      <c r="AR13" s="110">
        <v>7476</v>
      </c>
      <c r="AS13" s="110">
        <v>10728</v>
      </c>
      <c r="AT13" s="110">
        <v>1765</v>
      </c>
      <c r="AU13" s="110">
        <v>4051</v>
      </c>
      <c r="AV13" s="110">
        <v>2172</v>
      </c>
      <c r="AW13" s="110">
        <v>2459</v>
      </c>
      <c r="AX13" s="110">
        <v>1509</v>
      </c>
      <c r="AY13" s="110">
        <v>2810</v>
      </c>
      <c r="AZ13" s="110">
        <v>1140</v>
      </c>
      <c r="BA13" s="110">
        <v>1958</v>
      </c>
      <c r="BB13" s="110">
        <v>23630</v>
      </c>
      <c r="BC13" s="110">
        <v>1682</v>
      </c>
      <c r="BD13" s="110">
        <v>1710</v>
      </c>
      <c r="BE13" s="79"/>
    </row>
    <row r="14" spans="3:57" x14ac:dyDescent="0.2">
      <c r="C14" s="136"/>
      <c r="D14" s="113" t="s">
        <v>107</v>
      </c>
      <c r="E14" s="137">
        <v>157.9</v>
      </c>
      <c r="F14" s="137">
        <v>154.1</v>
      </c>
      <c r="G14" s="137">
        <v>152.9</v>
      </c>
      <c r="H14" s="137">
        <v>152.80000000000001</v>
      </c>
      <c r="I14" s="137">
        <v>151.30000000000001</v>
      </c>
      <c r="J14" s="137">
        <v>151.80000000000001</v>
      </c>
      <c r="K14" s="137">
        <v>265.89999999999998</v>
      </c>
      <c r="L14" s="137">
        <v>258.8</v>
      </c>
      <c r="M14" s="137">
        <v>255.9</v>
      </c>
      <c r="N14" s="137">
        <v>255.9</v>
      </c>
      <c r="O14" s="137">
        <v>253.4</v>
      </c>
      <c r="P14" s="138">
        <v>253.6</v>
      </c>
      <c r="Q14" s="136"/>
      <c r="R14" s="113" t="s">
        <v>107</v>
      </c>
      <c r="S14" s="113">
        <v>184</v>
      </c>
      <c r="T14" s="137">
        <v>292</v>
      </c>
      <c r="U14" s="113"/>
      <c r="V14" s="113"/>
      <c r="W14" s="139">
        <v>321.39999999999998</v>
      </c>
      <c r="X14" s="140">
        <v>321.39999999999998</v>
      </c>
      <c r="AA14" s="86"/>
      <c r="AB14" s="110" t="s">
        <v>107</v>
      </c>
      <c r="AC14" s="110">
        <v>515.51191605759993</v>
      </c>
      <c r="AD14" s="110">
        <v>256.33181131520001</v>
      </c>
      <c r="AE14" s="110">
        <v>343.14299163840019</v>
      </c>
      <c r="AF14" s="110">
        <v>362.46245075199994</v>
      </c>
      <c r="AG14" s="110">
        <v>491.08612854400008</v>
      </c>
      <c r="AH14" s="110">
        <v>362.88721075200004</v>
      </c>
      <c r="AI14" s="110">
        <v>245.50370873599996</v>
      </c>
      <c r="AJ14" s="110">
        <v>301.33839896640006</v>
      </c>
      <c r="AK14" s="110">
        <v>399.62140288960018</v>
      </c>
      <c r="AL14" s="110">
        <v>515.91684170240001</v>
      </c>
      <c r="AM14" s="110">
        <v>238.85154806719999</v>
      </c>
      <c r="AN14" s="110">
        <v>99.362951513599967</v>
      </c>
      <c r="AO14" s="110">
        <v>76.810450131200014</v>
      </c>
      <c r="AP14" s="110">
        <v>169.18485552960004</v>
      </c>
      <c r="AQ14" s="110">
        <v>120.57728529919997</v>
      </c>
      <c r="AR14" s="110">
        <v>87.03619995519999</v>
      </c>
      <c r="AS14" s="110">
        <v>124.11381027839998</v>
      </c>
      <c r="AT14" s="110">
        <v>80.92143031039997</v>
      </c>
      <c r="AU14" s="110">
        <v>81.60687031039997</v>
      </c>
      <c r="AV14" s="110">
        <v>63.224735283199998</v>
      </c>
      <c r="AW14" s="110">
        <v>81.949276665599996</v>
      </c>
      <c r="AX14" s="110">
        <v>81.869276665599998</v>
      </c>
      <c r="AY14" s="110">
        <v>99.1263109824</v>
      </c>
      <c r="AZ14" s="110">
        <v>93.234507513599993</v>
      </c>
      <c r="BA14" s="110">
        <v>85.661573644799986</v>
      </c>
      <c r="BB14" s="110">
        <v>82.137907955199992</v>
      </c>
      <c r="BC14" s="110">
        <v>90.850498668799972</v>
      </c>
      <c r="BD14" s="110">
        <v>87.540352934399976</v>
      </c>
      <c r="BE14" s="79">
        <v>5.7408291635506536</v>
      </c>
    </row>
    <row r="15" spans="3:57" x14ac:dyDescent="0.2">
      <c r="C15" s="112" t="s">
        <v>59</v>
      </c>
      <c r="D15" s="113" t="s">
        <v>108</v>
      </c>
      <c r="E15" s="141">
        <v>44.181600000000003</v>
      </c>
      <c r="F15" s="141">
        <v>37.478400000000001</v>
      </c>
      <c r="G15" s="141">
        <v>40.591200000000001</v>
      </c>
      <c r="H15" s="141">
        <v>59.915399999999998</v>
      </c>
      <c r="I15" s="141">
        <v>36.136799999999994</v>
      </c>
      <c r="J15" s="141">
        <v>39.607200000000006</v>
      </c>
      <c r="K15" s="141">
        <v>86.899199999999993</v>
      </c>
      <c r="L15" s="141">
        <v>73.713599999999985</v>
      </c>
      <c r="M15" s="141">
        <v>79.838400000000007</v>
      </c>
      <c r="N15" s="141">
        <v>117.79249999999999</v>
      </c>
      <c r="O15" s="141">
        <v>71.078400000000002</v>
      </c>
      <c r="P15" s="142">
        <v>77.903999999999996</v>
      </c>
      <c r="Q15" s="112" t="s">
        <v>59</v>
      </c>
      <c r="R15" s="113" t="s">
        <v>58</v>
      </c>
      <c r="S15" s="139">
        <v>16.495942636799899</v>
      </c>
      <c r="T15" s="139">
        <v>33.598604715079929</v>
      </c>
      <c r="U15" s="152" t="s">
        <v>59</v>
      </c>
      <c r="V15" s="113" t="s">
        <v>57</v>
      </c>
      <c r="W15" s="139">
        <v>7.0355063115274463</v>
      </c>
      <c r="X15" s="140">
        <v>14.452669397830256</v>
      </c>
      <c r="AA15" s="130" t="s">
        <v>59</v>
      </c>
      <c r="AB15" s="110" t="s">
        <v>108</v>
      </c>
      <c r="AC15" s="110">
        <v>142.44720000000001</v>
      </c>
      <c r="AD15" s="110">
        <v>63.220800000000011</v>
      </c>
      <c r="AE15" s="110">
        <v>89.915999999999997</v>
      </c>
      <c r="AF15" s="110">
        <v>95.915999999999983</v>
      </c>
      <c r="AG15" s="110">
        <v>134.9376</v>
      </c>
      <c r="AH15" s="110">
        <v>95.915999999999983</v>
      </c>
      <c r="AI15" s="110">
        <v>59.923200000000001</v>
      </c>
      <c r="AJ15" s="110">
        <v>74.34</v>
      </c>
      <c r="AK15" s="110">
        <v>103.2912</v>
      </c>
      <c r="AL15" s="110">
        <v>137.7792</v>
      </c>
      <c r="AM15" s="110">
        <v>61.348800000000004</v>
      </c>
      <c r="AN15" s="110">
        <v>18.074400000000001</v>
      </c>
      <c r="AO15" s="110">
        <v>11.6112</v>
      </c>
      <c r="AP15" s="110">
        <v>36.163200000000003</v>
      </c>
      <c r="AQ15" s="110">
        <v>23.925599999999999</v>
      </c>
      <c r="AR15" s="110">
        <v>14.915999999999999</v>
      </c>
      <c r="AS15" s="110">
        <v>25.423200000000001</v>
      </c>
      <c r="AT15" s="110">
        <v>13.26</v>
      </c>
      <c r="AU15" s="110">
        <v>13.26</v>
      </c>
      <c r="AV15" s="110">
        <v>8.4551999999999996</v>
      </c>
      <c r="AW15" s="110">
        <v>12.959999999999999</v>
      </c>
      <c r="AX15" s="110">
        <v>12.959999999999999</v>
      </c>
      <c r="AY15" s="110">
        <v>17.918399999999998</v>
      </c>
      <c r="AZ15" s="110">
        <v>16.1112</v>
      </c>
      <c r="BA15" s="110">
        <v>14.008799999999999</v>
      </c>
      <c r="BB15" s="110">
        <v>13.108799999999999</v>
      </c>
      <c r="BC15" s="110">
        <v>15.511199999999999</v>
      </c>
      <c r="BD15" s="110">
        <v>14.6088</v>
      </c>
      <c r="BE15" s="79">
        <v>1.4147861415446039</v>
      </c>
    </row>
    <row r="16" spans="3:57" x14ac:dyDescent="0.2">
      <c r="C16" s="112"/>
      <c r="D16" s="113" t="s">
        <v>109</v>
      </c>
      <c r="E16" s="141">
        <v>0.92159999999999997</v>
      </c>
      <c r="F16" s="141">
        <v>2.0832000000000002</v>
      </c>
      <c r="G16" s="141">
        <v>0.8448</v>
      </c>
      <c r="H16" s="141">
        <v>1.2483</v>
      </c>
      <c r="I16" s="141">
        <v>2.0087999999999999</v>
      </c>
      <c r="J16" s="141">
        <v>0.8256</v>
      </c>
      <c r="K16" s="141">
        <v>1.8095999999999999</v>
      </c>
      <c r="L16" s="141">
        <v>4.0943999999999994</v>
      </c>
      <c r="M16" s="141">
        <v>1.6631999999999998</v>
      </c>
      <c r="N16" s="141">
        <v>2.4539999999999997</v>
      </c>
      <c r="O16" s="141">
        <v>3.948</v>
      </c>
      <c r="P16" s="142">
        <v>1.6223999999999998</v>
      </c>
      <c r="Q16" s="112"/>
      <c r="R16" s="113" t="s">
        <v>109</v>
      </c>
      <c r="S16" s="139">
        <v>4.7131264676571218</v>
      </c>
      <c r="T16" s="139">
        <v>9.599601347165704</v>
      </c>
      <c r="U16" s="152"/>
      <c r="V16" s="113" t="s">
        <v>55</v>
      </c>
      <c r="W16" s="139">
        <v>1.6315141859430531</v>
      </c>
      <c r="X16" s="140">
        <v>3.3416326856388796</v>
      </c>
      <c r="AA16" s="130"/>
      <c r="AB16" s="110" t="s">
        <v>109</v>
      </c>
      <c r="AC16" s="110">
        <v>2.9687999999999999</v>
      </c>
      <c r="AD16" s="110">
        <v>1.3176000000000001</v>
      </c>
      <c r="AE16" s="110">
        <v>1.8743999999999998</v>
      </c>
      <c r="AF16" s="110">
        <v>1.9992000000000001</v>
      </c>
      <c r="AG16" s="110">
        <v>2.8104000000000005</v>
      </c>
      <c r="AH16" s="110">
        <v>1.9992000000000001</v>
      </c>
      <c r="AI16" s="110">
        <v>1.248</v>
      </c>
      <c r="AJ16" s="110">
        <v>1.548</v>
      </c>
      <c r="AK16" s="110">
        <v>2.1528</v>
      </c>
      <c r="AL16" s="110">
        <v>2.8704000000000001</v>
      </c>
      <c r="AM16" s="110">
        <v>1.2791999999999999</v>
      </c>
      <c r="AN16" s="110">
        <v>0.37680000000000002</v>
      </c>
      <c r="AO16" s="110">
        <v>0.2424</v>
      </c>
      <c r="AP16" s="110">
        <v>0.75360000000000005</v>
      </c>
      <c r="AQ16" s="110">
        <v>0.49920000000000009</v>
      </c>
      <c r="AR16" s="110">
        <v>0.30960000000000004</v>
      </c>
      <c r="AS16" s="110">
        <v>0.53039999999999998</v>
      </c>
      <c r="AT16" s="110">
        <v>0.27600000000000002</v>
      </c>
      <c r="AU16" s="110">
        <v>0.27600000000000002</v>
      </c>
      <c r="AV16" s="110">
        <v>0.17519999999999999</v>
      </c>
      <c r="AW16" s="110">
        <v>0.26880000000000004</v>
      </c>
      <c r="AX16" s="110">
        <v>0.26880000000000004</v>
      </c>
      <c r="AY16" s="110">
        <v>0.37440000000000001</v>
      </c>
      <c r="AZ16" s="110">
        <v>0.33600000000000002</v>
      </c>
      <c r="BA16" s="110">
        <v>0.2928</v>
      </c>
      <c r="BB16" s="110">
        <v>0.27360000000000001</v>
      </c>
      <c r="BC16" s="110">
        <v>0.32400000000000001</v>
      </c>
      <c r="BD16" s="110">
        <v>0.30480000000000002</v>
      </c>
      <c r="BE16" s="79">
        <v>2.9471012864843115E-2</v>
      </c>
    </row>
    <row r="17" spans="3:57" x14ac:dyDescent="0.2">
      <c r="C17" s="112"/>
      <c r="D17" s="113" t="s">
        <v>110</v>
      </c>
      <c r="E17" s="141">
        <v>0.92159999999999997</v>
      </c>
      <c r="F17" s="141">
        <v>2.0832000000000002</v>
      </c>
      <c r="G17" s="141">
        <v>0.8448</v>
      </c>
      <c r="H17" s="141">
        <v>1.2483</v>
      </c>
      <c r="I17" s="141">
        <v>2.0087999999999999</v>
      </c>
      <c r="J17" s="141">
        <v>0.8256</v>
      </c>
      <c r="K17" s="141">
        <v>1.8095999999999999</v>
      </c>
      <c r="L17" s="141">
        <v>4.0943999999999994</v>
      </c>
      <c r="M17" s="141">
        <v>1.6631999999999998</v>
      </c>
      <c r="N17" s="141">
        <v>2.4539999999999997</v>
      </c>
      <c r="O17" s="141">
        <v>3.948</v>
      </c>
      <c r="P17" s="142">
        <v>1.6223999999999998</v>
      </c>
      <c r="Q17" s="112"/>
      <c r="R17" s="113" t="s">
        <v>110</v>
      </c>
      <c r="S17" s="139">
        <v>2.3565632370385976</v>
      </c>
      <c r="T17" s="139">
        <v>4.7998006739937544</v>
      </c>
      <c r="U17" s="152"/>
      <c r="V17" s="113" t="s">
        <v>110</v>
      </c>
      <c r="W17" s="139">
        <v>5.4664536719744401E-3</v>
      </c>
      <c r="X17" s="140">
        <v>1.0999999999999999E-2</v>
      </c>
      <c r="AA17" s="130"/>
      <c r="AB17" s="110" t="s">
        <v>110</v>
      </c>
      <c r="AC17" s="110">
        <v>2.9687999999999999</v>
      </c>
      <c r="AD17" s="110">
        <v>1.3176000000000001</v>
      </c>
      <c r="AE17" s="110">
        <v>1.8743999999999998</v>
      </c>
      <c r="AF17" s="110">
        <v>1.9992000000000001</v>
      </c>
      <c r="AG17" s="110">
        <v>2.8104000000000005</v>
      </c>
      <c r="AH17" s="110">
        <v>1.9992000000000001</v>
      </c>
      <c r="AI17" s="110">
        <v>1.248</v>
      </c>
      <c r="AJ17" s="110">
        <v>1.548</v>
      </c>
      <c r="AK17" s="110">
        <v>2.1528</v>
      </c>
      <c r="AL17" s="110">
        <v>2.8704000000000001</v>
      </c>
      <c r="AM17" s="110">
        <v>1.2791999999999999</v>
      </c>
      <c r="AN17" s="110">
        <v>0.37680000000000002</v>
      </c>
      <c r="AO17" s="110">
        <v>0.2424</v>
      </c>
      <c r="AP17" s="110">
        <v>0.75360000000000005</v>
      </c>
      <c r="AQ17" s="110">
        <v>0.49920000000000009</v>
      </c>
      <c r="AR17" s="110">
        <v>0.30960000000000004</v>
      </c>
      <c r="AS17" s="110">
        <v>0.53039999999999998</v>
      </c>
      <c r="AT17" s="110">
        <v>0.27600000000000002</v>
      </c>
      <c r="AU17" s="110">
        <v>0.27600000000000002</v>
      </c>
      <c r="AV17" s="110">
        <v>0.17519999999999999</v>
      </c>
      <c r="AW17" s="110">
        <v>0.26880000000000004</v>
      </c>
      <c r="AX17" s="110">
        <v>0.26880000000000004</v>
      </c>
      <c r="AY17" s="110">
        <v>0.37440000000000001</v>
      </c>
      <c r="AZ17" s="110">
        <v>0.33600000000000002</v>
      </c>
      <c r="BA17" s="110">
        <v>0.2928</v>
      </c>
      <c r="BB17" s="110">
        <v>0.27360000000000001</v>
      </c>
      <c r="BC17" s="110">
        <v>0.32400000000000001</v>
      </c>
      <c r="BD17" s="110">
        <v>0.30480000000000002</v>
      </c>
      <c r="BE17" s="79">
        <v>2.9471012864843115E-2</v>
      </c>
    </row>
    <row r="18" spans="3:57" x14ac:dyDescent="0.2">
      <c r="C18" s="112"/>
      <c r="D18" s="113" t="s">
        <v>111</v>
      </c>
      <c r="E18" s="141">
        <v>0.44236800000000004</v>
      </c>
      <c r="F18" s="141">
        <v>0.99993600000000016</v>
      </c>
      <c r="G18" s="141">
        <v>0.40550399999999998</v>
      </c>
      <c r="H18" s="141">
        <v>0.59918400000000005</v>
      </c>
      <c r="I18" s="141">
        <v>0.96422399999999997</v>
      </c>
      <c r="J18" s="141">
        <v>0.39628799999999997</v>
      </c>
      <c r="K18" s="141">
        <v>0.86860800000000005</v>
      </c>
      <c r="L18" s="141">
        <v>1.9653119999999995</v>
      </c>
      <c r="M18" s="141">
        <v>0.79833599999999993</v>
      </c>
      <c r="N18" s="141">
        <v>1.1779199999999999</v>
      </c>
      <c r="O18" s="141">
        <v>1.8950399999999998</v>
      </c>
      <c r="P18" s="142">
        <v>0.77875199999999989</v>
      </c>
      <c r="Q18" s="112"/>
      <c r="R18" s="113" t="s">
        <v>111</v>
      </c>
      <c r="S18" s="141">
        <v>1.1311503537785268</v>
      </c>
      <c r="T18" s="141">
        <v>2.3039043235170023</v>
      </c>
      <c r="U18" s="152"/>
      <c r="V18" s="113" t="s">
        <v>111</v>
      </c>
      <c r="W18" s="141">
        <v>0.13119488812738656</v>
      </c>
      <c r="X18" s="142">
        <v>0.26400000000000001</v>
      </c>
      <c r="AA18" s="130"/>
      <c r="AB18" s="110" t="s">
        <v>111</v>
      </c>
      <c r="AC18" s="110">
        <v>71.251199999999997</v>
      </c>
      <c r="AD18" s="110">
        <v>31.622400000000003</v>
      </c>
      <c r="AE18" s="110">
        <v>44.985599999999998</v>
      </c>
      <c r="AF18" s="110">
        <v>47.980800000000002</v>
      </c>
      <c r="AG18" s="110">
        <v>67.449600000000004</v>
      </c>
      <c r="AH18" s="110">
        <v>47.980800000000002</v>
      </c>
      <c r="AI18" s="110">
        <v>29.951999999999998</v>
      </c>
      <c r="AJ18" s="110">
        <v>37.152000000000001</v>
      </c>
      <c r="AK18" s="110">
        <v>51.667200000000001</v>
      </c>
      <c r="AL18" s="110">
        <v>68.889600000000002</v>
      </c>
      <c r="AM18" s="110">
        <v>30.700799999999997</v>
      </c>
      <c r="AN18" s="110">
        <v>9.0432000000000006</v>
      </c>
      <c r="AO18" s="110">
        <v>5.8176000000000005</v>
      </c>
      <c r="AP18" s="110">
        <v>18.086400000000001</v>
      </c>
      <c r="AQ18" s="110">
        <v>11.980800000000002</v>
      </c>
      <c r="AR18" s="110">
        <v>7.4304000000000006</v>
      </c>
      <c r="AS18" s="110">
        <v>12.7296</v>
      </c>
      <c r="AT18" s="110">
        <v>6.6240000000000006</v>
      </c>
      <c r="AU18" s="110">
        <v>6.6240000000000006</v>
      </c>
      <c r="AV18" s="110">
        <v>4.2047999999999996</v>
      </c>
      <c r="AW18" s="110">
        <v>6.4512000000000009</v>
      </c>
      <c r="AX18" s="110">
        <v>6.4512000000000009</v>
      </c>
      <c r="AY18" s="110">
        <v>8.9855999999999998</v>
      </c>
      <c r="AZ18" s="110">
        <v>8.0640000000000001</v>
      </c>
      <c r="BA18" s="110">
        <v>7.0272000000000006</v>
      </c>
      <c r="BB18" s="110">
        <v>6.5663999999999998</v>
      </c>
      <c r="BC18" s="110">
        <v>7.7759999999999998</v>
      </c>
      <c r="BD18" s="110">
        <v>7.3152000000000008</v>
      </c>
      <c r="BE18" s="79">
        <v>0.70730430875623485</v>
      </c>
    </row>
    <row r="19" spans="3:57" x14ac:dyDescent="0.2">
      <c r="C19" s="112"/>
      <c r="D19" s="113" t="s">
        <v>112</v>
      </c>
      <c r="E19" s="141">
        <v>2.8187999999999995</v>
      </c>
      <c r="F19" s="141">
        <v>2.7799199999999993</v>
      </c>
      <c r="G19" s="141">
        <v>2.5369199999999998</v>
      </c>
      <c r="H19" s="141">
        <v>4.0902974999999993</v>
      </c>
      <c r="I19" s="141">
        <v>2.6244000000000001</v>
      </c>
      <c r="J19" s="141">
        <v>2.5077600000000002</v>
      </c>
      <c r="K19" s="141">
        <v>5.2974000000000006</v>
      </c>
      <c r="L19" s="141">
        <v>5.2099200000000003</v>
      </c>
      <c r="M19" s="141">
        <v>4.7627999999999995</v>
      </c>
      <c r="N19" s="141">
        <v>6.8171624999999985</v>
      </c>
      <c r="O19" s="141">
        <v>4.9183199999999996</v>
      </c>
      <c r="P19" s="142">
        <v>4.7044800000000002</v>
      </c>
      <c r="Q19" s="112"/>
      <c r="R19" s="113" t="s">
        <v>112</v>
      </c>
      <c r="S19" s="139">
        <v>10.603895628819746</v>
      </c>
      <c r="T19" s="139">
        <v>14.875435792076395</v>
      </c>
      <c r="U19" s="152"/>
      <c r="V19" s="113" t="s">
        <v>112</v>
      </c>
      <c r="W19" s="139">
        <v>22.132672105555315</v>
      </c>
      <c r="X19" s="140">
        <v>21.252294057863935</v>
      </c>
      <c r="AA19" s="130"/>
      <c r="AB19" s="110" t="s">
        <v>112</v>
      </c>
      <c r="AC19" s="110">
        <v>8.4466799999999989</v>
      </c>
      <c r="AD19" s="110">
        <v>3.9268800000000006</v>
      </c>
      <c r="AE19" s="110">
        <v>5.4626400000000004</v>
      </c>
      <c r="AF19" s="110">
        <v>5.8125599999999995</v>
      </c>
      <c r="AG19" s="110">
        <v>8.0287199999999999</v>
      </c>
      <c r="AH19" s="110">
        <v>5.8125599999999995</v>
      </c>
      <c r="AI19" s="110">
        <v>3.7422</v>
      </c>
      <c r="AJ19" s="110">
        <v>4.4517600000000002</v>
      </c>
      <c r="AK19" s="110">
        <v>6.0652799999999996</v>
      </c>
      <c r="AL19" s="110">
        <v>7.9704000000000006</v>
      </c>
      <c r="AM19" s="110">
        <v>3.7324799999999998</v>
      </c>
      <c r="AN19" s="110">
        <v>1.4385600000000001</v>
      </c>
      <c r="AO19" s="110">
        <v>1.7107199999999998</v>
      </c>
      <c r="AP19" s="110">
        <v>2.64384</v>
      </c>
      <c r="AQ19" s="110">
        <v>1.7495999999999998</v>
      </c>
      <c r="AR19" s="110">
        <v>1.4774400000000001</v>
      </c>
      <c r="AS19" s="110">
        <v>1.8565199999999999</v>
      </c>
      <c r="AT19" s="110">
        <v>1.6718399999999998</v>
      </c>
      <c r="AU19" s="110">
        <v>1.6718399999999998</v>
      </c>
      <c r="AV19" s="110">
        <v>1.83708</v>
      </c>
      <c r="AW19" s="110">
        <v>1.6815599999999997</v>
      </c>
      <c r="AX19" s="110">
        <v>1.6815599999999997</v>
      </c>
      <c r="AY19" s="110">
        <v>1.5843600000000002</v>
      </c>
      <c r="AZ19" s="110">
        <v>1.6135200000000001</v>
      </c>
      <c r="BA19" s="110">
        <v>1.6524000000000001</v>
      </c>
      <c r="BB19" s="110">
        <v>1.6718399999999998</v>
      </c>
      <c r="BC19" s="110">
        <v>1.62324</v>
      </c>
      <c r="BD19" s="110">
        <v>1.6426799999999999</v>
      </c>
      <c r="BE19" s="79">
        <v>8.806224987476538E-2</v>
      </c>
    </row>
    <row r="20" spans="3:57" x14ac:dyDescent="0.2">
      <c r="C20" s="112" t="s">
        <v>54</v>
      </c>
      <c r="D20" s="113" t="s">
        <v>113</v>
      </c>
      <c r="E20" s="141">
        <v>26.805599999999998</v>
      </c>
      <c r="F20" s="141">
        <v>27.691199999999998</v>
      </c>
      <c r="G20" s="141">
        <v>27.398399999999999</v>
      </c>
      <c r="H20" s="141">
        <v>30.584850000000003</v>
      </c>
      <c r="I20" s="141">
        <v>27.729600000000001</v>
      </c>
      <c r="J20" s="141">
        <v>27.412800000000001</v>
      </c>
      <c r="K20" s="141">
        <v>51.926400000000008</v>
      </c>
      <c r="L20" s="141">
        <v>53.647199999999998</v>
      </c>
      <c r="M20" s="141">
        <v>53.056799999999996</v>
      </c>
      <c r="N20" s="141">
        <v>16.836120000000001</v>
      </c>
      <c r="O20" s="141">
        <v>53.709599999999995</v>
      </c>
      <c r="P20" s="142">
        <v>53.078400000000002</v>
      </c>
      <c r="Q20" s="112" t="s">
        <v>54</v>
      </c>
      <c r="R20" s="113" t="s">
        <v>53</v>
      </c>
      <c r="S20" s="139">
        <v>6.3845085274565418</v>
      </c>
      <c r="T20" s="139">
        <v>12.874969754472433</v>
      </c>
      <c r="U20" s="152" t="s">
        <v>54</v>
      </c>
      <c r="V20" s="113" t="s">
        <v>53</v>
      </c>
      <c r="W20" s="139">
        <v>9.5546030095741106</v>
      </c>
      <c r="X20" s="140">
        <v>19.441450217426755</v>
      </c>
      <c r="AA20" s="130" t="s">
        <v>54</v>
      </c>
      <c r="AB20" s="110" t="s">
        <v>113</v>
      </c>
      <c r="AC20" s="110">
        <v>84.410399999999996</v>
      </c>
      <c r="AD20" s="110">
        <v>38.025599999999997</v>
      </c>
      <c r="AE20" s="110">
        <v>53.692799999999998</v>
      </c>
      <c r="AF20" s="110">
        <v>57.208799999999997</v>
      </c>
      <c r="AG20" s="110">
        <v>80.025599999999997</v>
      </c>
      <c r="AH20" s="110">
        <v>57.208799999999997</v>
      </c>
      <c r="AI20" s="110">
        <v>36.083999999999996</v>
      </c>
      <c r="AJ20" s="110">
        <v>49.473599999999998</v>
      </c>
      <c r="AK20" s="110">
        <v>68.318400000000011</v>
      </c>
      <c r="AL20" s="110">
        <v>90.712800000000001</v>
      </c>
      <c r="AM20" s="110">
        <v>32.128800000000005</v>
      </c>
      <c r="AN20" s="110">
        <v>8.3471999999999991</v>
      </c>
      <c r="AO20" s="110">
        <v>7.2479999999999993</v>
      </c>
      <c r="AP20" s="110">
        <v>16.356000000000002</v>
      </c>
      <c r="AQ20" s="110">
        <v>14.6136</v>
      </c>
      <c r="AR20" s="110">
        <v>6.9311999999999996</v>
      </c>
      <c r="AS20" s="110">
        <v>15.4992</v>
      </c>
      <c r="AT20" s="110">
        <v>8.2464000000000013</v>
      </c>
      <c r="AU20" s="110">
        <v>8.2464000000000013</v>
      </c>
      <c r="AV20" s="110">
        <v>5.9184000000000001</v>
      </c>
      <c r="AW20" s="110">
        <v>8.0663999999999998</v>
      </c>
      <c r="AX20" s="110">
        <v>8.0663999999999998</v>
      </c>
      <c r="AY20" s="110">
        <v>11.0352</v>
      </c>
      <c r="AZ20" s="110">
        <v>9.9600000000000009</v>
      </c>
      <c r="BA20" s="110">
        <v>8.6999999999999993</v>
      </c>
      <c r="BB20" s="110">
        <v>8.1527999999999992</v>
      </c>
      <c r="BC20" s="110">
        <v>9.5976000000000017</v>
      </c>
      <c r="BD20" s="110">
        <v>9.0551999999999992</v>
      </c>
      <c r="BE20" s="79">
        <v>0.91071020378789058</v>
      </c>
    </row>
    <row r="21" spans="3:57" x14ac:dyDescent="0.2">
      <c r="C21" s="112"/>
      <c r="D21" s="113" t="s">
        <v>110</v>
      </c>
      <c r="E21" s="141">
        <v>0.54720000000000002</v>
      </c>
      <c r="F21" s="141">
        <v>0.56400000000000006</v>
      </c>
      <c r="G21" s="141">
        <v>0.55920000000000003</v>
      </c>
      <c r="H21" s="141">
        <v>0.62414999999999998</v>
      </c>
      <c r="I21" s="141">
        <v>0.5663999999999999</v>
      </c>
      <c r="J21" s="141">
        <v>0.55920000000000003</v>
      </c>
      <c r="K21" s="141">
        <v>1.0608</v>
      </c>
      <c r="L21" s="141">
        <v>1.0944</v>
      </c>
      <c r="M21" s="141">
        <v>1.0824</v>
      </c>
      <c r="N21" s="141">
        <v>0.34355999999999998</v>
      </c>
      <c r="O21" s="141">
        <v>1.0968</v>
      </c>
      <c r="P21" s="142">
        <v>1.0824</v>
      </c>
      <c r="Q21" s="112"/>
      <c r="R21" s="113" t="s">
        <v>52</v>
      </c>
      <c r="S21" s="139">
        <v>1.4707099200801956</v>
      </c>
      <c r="T21" s="139">
        <v>2.0912774951291793</v>
      </c>
      <c r="U21" s="152"/>
      <c r="V21" s="113" t="s">
        <v>52</v>
      </c>
      <c r="W21" s="139">
        <v>2.7830730461931141</v>
      </c>
      <c r="X21" s="140">
        <v>2.7132337891454736</v>
      </c>
      <c r="AA21" s="130"/>
      <c r="AB21" s="110" t="s">
        <v>110</v>
      </c>
      <c r="AC21" s="110">
        <v>1.7231999999999998</v>
      </c>
      <c r="AD21" s="110">
        <v>0.7752</v>
      </c>
      <c r="AE21" s="110">
        <v>1.0968</v>
      </c>
      <c r="AF21" s="110">
        <v>1.1664000000000001</v>
      </c>
      <c r="AG21" s="110">
        <v>1.6319999999999999</v>
      </c>
      <c r="AH21" s="110">
        <v>1.1664000000000001</v>
      </c>
      <c r="AI21" s="110">
        <v>0.7367999999999999</v>
      </c>
      <c r="AJ21" s="110">
        <v>1.0104</v>
      </c>
      <c r="AK21" s="110">
        <v>1.3943999999999999</v>
      </c>
      <c r="AL21" s="110">
        <v>1.8504</v>
      </c>
      <c r="AM21" s="110">
        <v>0.6552</v>
      </c>
      <c r="AN21" s="110">
        <v>0.43920000000000003</v>
      </c>
      <c r="AO21" s="110">
        <v>0.14879999999999999</v>
      </c>
      <c r="AP21" s="110">
        <v>0.86159999999999992</v>
      </c>
      <c r="AQ21" s="110">
        <v>0.29759999999999998</v>
      </c>
      <c r="AR21" s="110">
        <v>0.36480000000000001</v>
      </c>
      <c r="AS21" s="110">
        <v>0.31679999999999997</v>
      </c>
      <c r="AT21" s="110">
        <v>0.16800000000000001</v>
      </c>
      <c r="AU21" s="110">
        <v>0.16800000000000001</v>
      </c>
      <c r="AV21" s="110">
        <v>0.12</v>
      </c>
      <c r="AW21" s="110">
        <v>0.1656</v>
      </c>
      <c r="AX21" s="110">
        <v>0.1656</v>
      </c>
      <c r="AY21" s="110">
        <v>0.22559999999999999</v>
      </c>
      <c r="AZ21" s="110">
        <v>0.20399999999999999</v>
      </c>
      <c r="BA21" s="110">
        <v>0.17760000000000001</v>
      </c>
      <c r="BB21" s="110">
        <v>0.1656</v>
      </c>
      <c r="BC21" s="110">
        <v>0.1968</v>
      </c>
      <c r="BD21" s="110">
        <v>0.18480000000000002</v>
      </c>
      <c r="BE21" s="79">
        <v>1.8970956430931725E-2</v>
      </c>
    </row>
    <row r="22" spans="3:57" x14ac:dyDescent="0.2">
      <c r="C22" s="112"/>
      <c r="D22" s="113" t="s">
        <v>111</v>
      </c>
      <c r="E22" s="141">
        <v>0.262656</v>
      </c>
      <c r="F22" s="141">
        <v>0.27072000000000002</v>
      </c>
      <c r="G22" s="141">
        <v>0.26841599999999999</v>
      </c>
      <c r="H22" s="141">
        <v>0.29959200000000002</v>
      </c>
      <c r="I22" s="141">
        <v>0.271872</v>
      </c>
      <c r="J22" s="141">
        <v>0.26841599999999999</v>
      </c>
      <c r="K22" s="141">
        <v>0.50918399999999997</v>
      </c>
      <c r="L22" s="141">
        <v>0.525312</v>
      </c>
      <c r="M22" s="141">
        <v>0.51955200000000001</v>
      </c>
      <c r="N22" s="141">
        <v>0.16490879999999997</v>
      </c>
      <c r="O22" s="141">
        <v>0.52646400000000004</v>
      </c>
      <c r="P22" s="142">
        <v>0.51955200000000001</v>
      </c>
      <c r="Q22" s="112"/>
      <c r="R22" s="113" t="s">
        <v>111</v>
      </c>
      <c r="S22" s="139">
        <v>0</v>
      </c>
      <c r="T22" s="139">
        <v>0</v>
      </c>
      <c r="U22" s="152"/>
      <c r="V22" s="113" t="s">
        <v>111</v>
      </c>
      <c r="W22" s="139">
        <v>0</v>
      </c>
      <c r="X22" s="140">
        <v>0</v>
      </c>
      <c r="AA22" s="130"/>
      <c r="AB22" s="110" t="s">
        <v>111</v>
      </c>
      <c r="AC22" s="110">
        <v>41.356799999999993</v>
      </c>
      <c r="AD22" s="110">
        <v>18.604800000000001</v>
      </c>
      <c r="AE22" s="110">
        <v>26.3232</v>
      </c>
      <c r="AF22" s="110">
        <v>27.993600000000001</v>
      </c>
      <c r="AG22" s="110">
        <v>39.167999999999999</v>
      </c>
      <c r="AH22" s="110">
        <v>27.993600000000001</v>
      </c>
      <c r="AI22" s="110">
        <v>17.683199999999999</v>
      </c>
      <c r="AJ22" s="110">
        <v>24.249600000000001</v>
      </c>
      <c r="AK22" s="110">
        <v>33.465599999999995</v>
      </c>
      <c r="AL22" s="110">
        <v>44.409599999999998</v>
      </c>
      <c r="AM22" s="110">
        <v>15.7248</v>
      </c>
      <c r="AN22" s="110">
        <v>10.540800000000001</v>
      </c>
      <c r="AO22" s="110">
        <v>3.5711999999999997</v>
      </c>
      <c r="AP22" s="110">
        <v>20.678399999999996</v>
      </c>
      <c r="AQ22" s="110">
        <v>7.1423999999999994</v>
      </c>
      <c r="AR22" s="110">
        <v>8.7552000000000003</v>
      </c>
      <c r="AS22" s="110">
        <v>7.6031999999999993</v>
      </c>
      <c r="AT22" s="110">
        <v>4.032</v>
      </c>
      <c r="AU22" s="110">
        <v>4.032</v>
      </c>
      <c r="AV22" s="110">
        <v>2.88</v>
      </c>
      <c r="AW22" s="110">
        <v>3.9744000000000002</v>
      </c>
      <c r="AX22" s="110">
        <v>3.9744000000000002</v>
      </c>
      <c r="AY22" s="110">
        <v>5.4143999999999997</v>
      </c>
      <c r="AZ22" s="110">
        <v>4.8959999999999999</v>
      </c>
      <c r="BA22" s="110">
        <v>4.2624000000000004</v>
      </c>
      <c r="BB22" s="110">
        <v>3.9744000000000002</v>
      </c>
      <c r="BC22" s="110">
        <v>4.7232000000000003</v>
      </c>
      <c r="BD22" s="110">
        <v>4.4352</v>
      </c>
      <c r="BE22" s="79">
        <v>0.45530295434236123</v>
      </c>
    </row>
    <row r="23" spans="3:57" x14ac:dyDescent="0.2">
      <c r="C23" s="112"/>
      <c r="D23" s="113" t="s">
        <v>114</v>
      </c>
      <c r="E23" s="141">
        <v>6.7737600000000002</v>
      </c>
      <c r="F23" s="141">
        <v>6.6662400000000002</v>
      </c>
      <c r="G23" s="141">
        <v>6.1071360000000006</v>
      </c>
      <c r="H23" s="141">
        <v>9.3717120000000005</v>
      </c>
      <c r="I23" s="141">
        <v>6.3006719999999996</v>
      </c>
      <c r="J23" s="141">
        <v>6.0426240000000009</v>
      </c>
      <c r="K23" s="141">
        <v>12.515328</v>
      </c>
      <c r="L23" s="141">
        <v>12.321792</v>
      </c>
      <c r="M23" s="141">
        <v>11.289600000000002</v>
      </c>
      <c r="N23" s="141">
        <v>4.3734656000000003</v>
      </c>
      <c r="O23" s="141">
        <v>11.655168000000002</v>
      </c>
      <c r="P23" s="142">
        <v>11.160576000000001</v>
      </c>
      <c r="Q23" s="112"/>
      <c r="R23" s="113" t="s">
        <v>114</v>
      </c>
      <c r="S23" s="139">
        <v>19.516357390689471</v>
      </c>
      <c r="T23" s="139">
        <v>27.392273072142707</v>
      </c>
      <c r="U23" s="152"/>
      <c r="V23" s="113" t="s">
        <v>114</v>
      </c>
      <c r="W23" s="139">
        <v>40.672163596178748</v>
      </c>
      <c r="X23" s="140">
        <v>39.048515344310474</v>
      </c>
      <c r="AA23" s="130"/>
      <c r="AB23" s="110" t="s">
        <v>114</v>
      </c>
      <c r="AC23" s="110">
        <v>19.826688000000001</v>
      </c>
      <c r="AD23" s="110">
        <v>9.3542400000000008</v>
      </c>
      <c r="AE23" s="110">
        <v>12.923904</v>
      </c>
      <c r="AF23" s="110">
        <v>13.719552000000002</v>
      </c>
      <c r="AG23" s="110">
        <v>18.837504000000003</v>
      </c>
      <c r="AH23" s="110">
        <v>13.719552000000002</v>
      </c>
      <c r="AI23" s="110">
        <v>8.9026560000000003</v>
      </c>
      <c r="AJ23" s="110">
        <v>10.558464000000001</v>
      </c>
      <c r="AK23" s="110">
        <v>14.321664000000002</v>
      </c>
      <c r="AL23" s="110">
        <v>18.729984000000002</v>
      </c>
      <c r="AM23" s="110">
        <v>8.9026560000000003</v>
      </c>
      <c r="AN23" s="110">
        <v>3.5266560000000005</v>
      </c>
      <c r="AO23" s="110">
        <v>4.1932800000000006</v>
      </c>
      <c r="AP23" s="110">
        <v>6.34368</v>
      </c>
      <c r="AQ23" s="110">
        <v>4.2577920000000011</v>
      </c>
      <c r="AR23" s="110">
        <v>3.6126720000000008</v>
      </c>
      <c r="AS23" s="110">
        <v>4.4943360000000006</v>
      </c>
      <c r="AT23" s="110">
        <v>4.0857600000000005</v>
      </c>
      <c r="AU23" s="110">
        <v>4.0857600000000005</v>
      </c>
      <c r="AV23" s="110">
        <v>4.5158400000000007</v>
      </c>
      <c r="AW23" s="110">
        <v>4.1072640000000007</v>
      </c>
      <c r="AX23" s="110">
        <v>4.1072640000000007</v>
      </c>
      <c r="AY23" s="110">
        <v>3.8707199999999999</v>
      </c>
      <c r="AZ23" s="110">
        <v>3.935232000000001</v>
      </c>
      <c r="BA23" s="110">
        <v>4.042752000000001</v>
      </c>
      <c r="BB23" s="110">
        <v>4.0857600000000005</v>
      </c>
      <c r="BC23" s="110">
        <v>3.9567359999999994</v>
      </c>
      <c r="BD23" s="110">
        <v>3.9997440000000006</v>
      </c>
      <c r="BE23" s="79">
        <v>0.20906102514176358</v>
      </c>
    </row>
    <row r="24" spans="3:57" x14ac:dyDescent="0.2">
      <c r="C24" s="112" t="s">
        <v>51</v>
      </c>
      <c r="D24" s="113" t="s">
        <v>115</v>
      </c>
      <c r="E24" s="141">
        <v>2.3910829714285713</v>
      </c>
      <c r="F24" s="141">
        <v>2.360349257142857</v>
      </c>
      <c r="G24" s="141">
        <v>2.2865883428571427</v>
      </c>
      <c r="H24" s="141">
        <v>4.0153597714285718</v>
      </c>
      <c r="I24" s="141">
        <v>2.2927350857142863</v>
      </c>
      <c r="J24" s="141">
        <v>2.274294857142857</v>
      </c>
      <c r="K24" s="141">
        <v>4.6592310857142873</v>
      </c>
      <c r="L24" s="141">
        <v>4.597763657142858</v>
      </c>
      <c r="M24" s="141">
        <v>4.4563885714285716</v>
      </c>
      <c r="N24" s="141">
        <v>7.7327305714285721</v>
      </c>
      <c r="O24" s="141">
        <v>4.4686820571428578</v>
      </c>
      <c r="P24" s="142">
        <v>4.4256548571428569</v>
      </c>
      <c r="Q24" s="112" t="s">
        <v>51</v>
      </c>
      <c r="R24" s="113" t="s">
        <v>50</v>
      </c>
      <c r="S24" s="139">
        <v>5.8146519480889651</v>
      </c>
      <c r="T24" s="139">
        <v>11.182225099682723</v>
      </c>
      <c r="U24" s="152" t="s">
        <v>51</v>
      </c>
      <c r="V24" s="113" t="s">
        <v>49</v>
      </c>
      <c r="W24" s="139">
        <v>4.4338053063693703</v>
      </c>
      <c r="X24" s="140">
        <v>7.5744627165949323</v>
      </c>
      <c r="AA24" s="130" t="s">
        <v>51</v>
      </c>
      <c r="AB24" s="110" t="s">
        <v>115</v>
      </c>
      <c r="AC24" s="110">
        <v>7.5912274285714281</v>
      </c>
      <c r="AD24" s="110">
        <v>3.405295542857143</v>
      </c>
      <c r="AE24" s="110">
        <v>4.8190464000000004</v>
      </c>
      <c r="AF24" s="110">
        <v>5.132530285714286</v>
      </c>
      <c r="AG24" s="110">
        <v>7.1978358857142872</v>
      </c>
      <c r="AH24" s="110">
        <v>5.132530285714286</v>
      </c>
      <c r="AI24" s="110">
        <v>3.2270400000000001</v>
      </c>
      <c r="AJ24" s="110">
        <v>4.1551981714285713</v>
      </c>
      <c r="AK24" s="110">
        <v>5.7472045714285711</v>
      </c>
      <c r="AL24" s="110">
        <v>7.6404013714285712</v>
      </c>
      <c r="AM24" s="110">
        <v>2.9811702857142861</v>
      </c>
      <c r="AN24" s="110">
        <v>1.3830171428571429</v>
      </c>
      <c r="AO24" s="110">
        <v>1.0633865142857144</v>
      </c>
      <c r="AP24" s="110">
        <v>2.7230070857142854</v>
      </c>
      <c r="AQ24" s="110">
        <v>1.9976914285714287</v>
      </c>
      <c r="AR24" s="110">
        <v>1.1740278857142858</v>
      </c>
      <c r="AS24" s="110">
        <v>2.114479542857143</v>
      </c>
      <c r="AT24" s="110">
        <v>1.1801746285714285</v>
      </c>
      <c r="AU24" s="110">
        <v>1.1801746285714285</v>
      </c>
      <c r="AV24" s="110">
        <v>0.86669074285714298</v>
      </c>
      <c r="AW24" s="110">
        <v>1.1617344000000001</v>
      </c>
      <c r="AX24" s="110">
        <v>1.1617344000000001</v>
      </c>
      <c r="AY24" s="110">
        <v>1.5243922285714286</v>
      </c>
      <c r="AZ24" s="110">
        <v>1.3891638857142856</v>
      </c>
      <c r="BA24" s="110">
        <v>1.2354953142857141</v>
      </c>
      <c r="BB24" s="110">
        <v>1.167881142857143</v>
      </c>
      <c r="BC24" s="110">
        <v>1.346136685714286</v>
      </c>
      <c r="BD24" s="110">
        <v>1.2785225142857146</v>
      </c>
      <c r="BE24" s="79">
        <v>8.0849823159973369E-2</v>
      </c>
    </row>
    <row r="25" spans="3:57" x14ac:dyDescent="0.2">
      <c r="C25" s="112"/>
      <c r="D25" s="113" t="s">
        <v>116</v>
      </c>
      <c r="E25" s="141">
        <v>4.4060585142857143</v>
      </c>
      <c r="F25" s="141">
        <v>4.3494253714285707</v>
      </c>
      <c r="G25" s="141">
        <v>4.213505828571428</v>
      </c>
      <c r="H25" s="141">
        <v>7.3991201142857133</v>
      </c>
      <c r="I25" s="141">
        <v>4.224832457142857</v>
      </c>
      <c r="J25" s="141">
        <v>4.1908525714285707</v>
      </c>
      <c r="K25" s="141">
        <v>8.5855844571428577</v>
      </c>
      <c r="L25" s="141">
        <v>8.4723181714285722</v>
      </c>
      <c r="M25" s="141">
        <v>8.2118057142857133</v>
      </c>
      <c r="N25" s="141">
        <v>14.249134714285711</v>
      </c>
      <c r="O25" s="141">
        <v>8.2344589714285714</v>
      </c>
      <c r="P25" s="142">
        <v>8.1551725714285705</v>
      </c>
      <c r="Q25" s="112"/>
      <c r="R25" s="113" t="s">
        <v>48</v>
      </c>
      <c r="S25" s="139">
        <v>10.539056655911265</v>
      </c>
      <c r="T25" s="139">
        <v>20.267782993174951</v>
      </c>
      <c r="U25" s="152"/>
      <c r="V25" s="113" t="s">
        <v>47</v>
      </c>
      <c r="W25" s="139">
        <v>34.725918752892923</v>
      </c>
      <c r="X25" s="140">
        <v>51.749336755483171</v>
      </c>
      <c r="AA25" s="130"/>
      <c r="AB25" s="110" t="s">
        <v>116</v>
      </c>
      <c r="AC25" s="110">
        <v>13.988386285714284</v>
      </c>
      <c r="AD25" s="110">
        <v>6.2749522285714283</v>
      </c>
      <c r="AE25" s="110">
        <v>8.8800767999999994</v>
      </c>
      <c r="AF25" s="110">
        <v>9.4577348571428566</v>
      </c>
      <c r="AG25" s="110">
        <v>13.263482057142854</v>
      </c>
      <c r="AH25" s="110">
        <v>9.4577348571428566</v>
      </c>
      <c r="AI25" s="110">
        <v>5.9464800000000002</v>
      </c>
      <c r="AJ25" s="110">
        <v>7.6568009142857116</v>
      </c>
      <c r="AK25" s="110">
        <v>10.590397714285713</v>
      </c>
      <c r="AL25" s="110">
        <v>14.078999314285712</v>
      </c>
      <c r="AM25" s="110">
        <v>5.4934148571428567</v>
      </c>
      <c r="AN25" s="110">
        <v>2.5484914285714284</v>
      </c>
      <c r="AO25" s="110">
        <v>1.9595067428571424</v>
      </c>
      <c r="AP25" s="110">
        <v>5.0176964571428577</v>
      </c>
      <c r="AQ25" s="110">
        <v>3.6811542857142854</v>
      </c>
      <c r="AR25" s="110">
        <v>2.1633860571428571</v>
      </c>
      <c r="AS25" s="110">
        <v>3.8963602285714281</v>
      </c>
      <c r="AT25" s="110">
        <v>2.1747126857142853</v>
      </c>
      <c r="AU25" s="110">
        <v>2.1747126857142853</v>
      </c>
      <c r="AV25" s="110">
        <v>1.5970546285714282</v>
      </c>
      <c r="AW25" s="110">
        <v>2.1407327999999999</v>
      </c>
      <c r="AX25" s="110">
        <v>2.1407327999999999</v>
      </c>
      <c r="AY25" s="110">
        <v>2.8090038857142856</v>
      </c>
      <c r="AZ25" s="110">
        <v>2.559818057142857</v>
      </c>
      <c r="BA25" s="110">
        <v>2.276652342857143</v>
      </c>
      <c r="BB25" s="110">
        <v>2.1520594285714285</v>
      </c>
      <c r="BC25" s="110">
        <v>2.4805316571428571</v>
      </c>
      <c r="BD25" s="110">
        <v>2.355938742857143</v>
      </c>
      <c r="BE25" s="79">
        <v>0.14898230465823739</v>
      </c>
    </row>
    <row r="26" spans="3:57" x14ac:dyDescent="0.2">
      <c r="C26" s="112"/>
      <c r="D26" s="113" t="s">
        <v>117</v>
      </c>
      <c r="E26" s="141">
        <v>4.4060585142857143</v>
      </c>
      <c r="F26" s="141">
        <v>4.3494253714285707</v>
      </c>
      <c r="G26" s="141">
        <v>4.213505828571428</v>
      </c>
      <c r="H26" s="141">
        <v>7.3991201142857133</v>
      </c>
      <c r="I26" s="141">
        <v>4.224832457142857</v>
      </c>
      <c r="J26" s="141">
        <v>4.1908525714285707</v>
      </c>
      <c r="K26" s="141">
        <v>8.5855844571428577</v>
      </c>
      <c r="L26" s="141">
        <v>8.4723181714285722</v>
      </c>
      <c r="M26" s="141">
        <v>8.2118057142857133</v>
      </c>
      <c r="N26" s="141">
        <v>14.249134714285711</v>
      </c>
      <c r="O26" s="141">
        <v>8.2344589714285714</v>
      </c>
      <c r="P26" s="142">
        <v>8.1551725714285705</v>
      </c>
      <c r="Q26" s="112"/>
      <c r="R26" s="113" t="s">
        <v>46</v>
      </c>
      <c r="S26" s="139">
        <v>19.624450324800225</v>
      </c>
      <c r="T26" s="139">
        <v>37.740009711429217</v>
      </c>
      <c r="U26" s="152" t="s">
        <v>43</v>
      </c>
      <c r="V26" s="113" t="s">
        <v>118</v>
      </c>
      <c r="W26" s="139">
        <v>7.3211113293021359</v>
      </c>
      <c r="X26" s="140">
        <v>7.0807074328884729</v>
      </c>
      <c r="AA26" s="130"/>
      <c r="AB26" s="110" t="s">
        <v>117</v>
      </c>
      <c r="AC26" s="110">
        <v>13.988386285714284</v>
      </c>
      <c r="AD26" s="110">
        <v>6.2749522285714283</v>
      </c>
      <c r="AE26" s="110">
        <v>8.8800767999999994</v>
      </c>
      <c r="AF26" s="110">
        <v>9.4577348571428566</v>
      </c>
      <c r="AG26" s="110">
        <v>13.263482057142854</v>
      </c>
      <c r="AH26" s="110">
        <v>9.4577348571428566</v>
      </c>
      <c r="AI26" s="110">
        <v>5.9464800000000002</v>
      </c>
      <c r="AJ26" s="110">
        <v>7.6568009142857116</v>
      </c>
      <c r="AK26" s="110">
        <v>10.590397714285713</v>
      </c>
      <c r="AL26" s="110">
        <v>14.078999314285712</v>
      </c>
      <c r="AM26" s="110">
        <v>5.4934148571428567</v>
      </c>
      <c r="AN26" s="110">
        <v>2.5484914285714284</v>
      </c>
      <c r="AO26" s="110">
        <v>1.9595067428571424</v>
      </c>
      <c r="AP26" s="110">
        <v>5.0176964571428577</v>
      </c>
      <c r="AQ26" s="110">
        <v>3.6811542857142854</v>
      </c>
      <c r="AR26" s="110">
        <v>2.1633860571428571</v>
      </c>
      <c r="AS26" s="110">
        <v>3.8963602285714281</v>
      </c>
      <c r="AT26" s="110">
        <v>2.1747126857142853</v>
      </c>
      <c r="AU26" s="110">
        <v>2.1747126857142853</v>
      </c>
      <c r="AV26" s="110">
        <v>1.5970546285714282</v>
      </c>
      <c r="AW26" s="110">
        <v>2.1407327999999999</v>
      </c>
      <c r="AX26" s="110">
        <v>2.1407327999999999</v>
      </c>
      <c r="AY26" s="110">
        <v>2.8090038857142856</v>
      </c>
      <c r="AZ26" s="110">
        <v>2.559818057142857</v>
      </c>
      <c r="BA26" s="110">
        <v>2.276652342857143</v>
      </c>
      <c r="BB26" s="110">
        <v>2.1520594285714285</v>
      </c>
      <c r="BC26" s="110">
        <v>2.4805316571428571</v>
      </c>
      <c r="BD26" s="110">
        <v>2.355938742857143</v>
      </c>
      <c r="BE26" s="79">
        <v>0.14898230465823739</v>
      </c>
    </row>
    <row r="27" spans="3:57" x14ac:dyDescent="0.2">
      <c r="C27" s="112" t="s">
        <v>43</v>
      </c>
      <c r="D27" s="113" t="s">
        <v>118</v>
      </c>
      <c r="E27" s="141">
        <v>0.71150400000000014</v>
      </c>
      <c r="F27" s="141">
        <v>0.85694400000000015</v>
      </c>
      <c r="G27" s="141">
        <v>0.63892800000000005</v>
      </c>
      <c r="H27" s="141">
        <v>1.1038679999999998</v>
      </c>
      <c r="I27" s="141">
        <v>0.80784000000000011</v>
      </c>
      <c r="J27" s="141">
        <v>0.63115199999999994</v>
      </c>
      <c r="K27" s="141">
        <v>1.353024</v>
      </c>
      <c r="L27" s="141">
        <v>1.6299359999999998</v>
      </c>
      <c r="M27" s="141">
        <v>1.2156479999999998</v>
      </c>
      <c r="N27" s="141">
        <v>1.83978</v>
      </c>
      <c r="O27" s="141">
        <v>1.5364799999999998</v>
      </c>
      <c r="P27" s="142">
        <v>1.2000960000000003</v>
      </c>
      <c r="Q27" s="112"/>
      <c r="R27" s="113" t="s">
        <v>44</v>
      </c>
      <c r="S27" s="139">
        <v>0.36341574675555982</v>
      </c>
      <c r="T27" s="139">
        <v>0.6988890687301702</v>
      </c>
      <c r="U27" s="152"/>
      <c r="V27" s="113" t="s">
        <v>119</v>
      </c>
      <c r="W27" s="139">
        <v>1.830277832325534</v>
      </c>
      <c r="X27" s="140">
        <v>1.7701768582221182</v>
      </c>
      <c r="AA27" s="130" t="s">
        <v>43</v>
      </c>
      <c r="AB27" s="110" t="s">
        <v>118</v>
      </c>
      <c r="AC27" s="110">
        <v>2.1772800000000001</v>
      </c>
      <c r="AD27" s="110">
        <v>0.99792000000000003</v>
      </c>
      <c r="AE27" s="110">
        <v>1.3983840000000001</v>
      </c>
      <c r="AF27" s="110">
        <v>1.487808</v>
      </c>
      <c r="AG27" s="110">
        <v>2.0658240000000005</v>
      </c>
      <c r="AH27" s="110">
        <v>1.487808</v>
      </c>
      <c r="AI27" s="110">
        <v>0.94867200000000007</v>
      </c>
      <c r="AJ27" s="110">
        <v>1.1352960000000001</v>
      </c>
      <c r="AK27" s="110">
        <v>1.5552000000000001</v>
      </c>
      <c r="AL27" s="110">
        <v>2.05416</v>
      </c>
      <c r="AM27" s="110">
        <v>1.1773439999999999</v>
      </c>
      <c r="AN27" s="110">
        <v>0.36806399999999995</v>
      </c>
      <c r="AO27" s="110">
        <v>0.4380480000000001</v>
      </c>
      <c r="AP27" s="110">
        <v>0.68299200000000015</v>
      </c>
      <c r="AQ27" s="110">
        <v>0.45100799999999996</v>
      </c>
      <c r="AR27" s="110">
        <v>0.37713599999999997</v>
      </c>
      <c r="AS27" s="110">
        <v>0.47692800000000002</v>
      </c>
      <c r="AT27" s="110">
        <v>0.42638400000000004</v>
      </c>
      <c r="AU27" s="110">
        <v>0.42638400000000004</v>
      </c>
      <c r="AV27" s="110">
        <v>0.46785599999999999</v>
      </c>
      <c r="AW27" s="110">
        <v>0.42897600000000008</v>
      </c>
      <c r="AX27" s="110">
        <v>0.42897600000000008</v>
      </c>
      <c r="AY27" s="110">
        <v>0.40564800000000006</v>
      </c>
      <c r="AZ27" s="110">
        <v>0.41342399999999996</v>
      </c>
      <c r="BA27" s="110">
        <v>0.42249600000000004</v>
      </c>
      <c r="BB27" s="110">
        <v>0.42768</v>
      </c>
      <c r="BC27" s="110">
        <v>0.41472000000000003</v>
      </c>
      <c r="BD27" s="110">
        <v>0.41990400000000005</v>
      </c>
      <c r="BE27" s="79">
        <v>2.2589526657098066E-2</v>
      </c>
    </row>
    <row r="28" spans="3:57" x14ac:dyDescent="0.2">
      <c r="C28" s="112"/>
      <c r="D28" s="113" t="s">
        <v>119</v>
      </c>
      <c r="E28" s="141">
        <v>0.17787600000000003</v>
      </c>
      <c r="F28" s="141">
        <v>0.21423600000000001</v>
      </c>
      <c r="G28" s="141">
        <v>0.15973200000000001</v>
      </c>
      <c r="H28" s="141">
        <v>0.27596699999999996</v>
      </c>
      <c r="I28" s="141">
        <v>0.20196000000000003</v>
      </c>
      <c r="J28" s="141">
        <v>0.15778799999999998</v>
      </c>
      <c r="K28" s="141">
        <v>0.338256</v>
      </c>
      <c r="L28" s="141">
        <v>0.40748399999999996</v>
      </c>
      <c r="M28" s="141">
        <v>0.30391199999999996</v>
      </c>
      <c r="N28" s="141">
        <v>0.45994500000000005</v>
      </c>
      <c r="O28" s="141">
        <v>0.38411999999999996</v>
      </c>
      <c r="P28" s="142">
        <v>0.30002400000000007</v>
      </c>
      <c r="Q28" s="112" t="s">
        <v>43</v>
      </c>
      <c r="R28" s="113" t="s">
        <v>118</v>
      </c>
      <c r="S28" s="139">
        <v>4.5752957497328897</v>
      </c>
      <c r="T28" s="139">
        <v>6.4281453779789759</v>
      </c>
      <c r="U28" s="151" t="s">
        <v>42</v>
      </c>
      <c r="V28" s="113" t="s">
        <v>38</v>
      </c>
      <c r="W28" s="139">
        <v>1.8572374800985942</v>
      </c>
      <c r="X28" s="140">
        <v>2.4361095773249706</v>
      </c>
      <c r="AA28" s="130"/>
      <c r="AB28" s="110" t="s">
        <v>119</v>
      </c>
      <c r="AC28" s="110">
        <v>0.54432000000000003</v>
      </c>
      <c r="AD28" s="110">
        <v>0.24948000000000004</v>
      </c>
      <c r="AE28" s="110">
        <v>0.34959600000000002</v>
      </c>
      <c r="AF28" s="110">
        <v>0.371952</v>
      </c>
      <c r="AG28" s="110">
        <v>0.51645600000000014</v>
      </c>
      <c r="AH28" s="110">
        <v>0.371952</v>
      </c>
      <c r="AI28" s="110">
        <v>0.23716800000000002</v>
      </c>
      <c r="AJ28" s="110">
        <v>0.28382400000000002</v>
      </c>
      <c r="AK28" s="110">
        <v>0.38880000000000003</v>
      </c>
      <c r="AL28" s="110">
        <v>0.51354</v>
      </c>
      <c r="AM28" s="110">
        <v>0.29433599999999999</v>
      </c>
      <c r="AN28" s="110">
        <v>9.2015999999999987E-2</v>
      </c>
      <c r="AO28" s="110">
        <v>0.10951200000000001</v>
      </c>
      <c r="AP28" s="110">
        <v>0.17074800000000004</v>
      </c>
      <c r="AQ28" s="110">
        <v>0.11275199999999999</v>
      </c>
      <c r="AR28" s="110">
        <v>9.4283999999999993E-2</v>
      </c>
      <c r="AS28" s="110">
        <v>0.119232</v>
      </c>
      <c r="AT28" s="110">
        <v>0.10659600000000001</v>
      </c>
      <c r="AU28" s="110">
        <v>0.10659600000000001</v>
      </c>
      <c r="AV28" s="110">
        <v>0.11696400000000001</v>
      </c>
      <c r="AW28" s="110">
        <v>0.10724400000000001</v>
      </c>
      <c r="AX28" s="110">
        <v>0.10724400000000001</v>
      </c>
      <c r="AY28" s="110">
        <v>0.10141200000000002</v>
      </c>
      <c r="AZ28" s="110">
        <v>0.10335599999999999</v>
      </c>
      <c r="BA28" s="110">
        <v>0.10562400000000001</v>
      </c>
      <c r="BB28" s="110">
        <v>0.10692</v>
      </c>
      <c r="BC28" s="110">
        <v>0.10367999999999999</v>
      </c>
      <c r="BD28" s="110">
        <v>0.10497600000000001</v>
      </c>
      <c r="BE28" s="79">
        <v>5.6473816642745164E-3</v>
      </c>
    </row>
    <row r="29" spans="3:57" x14ac:dyDescent="0.2">
      <c r="C29" s="136" t="s">
        <v>42</v>
      </c>
      <c r="D29" s="113" t="s">
        <v>38</v>
      </c>
      <c r="E29" s="141">
        <v>1.3199999999999998</v>
      </c>
      <c r="F29" s="141">
        <v>1.3440000000000001</v>
      </c>
      <c r="G29" s="141">
        <v>1.296</v>
      </c>
      <c r="H29" s="141">
        <v>9.3800000000000008E-2</v>
      </c>
      <c r="I29" s="141">
        <v>1.3199999999999998</v>
      </c>
      <c r="J29" s="141">
        <v>1.296</v>
      </c>
      <c r="K29" s="141">
        <v>1.9679999999999997</v>
      </c>
      <c r="L29" s="141">
        <v>1.9679999999999997</v>
      </c>
      <c r="M29" s="141">
        <v>1.92</v>
      </c>
      <c r="N29" s="141">
        <v>0.33500000000000002</v>
      </c>
      <c r="O29" s="141">
        <v>1.944</v>
      </c>
      <c r="P29" s="142">
        <v>1.92</v>
      </c>
      <c r="Q29" s="112"/>
      <c r="R29" s="113" t="s">
        <v>119</v>
      </c>
      <c r="S29" s="139">
        <v>1.1438239374332224</v>
      </c>
      <c r="T29" s="139">
        <v>1.607036344494744</v>
      </c>
      <c r="U29" s="151" t="s">
        <v>41</v>
      </c>
      <c r="V29" s="113" t="s">
        <v>120</v>
      </c>
      <c r="W29" s="139">
        <v>6.1357623416590608</v>
      </c>
      <c r="X29" s="140">
        <v>8.048184233236567</v>
      </c>
      <c r="AA29" s="86" t="s">
        <v>42</v>
      </c>
      <c r="AB29" s="110" t="s">
        <v>38</v>
      </c>
      <c r="AC29" s="110">
        <v>2.5920000000000001</v>
      </c>
      <c r="AD29" s="110">
        <v>1.6319999999999999</v>
      </c>
      <c r="AE29" s="110">
        <v>2.0160000000000005</v>
      </c>
      <c r="AF29" s="110">
        <v>2.0880000000000001</v>
      </c>
      <c r="AG29" s="110">
        <v>2.52</v>
      </c>
      <c r="AH29" s="110">
        <v>2.0880000000000001</v>
      </c>
      <c r="AI29" s="110">
        <v>1.5840000000000001</v>
      </c>
      <c r="AJ29" s="110">
        <v>1.8480000000000001</v>
      </c>
      <c r="AK29" s="110">
        <v>2.2080000000000002</v>
      </c>
      <c r="AL29" s="110">
        <v>2.6160000000000001</v>
      </c>
      <c r="AM29" s="110">
        <v>1.536</v>
      </c>
      <c r="AN29" s="110">
        <v>0.76800000000000002</v>
      </c>
      <c r="AO29" s="110">
        <v>0.64800000000000002</v>
      </c>
      <c r="AP29" s="110">
        <v>1.1760000000000002</v>
      </c>
      <c r="AQ29" s="110">
        <v>0.96</v>
      </c>
      <c r="AR29" s="110">
        <v>0.69599999999999995</v>
      </c>
      <c r="AS29" s="110">
        <v>1.0080000000000002</v>
      </c>
      <c r="AT29" s="110">
        <v>0.69599999999999995</v>
      </c>
      <c r="AU29" s="110">
        <v>0.69599999999999995</v>
      </c>
      <c r="AV29" s="110">
        <v>0.55200000000000005</v>
      </c>
      <c r="AW29" s="110">
        <v>0.67200000000000004</v>
      </c>
      <c r="AX29" s="110">
        <v>0.67200000000000004</v>
      </c>
      <c r="AY29" s="110">
        <v>0.81599999999999995</v>
      </c>
      <c r="AZ29" s="110">
        <v>0.76800000000000002</v>
      </c>
      <c r="BA29" s="110">
        <v>0.72</v>
      </c>
      <c r="BB29" s="110">
        <v>0.67200000000000004</v>
      </c>
      <c r="BC29" s="110">
        <v>0.74399999999999999</v>
      </c>
      <c r="BD29" s="110">
        <v>0.72</v>
      </c>
      <c r="BE29" s="79">
        <v>3.4937362852970714E-2</v>
      </c>
    </row>
    <row r="30" spans="3:57" x14ac:dyDescent="0.2">
      <c r="C30" s="136" t="s">
        <v>41</v>
      </c>
      <c r="D30" s="113" t="s">
        <v>120</v>
      </c>
      <c r="E30" s="141">
        <v>4.4160000000000004</v>
      </c>
      <c r="F30" s="141">
        <v>4.4399999999999995</v>
      </c>
      <c r="G30" s="141">
        <v>4.2959999999999994</v>
      </c>
      <c r="H30" s="141">
        <v>0.31220000000000003</v>
      </c>
      <c r="I30" s="141">
        <v>4.3440000000000003</v>
      </c>
      <c r="J30" s="141">
        <v>4.2959999999999994</v>
      </c>
      <c r="K30" s="141">
        <v>6.5279999999999996</v>
      </c>
      <c r="L30" s="141">
        <v>6.5520000000000005</v>
      </c>
      <c r="M30" s="141">
        <v>6.3840000000000003</v>
      </c>
      <c r="N30" s="141">
        <v>1.115</v>
      </c>
      <c r="O30" s="141">
        <v>6.4560000000000004</v>
      </c>
      <c r="P30" s="142">
        <v>6.3599999999999994</v>
      </c>
      <c r="Q30" s="136" t="s">
        <v>42</v>
      </c>
      <c r="R30" s="113" t="s">
        <v>38</v>
      </c>
      <c r="S30" s="139">
        <v>1.9494794761839793</v>
      </c>
      <c r="T30" s="139">
        <v>2.7636493184761006</v>
      </c>
      <c r="U30" s="152" t="s">
        <v>40</v>
      </c>
      <c r="V30" s="113" t="s">
        <v>38</v>
      </c>
      <c r="W30" s="139">
        <v>7.3601034393600022</v>
      </c>
      <c r="X30" s="140">
        <v>11.04944779008</v>
      </c>
      <c r="AA30" s="86" t="s">
        <v>41</v>
      </c>
      <c r="AB30" s="110" t="s">
        <v>120</v>
      </c>
      <c r="AC30" s="110">
        <v>8.6159999999999997</v>
      </c>
      <c r="AD30" s="110">
        <v>5.4479999999999995</v>
      </c>
      <c r="AE30" s="110">
        <v>6.6720000000000006</v>
      </c>
      <c r="AF30" s="110">
        <v>6.9119999999999999</v>
      </c>
      <c r="AG30" s="110">
        <v>8.3520000000000003</v>
      </c>
      <c r="AH30" s="110">
        <v>6.9119999999999999</v>
      </c>
      <c r="AI30" s="110">
        <v>5.2799999999999994</v>
      </c>
      <c r="AJ30" s="110">
        <v>6.1199999999999992</v>
      </c>
      <c r="AK30" s="110">
        <v>7.3679999999999994</v>
      </c>
      <c r="AL30" s="110">
        <v>8.6399999999999988</v>
      </c>
      <c r="AM30" s="110">
        <v>5.1120000000000001</v>
      </c>
      <c r="AN30" s="110">
        <v>2.544</v>
      </c>
      <c r="AO30" s="110">
        <v>2.1360000000000001</v>
      </c>
      <c r="AP30" s="110">
        <v>3.8879999999999999</v>
      </c>
      <c r="AQ30" s="110">
        <v>3.1920000000000002</v>
      </c>
      <c r="AR30" s="110">
        <v>2.2799999999999998</v>
      </c>
      <c r="AS30" s="110">
        <v>3.3120000000000003</v>
      </c>
      <c r="AT30" s="110">
        <v>2.2799999999999998</v>
      </c>
      <c r="AU30" s="110">
        <v>2.2799999999999998</v>
      </c>
      <c r="AV30" s="110">
        <v>1.8480000000000001</v>
      </c>
      <c r="AW30" s="110">
        <v>2.2560000000000002</v>
      </c>
      <c r="AX30" s="110">
        <v>2.2560000000000002</v>
      </c>
      <c r="AY30" s="110">
        <v>2.6880000000000002</v>
      </c>
      <c r="AZ30" s="110">
        <v>2.544</v>
      </c>
      <c r="BA30" s="110">
        <v>2.3520000000000003</v>
      </c>
      <c r="BB30" s="110">
        <v>2.2799999999999998</v>
      </c>
      <c r="BC30" s="110">
        <v>2.496</v>
      </c>
      <c r="BD30" s="110">
        <v>2.4</v>
      </c>
      <c r="BE30" s="79">
        <v>0.11584092304886523</v>
      </c>
    </row>
    <row r="31" spans="3:57" x14ac:dyDescent="0.2">
      <c r="C31" s="112" t="s">
        <v>40</v>
      </c>
      <c r="D31" s="113" t="s">
        <v>38</v>
      </c>
      <c r="E31" s="141">
        <v>2.1534869952000002</v>
      </c>
      <c r="F31" s="141">
        <v>2.1611764224000005</v>
      </c>
      <c r="G31" s="141">
        <v>2.0845864512000003</v>
      </c>
      <c r="H31" s="141">
        <v>1.1324610000000004</v>
      </c>
      <c r="I31" s="141">
        <v>2.1352092479999998</v>
      </c>
      <c r="J31" s="141">
        <v>2.0563989696000005</v>
      </c>
      <c r="K31" s="141">
        <v>3.493318752</v>
      </c>
      <c r="L31" s="141">
        <v>3.5012621952000007</v>
      </c>
      <c r="M31" s="141">
        <v>3.3626145600000008</v>
      </c>
      <c r="N31" s="141">
        <v>1.8874350000000004</v>
      </c>
      <c r="O31" s="141">
        <v>3.4251196032000006</v>
      </c>
      <c r="P31" s="142">
        <v>3.3116270688</v>
      </c>
      <c r="Q31" s="136" t="s">
        <v>41</v>
      </c>
      <c r="R31" s="113" t="s">
        <v>120</v>
      </c>
      <c r="S31" s="139">
        <v>6.4405025657633725</v>
      </c>
      <c r="T31" s="139">
        <v>9.1302784891877007</v>
      </c>
      <c r="U31" s="152"/>
      <c r="V31" s="113" t="s">
        <v>121</v>
      </c>
      <c r="W31" s="141">
        <v>1.144904979456</v>
      </c>
      <c r="X31" s="142">
        <v>1.7188029895680004</v>
      </c>
      <c r="AA31" s="130" t="s">
        <v>40</v>
      </c>
      <c r="AB31" s="110" t="s">
        <v>38</v>
      </c>
      <c r="AC31" s="110">
        <v>5.0649447744000007</v>
      </c>
      <c r="AD31" s="110">
        <v>2.7382183488000003</v>
      </c>
      <c r="AE31" s="110">
        <v>3.5684162495999998</v>
      </c>
      <c r="AF31" s="110">
        <v>3.7378298880000003</v>
      </c>
      <c r="AG31" s="110">
        <v>4.8325455359999987</v>
      </c>
      <c r="AH31" s="110">
        <v>3.7378298880000003</v>
      </c>
      <c r="AI31" s="110">
        <v>2.6579067840000001</v>
      </c>
      <c r="AJ31" s="110">
        <v>3.1974258816000005</v>
      </c>
      <c r="AK31" s="110">
        <v>4.0553581824</v>
      </c>
      <c r="AL31" s="110">
        <v>5.0825926656</v>
      </c>
      <c r="AM31" s="110">
        <v>2.5271362367999997</v>
      </c>
      <c r="AN31" s="110">
        <v>1.4399472383999998</v>
      </c>
      <c r="AO31" s="110">
        <v>1.2364446527999999</v>
      </c>
      <c r="AP31" s="110">
        <v>2.2749263424000001</v>
      </c>
      <c r="AQ31" s="110">
        <v>1.8196472448000003</v>
      </c>
      <c r="AR31" s="110">
        <v>1.3044665087999998</v>
      </c>
      <c r="AS31" s="110">
        <v>1.9078644095999999</v>
      </c>
      <c r="AT31" s="110">
        <v>1.2939466175999998</v>
      </c>
      <c r="AU31" s="110">
        <v>1.2939466175999998</v>
      </c>
      <c r="AV31" s="110">
        <v>1.0760361407999999</v>
      </c>
      <c r="AW31" s="110">
        <v>1.2834267264000001</v>
      </c>
      <c r="AX31" s="110">
        <v>1.2834267264000001</v>
      </c>
      <c r="AY31" s="110">
        <v>1.5411689855999999</v>
      </c>
      <c r="AZ31" s="110">
        <v>1.4399472383999998</v>
      </c>
      <c r="BA31" s="110">
        <v>1.3418358912000004</v>
      </c>
      <c r="BB31" s="110">
        <v>1.3044665087999998</v>
      </c>
      <c r="BC31" s="110">
        <v>1.4290385472</v>
      </c>
      <c r="BD31" s="110">
        <v>1.3797236736</v>
      </c>
      <c r="BE31" s="79">
        <v>6.2395118306997663E-2</v>
      </c>
    </row>
    <row r="32" spans="3:57" x14ac:dyDescent="0.2">
      <c r="C32" s="112"/>
      <c r="D32" s="113" t="s">
        <v>121</v>
      </c>
      <c r="E32" s="141">
        <v>0.33498686591999993</v>
      </c>
      <c r="F32" s="141">
        <v>0.33618299903999993</v>
      </c>
      <c r="G32" s="141">
        <v>0.32426900351999999</v>
      </c>
      <c r="H32" s="141">
        <v>0.17616059999999997</v>
      </c>
      <c r="I32" s="141">
        <v>0.33214366079999996</v>
      </c>
      <c r="J32" s="141">
        <v>0.31988428415999998</v>
      </c>
      <c r="K32" s="141">
        <v>0.5434051392</v>
      </c>
      <c r="L32" s="141">
        <v>0.54464078591999987</v>
      </c>
      <c r="M32" s="141">
        <v>0.52307337600000003</v>
      </c>
      <c r="N32" s="141">
        <v>0.293601</v>
      </c>
      <c r="O32" s="141">
        <v>0.53279638271999996</v>
      </c>
      <c r="P32" s="142">
        <v>0.51514198847999992</v>
      </c>
      <c r="Q32" s="112" t="s">
        <v>40</v>
      </c>
      <c r="R32" s="113" t="s">
        <v>38</v>
      </c>
      <c r="S32" s="141">
        <v>4.4291318400000002</v>
      </c>
      <c r="T32" s="141">
        <v>7.4771424000000009</v>
      </c>
      <c r="U32" s="152"/>
      <c r="V32" s="113" t="s">
        <v>118</v>
      </c>
      <c r="W32" s="141">
        <v>0.49067356262400003</v>
      </c>
      <c r="X32" s="142">
        <v>0.73662985267200021</v>
      </c>
      <c r="AA32" s="130"/>
      <c r="AB32" s="110" t="s">
        <v>121</v>
      </c>
      <c r="AC32" s="110">
        <v>0.78788029823999994</v>
      </c>
      <c r="AD32" s="110">
        <v>0.42594507647999996</v>
      </c>
      <c r="AE32" s="110">
        <v>0.55508697216000014</v>
      </c>
      <c r="AF32" s="110">
        <v>0.58144020479999992</v>
      </c>
      <c r="AG32" s="110">
        <v>0.75172930559999984</v>
      </c>
      <c r="AH32" s="110">
        <v>0.58144020479999992</v>
      </c>
      <c r="AI32" s="110">
        <v>0.41345216639999999</v>
      </c>
      <c r="AJ32" s="110">
        <v>0.49737735935999994</v>
      </c>
      <c r="AK32" s="110">
        <v>0.63083349504000008</v>
      </c>
      <c r="AL32" s="110">
        <v>0.79062552576000011</v>
      </c>
      <c r="AM32" s="110">
        <v>0.39311008127999991</v>
      </c>
      <c r="AN32" s="110">
        <v>0.22399179264000002</v>
      </c>
      <c r="AO32" s="110">
        <v>0.19233583487999995</v>
      </c>
      <c r="AP32" s="110">
        <v>0.35387743103999991</v>
      </c>
      <c r="AQ32" s="110">
        <v>0.28305623807999997</v>
      </c>
      <c r="AR32" s="110">
        <v>0.20291701247999996</v>
      </c>
      <c r="AS32" s="110">
        <v>0.29677890815999997</v>
      </c>
      <c r="AT32" s="110">
        <v>0.20128058495999998</v>
      </c>
      <c r="AU32" s="110">
        <v>0.20128058495999998</v>
      </c>
      <c r="AV32" s="110">
        <v>0.16738339967999999</v>
      </c>
      <c r="AW32" s="110">
        <v>0.19964415744</v>
      </c>
      <c r="AX32" s="110">
        <v>0.19964415744</v>
      </c>
      <c r="AY32" s="110">
        <v>0.23973739775999994</v>
      </c>
      <c r="AZ32" s="110">
        <v>0.22399179264000002</v>
      </c>
      <c r="BA32" s="110">
        <v>0.20873002752</v>
      </c>
      <c r="BB32" s="110">
        <v>0.20291701247999996</v>
      </c>
      <c r="BC32" s="110">
        <v>0.22229488511999998</v>
      </c>
      <c r="BD32" s="110">
        <v>0.21462368255999997</v>
      </c>
      <c r="BE32" s="79">
        <v>9.7059072921996305E-3</v>
      </c>
    </row>
    <row r="33" spans="3:57" x14ac:dyDescent="0.2">
      <c r="C33" s="112"/>
      <c r="D33" s="113" t="s">
        <v>118</v>
      </c>
      <c r="E33" s="141">
        <v>0.14356579967999999</v>
      </c>
      <c r="F33" s="141">
        <v>0.14407842815999999</v>
      </c>
      <c r="G33" s="141">
        <v>0.13897243008000001</v>
      </c>
      <c r="H33" s="141">
        <v>7.5497400000000006E-2</v>
      </c>
      <c r="I33" s="141">
        <v>0.14234728320000004</v>
      </c>
      <c r="J33" s="141">
        <v>0.13709326464000002</v>
      </c>
      <c r="K33" s="141">
        <v>0.23288791679999998</v>
      </c>
      <c r="L33" s="141">
        <v>0.23341747968000001</v>
      </c>
      <c r="M33" s="141">
        <v>0.22417430400000002</v>
      </c>
      <c r="N33" s="141">
        <v>0.125829</v>
      </c>
      <c r="O33" s="141">
        <v>0.22834130687999996</v>
      </c>
      <c r="P33" s="142">
        <v>0.22077513792</v>
      </c>
      <c r="Q33" s="112"/>
      <c r="R33" s="113" t="s">
        <v>121</v>
      </c>
      <c r="S33" s="141">
        <v>0.68897606399999989</v>
      </c>
      <c r="T33" s="141">
        <v>1.16311104</v>
      </c>
      <c r="U33" s="151" t="s">
        <v>39</v>
      </c>
      <c r="V33" s="113" t="s">
        <v>38</v>
      </c>
      <c r="W33" s="139">
        <v>55</v>
      </c>
      <c r="X33" s="140">
        <v>55</v>
      </c>
      <c r="AA33" s="130"/>
      <c r="AB33" s="110" t="s">
        <v>118</v>
      </c>
      <c r="AC33" s="110">
        <v>0.33766298496000002</v>
      </c>
      <c r="AD33" s="110">
        <v>0.18254788991999998</v>
      </c>
      <c r="AE33" s="110">
        <v>0.23789441664000002</v>
      </c>
      <c r="AF33" s="110">
        <v>0.2491886592</v>
      </c>
      <c r="AG33" s="110">
        <v>0.32216970239999992</v>
      </c>
      <c r="AH33" s="110">
        <v>0.2491886592</v>
      </c>
      <c r="AI33" s="110">
        <v>0.17719378560000001</v>
      </c>
      <c r="AJ33" s="110">
        <v>0.21316172544</v>
      </c>
      <c r="AK33" s="110">
        <v>0.27035721215999997</v>
      </c>
      <c r="AL33" s="110">
        <v>0.33883951104000004</v>
      </c>
      <c r="AM33" s="110">
        <v>0.16847574911999999</v>
      </c>
      <c r="AN33" s="110">
        <v>9.5996482560000013E-2</v>
      </c>
      <c r="AO33" s="110">
        <v>8.2429643519999998E-2</v>
      </c>
      <c r="AP33" s="110">
        <v>0.15166175615999999</v>
      </c>
      <c r="AQ33" s="110">
        <v>0.12130981631999999</v>
      </c>
      <c r="AR33" s="110">
        <v>8.696443392E-2</v>
      </c>
      <c r="AS33" s="110">
        <v>0.12719096064000002</v>
      </c>
      <c r="AT33" s="110">
        <v>8.6263107840000006E-2</v>
      </c>
      <c r="AU33" s="110">
        <v>8.6263107840000006E-2</v>
      </c>
      <c r="AV33" s="110">
        <v>7.1735742719999995E-2</v>
      </c>
      <c r="AW33" s="110">
        <v>8.5561781759999997E-2</v>
      </c>
      <c r="AX33" s="110">
        <v>8.5561781759999997E-2</v>
      </c>
      <c r="AY33" s="110">
        <v>0.10274459904</v>
      </c>
      <c r="AZ33" s="110">
        <v>9.5996482560000013E-2</v>
      </c>
      <c r="BA33" s="110">
        <v>8.9455726080000006E-2</v>
      </c>
      <c r="BB33" s="110">
        <v>8.696443392E-2</v>
      </c>
      <c r="BC33" s="110">
        <v>9.5269236479999977E-2</v>
      </c>
      <c r="BD33" s="110">
        <v>9.1981578240000014E-2</v>
      </c>
      <c r="BE33" s="79">
        <v>4.1596745537998449E-3</v>
      </c>
    </row>
    <row r="34" spans="3:57" x14ac:dyDescent="0.2">
      <c r="C34" s="112" t="s">
        <v>37</v>
      </c>
      <c r="D34" s="113" t="s">
        <v>122</v>
      </c>
      <c r="E34" s="143">
        <v>3.96</v>
      </c>
      <c r="F34" s="143">
        <v>3.96</v>
      </c>
      <c r="G34" s="143">
        <v>3.88</v>
      </c>
      <c r="H34" s="143">
        <v>0</v>
      </c>
      <c r="I34" s="143">
        <v>3.9000000000000004</v>
      </c>
      <c r="J34" s="143">
        <v>3.88</v>
      </c>
      <c r="K34" s="143">
        <v>5.5200000000000005</v>
      </c>
      <c r="L34" s="143">
        <v>5.5400000000000009</v>
      </c>
      <c r="M34" s="143">
        <v>5.4</v>
      </c>
      <c r="N34" s="143">
        <v>0</v>
      </c>
      <c r="O34" s="143">
        <v>5.44</v>
      </c>
      <c r="P34" s="144">
        <v>5.3800000000000008</v>
      </c>
      <c r="Q34" s="112"/>
      <c r="R34" s="113" t="s">
        <v>118</v>
      </c>
      <c r="S34" s="141">
        <v>0.29527545599999999</v>
      </c>
      <c r="T34" s="141">
        <v>0.49847616000000011</v>
      </c>
      <c r="U34" s="152" t="s">
        <v>37</v>
      </c>
      <c r="V34" s="113" t="s">
        <v>122</v>
      </c>
      <c r="W34" s="139">
        <v>4.3196393179234587</v>
      </c>
      <c r="X34" s="140">
        <v>5.5723248925566375</v>
      </c>
      <c r="AA34" s="130" t="s">
        <v>37</v>
      </c>
      <c r="AB34" s="110" t="s">
        <v>122</v>
      </c>
      <c r="AC34" s="110">
        <v>7.16</v>
      </c>
      <c r="AD34" s="110">
        <v>4.6999999999999993</v>
      </c>
      <c r="AE34" s="110">
        <v>5.620000000000001</v>
      </c>
      <c r="AF34" s="110">
        <v>5.8</v>
      </c>
      <c r="AG34" s="110">
        <v>6.9599999999999991</v>
      </c>
      <c r="AH34" s="110">
        <v>5.8</v>
      </c>
      <c r="AI34" s="110">
        <v>4.58</v>
      </c>
      <c r="AJ34" s="110">
        <v>5.2</v>
      </c>
      <c r="AK34" s="110">
        <v>6.16</v>
      </c>
      <c r="AL34" s="110">
        <v>7.1999999999999993</v>
      </c>
      <c r="AM34" s="110">
        <v>4.46</v>
      </c>
      <c r="AN34" s="110">
        <v>2.46</v>
      </c>
      <c r="AO34" s="110">
        <v>2.1800000000000002</v>
      </c>
      <c r="AP34" s="110">
        <v>3.4000000000000004</v>
      </c>
      <c r="AQ34" s="110">
        <v>2.92</v>
      </c>
      <c r="AR34" s="110">
        <v>2.3000000000000003</v>
      </c>
      <c r="AS34" s="110">
        <v>3</v>
      </c>
      <c r="AT34" s="110">
        <v>2.3000000000000003</v>
      </c>
      <c r="AU34" s="110">
        <v>2.3000000000000003</v>
      </c>
      <c r="AV34" s="110">
        <v>2.02</v>
      </c>
      <c r="AW34" s="110">
        <v>2.3000000000000003</v>
      </c>
      <c r="AX34" s="110">
        <v>2.3000000000000003</v>
      </c>
      <c r="AY34" s="110">
        <v>2.56</v>
      </c>
      <c r="AZ34" s="110">
        <v>2.48</v>
      </c>
      <c r="BA34" s="110">
        <v>2.36</v>
      </c>
      <c r="BB34" s="110">
        <v>2.2800000000000002</v>
      </c>
      <c r="BC34" s="110">
        <v>2.44</v>
      </c>
      <c r="BD34" s="110">
        <v>2.38</v>
      </c>
      <c r="BE34" s="79">
        <v>9.9725279613572707E-2</v>
      </c>
    </row>
    <row r="35" spans="3:57" x14ac:dyDescent="0.2">
      <c r="C35" s="112"/>
      <c r="D35" s="113" t="s">
        <v>123</v>
      </c>
      <c r="E35" s="143">
        <v>3.7</v>
      </c>
      <c r="F35" s="143">
        <v>3.74</v>
      </c>
      <c r="G35" s="143">
        <v>3.5599999999999996</v>
      </c>
      <c r="H35" s="143">
        <v>2.25</v>
      </c>
      <c r="I35" s="143">
        <v>3.66</v>
      </c>
      <c r="J35" s="143">
        <v>3.54</v>
      </c>
      <c r="K35" s="143">
        <v>6.32</v>
      </c>
      <c r="L35" s="143">
        <v>6.4</v>
      </c>
      <c r="M35" s="143">
        <v>6.08</v>
      </c>
      <c r="N35" s="143">
        <v>3.657</v>
      </c>
      <c r="O35" s="143">
        <v>6.24</v>
      </c>
      <c r="P35" s="144">
        <v>6.04</v>
      </c>
      <c r="Q35" s="112" t="s">
        <v>37</v>
      </c>
      <c r="R35" s="113" t="s">
        <v>122</v>
      </c>
      <c r="S35" s="139">
        <v>4.427718795100267</v>
      </c>
      <c r="T35" s="139">
        <v>6.1362446465761424</v>
      </c>
      <c r="U35" s="152"/>
      <c r="V35" s="113" t="s">
        <v>123</v>
      </c>
      <c r="W35" s="139">
        <v>6.6265068702783045</v>
      </c>
      <c r="X35" s="140">
        <v>10.243324157570141</v>
      </c>
      <c r="AA35" s="130"/>
      <c r="AB35" s="110" t="s">
        <v>123</v>
      </c>
      <c r="AC35" s="110">
        <v>9.52</v>
      </c>
      <c r="AD35" s="110">
        <v>4.9000000000000004</v>
      </c>
      <c r="AE35" s="110">
        <v>6.5</v>
      </c>
      <c r="AF35" s="110">
        <v>6.86</v>
      </c>
      <c r="AG35" s="110">
        <v>9.1</v>
      </c>
      <c r="AH35" s="110">
        <v>6.86</v>
      </c>
      <c r="AI35" s="110">
        <v>4.6999999999999993</v>
      </c>
      <c r="AJ35" s="110">
        <v>5.7399999999999993</v>
      </c>
      <c r="AK35" s="110">
        <v>7.52</v>
      </c>
      <c r="AL35" s="110">
        <v>9.5399999999999991</v>
      </c>
      <c r="AM35" s="110">
        <v>4.4800000000000004</v>
      </c>
      <c r="AN35" s="110">
        <v>2.1</v>
      </c>
      <c r="AO35" s="110">
        <v>1.7199999999999998</v>
      </c>
      <c r="AP35" s="110">
        <v>3.62</v>
      </c>
      <c r="AQ35" s="110">
        <v>2.8000000000000003</v>
      </c>
      <c r="AR35" s="110">
        <v>1.8599999999999999</v>
      </c>
      <c r="AS35" s="110">
        <v>2.94</v>
      </c>
      <c r="AT35" s="110">
        <v>1.8599999999999999</v>
      </c>
      <c r="AU35" s="110">
        <v>1.8599999999999999</v>
      </c>
      <c r="AV35" s="110">
        <v>1.48</v>
      </c>
      <c r="AW35" s="110">
        <v>1.8399999999999999</v>
      </c>
      <c r="AX35" s="110">
        <v>1.8399999999999999</v>
      </c>
      <c r="AY35" s="110">
        <v>2.2800000000000002</v>
      </c>
      <c r="AZ35" s="110">
        <v>2.1</v>
      </c>
      <c r="BA35" s="110">
        <v>1.92</v>
      </c>
      <c r="BB35" s="110">
        <v>1.8599999999999999</v>
      </c>
      <c r="BC35" s="110">
        <v>2.06</v>
      </c>
      <c r="BD35" s="110">
        <v>1.98</v>
      </c>
      <c r="BE35" s="79">
        <v>0.11051885145132448</v>
      </c>
    </row>
    <row r="36" spans="3:57" x14ac:dyDescent="0.2">
      <c r="C36" s="112"/>
      <c r="D36" s="113" t="s">
        <v>124</v>
      </c>
      <c r="E36" s="143">
        <v>0.68</v>
      </c>
      <c r="F36" s="143">
        <v>0.66</v>
      </c>
      <c r="G36" s="143">
        <v>0.68</v>
      </c>
      <c r="H36" s="143">
        <v>0</v>
      </c>
      <c r="I36" s="143">
        <v>0.68</v>
      </c>
      <c r="J36" s="143">
        <v>0.68</v>
      </c>
      <c r="K36" s="143">
        <v>1.1000000000000001</v>
      </c>
      <c r="L36" s="143">
        <v>1.1000000000000001</v>
      </c>
      <c r="M36" s="143">
        <v>1.1200000000000001</v>
      </c>
      <c r="N36" s="143">
        <v>0</v>
      </c>
      <c r="O36" s="143">
        <v>1.1000000000000001</v>
      </c>
      <c r="P36" s="144">
        <v>1.1200000000000001</v>
      </c>
      <c r="Q36" s="112"/>
      <c r="R36" s="113" t="s">
        <v>123</v>
      </c>
      <c r="S36" s="139">
        <v>7.7687089430381828</v>
      </c>
      <c r="T36" s="139">
        <v>13.560417992855175</v>
      </c>
      <c r="U36" s="152"/>
      <c r="V36" s="113" t="s">
        <v>124</v>
      </c>
      <c r="W36" s="139">
        <v>0.48254033831713872</v>
      </c>
      <c r="X36" s="140">
        <v>0.48254033831713872</v>
      </c>
      <c r="AA36" s="130"/>
      <c r="AB36" s="110" t="s">
        <v>124</v>
      </c>
      <c r="AC36" s="110">
        <v>1.06</v>
      </c>
      <c r="AD36" s="110">
        <v>1.1600000000000001</v>
      </c>
      <c r="AE36" s="110">
        <v>1.1000000000000001</v>
      </c>
      <c r="AF36" s="110">
        <v>1.08</v>
      </c>
      <c r="AG36" s="110">
        <v>1.06</v>
      </c>
      <c r="AH36" s="110">
        <v>1.08</v>
      </c>
      <c r="AI36" s="110">
        <v>1.1600000000000001</v>
      </c>
      <c r="AJ36" s="110">
        <v>1.1400000000000001</v>
      </c>
      <c r="AK36" s="110">
        <v>1.08</v>
      </c>
      <c r="AL36" s="110">
        <v>1.06</v>
      </c>
      <c r="AM36" s="110">
        <v>1.1600000000000001</v>
      </c>
      <c r="AN36" s="110">
        <v>0.6</v>
      </c>
      <c r="AO36" s="110">
        <v>0.62</v>
      </c>
      <c r="AP36" s="110">
        <v>0.52</v>
      </c>
      <c r="AQ36" s="110">
        <v>0.58000000000000007</v>
      </c>
      <c r="AR36" s="110">
        <v>0.6</v>
      </c>
      <c r="AS36" s="110">
        <v>0.58000000000000007</v>
      </c>
      <c r="AT36" s="110">
        <v>0.62</v>
      </c>
      <c r="AU36" s="110">
        <v>0.62</v>
      </c>
      <c r="AV36" s="110">
        <v>0.62</v>
      </c>
      <c r="AW36" s="110">
        <v>0.70000000000000007</v>
      </c>
      <c r="AX36" s="110">
        <v>0.62</v>
      </c>
      <c r="AY36" s="110">
        <v>0.62</v>
      </c>
      <c r="AZ36" s="110">
        <v>0.76</v>
      </c>
      <c r="BA36" s="110">
        <v>0.62</v>
      </c>
      <c r="BB36" s="110">
        <v>0.62</v>
      </c>
      <c r="BC36" s="110">
        <v>0.62</v>
      </c>
      <c r="BD36" s="110">
        <v>0.62</v>
      </c>
      <c r="BE36" s="79">
        <v>2.1000397562298267E-2</v>
      </c>
    </row>
    <row r="37" spans="3:57" x14ac:dyDescent="0.2">
      <c r="C37" s="112"/>
      <c r="D37" s="113" t="s">
        <v>125</v>
      </c>
      <c r="E37" s="141">
        <v>0</v>
      </c>
      <c r="F37" s="141">
        <v>0</v>
      </c>
      <c r="G37" s="141">
        <v>0</v>
      </c>
      <c r="H37" s="141">
        <v>0</v>
      </c>
      <c r="I37" s="141">
        <v>0</v>
      </c>
      <c r="J37" s="141">
        <v>0</v>
      </c>
      <c r="K37" s="141">
        <v>0</v>
      </c>
      <c r="L37" s="141">
        <v>0</v>
      </c>
      <c r="M37" s="141">
        <v>0</v>
      </c>
      <c r="N37" s="141">
        <v>0</v>
      </c>
      <c r="O37" s="141">
        <v>0</v>
      </c>
      <c r="P37" s="142">
        <v>0</v>
      </c>
      <c r="Q37" s="112"/>
      <c r="R37" s="113" t="s">
        <v>124</v>
      </c>
      <c r="S37" s="139">
        <v>0.64968158281980126</v>
      </c>
      <c r="T37" s="139">
        <v>0.64900478864257194</v>
      </c>
      <c r="U37" s="152"/>
      <c r="V37" s="113" t="s">
        <v>125</v>
      </c>
      <c r="W37" s="139">
        <v>1.8465061282740516</v>
      </c>
      <c r="X37" s="140">
        <v>2.4168776861501375</v>
      </c>
      <c r="AA37" s="130"/>
      <c r="AB37" s="110" t="s">
        <v>125</v>
      </c>
      <c r="AC37" s="110">
        <v>0</v>
      </c>
      <c r="AD37" s="110">
        <v>0</v>
      </c>
      <c r="AE37" s="110">
        <v>0</v>
      </c>
      <c r="AF37" s="110">
        <v>0</v>
      </c>
      <c r="AG37" s="110">
        <v>0</v>
      </c>
      <c r="AH37" s="110">
        <v>0</v>
      </c>
      <c r="AI37" s="110">
        <v>0</v>
      </c>
      <c r="AJ37" s="110">
        <v>0</v>
      </c>
      <c r="AK37" s="110">
        <v>0</v>
      </c>
      <c r="AL37" s="110">
        <v>0</v>
      </c>
      <c r="AM37" s="110">
        <v>0</v>
      </c>
      <c r="AN37" s="110">
        <v>0</v>
      </c>
      <c r="AO37" s="110">
        <v>0</v>
      </c>
      <c r="AP37" s="110">
        <v>0</v>
      </c>
      <c r="AQ37" s="110">
        <v>0</v>
      </c>
      <c r="AR37" s="110">
        <v>0</v>
      </c>
      <c r="AS37" s="110">
        <v>0</v>
      </c>
      <c r="AT37" s="110">
        <v>0</v>
      </c>
      <c r="AU37" s="110">
        <v>0</v>
      </c>
      <c r="AV37" s="110">
        <v>0</v>
      </c>
      <c r="AW37" s="110">
        <v>0</v>
      </c>
      <c r="AX37" s="110">
        <v>0</v>
      </c>
      <c r="AY37" s="110">
        <v>0</v>
      </c>
      <c r="AZ37" s="110">
        <v>0</v>
      </c>
      <c r="BA37" s="110">
        <v>0</v>
      </c>
      <c r="BB37" s="110">
        <v>0</v>
      </c>
      <c r="BC37" s="110">
        <v>0</v>
      </c>
      <c r="BD37" s="110">
        <v>0</v>
      </c>
      <c r="BE37" s="79">
        <v>0</v>
      </c>
    </row>
    <row r="38" spans="3:57" x14ac:dyDescent="0.2">
      <c r="C38" s="112" t="s">
        <v>35</v>
      </c>
      <c r="D38" s="113" t="s">
        <v>126</v>
      </c>
      <c r="E38" s="141">
        <v>25.90945653206651</v>
      </c>
      <c r="F38" s="141">
        <v>25.917999049881239</v>
      </c>
      <c r="G38" s="141">
        <v>25.537857007125893</v>
      </c>
      <c r="H38" s="141">
        <v>7.9506598574821856</v>
      </c>
      <c r="I38" s="141">
        <v>25.621146555819482</v>
      </c>
      <c r="J38" s="141">
        <v>25.569891448931116</v>
      </c>
      <c r="K38" s="141">
        <v>33.97466116389549</v>
      </c>
      <c r="L38" s="141">
        <v>34.004559976247037</v>
      </c>
      <c r="M38" s="141">
        <v>33.40017684085511</v>
      </c>
      <c r="N38" s="141">
        <v>15.227038004750595</v>
      </c>
      <c r="O38" s="141">
        <v>33.574230641330168</v>
      </c>
      <c r="P38" s="142">
        <v>33.421533135391932</v>
      </c>
      <c r="Q38" s="112"/>
      <c r="R38" s="113" t="s">
        <v>125</v>
      </c>
      <c r="S38" s="139">
        <v>1.7168471478383063</v>
      </c>
      <c r="T38" s="139">
        <v>2.4288341483782099</v>
      </c>
      <c r="U38" s="152" t="s">
        <v>35</v>
      </c>
      <c r="V38" s="113" t="s">
        <v>126</v>
      </c>
      <c r="W38" s="141">
        <v>31.02322125890737</v>
      </c>
      <c r="X38" s="142">
        <v>38.605773634204276</v>
      </c>
      <c r="AA38" s="130" t="s">
        <v>35</v>
      </c>
      <c r="AB38" s="110" t="s">
        <v>126</v>
      </c>
      <c r="AC38" s="110">
        <v>42.22780118764846</v>
      </c>
      <c r="AD38" s="110">
        <v>29.853964133016628</v>
      </c>
      <c r="AE38" s="110">
        <v>34.4872122327791</v>
      </c>
      <c r="AF38" s="110">
        <v>35.442906413301671</v>
      </c>
      <c r="AG38" s="110">
        <v>41.215512826603337</v>
      </c>
      <c r="AH38" s="110">
        <v>35.45999144893112</v>
      </c>
      <c r="AI38" s="110">
        <v>29.221817814726844</v>
      </c>
      <c r="AJ38" s="110">
        <v>32.439143586698343</v>
      </c>
      <c r="AK38" s="110">
        <v>37.310514370546322</v>
      </c>
      <c r="AL38" s="110">
        <v>42.38156650831354</v>
      </c>
      <c r="AM38" s="110">
        <v>28.629180641330169</v>
      </c>
      <c r="AN38" s="110">
        <v>12.84679239904988</v>
      </c>
      <c r="AO38" s="110">
        <v>11.658112589073633</v>
      </c>
      <c r="AP38" s="110">
        <v>21.743911282660335</v>
      </c>
      <c r="AQ38" s="110">
        <v>14.673044180522565</v>
      </c>
      <c r="AR38" s="110">
        <v>12.066999049881234</v>
      </c>
      <c r="AS38" s="110">
        <v>14.924355819477434</v>
      </c>
      <c r="AT38" s="110">
        <v>12.10417054631829</v>
      </c>
      <c r="AU38" s="110">
        <v>12.137301662707838</v>
      </c>
      <c r="AV38" s="110">
        <v>7.3652665083135389</v>
      </c>
      <c r="AW38" s="110">
        <v>12.125180522565319</v>
      </c>
      <c r="AX38" s="110">
        <v>12.125180522565319</v>
      </c>
      <c r="AY38" s="110">
        <v>13.226588123515439</v>
      </c>
      <c r="AZ38" s="110">
        <v>12.934064608076008</v>
      </c>
      <c r="BA38" s="110">
        <v>12.409623277909738</v>
      </c>
      <c r="BB38" s="110">
        <v>12.079928266033253</v>
      </c>
      <c r="BC38" s="110">
        <v>12.729621377672208</v>
      </c>
      <c r="BD38" s="110">
        <v>12.487198574821852</v>
      </c>
      <c r="BE38" s="79">
        <v>0.60356847981576223</v>
      </c>
    </row>
    <row r="39" spans="3:57" x14ac:dyDescent="0.2">
      <c r="C39" s="112"/>
      <c r="D39" s="113" t="s">
        <v>127</v>
      </c>
      <c r="E39" s="141">
        <v>1.0235834679334916</v>
      </c>
      <c r="F39" s="141">
        <v>1.0239209501187649</v>
      </c>
      <c r="G39" s="141">
        <v>1.0089029928741093</v>
      </c>
      <c r="H39" s="141">
        <v>0.31410014251781476</v>
      </c>
      <c r="I39" s="141">
        <v>1.0121934441805227</v>
      </c>
      <c r="J39" s="141">
        <v>1.0101685510688836</v>
      </c>
      <c r="K39" s="141">
        <v>1.342208836104513</v>
      </c>
      <c r="L39" s="141">
        <v>1.3433900237529692</v>
      </c>
      <c r="M39" s="141">
        <v>1.319513159144893</v>
      </c>
      <c r="N39" s="141">
        <v>0.60156199524940623</v>
      </c>
      <c r="O39" s="141">
        <v>1.3263893586698337</v>
      </c>
      <c r="P39" s="142">
        <v>1.3203568646080759</v>
      </c>
      <c r="Q39" s="112" t="s">
        <v>35</v>
      </c>
      <c r="R39" s="113" t="s">
        <v>126</v>
      </c>
      <c r="S39" s="141">
        <v>28.523466983372927</v>
      </c>
      <c r="T39" s="141">
        <v>37.836947030878861</v>
      </c>
      <c r="U39" s="152"/>
      <c r="V39" s="113" t="s">
        <v>127</v>
      </c>
      <c r="W39" s="141">
        <v>1.2256087410926366</v>
      </c>
      <c r="X39" s="142">
        <v>1.5251663657957244</v>
      </c>
      <c r="AA39" s="130"/>
      <c r="AB39" s="110" t="s">
        <v>127</v>
      </c>
      <c r="AC39" s="110">
        <v>1.6682588123515441</v>
      </c>
      <c r="AD39" s="110">
        <v>1.1794158669833728</v>
      </c>
      <c r="AE39" s="110">
        <v>1.3624577672209026</v>
      </c>
      <c r="AF39" s="110">
        <v>1.4002135866983374</v>
      </c>
      <c r="AG39" s="110">
        <v>1.6282671733966747</v>
      </c>
      <c r="AH39" s="110">
        <v>1.4008885510688835</v>
      </c>
      <c r="AI39" s="110">
        <v>1.1544421852731592</v>
      </c>
      <c r="AJ39" s="110">
        <v>1.2815464133016627</v>
      </c>
      <c r="AK39" s="110">
        <v>1.4739956294536818</v>
      </c>
      <c r="AL39" s="110">
        <v>1.6743334916864607</v>
      </c>
      <c r="AM39" s="110">
        <v>1.1310293586698337</v>
      </c>
      <c r="AN39" s="110">
        <v>0.50752760095011873</v>
      </c>
      <c r="AO39" s="110">
        <v>0.46056741092636572</v>
      </c>
      <c r="AP39" s="110">
        <v>0.8590187173396675</v>
      </c>
      <c r="AQ39" s="110">
        <v>0.57967581947743463</v>
      </c>
      <c r="AR39" s="110">
        <v>0.47672095011876475</v>
      </c>
      <c r="AS39" s="110">
        <v>0.58960418052256525</v>
      </c>
      <c r="AT39" s="110">
        <v>0.47818945368171017</v>
      </c>
      <c r="AU39" s="110">
        <v>0.47949833729216146</v>
      </c>
      <c r="AV39" s="110">
        <v>0.29097349168646075</v>
      </c>
      <c r="AW39" s="110">
        <v>0.47901947743467926</v>
      </c>
      <c r="AX39" s="110">
        <v>0.47901947743467926</v>
      </c>
      <c r="AY39" s="110">
        <v>0.52253187648456045</v>
      </c>
      <c r="AZ39" s="110">
        <v>0.51097539192399044</v>
      </c>
      <c r="BA39" s="110">
        <v>0.49025672209026122</v>
      </c>
      <c r="BB39" s="110">
        <v>0.47723173396674579</v>
      </c>
      <c r="BC39" s="110">
        <v>0.50289862232779092</v>
      </c>
      <c r="BD39" s="110">
        <v>0.49332142517814714</v>
      </c>
      <c r="BE39" s="79">
        <v>2.3844680684079501E-2</v>
      </c>
    </row>
    <row r="40" spans="3:57" x14ac:dyDescent="0.2">
      <c r="C40" s="112"/>
      <c r="D40" s="113" t="s">
        <v>128</v>
      </c>
      <c r="E40" s="141">
        <v>1.1140000000000001</v>
      </c>
      <c r="F40" s="141">
        <v>1.1220000000000001</v>
      </c>
      <c r="G40" s="141">
        <v>1.083</v>
      </c>
      <c r="H40" s="141">
        <v>0</v>
      </c>
      <c r="I40" s="141">
        <v>1.1020000000000001</v>
      </c>
      <c r="J40" s="141">
        <v>1.0740000000000001</v>
      </c>
      <c r="K40" s="145">
        <v>1.8520000000000001</v>
      </c>
      <c r="L40" s="145">
        <v>1.873</v>
      </c>
      <c r="M40" s="145">
        <v>1.788</v>
      </c>
      <c r="N40" s="145">
        <v>0</v>
      </c>
      <c r="O40" s="145">
        <v>1.8320000000000001</v>
      </c>
      <c r="P40" s="146">
        <v>1.77</v>
      </c>
      <c r="Q40" s="112"/>
      <c r="R40" s="113" t="s">
        <v>127</v>
      </c>
      <c r="S40" s="141">
        <v>1.1268530166270785</v>
      </c>
      <c r="T40" s="141">
        <v>1.4947929691211403</v>
      </c>
      <c r="U40" s="152"/>
      <c r="V40" s="113" t="s">
        <v>128</v>
      </c>
      <c r="W40" s="145">
        <v>1.5971435402554128</v>
      </c>
      <c r="X40" s="146">
        <v>2.4557607097284122</v>
      </c>
      <c r="AA40" s="130"/>
      <c r="AB40" s="110" t="s">
        <v>128</v>
      </c>
      <c r="AC40" s="110">
        <v>2.855</v>
      </c>
      <c r="AD40" s="110">
        <v>1.4630000000000001</v>
      </c>
      <c r="AE40" s="110">
        <v>1.9159999999999999</v>
      </c>
      <c r="AF40" s="110">
        <v>2.0179999999999998</v>
      </c>
      <c r="AG40" s="110">
        <v>2.7240000000000002</v>
      </c>
      <c r="AH40" s="110">
        <v>2.0249999999999999</v>
      </c>
      <c r="AI40" s="110">
        <v>1.4059999999999999</v>
      </c>
      <c r="AJ40" s="110">
        <v>1.6950000000000001</v>
      </c>
      <c r="AK40" s="110">
        <v>2.2240000000000002</v>
      </c>
      <c r="AL40" s="110">
        <v>2.8490000000000002</v>
      </c>
      <c r="AM40" s="110">
        <v>1.33</v>
      </c>
      <c r="AN40" s="110">
        <v>0.79100000000000004</v>
      </c>
      <c r="AO40" s="110">
        <v>0.66400000000000003</v>
      </c>
      <c r="AP40" s="110">
        <v>1.194</v>
      </c>
      <c r="AQ40" s="110">
        <v>1.0069999999999999</v>
      </c>
      <c r="AR40" s="110">
        <v>0.69099999999999995</v>
      </c>
      <c r="AS40" s="110">
        <v>1.01</v>
      </c>
      <c r="AT40" s="110">
        <v>0.67200000000000004</v>
      </c>
      <c r="AU40" s="110">
        <v>0.68500000000000005</v>
      </c>
      <c r="AV40" s="110">
        <v>0.57899999999999996</v>
      </c>
      <c r="AW40" s="110">
        <v>0.69799999999999995</v>
      </c>
      <c r="AX40" s="110">
        <v>0.69799999999999995</v>
      </c>
      <c r="AY40" s="110">
        <v>0.85</v>
      </c>
      <c r="AZ40" s="110">
        <v>0.78900000000000003</v>
      </c>
      <c r="BA40" s="110">
        <v>0.72899999999999998</v>
      </c>
      <c r="BB40" s="110">
        <v>0.70799999999999996</v>
      </c>
      <c r="BC40" s="110">
        <v>0.77600000000000002</v>
      </c>
      <c r="BD40" s="110">
        <v>0.75</v>
      </c>
      <c r="BE40" s="79">
        <v>3.3536176913292685E-2</v>
      </c>
    </row>
    <row r="41" spans="3:57" x14ac:dyDescent="0.2">
      <c r="C41" s="112"/>
      <c r="D41" s="113" t="s">
        <v>129</v>
      </c>
      <c r="E41" s="141"/>
      <c r="F41" s="141"/>
      <c r="G41" s="141"/>
      <c r="H41" s="141"/>
      <c r="I41" s="141"/>
      <c r="J41" s="141"/>
      <c r="K41" s="145"/>
      <c r="L41" s="145"/>
      <c r="M41" s="145"/>
      <c r="N41" s="145"/>
      <c r="O41" s="145"/>
      <c r="P41" s="146"/>
      <c r="Q41" s="112"/>
      <c r="R41" s="113" t="s">
        <v>128</v>
      </c>
      <c r="S41" s="153">
        <v>1.429</v>
      </c>
      <c r="T41" s="145">
        <v>2.4950000000000001</v>
      </c>
      <c r="U41" s="152"/>
      <c r="V41" s="113" t="s">
        <v>129</v>
      </c>
      <c r="W41" s="145"/>
      <c r="X41" s="146"/>
      <c r="AA41" s="130"/>
      <c r="AB41" s="110" t="s">
        <v>129</v>
      </c>
      <c r="AC41" s="110"/>
      <c r="AD41" s="110"/>
      <c r="AE41" s="110"/>
      <c r="AF41" s="110"/>
      <c r="AG41" s="110"/>
      <c r="AH41" s="110"/>
      <c r="AI41" s="110"/>
      <c r="AJ41" s="110"/>
      <c r="AK41" s="110"/>
      <c r="AL41" s="110"/>
      <c r="AM41" s="110"/>
      <c r="AN41" s="110"/>
      <c r="AO41" s="110"/>
      <c r="AP41" s="110"/>
      <c r="AQ41" s="110"/>
      <c r="AR41" s="110"/>
      <c r="AS41" s="110"/>
      <c r="AT41" s="110"/>
      <c r="AU41" s="110"/>
      <c r="AV41" s="110"/>
      <c r="AW41" s="110"/>
      <c r="AX41" s="110"/>
      <c r="AY41" s="110"/>
      <c r="AZ41" s="110"/>
      <c r="BA41" s="110"/>
      <c r="BB41" s="110"/>
      <c r="BC41" s="110"/>
      <c r="BD41" s="110"/>
      <c r="BE41" s="79">
        <v>0</v>
      </c>
    </row>
    <row r="42" spans="3:57" x14ac:dyDescent="0.2">
      <c r="C42" s="112"/>
      <c r="D42" s="113" t="s">
        <v>130</v>
      </c>
      <c r="E42" s="141">
        <v>0.84</v>
      </c>
      <c r="F42" s="141">
        <v>0.84</v>
      </c>
      <c r="G42" s="141">
        <v>0.86099999999999999</v>
      </c>
      <c r="H42" s="141">
        <v>0</v>
      </c>
      <c r="I42" s="141">
        <v>0.84</v>
      </c>
      <c r="J42" s="141">
        <v>0.86099999999999999</v>
      </c>
      <c r="K42" s="141">
        <v>1.3859999999999999</v>
      </c>
      <c r="L42" s="141">
        <v>1.3859999999999999</v>
      </c>
      <c r="M42" s="141">
        <v>1.407</v>
      </c>
      <c r="N42" s="141">
        <v>0</v>
      </c>
      <c r="O42" s="141">
        <v>1.3859999999999999</v>
      </c>
      <c r="P42" s="142">
        <v>1.407</v>
      </c>
      <c r="Q42" s="112"/>
      <c r="R42" s="113" t="s">
        <v>129</v>
      </c>
      <c r="S42" s="153"/>
      <c r="T42" s="145"/>
      <c r="U42" s="152"/>
      <c r="V42" s="113" t="s">
        <v>130</v>
      </c>
      <c r="W42" s="139">
        <v>0.70370466004582721</v>
      </c>
      <c r="X42" s="140">
        <v>0.70370466004582721</v>
      </c>
      <c r="AA42" s="130"/>
      <c r="AB42" s="110" t="s">
        <v>130</v>
      </c>
      <c r="AC42" s="110">
        <v>1.323</v>
      </c>
      <c r="AD42" s="110">
        <v>1.4490000000000001</v>
      </c>
      <c r="AE42" s="110">
        <v>1.3859999999999999</v>
      </c>
      <c r="AF42" s="110">
        <v>1.365</v>
      </c>
      <c r="AG42" s="110">
        <v>1.323</v>
      </c>
      <c r="AH42" s="110">
        <v>1.365</v>
      </c>
      <c r="AI42" s="110">
        <v>1.47</v>
      </c>
      <c r="AJ42" s="110">
        <v>1.4279999999999999</v>
      </c>
      <c r="AK42" s="110">
        <v>1.365</v>
      </c>
      <c r="AL42" s="110">
        <v>1.3440000000000001</v>
      </c>
      <c r="AM42" s="110">
        <v>1.47</v>
      </c>
      <c r="AN42" s="110">
        <v>0.73499999999999999</v>
      </c>
      <c r="AO42" s="110">
        <v>0.77700000000000002</v>
      </c>
      <c r="AP42" s="110">
        <v>0.65100000000000002</v>
      </c>
      <c r="AQ42" s="110">
        <v>0.73499999999999999</v>
      </c>
      <c r="AR42" s="110">
        <v>0.73499999999999999</v>
      </c>
      <c r="AS42" s="110">
        <v>0.73499999999999999</v>
      </c>
      <c r="AT42" s="110">
        <v>0.77700000000000002</v>
      </c>
      <c r="AU42" s="110">
        <v>0.73499999999999999</v>
      </c>
      <c r="AV42" s="110">
        <v>0.77700000000000002</v>
      </c>
      <c r="AW42" s="110">
        <v>0.77700000000000002</v>
      </c>
      <c r="AX42" s="110">
        <v>0.77700000000000002</v>
      </c>
      <c r="AY42" s="110">
        <v>0.77700000000000002</v>
      </c>
      <c r="AZ42" s="110">
        <v>0.77700000000000002</v>
      </c>
      <c r="BA42" s="110">
        <v>0.77700000000000002</v>
      </c>
      <c r="BB42" s="110">
        <v>0.77700000000000002</v>
      </c>
      <c r="BC42" s="110">
        <v>0.77700000000000002</v>
      </c>
      <c r="BD42" s="110">
        <v>0.77700000000000002</v>
      </c>
      <c r="BE42" s="79">
        <v>2.6320915872280148E-2</v>
      </c>
    </row>
    <row r="43" spans="3:57" x14ac:dyDescent="0.2">
      <c r="C43" s="112"/>
      <c r="D43" s="113" t="s">
        <v>131</v>
      </c>
      <c r="E43" s="141">
        <v>3.6</v>
      </c>
      <c r="F43" s="141">
        <v>3.6</v>
      </c>
      <c r="G43" s="141">
        <v>3.6</v>
      </c>
      <c r="H43" s="141">
        <v>3.1</v>
      </c>
      <c r="I43" s="141">
        <v>3.6</v>
      </c>
      <c r="J43" s="141">
        <v>3.6</v>
      </c>
      <c r="K43" s="141">
        <v>3.6</v>
      </c>
      <c r="L43" s="141">
        <v>3.6</v>
      </c>
      <c r="M43" s="141">
        <v>3.6</v>
      </c>
      <c r="N43" s="141">
        <v>3.1</v>
      </c>
      <c r="O43" s="141">
        <v>3.6</v>
      </c>
      <c r="P43" s="142">
        <v>3.6</v>
      </c>
      <c r="Q43" s="112"/>
      <c r="R43" s="113" t="s">
        <v>130</v>
      </c>
      <c r="S43" s="113">
        <v>0.81600000000000006</v>
      </c>
      <c r="T43" s="139">
        <v>0.81600000000000006</v>
      </c>
      <c r="U43" s="152"/>
      <c r="V43" s="113" t="s">
        <v>131</v>
      </c>
      <c r="W43" s="139">
        <v>4</v>
      </c>
      <c r="X43" s="140">
        <v>4</v>
      </c>
      <c r="AA43" s="130"/>
      <c r="AB43" s="110" t="s">
        <v>131</v>
      </c>
      <c r="AC43" s="110">
        <v>3.6</v>
      </c>
      <c r="AD43" s="110">
        <v>3.6</v>
      </c>
      <c r="AE43" s="110">
        <v>3.6</v>
      </c>
      <c r="AF43" s="110">
        <v>3.6</v>
      </c>
      <c r="AG43" s="110">
        <v>3.6</v>
      </c>
      <c r="AH43" s="110">
        <v>3.6</v>
      </c>
      <c r="AI43" s="110">
        <v>3.6</v>
      </c>
      <c r="AJ43" s="110">
        <v>3.6</v>
      </c>
      <c r="AK43" s="110">
        <v>3.6</v>
      </c>
      <c r="AL43" s="110">
        <v>3.6</v>
      </c>
      <c r="AM43" s="110">
        <v>3.6</v>
      </c>
      <c r="AN43" s="110">
        <v>3.6</v>
      </c>
      <c r="AO43" s="110">
        <v>3.6</v>
      </c>
      <c r="AP43" s="110">
        <v>3.6</v>
      </c>
      <c r="AQ43" s="110">
        <v>3.6</v>
      </c>
      <c r="AR43" s="110">
        <v>3.6</v>
      </c>
      <c r="AS43" s="110">
        <v>3.6</v>
      </c>
      <c r="AT43" s="110">
        <v>3.6</v>
      </c>
      <c r="AU43" s="110">
        <v>3.6</v>
      </c>
      <c r="AV43" s="110">
        <v>3.6</v>
      </c>
      <c r="AW43" s="110">
        <v>3.6</v>
      </c>
      <c r="AX43" s="110">
        <v>3.6</v>
      </c>
      <c r="AY43" s="110">
        <v>3.6</v>
      </c>
      <c r="AZ43" s="110">
        <v>3.6</v>
      </c>
      <c r="BA43" s="110">
        <v>3.6</v>
      </c>
      <c r="BB43" s="110">
        <v>3.6</v>
      </c>
      <c r="BC43" s="110">
        <v>3.6</v>
      </c>
      <c r="BD43" s="110">
        <v>3.6</v>
      </c>
      <c r="BE43" s="79">
        <v>7.5990898977534888E-2</v>
      </c>
    </row>
    <row r="44" spans="3:57" x14ac:dyDescent="0.2">
      <c r="C44" s="112"/>
      <c r="D44" s="113" t="s">
        <v>132</v>
      </c>
      <c r="E44" s="141">
        <v>5.5650000000000004</v>
      </c>
      <c r="F44" s="141">
        <v>5.43</v>
      </c>
      <c r="G44" s="141">
        <v>5.8150000000000004</v>
      </c>
      <c r="H44" s="141">
        <v>1.135</v>
      </c>
      <c r="I44" s="141">
        <v>5.4950000000000001</v>
      </c>
      <c r="J44" s="141">
        <v>5.875</v>
      </c>
      <c r="K44" s="141">
        <v>5.31</v>
      </c>
      <c r="L44" s="141">
        <v>5.19</v>
      </c>
      <c r="M44" s="141">
        <v>5.5250000000000004</v>
      </c>
      <c r="N44" s="141">
        <v>1.74</v>
      </c>
      <c r="O44" s="141">
        <v>5.24</v>
      </c>
      <c r="P44" s="142">
        <v>5.5750000000000002</v>
      </c>
      <c r="Q44" s="112"/>
      <c r="R44" s="113" t="s">
        <v>131</v>
      </c>
      <c r="S44" s="139">
        <v>4</v>
      </c>
      <c r="T44" s="139">
        <v>4</v>
      </c>
      <c r="U44" s="152"/>
      <c r="V44" s="113" t="s">
        <v>132</v>
      </c>
      <c r="W44" s="139">
        <v>9.3858833581094494</v>
      </c>
      <c r="X44" s="140">
        <v>10.925179187180349</v>
      </c>
      <c r="AA44" s="130"/>
      <c r="AB44" s="110" t="s">
        <v>132</v>
      </c>
      <c r="AC44" s="110">
        <v>7.2450000000000001</v>
      </c>
      <c r="AD44" s="110">
        <v>5.95</v>
      </c>
      <c r="AE44" s="110">
        <v>5.66</v>
      </c>
      <c r="AF44" s="110">
        <v>5.65</v>
      </c>
      <c r="AG44" s="110">
        <v>7.085</v>
      </c>
      <c r="AH44" s="110">
        <v>5.85</v>
      </c>
      <c r="AI44" s="110">
        <v>5.97</v>
      </c>
      <c r="AJ44" s="110">
        <v>5.6950000000000003</v>
      </c>
      <c r="AK44" s="110">
        <v>6.165</v>
      </c>
      <c r="AL44" s="110">
        <v>6.915</v>
      </c>
      <c r="AM44" s="110">
        <v>5.665</v>
      </c>
      <c r="AN44" s="110">
        <v>5.64</v>
      </c>
      <c r="AO44" s="110">
        <v>5.125</v>
      </c>
      <c r="AP44" s="110">
        <v>4.62</v>
      </c>
      <c r="AQ44" s="110">
        <v>6.0750000000000002</v>
      </c>
      <c r="AR44" s="110">
        <v>4.8949999999999996</v>
      </c>
      <c r="AS44" s="110">
        <v>5.165</v>
      </c>
      <c r="AT44" s="110">
        <v>4.49</v>
      </c>
      <c r="AU44" s="110">
        <v>4.83</v>
      </c>
      <c r="AV44" s="110">
        <v>4.79</v>
      </c>
      <c r="AW44" s="110">
        <v>5.37</v>
      </c>
      <c r="AX44" s="110">
        <v>5.37</v>
      </c>
      <c r="AY44" s="110">
        <v>5.8</v>
      </c>
      <c r="AZ44" s="110">
        <v>5.73</v>
      </c>
      <c r="BA44" s="110">
        <v>5.5</v>
      </c>
      <c r="BB44" s="110">
        <v>5.32</v>
      </c>
      <c r="BC44" s="110">
        <v>5.6150000000000002</v>
      </c>
      <c r="BD44" s="110">
        <v>5.5049999999999999</v>
      </c>
      <c r="BE44" s="79">
        <v>0.12106478496696839</v>
      </c>
    </row>
    <row r="45" spans="3:57" x14ac:dyDescent="0.2">
      <c r="C45" s="112"/>
      <c r="D45" s="113" t="s">
        <v>133</v>
      </c>
      <c r="E45" s="141">
        <v>5.5650000000000004</v>
      </c>
      <c r="F45" s="141">
        <v>5.43</v>
      </c>
      <c r="G45" s="141">
        <v>5.8150000000000004</v>
      </c>
      <c r="H45" s="141">
        <v>1.135</v>
      </c>
      <c r="I45" s="141">
        <v>5.4950000000000001</v>
      </c>
      <c r="J45" s="141">
        <v>5.875</v>
      </c>
      <c r="K45" s="141">
        <v>5.31</v>
      </c>
      <c r="L45" s="141">
        <v>5.19</v>
      </c>
      <c r="M45" s="141">
        <v>5.5250000000000004</v>
      </c>
      <c r="N45" s="141">
        <v>1.74</v>
      </c>
      <c r="O45" s="141">
        <v>5.24</v>
      </c>
      <c r="P45" s="142">
        <v>5.5750000000000002</v>
      </c>
      <c r="Q45" s="112"/>
      <c r="R45" s="113" t="s">
        <v>132</v>
      </c>
      <c r="S45" s="113">
        <v>3.585</v>
      </c>
      <c r="T45" s="139">
        <v>4.76</v>
      </c>
      <c r="U45" s="152"/>
      <c r="V45" s="113" t="s">
        <v>133</v>
      </c>
      <c r="W45" s="139">
        <v>9.3858833581094494</v>
      </c>
      <c r="X45" s="140">
        <v>10.925179187180349</v>
      </c>
      <c r="AA45" s="130"/>
      <c r="AB45" s="110" t="s">
        <v>133</v>
      </c>
      <c r="AC45" s="110">
        <v>7.2450000000000001</v>
      </c>
      <c r="AD45" s="110">
        <v>5.95</v>
      </c>
      <c r="AE45" s="110">
        <v>5.66</v>
      </c>
      <c r="AF45" s="110">
        <v>5.65</v>
      </c>
      <c r="AG45" s="110">
        <v>7.085</v>
      </c>
      <c r="AH45" s="110">
        <v>5.85</v>
      </c>
      <c r="AI45" s="110">
        <v>5.97</v>
      </c>
      <c r="AJ45" s="110">
        <v>5.6950000000000003</v>
      </c>
      <c r="AK45" s="110">
        <v>6.165</v>
      </c>
      <c r="AL45" s="110">
        <v>6.915</v>
      </c>
      <c r="AM45" s="110">
        <v>5.665</v>
      </c>
      <c r="AN45" s="110">
        <v>5.64</v>
      </c>
      <c r="AO45" s="110">
        <v>5.125</v>
      </c>
      <c r="AP45" s="110">
        <v>4.62</v>
      </c>
      <c r="AQ45" s="110">
        <v>6.0750000000000002</v>
      </c>
      <c r="AR45" s="110">
        <v>4.8949999999999996</v>
      </c>
      <c r="AS45" s="110">
        <v>5.165</v>
      </c>
      <c r="AT45" s="110">
        <v>4.49</v>
      </c>
      <c r="AU45" s="110">
        <v>4.83</v>
      </c>
      <c r="AV45" s="110">
        <v>4.79</v>
      </c>
      <c r="AW45" s="110">
        <v>5.37</v>
      </c>
      <c r="AX45" s="110">
        <v>5.37</v>
      </c>
      <c r="AY45" s="110">
        <v>5.8</v>
      </c>
      <c r="AZ45" s="110">
        <v>5.73</v>
      </c>
      <c r="BA45" s="110">
        <v>5.5</v>
      </c>
      <c r="BB45" s="110">
        <v>5.32</v>
      </c>
      <c r="BC45" s="110">
        <v>5.6150000000000002</v>
      </c>
      <c r="BD45" s="110">
        <v>5.5049999999999999</v>
      </c>
      <c r="BE45" s="79">
        <v>0.12106478496696839</v>
      </c>
    </row>
    <row r="46" spans="3:57" x14ac:dyDescent="0.2">
      <c r="C46" s="112"/>
      <c r="D46" s="113" t="s">
        <v>134</v>
      </c>
      <c r="E46" s="141">
        <v>0.2</v>
      </c>
      <c r="F46" s="141">
        <v>0.2</v>
      </c>
      <c r="G46" s="141">
        <v>0.2</v>
      </c>
      <c r="H46" s="141">
        <v>0.2</v>
      </c>
      <c r="I46" s="141">
        <v>0.2</v>
      </c>
      <c r="J46" s="141">
        <v>0.2</v>
      </c>
      <c r="K46" s="141">
        <v>0.2</v>
      </c>
      <c r="L46" s="141">
        <v>0.2</v>
      </c>
      <c r="M46" s="141">
        <v>0.2</v>
      </c>
      <c r="N46" s="141">
        <v>0.2</v>
      </c>
      <c r="O46" s="141">
        <v>0.2</v>
      </c>
      <c r="P46" s="142">
        <v>0.2</v>
      </c>
      <c r="Q46" s="112"/>
      <c r="R46" s="113" t="s">
        <v>133</v>
      </c>
      <c r="S46" s="113">
        <v>3.585</v>
      </c>
      <c r="T46" s="139">
        <v>4.76</v>
      </c>
      <c r="U46" s="152"/>
      <c r="V46" s="113" t="s">
        <v>134</v>
      </c>
      <c r="W46" s="139">
        <v>0.2</v>
      </c>
      <c r="X46" s="140">
        <v>0.2</v>
      </c>
      <c r="AA46" s="130"/>
      <c r="AB46" s="110" t="s">
        <v>134</v>
      </c>
      <c r="AC46" s="110">
        <v>0.4</v>
      </c>
      <c r="AD46" s="110">
        <v>0.2</v>
      </c>
      <c r="AE46" s="110">
        <v>0.2</v>
      </c>
      <c r="AF46" s="110">
        <v>0.2</v>
      </c>
      <c r="AG46" s="110">
        <v>0.4</v>
      </c>
      <c r="AH46" s="110">
        <v>0.2</v>
      </c>
      <c r="AI46" s="110">
        <v>0.2</v>
      </c>
      <c r="AJ46" s="110">
        <v>0.2</v>
      </c>
      <c r="AK46" s="110">
        <v>0.2</v>
      </c>
      <c r="AL46" s="110">
        <v>0.4</v>
      </c>
      <c r="AM46" s="110">
        <v>0.2</v>
      </c>
      <c r="AN46" s="110">
        <v>0.2</v>
      </c>
      <c r="AO46" s="110">
        <v>0.2</v>
      </c>
      <c r="AP46" s="110">
        <v>0.2</v>
      </c>
      <c r="AQ46" s="110">
        <v>0.2</v>
      </c>
      <c r="AR46" s="110">
        <v>0.2</v>
      </c>
      <c r="AS46" s="110">
        <v>0.2</v>
      </c>
      <c r="AT46" s="110">
        <v>0.2</v>
      </c>
      <c r="AU46" s="110">
        <v>0.2</v>
      </c>
      <c r="AV46" s="110">
        <v>0.2</v>
      </c>
      <c r="AW46" s="110">
        <v>0.2</v>
      </c>
      <c r="AX46" s="110">
        <v>0.2</v>
      </c>
      <c r="AY46" s="110">
        <v>0.2</v>
      </c>
      <c r="AZ46" s="110">
        <v>0.2</v>
      </c>
      <c r="BA46" s="110">
        <v>0.2</v>
      </c>
      <c r="BB46" s="110">
        <v>0.2</v>
      </c>
      <c r="BC46" s="110">
        <v>0.2</v>
      </c>
      <c r="BD46" s="110">
        <v>0.2</v>
      </c>
      <c r="BE46" s="79">
        <v>4.5837714155060596E-3</v>
      </c>
    </row>
    <row r="47" spans="3:57" x14ac:dyDescent="0.2">
      <c r="C47" s="112"/>
      <c r="D47" s="113" t="s">
        <v>135</v>
      </c>
      <c r="E47" s="141">
        <v>7.6999999999999999E-2</v>
      </c>
      <c r="F47" s="141">
        <v>7.5999999999999998E-2</v>
      </c>
      <c r="G47" s="141">
        <v>7.8E-2</v>
      </c>
      <c r="H47" s="141">
        <v>1.4750000000000001</v>
      </c>
      <c r="I47" s="141">
        <v>7.6999999999999999E-2</v>
      </c>
      <c r="J47" s="141">
        <v>7.9000000000000001E-2</v>
      </c>
      <c r="K47" s="141">
        <v>0.126</v>
      </c>
      <c r="L47" s="141">
        <v>0.125</v>
      </c>
      <c r="M47" s="141">
        <v>0.128</v>
      </c>
      <c r="N47" s="141">
        <v>1.4750000000000001</v>
      </c>
      <c r="O47" s="141">
        <v>0.126</v>
      </c>
      <c r="P47" s="142">
        <v>0.128</v>
      </c>
      <c r="Q47" s="112"/>
      <c r="R47" s="113" t="s">
        <v>134</v>
      </c>
      <c r="S47" s="139">
        <v>0.2</v>
      </c>
      <c r="T47" s="139">
        <v>0.2</v>
      </c>
      <c r="U47" s="152"/>
      <c r="V47" s="113" t="s">
        <v>135</v>
      </c>
      <c r="W47" s="139">
        <v>0.28722639185543974</v>
      </c>
      <c r="X47" s="140">
        <v>0.28722639185543974</v>
      </c>
      <c r="AA47" s="155"/>
      <c r="AB47" s="80" t="s">
        <v>135</v>
      </c>
      <c r="AC47" s="80">
        <v>0.12</v>
      </c>
      <c r="AD47" s="80">
        <v>0.13200000000000001</v>
      </c>
      <c r="AE47" s="80">
        <v>0.125</v>
      </c>
      <c r="AF47" s="80">
        <v>0.124</v>
      </c>
      <c r="AG47" s="80">
        <v>0.12</v>
      </c>
      <c r="AH47" s="80">
        <v>0.124</v>
      </c>
      <c r="AI47" s="80">
        <v>0.13300000000000001</v>
      </c>
      <c r="AJ47" s="80">
        <v>0.129</v>
      </c>
      <c r="AK47" s="80">
        <v>0.124</v>
      </c>
      <c r="AL47" s="80">
        <v>0.121</v>
      </c>
      <c r="AM47" s="80">
        <v>0.13300000000000001</v>
      </c>
      <c r="AN47" s="80">
        <v>6.7000000000000004E-2</v>
      </c>
      <c r="AO47" s="80">
        <v>7.0000000000000007E-2</v>
      </c>
      <c r="AP47" s="80">
        <v>0.06</v>
      </c>
      <c r="AQ47" s="80">
        <v>6.7000000000000004E-2</v>
      </c>
      <c r="AR47" s="80">
        <v>6.7000000000000004E-2</v>
      </c>
      <c r="AS47" s="80">
        <v>6.6000000000000003E-2</v>
      </c>
      <c r="AT47" s="80">
        <v>7.0000000000000007E-2</v>
      </c>
      <c r="AU47" s="80">
        <v>7.0000000000000007E-2</v>
      </c>
      <c r="AV47" s="80">
        <v>7.0000000000000007E-2</v>
      </c>
      <c r="AW47" s="80">
        <v>7.0000000000000007E-2</v>
      </c>
      <c r="AX47" s="80">
        <v>7.0000000000000007E-2</v>
      </c>
      <c r="AY47" s="80">
        <v>7.0000000000000007E-2</v>
      </c>
      <c r="AZ47" s="80">
        <v>7.0000000000000007E-2</v>
      </c>
      <c r="BA47" s="80">
        <v>7.0000000000000007E-2</v>
      </c>
      <c r="BB47" s="80">
        <v>7.0000000000000007E-2</v>
      </c>
      <c r="BC47" s="80">
        <v>7.0000000000000007E-2</v>
      </c>
      <c r="BD47" s="80">
        <v>7.0000000000000007E-2</v>
      </c>
      <c r="BE47" s="81">
        <v>2.3799488501745872E-3</v>
      </c>
    </row>
    <row r="48" spans="3:57" x14ac:dyDescent="0.2">
      <c r="C48" s="147"/>
      <c r="D48" s="117" t="s">
        <v>34</v>
      </c>
      <c r="E48" s="148">
        <v>155.67892014079999</v>
      </c>
      <c r="F48" s="148">
        <v>151.92731096959997</v>
      </c>
      <c r="G48" s="148">
        <v>150.66678228480001</v>
      </c>
      <c r="H48" s="148">
        <v>146.64429901999995</v>
      </c>
      <c r="I48" s="148">
        <v>149.10843411199997</v>
      </c>
      <c r="J48" s="148">
        <v>149.58845459840001</v>
      </c>
      <c r="K48" s="148">
        <v>263.67404564799989</v>
      </c>
      <c r="L48" s="148">
        <v>256.55661494079993</v>
      </c>
      <c r="M48" s="148">
        <v>253.68886999999995</v>
      </c>
      <c r="N48" s="148">
        <v>221.12585467599996</v>
      </c>
      <c r="O48" s="148">
        <v>251.15179537279997</v>
      </c>
      <c r="P48" s="149">
        <v>251.30117627519996</v>
      </c>
      <c r="Q48" s="154"/>
      <c r="R48" s="117" t="s">
        <v>135</v>
      </c>
      <c r="S48" s="148">
        <v>0.19319999999999998</v>
      </c>
      <c r="T48" s="148">
        <v>0.19319999999999998</v>
      </c>
      <c r="U48" s="117"/>
      <c r="V48" s="117" t="s">
        <v>34</v>
      </c>
      <c r="W48" s="148">
        <v>275.19865769589984</v>
      </c>
      <c r="X48" s="149">
        <v>335.76771090887041</v>
      </c>
    </row>
    <row r="49" spans="3:31" x14ac:dyDescent="0.2"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 t="s">
        <v>34</v>
      </c>
      <c r="S49" s="13">
        <v>151.861007700512</v>
      </c>
      <c r="T49" s="13">
        <v>283.51915042966669</v>
      </c>
      <c r="U49" s="10"/>
      <c r="V49" s="10" t="s">
        <v>30</v>
      </c>
      <c r="W49" s="10">
        <v>2542.4519705999219</v>
      </c>
      <c r="X49" s="10">
        <v>3280.9303695557765</v>
      </c>
    </row>
    <row r="50" spans="3:31" x14ac:dyDescent="0.2">
      <c r="Q50" s="10" t="s">
        <v>31</v>
      </c>
      <c r="R50" s="10" t="s">
        <v>30</v>
      </c>
      <c r="S50" s="10">
        <v>2002.143761193887</v>
      </c>
      <c r="T50" s="10">
        <v>3482.2031173216296</v>
      </c>
      <c r="U50" s="10"/>
      <c r="V50" s="10" t="s">
        <v>29</v>
      </c>
      <c r="W50" s="10">
        <v>0.11388888888888887</v>
      </c>
      <c r="X50" s="10">
        <v>0.11388888888888887</v>
      </c>
    </row>
    <row r="51" spans="3:31" x14ac:dyDescent="0.2">
      <c r="Q51" s="10" t="s">
        <v>27</v>
      </c>
      <c r="R51" s="10" t="s">
        <v>26</v>
      </c>
      <c r="S51" s="10">
        <v>0.69444444444444442</v>
      </c>
      <c r="T51" s="10">
        <v>0.69444444444444442</v>
      </c>
      <c r="U51" s="10"/>
      <c r="V51" s="10" t="s">
        <v>23</v>
      </c>
      <c r="W51" s="10" t="s">
        <v>21</v>
      </c>
      <c r="X51" s="10" t="s">
        <v>21</v>
      </c>
    </row>
    <row r="52" spans="3:31" x14ac:dyDescent="0.2">
      <c r="Q52" s="10"/>
      <c r="R52" s="10" t="s">
        <v>23</v>
      </c>
      <c r="S52" s="10" t="s">
        <v>22</v>
      </c>
      <c r="T52" s="10" t="s">
        <v>22</v>
      </c>
      <c r="U52" s="10" t="s">
        <v>21</v>
      </c>
      <c r="V52" s="10"/>
      <c r="W52" s="10"/>
      <c r="X52" s="10"/>
    </row>
    <row r="53" spans="3:31" x14ac:dyDescent="0.2">
      <c r="Q53" s="10"/>
      <c r="R53" s="10"/>
      <c r="S53" s="10"/>
      <c r="T53" s="10"/>
      <c r="U53" s="10"/>
      <c r="V53" s="10"/>
      <c r="W53" s="10"/>
      <c r="X53" s="10"/>
    </row>
    <row r="54" spans="3:31" x14ac:dyDescent="0.2">
      <c r="Q54" s="10"/>
      <c r="R54" s="10"/>
      <c r="S54" s="10"/>
      <c r="T54" s="10"/>
      <c r="U54" s="10"/>
      <c r="V54" s="10"/>
      <c r="W54" s="10"/>
      <c r="X54" s="10"/>
      <c r="Z54" s="4"/>
    </row>
    <row r="55" spans="3:31" x14ac:dyDescent="0.2">
      <c r="C55" s="82"/>
      <c r="D55" s="83"/>
      <c r="E55" s="84" t="s">
        <v>84</v>
      </c>
      <c r="F55" s="84"/>
      <c r="G55" s="84"/>
      <c r="H55" s="84"/>
      <c r="I55" s="84"/>
      <c r="J55" s="84"/>
      <c r="K55" s="84" t="s">
        <v>83</v>
      </c>
      <c r="L55" s="84"/>
      <c r="M55" s="84"/>
      <c r="N55" s="84"/>
      <c r="O55" s="84"/>
      <c r="P55" s="85"/>
      <c r="Q55" s="10"/>
      <c r="R55" s="97" t="s">
        <v>471</v>
      </c>
      <c r="S55" s="96"/>
      <c r="T55" s="96"/>
      <c r="U55" s="98"/>
      <c r="W55" s="97" t="s">
        <v>472</v>
      </c>
      <c r="X55" s="96"/>
      <c r="Y55" s="96"/>
      <c r="Z55" s="98"/>
    </row>
    <row r="56" spans="3:31" x14ac:dyDescent="0.2">
      <c r="C56" s="86"/>
      <c r="D56" s="110"/>
      <c r="E56" s="111" t="str">
        <f>E11</f>
        <v>NMC622</v>
      </c>
      <c r="F56" s="111" t="str">
        <f t="shared" ref="F56:P56" si="0">F11</f>
        <v>NMC811</v>
      </c>
      <c r="G56" s="111" t="str">
        <f t="shared" si="0"/>
        <v>NCA (I)</v>
      </c>
      <c r="H56" s="111" t="str">
        <f t="shared" si="0"/>
        <v>LFP(II)</v>
      </c>
      <c r="I56" s="111" t="str">
        <f t="shared" si="0"/>
        <v>NMC955</v>
      </c>
      <c r="J56" s="111" t="str">
        <f t="shared" si="0"/>
        <v>NCA955</v>
      </c>
      <c r="K56" s="111" t="str">
        <f t="shared" si="0"/>
        <v>NMC622</v>
      </c>
      <c r="L56" s="111" t="str">
        <f t="shared" si="0"/>
        <v>NMC811</v>
      </c>
      <c r="M56" s="111" t="str">
        <f t="shared" si="0"/>
        <v>NCA (I)</v>
      </c>
      <c r="N56" s="111" t="str">
        <f t="shared" si="0"/>
        <v>LFP(II)</v>
      </c>
      <c r="O56" s="111" t="str">
        <f t="shared" si="0"/>
        <v>NMC955</v>
      </c>
      <c r="P56" s="87" t="str">
        <f t="shared" si="0"/>
        <v>NCA955</v>
      </c>
      <c r="Q56" s="10"/>
      <c r="R56" s="89"/>
      <c r="S56" s="119"/>
      <c r="T56" s="119"/>
      <c r="U56" s="99"/>
      <c r="W56" s="89"/>
      <c r="X56" s="119"/>
      <c r="Y56" s="119"/>
      <c r="Z56" s="99"/>
      <c r="AA56" s="5"/>
      <c r="AB56" s="5"/>
      <c r="AC56" s="5"/>
      <c r="AD56" s="5"/>
      <c r="AE56" s="5"/>
    </row>
    <row r="57" spans="3:31" x14ac:dyDescent="0.2">
      <c r="C57" s="112" t="s">
        <v>33</v>
      </c>
      <c r="D57" s="113" t="s">
        <v>32</v>
      </c>
      <c r="E57" s="113">
        <v>16.789008000000003</v>
      </c>
      <c r="F57" s="113">
        <v>0</v>
      </c>
      <c r="G57" s="113">
        <v>0</v>
      </c>
      <c r="H57" s="113">
        <v>0</v>
      </c>
      <c r="I57" s="113">
        <v>0</v>
      </c>
      <c r="J57" s="113">
        <v>0</v>
      </c>
      <c r="K57" s="113">
        <v>33.021695999999999</v>
      </c>
      <c r="L57" s="113">
        <v>0</v>
      </c>
      <c r="M57" s="113">
        <v>0</v>
      </c>
      <c r="N57" s="113">
        <v>0</v>
      </c>
      <c r="O57" s="113">
        <v>0</v>
      </c>
      <c r="P57" s="114">
        <v>0</v>
      </c>
      <c r="Q57" s="10"/>
      <c r="R57" s="120"/>
      <c r="S57" s="121" t="s">
        <v>376</v>
      </c>
      <c r="T57" s="121" t="s">
        <v>377</v>
      </c>
      <c r="U57" s="122" t="s">
        <v>378</v>
      </c>
      <c r="W57" s="86"/>
      <c r="X57" s="110" t="s">
        <v>456</v>
      </c>
      <c r="Y57" s="110" t="s">
        <v>377</v>
      </c>
      <c r="Z57" s="79" t="s">
        <v>378</v>
      </c>
    </row>
    <row r="58" spans="3:31" x14ac:dyDescent="0.2">
      <c r="C58" s="112"/>
      <c r="D58" s="113" t="s">
        <v>28</v>
      </c>
      <c r="E58" s="113">
        <v>0</v>
      </c>
      <c r="F58" s="113">
        <v>9.3696000000000002</v>
      </c>
      <c r="G58" s="113">
        <v>10.1478</v>
      </c>
      <c r="H58" s="113">
        <v>27.561084000000001</v>
      </c>
      <c r="I58" s="113">
        <v>9.0341999999999985</v>
      </c>
      <c r="J58" s="113">
        <v>9.9018000000000015</v>
      </c>
      <c r="K58" s="113">
        <v>0</v>
      </c>
      <c r="L58" s="113">
        <v>18.428399999999996</v>
      </c>
      <c r="M58" s="113">
        <v>19.959600000000002</v>
      </c>
      <c r="N58" s="113">
        <v>54.184549999999994</v>
      </c>
      <c r="O58" s="113">
        <v>17.769600000000001</v>
      </c>
      <c r="P58" s="114">
        <v>19.475999999999999</v>
      </c>
      <c r="Q58" s="10"/>
      <c r="R58" s="123" t="s">
        <v>386</v>
      </c>
      <c r="S58" s="121" t="s">
        <v>387</v>
      </c>
      <c r="T58" s="121">
        <v>158</v>
      </c>
      <c r="U58" s="122" t="s">
        <v>388</v>
      </c>
      <c r="W58" s="130" t="s">
        <v>386</v>
      </c>
      <c r="X58" s="110" t="s">
        <v>458</v>
      </c>
      <c r="Y58" s="110">
        <v>3.193E-2</v>
      </c>
      <c r="Z58" s="79" t="s">
        <v>391</v>
      </c>
    </row>
    <row r="59" spans="3:31" x14ac:dyDescent="0.2">
      <c r="C59" s="112" t="s">
        <v>25</v>
      </c>
      <c r="D59" s="113" t="s">
        <v>24</v>
      </c>
      <c r="E59" s="113">
        <v>14.579928000000002</v>
      </c>
      <c r="F59" s="113">
        <v>5.6217600000000001</v>
      </c>
      <c r="G59" s="113">
        <v>0</v>
      </c>
      <c r="H59" s="113">
        <v>0</v>
      </c>
      <c r="I59" s="113">
        <v>2.7994373444037803</v>
      </c>
      <c r="J59" s="113">
        <v>0</v>
      </c>
      <c r="K59" s="113">
        <v>28.676735999999998</v>
      </c>
      <c r="L59" s="113">
        <v>11.057039999999997</v>
      </c>
      <c r="M59" s="113">
        <v>0</v>
      </c>
      <c r="N59" s="113">
        <v>0</v>
      </c>
      <c r="O59" s="113">
        <v>5.5062852089966379</v>
      </c>
      <c r="P59" s="114">
        <v>0</v>
      </c>
      <c r="Q59" s="10"/>
      <c r="R59" s="123"/>
      <c r="S59" s="121" t="s">
        <v>397</v>
      </c>
      <c r="T59" s="121">
        <v>4001</v>
      </c>
      <c r="U59" s="122" t="s">
        <v>388</v>
      </c>
      <c r="W59" s="130"/>
      <c r="X59" s="110" t="s">
        <v>459</v>
      </c>
      <c r="Y59" s="110">
        <v>2.1800000000000001E-3</v>
      </c>
      <c r="Z59" s="79" t="s">
        <v>391</v>
      </c>
    </row>
    <row r="60" spans="3:31" x14ac:dyDescent="0.2">
      <c r="C60" s="112"/>
      <c r="D60" s="113" t="s">
        <v>20</v>
      </c>
      <c r="E60" s="113">
        <v>0</v>
      </c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  <c r="M60" s="113">
        <v>0</v>
      </c>
      <c r="N60" s="113">
        <v>0</v>
      </c>
      <c r="O60" s="113">
        <v>0</v>
      </c>
      <c r="P60" s="114">
        <v>0</v>
      </c>
      <c r="Q60" s="10"/>
      <c r="R60" s="123"/>
      <c r="S60" s="121" t="s">
        <v>405</v>
      </c>
      <c r="T60" s="121">
        <v>63</v>
      </c>
      <c r="U60" s="122" t="s">
        <v>388</v>
      </c>
      <c r="W60" s="130"/>
      <c r="X60" s="110" t="s">
        <v>461</v>
      </c>
      <c r="Y60" s="110">
        <v>6.5499999999999994E-3</v>
      </c>
      <c r="Z60" s="79" t="s">
        <v>391</v>
      </c>
    </row>
    <row r="61" spans="3:31" x14ac:dyDescent="0.2">
      <c r="C61" s="112"/>
      <c r="D61" s="113" t="s">
        <v>19</v>
      </c>
      <c r="E61" s="113">
        <v>44.623416000000006</v>
      </c>
      <c r="F61" s="113">
        <v>47.597568000000003</v>
      </c>
      <c r="G61" s="113">
        <v>52.362648</v>
      </c>
      <c r="H61" s="113">
        <v>0</v>
      </c>
      <c r="I61" s="113">
        <v>51.643079882559313</v>
      </c>
      <c r="J61" s="113">
        <v>57.426277602713249</v>
      </c>
      <c r="K61" s="113">
        <v>87.768191999999999</v>
      </c>
      <c r="L61" s="113">
        <v>93.616271999999981</v>
      </c>
      <c r="M61" s="113">
        <v>102.99153600000001</v>
      </c>
      <c r="N61" s="113">
        <v>0</v>
      </c>
      <c r="O61" s="113">
        <v>101.57810013959467</v>
      </c>
      <c r="P61" s="114">
        <v>112.95261291789807</v>
      </c>
      <c r="Q61" s="10"/>
      <c r="R61" s="123"/>
      <c r="S61" s="121" t="s">
        <v>411</v>
      </c>
      <c r="T61" s="121">
        <v>1850</v>
      </c>
      <c r="U61" s="122" t="s">
        <v>388</v>
      </c>
      <c r="W61" s="130"/>
      <c r="X61" s="110" t="s">
        <v>462</v>
      </c>
      <c r="Y61" s="110">
        <v>5.8336099999999993</v>
      </c>
      <c r="Z61" s="79" t="s">
        <v>391</v>
      </c>
    </row>
    <row r="62" spans="3:31" x14ac:dyDescent="0.2">
      <c r="C62" s="112"/>
      <c r="D62" s="113" t="s">
        <v>18</v>
      </c>
      <c r="E62" s="113">
        <v>15.021744000000002</v>
      </c>
      <c r="F62" s="113">
        <v>5.9965440000000001</v>
      </c>
      <c r="G62" s="113">
        <v>10.1478</v>
      </c>
      <c r="H62" s="113">
        <v>0</v>
      </c>
      <c r="I62" s="113">
        <v>2.8735056873416012</v>
      </c>
      <c r="J62" s="113">
        <v>3.1952922960735766</v>
      </c>
      <c r="K62" s="113">
        <v>29.545728</v>
      </c>
      <c r="L62" s="113">
        <v>11.794175999999998</v>
      </c>
      <c r="M62" s="113">
        <v>19.959600000000002</v>
      </c>
      <c r="N62" s="113">
        <v>0</v>
      </c>
      <c r="O62" s="113">
        <v>5.6519721349743559</v>
      </c>
      <c r="P62" s="114">
        <v>6.2848686863326835</v>
      </c>
      <c r="Q62" s="10"/>
      <c r="R62" s="123"/>
      <c r="S62" s="121" t="s">
        <v>418</v>
      </c>
      <c r="T62" s="121">
        <v>31.6</v>
      </c>
      <c r="U62" s="122" t="s">
        <v>419</v>
      </c>
      <c r="W62" s="130"/>
      <c r="X62" s="110" t="s">
        <v>464</v>
      </c>
      <c r="Y62" s="110">
        <v>5.6340000000000001E-2</v>
      </c>
      <c r="Z62" s="79" t="s">
        <v>391</v>
      </c>
    </row>
    <row r="63" spans="3:31" x14ac:dyDescent="0.2">
      <c r="C63" s="112"/>
      <c r="D63" s="113" t="s">
        <v>17</v>
      </c>
      <c r="E63" s="113">
        <v>0</v>
      </c>
      <c r="F63" s="113">
        <v>0</v>
      </c>
      <c r="G63" s="113">
        <v>3.4908431999999996</v>
      </c>
      <c r="H63" s="113">
        <v>0</v>
      </c>
      <c r="I63" s="113">
        <v>0</v>
      </c>
      <c r="J63" s="113">
        <v>3.526758517650729</v>
      </c>
      <c r="K63" s="113">
        <v>0</v>
      </c>
      <c r="L63" s="113">
        <v>0</v>
      </c>
      <c r="M63" s="113">
        <v>6.8661023999999999</v>
      </c>
      <c r="N63" s="113">
        <v>0</v>
      </c>
      <c r="O63" s="113">
        <v>0</v>
      </c>
      <c r="P63" s="114">
        <v>6.9368346047956519</v>
      </c>
      <c r="Q63" s="10"/>
      <c r="R63" s="123"/>
      <c r="S63" s="121" t="s">
        <v>426</v>
      </c>
      <c r="T63" s="121">
        <v>197.5</v>
      </c>
      <c r="U63" s="122" t="s">
        <v>419</v>
      </c>
      <c r="W63" s="130"/>
      <c r="X63" s="110" t="s">
        <v>465</v>
      </c>
      <c r="Y63" s="110">
        <v>3.193E-2</v>
      </c>
      <c r="Z63" s="79" t="s">
        <v>391</v>
      </c>
    </row>
    <row r="64" spans="3:31" x14ac:dyDescent="0.2">
      <c r="C64" s="112"/>
      <c r="D64" s="113" t="s">
        <v>16</v>
      </c>
      <c r="E64" s="113">
        <v>0</v>
      </c>
      <c r="F64" s="113">
        <v>0</v>
      </c>
      <c r="G64" s="113">
        <v>0</v>
      </c>
      <c r="H64" s="113">
        <v>57.518783999999997</v>
      </c>
      <c r="I64" s="113">
        <v>0</v>
      </c>
      <c r="J64" s="113">
        <v>0</v>
      </c>
      <c r="K64" s="113">
        <v>0</v>
      </c>
      <c r="L64" s="113">
        <v>0</v>
      </c>
      <c r="M64" s="113">
        <v>0</v>
      </c>
      <c r="N64" s="113">
        <v>113.08079999999998</v>
      </c>
      <c r="O64" s="113">
        <v>0</v>
      </c>
      <c r="P64" s="114">
        <v>0</v>
      </c>
      <c r="Q64" s="10"/>
      <c r="R64" s="123" t="s">
        <v>8</v>
      </c>
      <c r="S64" s="121" t="s">
        <v>413</v>
      </c>
      <c r="T64" s="121">
        <v>37.5</v>
      </c>
      <c r="U64" s="122" t="s">
        <v>414</v>
      </c>
      <c r="W64" s="130"/>
      <c r="X64" s="110" t="s">
        <v>392</v>
      </c>
      <c r="Y64" s="110">
        <v>1.435E-2</v>
      </c>
      <c r="Z64" s="79" t="s">
        <v>391</v>
      </c>
    </row>
    <row r="65" spans="3:35" x14ac:dyDescent="0.2">
      <c r="C65" s="112"/>
      <c r="D65" s="113" t="s">
        <v>15</v>
      </c>
      <c r="E65" s="113">
        <v>0</v>
      </c>
      <c r="F65" s="113">
        <v>0</v>
      </c>
      <c r="G65" s="113">
        <v>0</v>
      </c>
      <c r="H65" s="113">
        <v>37.147548</v>
      </c>
      <c r="I65" s="113">
        <v>0</v>
      </c>
      <c r="J65" s="113">
        <v>0</v>
      </c>
      <c r="K65" s="113">
        <v>0</v>
      </c>
      <c r="L65" s="113">
        <v>0</v>
      </c>
      <c r="M65" s="113">
        <v>0</v>
      </c>
      <c r="N65" s="113">
        <v>73.031349999999989</v>
      </c>
      <c r="O65" s="113">
        <v>0</v>
      </c>
      <c r="P65" s="114">
        <v>0</v>
      </c>
      <c r="Q65" s="10"/>
      <c r="R65" s="123"/>
      <c r="S65" s="121" t="s">
        <v>424</v>
      </c>
      <c r="T65" s="121">
        <v>112.7</v>
      </c>
      <c r="U65" s="122" t="s">
        <v>425</v>
      </c>
      <c r="W65" s="130"/>
      <c r="X65" s="110" t="s">
        <v>12</v>
      </c>
      <c r="Y65" s="121">
        <v>1.5130000000000001E-2</v>
      </c>
      <c r="Z65" s="122" t="s">
        <v>391</v>
      </c>
    </row>
    <row r="66" spans="3:35" x14ac:dyDescent="0.2">
      <c r="C66" s="112"/>
      <c r="D66" s="113" t="s">
        <v>14</v>
      </c>
      <c r="E66" s="113">
        <v>38.437992000000001</v>
      </c>
      <c r="F66" s="113">
        <v>32.606208000000002</v>
      </c>
      <c r="G66" s="113">
        <v>34.096607999999996</v>
      </c>
      <c r="H66" s="113">
        <v>0</v>
      </c>
      <c r="I66" s="113">
        <v>31.439015999999995</v>
      </c>
      <c r="J66" s="113">
        <v>33.270048000000003</v>
      </c>
      <c r="K66" s="113">
        <v>75.60230399999999</v>
      </c>
      <c r="L66" s="113">
        <v>64.130831999999984</v>
      </c>
      <c r="M66" s="113">
        <v>67.064256</v>
      </c>
      <c r="N66" s="113">
        <v>0</v>
      </c>
      <c r="O66" s="113">
        <v>61.838208000000002</v>
      </c>
      <c r="P66" s="114">
        <v>65.439359999999994</v>
      </c>
      <c r="Q66" s="10"/>
      <c r="R66" s="124" t="s">
        <v>427</v>
      </c>
      <c r="S66" s="121" t="s">
        <v>441</v>
      </c>
      <c r="T66" s="121">
        <v>0.22600000000000001</v>
      </c>
      <c r="U66" s="122" t="s">
        <v>442</v>
      </c>
      <c r="W66" s="130"/>
      <c r="X66" s="110" t="s">
        <v>466</v>
      </c>
      <c r="Y66" s="121">
        <v>3.066E-2</v>
      </c>
      <c r="Z66" s="122" t="s">
        <v>391</v>
      </c>
    </row>
    <row r="67" spans="3:35" x14ac:dyDescent="0.2">
      <c r="C67" s="112"/>
      <c r="D67" s="113" t="s">
        <v>13</v>
      </c>
      <c r="E67" s="113">
        <v>2.6508959999999999</v>
      </c>
      <c r="F67" s="113">
        <v>2.248704</v>
      </c>
      <c r="G67" s="113">
        <v>14.206919999999998</v>
      </c>
      <c r="H67" s="113">
        <v>0</v>
      </c>
      <c r="I67" s="113">
        <v>2.1682079999999995</v>
      </c>
      <c r="J67" s="113">
        <v>13.862520000000002</v>
      </c>
      <c r="K67" s="113">
        <v>5.213951999999999</v>
      </c>
      <c r="L67" s="113">
        <v>4.4228159999999992</v>
      </c>
      <c r="M67" s="113">
        <v>27.943440000000002</v>
      </c>
      <c r="N67" s="113">
        <v>0</v>
      </c>
      <c r="O67" s="113">
        <v>4.2647040000000001</v>
      </c>
      <c r="P67" s="114">
        <v>27.266399999999997</v>
      </c>
      <c r="Q67" s="10"/>
      <c r="R67" s="124"/>
      <c r="S67" s="121"/>
      <c r="T67" s="121"/>
      <c r="U67" s="122"/>
      <c r="V67" s="104"/>
      <c r="W67" s="130"/>
      <c r="X67" s="121" t="s">
        <v>10</v>
      </c>
      <c r="Y67" s="121">
        <v>1.20146</v>
      </c>
      <c r="Z67" s="122" t="s">
        <v>391</v>
      </c>
    </row>
    <row r="68" spans="3:35" x14ac:dyDescent="0.2">
      <c r="C68" s="115" t="s">
        <v>12</v>
      </c>
      <c r="D68" s="113" t="s">
        <v>11</v>
      </c>
      <c r="E68" s="113">
        <v>0</v>
      </c>
      <c r="F68" s="113">
        <v>0</v>
      </c>
      <c r="G68" s="113">
        <v>1.623648</v>
      </c>
      <c r="H68" s="113">
        <v>0</v>
      </c>
      <c r="I68" s="113">
        <v>0</v>
      </c>
      <c r="J68" s="113">
        <v>1.5842880000000004</v>
      </c>
      <c r="K68" s="113">
        <v>0</v>
      </c>
      <c r="L68" s="113">
        <v>0</v>
      </c>
      <c r="M68" s="113">
        <v>3.1935360000000004</v>
      </c>
      <c r="N68" s="113">
        <v>0</v>
      </c>
      <c r="O68" s="113">
        <v>0</v>
      </c>
      <c r="P68" s="114">
        <v>3.1161599999999998</v>
      </c>
      <c r="R68" s="124"/>
      <c r="S68" s="121" t="s">
        <v>379</v>
      </c>
      <c r="T68" s="121" t="str">
        <f>T57</f>
        <v>Value</v>
      </c>
      <c r="U68" s="122" t="str">
        <f>U57</f>
        <v>Unit</v>
      </c>
      <c r="V68" s="104"/>
      <c r="W68" s="123" t="s">
        <v>8</v>
      </c>
      <c r="X68" s="121" t="s">
        <v>413</v>
      </c>
      <c r="Y68" s="121">
        <v>0.65</v>
      </c>
      <c r="Z68" s="122" t="s">
        <v>414</v>
      </c>
    </row>
    <row r="69" spans="3:35" x14ac:dyDescent="0.2">
      <c r="C69" s="115" t="s">
        <v>10</v>
      </c>
      <c r="D69" s="113" t="s">
        <v>9</v>
      </c>
      <c r="E69" s="113">
        <v>28.276224000000003</v>
      </c>
      <c r="F69" s="113">
        <v>23.986176</v>
      </c>
      <c r="G69" s="113">
        <v>25.978368</v>
      </c>
      <c r="H69" s="113">
        <v>2756.1084000000001</v>
      </c>
      <c r="I69" s="113">
        <v>23.127551999999998</v>
      </c>
      <c r="J69" s="113">
        <v>25.348608000000006</v>
      </c>
      <c r="K69" s="113">
        <v>55.615487999999999</v>
      </c>
      <c r="L69" s="113">
        <v>47.176703999999994</v>
      </c>
      <c r="M69" s="113">
        <v>51.096576000000006</v>
      </c>
      <c r="N69" s="113">
        <v>5418.4549999999999</v>
      </c>
      <c r="O69" s="113">
        <v>45.490176000000005</v>
      </c>
      <c r="P69" s="114">
        <v>49.858559999999997</v>
      </c>
      <c r="R69" s="123" t="str">
        <f>R58</f>
        <v>Material</v>
      </c>
      <c r="S69" s="121" t="s">
        <v>389</v>
      </c>
      <c r="T69" s="121">
        <v>1421</v>
      </c>
      <c r="U69" s="122" t="s">
        <v>388</v>
      </c>
      <c r="V69" s="104"/>
      <c r="W69" s="123"/>
      <c r="X69" s="121" t="s">
        <v>424</v>
      </c>
      <c r="Y69" s="121">
        <v>58.09</v>
      </c>
      <c r="Z69" s="122" t="s">
        <v>425</v>
      </c>
    </row>
    <row r="70" spans="3:35" x14ac:dyDescent="0.2">
      <c r="C70" s="112" t="s">
        <v>8</v>
      </c>
      <c r="D70" s="113" t="s">
        <v>7</v>
      </c>
      <c r="E70" s="113">
        <v>280.55315999999999</v>
      </c>
      <c r="F70" s="113">
        <v>272.09318400000001</v>
      </c>
      <c r="G70" s="113">
        <v>294.69211200000001</v>
      </c>
      <c r="H70" s="113">
        <v>0</v>
      </c>
      <c r="I70" s="113">
        <v>262.35316799999993</v>
      </c>
      <c r="J70" s="113">
        <v>287.54827200000005</v>
      </c>
      <c r="K70" s="113">
        <v>551.80991999999992</v>
      </c>
      <c r="L70" s="113">
        <v>535.16073599999993</v>
      </c>
      <c r="M70" s="113">
        <v>579.62678400000004</v>
      </c>
      <c r="N70" s="113">
        <v>0</v>
      </c>
      <c r="O70" s="113">
        <v>516.02918399999999</v>
      </c>
      <c r="P70" s="114">
        <v>565.58303999999998</v>
      </c>
      <c r="R70" s="123"/>
      <c r="S70" s="121" t="s">
        <v>398</v>
      </c>
      <c r="T70" s="121">
        <v>711</v>
      </c>
      <c r="U70" s="122" t="s">
        <v>388</v>
      </c>
      <c r="V70" s="104"/>
      <c r="W70" s="123" t="s">
        <v>427</v>
      </c>
      <c r="X70" s="121" t="s">
        <v>467</v>
      </c>
      <c r="Y70" s="121">
        <v>0.43697000000000003</v>
      </c>
      <c r="Z70" s="122" t="s">
        <v>391</v>
      </c>
    </row>
    <row r="71" spans="3:35" x14ac:dyDescent="0.2">
      <c r="C71" s="112"/>
      <c r="D71" s="113" t="s">
        <v>6</v>
      </c>
      <c r="E71" s="113">
        <v>1708.5024720000001</v>
      </c>
      <c r="F71" s="113">
        <v>1449.2897280000002</v>
      </c>
      <c r="G71" s="113">
        <v>1569.6617040000001</v>
      </c>
      <c r="H71" s="113">
        <v>898.73099999999999</v>
      </c>
      <c r="I71" s="113">
        <v>1397.4100559999997</v>
      </c>
      <c r="J71" s="113">
        <v>1531.6104240000002</v>
      </c>
      <c r="K71" s="113">
        <v>3360.3920639999997</v>
      </c>
      <c r="L71" s="113">
        <v>2850.5049119999994</v>
      </c>
      <c r="M71" s="113">
        <v>3087.3509280000003</v>
      </c>
      <c r="N71" s="113">
        <v>1766.8874999999998</v>
      </c>
      <c r="O71" s="113">
        <v>2748.6017280000001</v>
      </c>
      <c r="P71" s="114">
        <v>3012.5476800000001</v>
      </c>
      <c r="R71" s="123"/>
      <c r="S71" s="121" t="s">
        <v>406</v>
      </c>
      <c r="T71" s="121">
        <v>8528</v>
      </c>
      <c r="U71" s="122" t="s">
        <v>388</v>
      </c>
      <c r="V71" s="104"/>
      <c r="W71" s="123"/>
      <c r="X71" s="121" t="s">
        <v>468</v>
      </c>
      <c r="Y71" s="121">
        <v>1.435E-2</v>
      </c>
      <c r="Z71" s="122" t="s">
        <v>391</v>
      </c>
    </row>
    <row r="72" spans="3:35" x14ac:dyDescent="0.2">
      <c r="C72" s="115" t="s">
        <v>5</v>
      </c>
      <c r="D72" s="113" t="s">
        <v>4</v>
      </c>
      <c r="E72" s="113">
        <v>44.181600000000003</v>
      </c>
      <c r="F72" s="113">
        <v>37.478400000000001</v>
      </c>
      <c r="G72" s="113">
        <v>40.591200000000001</v>
      </c>
      <c r="H72" s="113">
        <v>59.915399999999998</v>
      </c>
      <c r="I72" s="113">
        <v>36.136799999999994</v>
      </c>
      <c r="J72" s="113">
        <v>39.607200000000006</v>
      </c>
      <c r="K72" s="113">
        <v>86.899199999999993</v>
      </c>
      <c r="L72" s="113">
        <v>73.713599999999985</v>
      </c>
      <c r="M72" s="113">
        <v>79.838400000000007</v>
      </c>
      <c r="N72" s="113">
        <v>117.79249999999999</v>
      </c>
      <c r="O72" s="113">
        <v>71.078400000000002</v>
      </c>
      <c r="P72" s="114">
        <v>77.903999999999996</v>
      </c>
      <c r="R72" s="123"/>
      <c r="S72" s="121" t="s">
        <v>412</v>
      </c>
      <c r="T72" s="121">
        <v>46</v>
      </c>
      <c r="U72" s="122" t="s">
        <v>391</v>
      </c>
      <c r="V72" s="104"/>
      <c r="W72" s="123"/>
      <c r="X72" s="121" t="s">
        <v>469</v>
      </c>
      <c r="Y72" s="121">
        <v>0.26802999999999999</v>
      </c>
      <c r="Z72" s="122" t="s">
        <v>391</v>
      </c>
    </row>
    <row r="73" spans="3:35" x14ac:dyDescent="0.2">
      <c r="C73" s="115" t="s">
        <v>3</v>
      </c>
      <c r="D73" s="113" t="s">
        <v>2</v>
      </c>
      <c r="E73" s="113">
        <v>10.161768</v>
      </c>
      <c r="F73" s="113">
        <v>0</v>
      </c>
      <c r="G73" s="113">
        <v>0</v>
      </c>
      <c r="H73" s="113">
        <v>0</v>
      </c>
      <c r="I73" s="113">
        <v>0</v>
      </c>
      <c r="J73" s="113">
        <v>0</v>
      </c>
      <c r="K73" s="113">
        <v>19.986816000000001</v>
      </c>
      <c r="L73" s="113">
        <v>0</v>
      </c>
      <c r="M73" s="113">
        <v>0</v>
      </c>
      <c r="N73" s="113">
        <v>0</v>
      </c>
      <c r="O73" s="113">
        <v>0</v>
      </c>
      <c r="P73" s="114">
        <v>0</v>
      </c>
      <c r="R73" s="123"/>
      <c r="S73" s="121" t="s">
        <v>420</v>
      </c>
      <c r="T73" s="121">
        <v>4.9000000000000004</v>
      </c>
      <c r="U73" s="122" t="s">
        <v>391</v>
      </c>
      <c r="V73" s="104"/>
      <c r="W73" s="123"/>
      <c r="X73" s="121" t="s">
        <v>470</v>
      </c>
      <c r="Y73" s="121">
        <v>5.5049999999999995E-3</v>
      </c>
      <c r="Z73" s="122" t="s">
        <v>391</v>
      </c>
    </row>
    <row r="74" spans="3:35" x14ac:dyDescent="0.2">
      <c r="C74" s="116" t="s">
        <v>1</v>
      </c>
      <c r="D74" s="117" t="s">
        <v>0</v>
      </c>
      <c r="E74" s="117">
        <v>68.039664000000002</v>
      </c>
      <c r="F74" s="117">
        <v>57.716736000000004</v>
      </c>
      <c r="G74" s="117">
        <v>60.074975999999999</v>
      </c>
      <c r="H74" s="117">
        <v>0</v>
      </c>
      <c r="I74" s="117">
        <v>55.650671999999993</v>
      </c>
      <c r="J74" s="117">
        <v>58.618656000000009</v>
      </c>
      <c r="K74" s="117">
        <v>133.82476800000001</v>
      </c>
      <c r="L74" s="117">
        <v>113.51894399999998</v>
      </c>
      <c r="M74" s="117">
        <v>118.16083200000001</v>
      </c>
      <c r="N74" s="117">
        <v>0</v>
      </c>
      <c r="O74" s="117">
        <v>109.46073600000001</v>
      </c>
      <c r="P74" s="118">
        <v>115.29791999999999</v>
      </c>
      <c r="R74" s="123"/>
      <c r="S74" s="121" t="s">
        <v>10</v>
      </c>
      <c r="T74" s="121">
        <v>100</v>
      </c>
      <c r="U74" s="122" t="s">
        <v>419</v>
      </c>
      <c r="V74" s="104"/>
      <c r="W74" s="120"/>
      <c r="X74" s="121"/>
      <c r="Y74" s="121"/>
      <c r="Z74" s="122"/>
    </row>
    <row r="75" spans="3:35" x14ac:dyDescent="0.2">
      <c r="C75" s="103"/>
      <c r="R75" s="123" t="str">
        <f>R64</f>
        <v>Energy</v>
      </c>
      <c r="S75" s="121" t="s">
        <v>413</v>
      </c>
      <c r="T75" s="121">
        <v>3.1</v>
      </c>
      <c r="U75" s="122" t="s">
        <v>414</v>
      </c>
      <c r="V75" s="104"/>
      <c r="W75" s="86"/>
      <c r="X75" s="110" t="s">
        <v>382</v>
      </c>
      <c r="Y75" s="110" t="s">
        <v>377</v>
      </c>
      <c r="Z75" s="79" t="s">
        <v>378</v>
      </c>
    </row>
    <row r="76" spans="3:35" x14ac:dyDescent="0.2">
      <c r="C76" s="103"/>
      <c r="R76" s="123"/>
      <c r="S76" s="121" t="s">
        <v>424</v>
      </c>
      <c r="T76" s="121">
        <v>3</v>
      </c>
      <c r="U76" s="122" t="s">
        <v>425</v>
      </c>
      <c r="V76" s="104"/>
      <c r="W76" s="130" t="s">
        <v>386</v>
      </c>
      <c r="X76" s="110" t="s">
        <v>393</v>
      </c>
      <c r="Y76" s="110">
        <v>1.038</v>
      </c>
      <c r="Z76" s="79" t="s">
        <v>391</v>
      </c>
    </row>
    <row r="77" spans="3:35" x14ac:dyDescent="0.2">
      <c r="C77" s="103"/>
      <c r="R77" s="124" t="str">
        <f>R66</f>
        <v>Waste</v>
      </c>
      <c r="S77" s="121" t="str">
        <f>S66</f>
        <v>Wastewater, PV</v>
      </c>
      <c r="T77" s="121">
        <v>0.1</v>
      </c>
      <c r="U77" s="122" t="s">
        <v>442</v>
      </c>
      <c r="V77" s="104"/>
      <c r="W77" s="130"/>
      <c r="X77" s="110" t="s">
        <v>401</v>
      </c>
      <c r="Y77" s="110">
        <v>0.16500000000000001</v>
      </c>
      <c r="Z77" s="79" t="s">
        <v>391</v>
      </c>
    </row>
    <row r="78" spans="3:35" x14ac:dyDescent="0.2">
      <c r="C78" s="103"/>
      <c r="R78" s="125"/>
      <c r="S78" s="110"/>
      <c r="T78" s="110"/>
      <c r="U78" s="79"/>
      <c r="W78" s="130"/>
      <c r="X78" s="110" t="s">
        <v>407</v>
      </c>
      <c r="Y78" s="110">
        <v>4.6000000000000001E-10</v>
      </c>
      <c r="Z78" s="79" t="s">
        <v>408</v>
      </c>
    </row>
    <row r="79" spans="3:35" x14ac:dyDescent="0.2">
      <c r="C79" s="103"/>
      <c r="R79" s="124"/>
      <c r="S79" s="121" t="s">
        <v>380</v>
      </c>
      <c r="T79" s="121" t="str">
        <f>T68</f>
        <v>Value</v>
      </c>
      <c r="U79" s="122" t="str">
        <f>U68</f>
        <v>Unit</v>
      </c>
      <c r="W79" s="130" t="s">
        <v>8</v>
      </c>
      <c r="X79" s="110" t="s">
        <v>415</v>
      </c>
      <c r="Y79" s="110">
        <v>0.45</v>
      </c>
      <c r="Z79" s="79" t="s">
        <v>414</v>
      </c>
    </row>
    <row r="80" spans="3:35" x14ac:dyDescent="0.2">
      <c r="C80" s="103"/>
      <c r="N80" s="104"/>
      <c r="O80" s="104"/>
      <c r="R80" s="123" t="str">
        <f>R69</f>
        <v>Material</v>
      </c>
      <c r="S80" s="121" t="s">
        <v>390</v>
      </c>
      <c r="T80" s="121">
        <v>1.04</v>
      </c>
      <c r="U80" s="122" t="s">
        <v>391</v>
      </c>
      <c r="W80" s="130"/>
      <c r="X80" s="110" t="s">
        <v>422</v>
      </c>
      <c r="Y80" s="110">
        <v>13.9</v>
      </c>
      <c r="Z80" s="79" t="s">
        <v>414</v>
      </c>
      <c r="AF80" s="104"/>
      <c r="AG80" s="104"/>
      <c r="AH80" s="104"/>
      <c r="AI80" s="104"/>
    </row>
    <row r="81" spans="3:35" x14ac:dyDescent="0.2">
      <c r="C81" s="103"/>
      <c r="N81" s="104"/>
      <c r="O81" s="104"/>
      <c r="R81" s="123"/>
      <c r="S81" s="121" t="s">
        <v>399</v>
      </c>
      <c r="T81" s="121">
        <v>0.3</v>
      </c>
      <c r="U81" s="122" t="s">
        <v>391</v>
      </c>
      <c r="W81" s="130"/>
      <c r="X81" s="110" t="s">
        <v>429</v>
      </c>
      <c r="Y81" s="110">
        <v>166.8</v>
      </c>
      <c r="Z81" s="79" t="s">
        <v>425</v>
      </c>
      <c r="AF81" s="104"/>
      <c r="AG81" s="104"/>
      <c r="AH81" s="104"/>
      <c r="AI81" s="104"/>
    </row>
    <row r="82" spans="3:35" x14ac:dyDescent="0.2">
      <c r="C82" s="103"/>
      <c r="N82" s="104"/>
      <c r="O82" s="104"/>
      <c r="R82" s="123"/>
      <c r="S82" s="121" t="s">
        <v>10</v>
      </c>
      <c r="T82" s="121">
        <v>1.29</v>
      </c>
      <c r="U82" s="122" t="s">
        <v>391</v>
      </c>
      <c r="W82" s="125" t="s">
        <v>427</v>
      </c>
      <c r="X82" s="110" t="s">
        <v>433</v>
      </c>
      <c r="Y82" s="110">
        <v>3.7999999999999999E-2</v>
      </c>
      <c r="Z82" s="79" t="s">
        <v>391</v>
      </c>
      <c r="AB82" s="104"/>
      <c r="AC82" s="104"/>
      <c r="AD82" s="104"/>
      <c r="AE82" s="104"/>
      <c r="AF82" s="104"/>
      <c r="AG82" s="104"/>
      <c r="AH82" s="104"/>
      <c r="AI82" s="104"/>
    </row>
    <row r="83" spans="3:35" x14ac:dyDescent="0.2">
      <c r="C83" s="103"/>
      <c r="N83" s="104"/>
      <c r="O83" s="104"/>
      <c r="R83" s="123" t="str">
        <f>R75</f>
        <v>Energy</v>
      </c>
      <c r="S83" s="121" t="s">
        <v>413</v>
      </c>
      <c r="T83" s="121">
        <v>6.8000000000000005E-2</v>
      </c>
      <c r="U83" s="122" t="s">
        <v>414</v>
      </c>
      <c r="W83" s="86"/>
      <c r="X83" s="110"/>
      <c r="Y83" s="110"/>
      <c r="Z83" s="79"/>
      <c r="AB83" s="104"/>
      <c r="AC83" s="104"/>
      <c r="AD83" s="104"/>
      <c r="AE83" s="104"/>
      <c r="AF83" s="104"/>
      <c r="AG83" s="104"/>
      <c r="AH83" s="104"/>
      <c r="AI83" s="104"/>
    </row>
    <row r="84" spans="3:35" x14ac:dyDescent="0.2">
      <c r="C84" s="104"/>
      <c r="N84" s="104"/>
      <c r="O84" s="104"/>
      <c r="P84" s="104"/>
      <c r="Q84" s="104"/>
      <c r="R84" s="123"/>
      <c r="S84" s="121" t="s">
        <v>399</v>
      </c>
      <c r="T84" s="121">
        <v>0.77</v>
      </c>
      <c r="U84" s="122" t="s">
        <v>391</v>
      </c>
      <c r="W84" s="86"/>
      <c r="X84" s="110" t="s">
        <v>457</v>
      </c>
      <c r="Y84" s="110" t="s">
        <v>377</v>
      </c>
      <c r="Z84" s="79" t="s">
        <v>378</v>
      </c>
      <c r="AB84" s="104"/>
      <c r="AC84" s="104"/>
      <c r="AD84" s="104"/>
      <c r="AE84" s="104"/>
      <c r="AF84" s="104"/>
      <c r="AG84" s="104"/>
      <c r="AH84" s="104"/>
      <c r="AI84" s="104"/>
    </row>
    <row r="85" spans="3:35" x14ac:dyDescent="0.2">
      <c r="C85" s="104"/>
      <c r="N85" s="104"/>
      <c r="O85" s="104"/>
      <c r="P85" s="104"/>
      <c r="Q85" s="104"/>
      <c r="R85" s="123" t="str">
        <f>R77</f>
        <v>Waste</v>
      </c>
      <c r="S85" s="121" t="s">
        <v>428</v>
      </c>
      <c r="T85" s="121">
        <v>1.38</v>
      </c>
      <c r="U85" s="122" t="s">
        <v>391</v>
      </c>
      <c r="W85" s="130" t="s">
        <v>386</v>
      </c>
      <c r="X85" s="110" t="s">
        <v>324</v>
      </c>
      <c r="Y85" s="110">
        <v>0.39800000000000002</v>
      </c>
      <c r="Z85" s="79" t="s">
        <v>391</v>
      </c>
      <c r="AB85" s="104"/>
      <c r="AC85" s="104"/>
      <c r="AD85" s="104"/>
      <c r="AE85" s="104"/>
      <c r="AF85" s="104"/>
      <c r="AG85" s="104"/>
      <c r="AH85" s="104"/>
      <c r="AI85" s="104"/>
    </row>
    <row r="86" spans="3:35" x14ac:dyDescent="0.2">
      <c r="C86" s="106"/>
      <c r="N86" s="104"/>
      <c r="O86" s="104"/>
      <c r="P86" s="104"/>
      <c r="Q86" s="104"/>
      <c r="R86" s="123"/>
      <c r="S86" s="121" t="s">
        <v>433</v>
      </c>
      <c r="T86" s="121">
        <v>1.73</v>
      </c>
      <c r="U86" s="122" t="s">
        <v>391</v>
      </c>
      <c r="W86" s="130"/>
      <c r="X86" s="110" t="s">
        <v>460</v>
      </c>
      <c r="Y86" s="110">
        <v>1.151</v>
      </c>
      <c r="Z86" s="79" t="s">
        <v>391</v>
      </c>
      <c r="AB86" s="104"/>
      <c r="AC86" s="104"/>
      <c r="AD86" s="104"/>
      <c r="AE86" s="104"/>
      <c r="AF86" s="104"/>
      <c r="AG86" s="104"/>
      <c r="AH86" s="104"/>
      <c r="AI86" s="104"/>
    </row>
    <row r="87" spans="3:35" x14ac:dyDescent="0.2">
      <c r="C87" s="106"/>
      <c r="N87" s="104"/>
      <c r="O87" s="104"/>
      <c r="P87" s="104"/>
      <c r="Q87" s="104"/>
      <c r="R87" s="125"/>
      <c r="S87" s="110"/>
      <c r="T87" s="110"/>
      <c r="U87" s="79"/>
      <c r="W87" s="125" t="s">
        <v>8</v>
      </c>
      <c r="X87" s="110" t="s">
        <v>413</v>
      </c>
      <c r="Y87" s="110">
        <v>10.8</v>
      </c>
      <c r="Z87" s="79" t="s">
        <v>425</v>
      </c>
      <c r="AB87" s="104"/>
      <c r="AC87" s="104"/>
      <c r="AD87" s="104"/>
      <c r="AE87" s="104"/>
      <c r="AF87" s="104"/>
      <c r="AG87" s="104"/>
      <c r="AH87" s="104"/>
      <c r="AI87" s="104"/>
    </row>
    <row r="88" spans="3:35" x14ac:dyDescent="0.2">
      <c r="C88" s="106"/>
      <c r="N88" s="104"/>
      <c r="O88" s="104"/>
      <c r="P88" s="104"/>
      <c r="Q88" s="104"/>
      <c r="R88" s="124"/>
      <c r="S88" s="121" t="s">
        <v>381</v>
      </c>
      <c r="T88" s="121" t="str">
        <f>T79</f>
        <v>Value</v>
      </c>
      <c r="U88" s="122" t="str">
        <f>U79</f>
        <v>Unit</v>
      </c>
      <c r="W88" s="131" t="s">
        <v>427</v>
      </c>
      <c r="X88" s="80" t="s">
        <v>463</v>
      </c>
      <c r="Y88" s="80">
        <v>0.54900000000000004</v>
      </c>
      <c r="Z88" s="81" t="s">
        <v>391</v>
      </c>
      <c r="AB88" s="104"/>
      <c r="AC88" s="104"/>
      <c r="AD88" s="104"/>
      <c r="AE88" s="104"/>
      <c r="AF88" s="104"/>
      <c r="AG88" s="104"/>
      <c r="AH88" s="104"/>
      <c r="AI88" s="104"/>
    </row>
    <row r="89" spans="3:35" x14ac:dyDescent="0.2">
      <c r="Q89" s="104"/>
      <c r="R89" s="123" t="str">
        <f>R80</f>
        <v>Material</v>
      </c>
      <c r="S89" s="121" t="s">
        <v>392</v>
      </c>
      <c r="T89" s="121">
        <v>0.49</v>
      </c>
      <c r="U89" s="122" t="s">
        <v>391</v>
      </c>
      <c r="AB89" s="104"/>
      <c r="AC89" s="104"/>
      <c r="AD89" s="104"/>
      <c r="AE89" s="104"/>
      <c r="AF89" s="104"/>
      <c r="AG89" s="104"/>
      <c r="AH89" s="104"/>
      <c r="AI89" s="104"/>
    </row>
    <row r="90" spans="3:35" x14ac:dyDescent="0.2">
      <c r="Q90" s="104"/>
      <c r="R90" s="123"/>
      <c r="S90" s="121" t="s">
        <v>400</v>
      </c>
      <c r="T90" s="121">
        <v>0.69</v>
      </c>
      <c r="U90" s="122" t="s">
        <v>391</v>
      </c>
      <c r="AB90" s="104"/>
      <c r="AC90" s="104"/>
      <c r="AD90" s="104"/>
      <c r="AE90" s="104"/>
      <c r="AF90" s="104"/>
      <c r="AG90" s="104"/>
      <c r="AH90" s="104"/>
      <c r="AI90" s="104"/>
    </row>
    <row r="91" spans="3:35" x14ac:dyDescent="0.2">
      <c r="Q91" s="104"/>
      <c r="R91" s="123"/>
      <c r="S91" s="121" t="s">
        <v>10</v>
      </c>
      <c r="T91" s="121">
        <v>0.214</v>
      </c>
      <c r="U91" s="122" t="s">
        <v>391</v>
      </c>
      <c r="AB91" s="104"/>
      <c r="AC91" s="104"/>
      <c r="AD91" s="104"/>
      <c r="AE91" s="104"/>
      <c r="AF91" s="104"/>
      <c r="AG91" s="104"/>
      <c r="AH91" s="104"/>
      <c r="AI91" s="104"/>
    </row>
    <row r="92" spans="3:35" x14ac:dyDescent="0.2">
      <c r="Q92" s="104"/>
      <c r="R92" s="123" t="str">
        <f>R83</f>
        <v>Energy</v>
      </c>
      <c r="S92" s="121" t="s">
        <v>413</v>
      </c>
      <c r="T92" s="121">
        <v>1.1000000000000001</v>
      </c>
      <c r="U92" s="122" t="s">
        <v>414</v>
      </c>
      <c r="AB92" s="104"/>
      <c r="AC92" s="104"/>
      <c r="AD92" s="104"/>
      <c r="AE92" s="104"/>
      <c r="AF92" s="104"/>
      <c r="AG92" s="104"/>
      <c r="AH92" s="104"/>
      <c r="AI92" s="104"/>
    </row>
    <row r="93" spans="3:35" x14ac:dyDescent="0.2">
      <c r="R93" s="123"/>
      <c r="S93" s="121" t="s">
        <v>421</v>
      </c>
      <c r="T93" s="121">
        <v>-0.04</v>
      </c>
      <c r="U93" s="122" t="s">
        <v>414</v>
      </c>
    </row>
    <row r="94" spans="3:35" x14ac:dyDescent="0.2">
      <c r="R94" s="123"/>
      <c r="S94" s="121" t="s">
        <v>424</v>
      </c>
      <c r="T94" s="121">
        <v>6.88</v>
      </c>
      <c r="U94" s="122" t="s">
        <v>425</v>
      </c>
    </row>
    <row r="95" spans="3:35" x14ac:dyDescent="0.2">
      <c r="R95" s="123" t="str">
        <f>R85</f>
        <v>Waste</v>
      </c>
      <c r="S95" s="121" t="s">
        <v>434</v>
      </c>
      <c r="T95" s="121">
        <v>0.14699999999999999</v>
      </c>
      <c r="U95" s="122" t="s">
        <v>388</v>
      </c>
    </row>
    <row r="96" spans="3:35" x14ac:dyDescent="0.2">
      <c r="R96" s="123"/>
      <c r="S96" s="121" t="s">
        <v>438</v>
      </c>
      <c r="T96" s="121">
        <v>0.20699999999999999</v>
      </c>
      <c r="U96" s="122" t="s">
        <v>388</v>
      </c>
    </row>
    <row r="97" spans="18:21" x14ac:dyDescent="0.2">
      <c r="R97" s="123"/>
      <c r="S97" s="121" t="s">
        <v>443</v>
      </c>
      <c r="T97" s="121">
        <v>66.2</v>
      </c>
      <c r="U97" s="122" t="s">
        <v>388</v>
      </c>
    </row>
    <row r="98" spans="18:21" x14ac:dyDescent="0.2">
      <c r="R98" s="123"/>
      <c r="S98" s="121" t="s">
        <v>447</v>
      </c>
      <c r="T98" s="121">
        <v>93.3</v>
      </c>
      <c r="U98" s="122" t="s">
        <v>388</v>
      </c>
    </row>
    <row r="99" spans="18:21" x14ac:dyDescent="0.2">
      <c r="R99" s="123"/>
      <c r="S99" s="121" t="s">
        <v>445</v>
      </c>
      <c r="T99" s="121">
        <v>3.7999999999999999E-2</v>
      </c>
      <c r="U99" s="122" t="s">
        <v>446</v>
      </c>
    </row>
    <row r="100" spans="18:21" x14ac:dyDescent="0.2">
      <c r="R100" s="125"/>
      <c r="S100" s="110"/>
      <c r="T100" s="110"/>
      <c r="U100" s="79"/>
    </row>
    <row r="101" spans="18:21" x14ac:dyDescent="0.2">
      <c r="R101" s="124"/>
      <c r="S101" s="121" t="s">
        <v>382</v>
      </c>
      <c r="T101" s="121" t="str">
        <f>T57</f>
        <v>Value</v>
      </c>
      <c r="U101" s="122" t="str">
        <f>U57</f>
        <v>Unit</v>
      </c>
    </row>
    <row r="102" spans="18:21" x14ac:dyDescent="0.2">
      <c r="R102" s="123" t="str">
        <f>R58</f>
        <v>Material</v>
      </c>
      <c r="S102" s="121" t="s">
        <v>393</v>
      </c>
      <c r="T102" s="121">
        <f>1038/1000</f>
        <v>1.038</v>
      </c>
      <c r="U102" s="122" t="s">
        <v>391</v>
      </c>
    </row>
    <row r="103" spans="18:21" x14ac:dyDescent="0.2">
      <c r="R103" s="123"/>
      <c r="S103" s="121" t="s">
        <v>401</v>
      </c>
      <c r="T103" s="121">
        <f>165/1000</f>
        <v>0.16500000000000001</v>
      </c>
      <c r="U103" s="122" t="s">
        <v>391</v>
      </c>
    </row>
    <row r="104" spans="18:21" x14ac:dyDescent="0.2">
      <c r="R104" s="123"/>
      <c r="S104" s="121" t="s">
        <v>407</v>
      </c>
      <c r="T104" s="121">
        <f>0.00000000046/1000</f>
        <v>4.6000000000000006E-13</v>
      </c>
      <c r="U104" s="122" t="s">
        <v>408</v>
      </c>
    </row>
    <row r="105" spans="18:21" x14ac:dyDescent="0.2">
      <c r="R105" s="123" t="str">
        <f>R64</f>
        <v>Energy</v>
      </c>
      <c r="S105" s="121" t="s">
        <v>415</v>
      </c>
      <c r="T105" s="121">
        <f>0.45</f>
        <v>0.45</v>
      </c>
      <c r="U105" s="122" t="s">
        <v>414</v>
      </c>
    </row>
    <row r="106" spans="18:21" x14ac:dyDescent="0.2">
      <c r="R106" s="123"/>
      <c r="S106" s="121" t="s">
        <v>422</v>
      </c>
      <c r="T106" s="121">
        <f>13.9</f>
        <v>13.9</v>
      </c>
      <c r="U106" s="122" t="s">
        <v>414</v>
      </c>
    </row>
    <row r="107" spans="18:21" x14ac:dyDescent="0.2">
      <c r="R107" s="123"/>
      <c r="S107" s="121" t="s">
        <v>429</v>
      </c>
      <c r="T107" s="121">
        <f>166.8</f>
        <v>166.8</v>
      </c>
      <c r="U107" s="122" t="s">
        <v>425</v>
      </c>
    </row>
    <row r="108" spans="18:21" x14ac:dyDescent="0.2">
      <c r="R108" s="124" t="str">
        <f>R66</f>
        <v>Waste</v>
      </c>
      <c r="S108" s="121" t="s">
        <v>433</v>
      </c>
      <c r="T108" s="121">
        <f>38/1000</f>
        <v>3.7999999999999999E-2</v>
      </c>
      <c r="U108" s="122" t="s">
        <v>391</v>
      </c>
    </row>
    <row r="109" spans="18:21" x14ac:dyDescent="0.2">
      <c r="R109" s="125"/>
      <c r="S109" s="110"/>
      <c r="T109" s="110"/>
      <c r="U109" s="79"/>
    </row>
    <row r="110" spans="18:21" x14ac:dyDescent="0.2">
      <c r="R110" s="124"/>
      <c r="S110" s="121" t="s">
        <v>383</v>
      </c>
      <c r="T110" s="121" t="str">
        <f>T101</f>
        <v>Value</v>
      </c>
      <c r="U110" s="122" t="str">
        <f>U101</f>
        <v>Unit</v>
      </c>
    </row>
    <row r="111" spans="18:21" x14ac:dyDescent="0.2">
      <c r="R111" s="123" t="str">
        <f>R102</f>
        <v>Material</v>
      </c>
      <c r="S111" s="121" t="s">
        <v>394</v>
      </c>
      <c r="T111" s="121" t="s">
        <v>391</v>
      </c>
      <c r="U111" s="122">
        <v>0.71799999999999997</v>
      </c>
    </row>
    <row r="112" spans="18:21" x14ac:dyDescent="0.2">
      <c r="R112" s="123"/>
      <c r="S112" s="121" t="s">
        <v>402</v>
      </c>
      <c r="T112" s="121" t="s">
        <v>391</v>
      </c>
      <c r="U112" s="122">
        <v>0.79600000000000004</v>
      </c>
    </row>
    <row r="113" spans="18:21" x14ac:dyDescent="0.2">
      <c r="R113" s="123"/>
      <c r="S113" s="121" t="s">
        <v>409</v>
      </c>
      <c r="T113" s="121" t="s">
        <v>391</v>
      </c>
      <c r="U113" s="122">
        <v>0.16500000000000001</v>
      </c>
    </row>
    <row r="114" spans="18:21" x14ac:dyDescent="0.2">
      <c r="R114" s="123"/>
      <c r="S114" s="121" t="s">
        <v>416</v>
      </c>
      <c r="T114" s="121" t="s">
        <v>391</v>
      </c>
      <c r="U114" s="122">
        <v>0.56799999999999995</v>
      </c>
    </row>
    <row r="115" spans="18:21" x14ac:dyDescent="0.2">
      <c r="R115" s="123"/>
      <c r="S115" s="121" t="s">
        <v>423</v>
      </c>
      <c r="T115" s="121" t="s">
        <v>391</v>
      </c>
      <c r="U115" s="122">
        <v>1.343</v>
      </c>
    </row>
    <row r="116" spans="18:21" x14ac:dyDescent="0.2">
      <c r="R116" s="123"/>
      <c r="S116" s="121" t="s">
        <v>430</v>
      </c>
      <c r="T116" s="121" t="s">
        <v>391</v>
      </c>
      <c r="U116" s="122">
        <v>4.4420000000000002</v>
      </c>
    </row>
    <row r="117" spans="18:21" x14ac:dyDescent="0.2">
      <c r="R117" s="123"/>
      <c r="S117" s="121" t="s">
        <v>435</v>
      </c>
      <c r="T117" s="121" t="s">
        <v>391</v>
      </c>
      <c r="U117" s="122">
        <v>0.56000000000000005</v>
      </c>
    </row>
    <row r="118" spans="18:21" x14ac:dyDescent="0.2">
      <c r="R118" s="123"/>
      <c r="S118" s="121" t="s">
        <v>439</v>
      </c>
      <c r="T118" s="121" t="s">
        <v>391</v>
      </c>
      <c r="U118" s="122">
        <v>0.224</v>
      </c>
    </row>
    <row r="119" spans="18:21" x14ac:dyDescent="0.2">
      <c r="R119" s="123"/>
      <c r="S119" s="121" t="s">
        <v>444</v>
      </c>
      <c r="T119" s="121" t="s">
        <v>391</v>
      </c>
      <c r="U119" s="122">
        <v>0.38300000000000001</v>
      </c>
    </row>
    <row r="120" spans="18:21" x14ac:dyDescent="0.2">
      <c r="R120" s="123"/>
      <c r="S120" s="121" t="s">
        <v>322</v>
      </c>
      <c r="T120" s="121" t="s">
        <v>391</v>
      </c>
      <c r="U120" s="122">
        <v>0.13100000000000001</v>
      </c>
    </row>
    <row r="121" spans="18:21" x14ac:dyDescent="0.2">
      <c r="R121" s="123"/>
      <c r="S121" s="121" t="s">
        <v>448</v>
      </c>
      <c r="T121" s="121" t="s">
        <v>391</v>
      </c>
      <c r="U121" s="122">
        <v>0.251</v>
      </c>
    </row>
    <row r="122" spans="18:21" x14ac:dyDescent="0.2">
      <c r="R122" s="123" t="str">
        <f>R105</f>
        <v>Energy</v>
      </c>
      <c r="S122" s="121" t="s">
        <v>432</v>
      </c>
      <c r="T122" s="121" t="s">
        <v>391</v>
      </c>
      <c r="U122" s="122">
        <v>37.976999999999997</v>
      </c>
    </row>
    <row r="123" spans="18:21" x14ac:dyDescent="0.2">
      <c r="R123" s="123"/>
      <c r="S123" s="121" t="s">
        <v>413</v>
      </c>
      <c r="T123" s="121" t="s">
        <v>425</v>
      </c>
      <c r="U123" s="122">
        <v>42.331000000000003</v>
      </c>
    </row>
    <row r="124" spans="18:21" x14ac:dyDescent="0.2">
      <c r="R124" s="123" t="str">
        <f>R108</f>
        <v>Waste</v>
      </c>
      <c r="S124" s="121" t="s">
        <v>449</v>
      </c>
      <c r="T124" s="121" t="s">
        <v>391</v>
      </c>
      <c r="U124" s="126">
        <v>1.7699999999999999E-4</v>
      </c>
    </row>
    <row r="125" spans="18:21" x14ac:dyDescent="0.2">
      <c r="R125" s="123"/>
      <c r="S125" s="121" t="s">
        <v>450</v>
      </c>
      <c r="T125" s="121" t="s">
        <v>391</v>
      </c>
      <c r="U125" s="126">
        <v>2.2699999999999999E-4</v>
      </c>
    </row>
    <row r="126" spans="18:21" x14ac:dyDescent="0.2">
      <c r="R126" s="123"/>
      <c r="S126" s="121" t="s">
        <v>451</v>
      </c>
      <c r="T126" s="121" t="s">
        <v>452</v>
      </c>
      <c r="U126" s="126">
        <v>1E-4</v>
      </c>
    </row>
    <row r="127" spans="18:21" x14ac:dyDescent="0.2">
      <c r="R127" s="123"/>
      <c r="S127" s="121" t="s">
        <v>453</v>
      </c>
      <c r="T127" s="121" t="s">
        <v>391</v>
      </c>
      <c r="U127" s="126">
        <v>2.52E-4</v>
      </c>
    </row>
    <row r="128" spans="18:21" x14ac:dyDescent="0.2">
      <c r="R128" s="123"/>
      <c r="S128" s="121" t="s">
        <v>454</v>
      </c>
      <c r="T128" s="121" t="s">
        <v>391</v>
      </c>
      <c r="U128" s="126">
        <v>5.2099999999999999E-5</v>
      </c>
    </row>
    <row r="129" spans="18:21" x14ac:dyDescent="0.2">
      <c r="R129" s="123"/>
      <c r="S129" s="121" t="s">
        <v>455</v>
      </c>
      <c r="T129" s="121" t="s">
        <v>391</v>
      </c>
      <c r="U129" s="126">
        <v>1.8000000000000001E-4</v>
      </c>
    </row>
    <row r="130" spans="18:21" x14ac:dyDescent="0.2">
      <c r="R130" s="123"/>
      <c r="S130" s="121" t="s">
        <v>445</v>
      </c>
      <c r="T130" s="121" t="s">
        <v>391</v>
      </c>
      <c r="U130" s="122">
        <v>3.5670000000000002</v>
      </c>
    </row>
    <row r="131" spans="18:21" x14ac:dyDescent="0.2">
      <c r="R131" s="125"/>
      <c r="S131" s="110"/>
      <c r="T131" s="110"/>
      <c r="U131" s="79"/>
    </row>
    <row r="132" spans="18:21" x14ac:dyDescent="0.2">
      <c r="R132" s="124"/>
      <c r="S132" s="121" t="s">
        <v>384</v>
      </c>
      <c r="T132" s="121" t="str">
        <f>T110</f>
        <v>Value</v>
      </c>
      <c r="U132" s="122" t="str">
        <f>U110</f>
        <v>Unit</v>
      </c>
    </row>
    <row r="133" spans="18:21" x14ac:dyDescent="0.2">
      <c r="R133" s="123" t="str">
        <f>R111</f>
        <v>Material</v>
      </c>
      <c r="S133" s="121" t="s">
        <v>395</v>
      </c>
      <c r="T133" s="121">
        <v>0.874</v>
      </c>
      <c r="U133" s="122" t="s">
        <v>391</v>
      </c>
    </row>
    <row r="134" spans="18:21" x14ac:dyDescent="0.2">
      <c r="R134" s="123"/>
      <c r="S134" s="121" t="s">
        <v>403</v>
      </c>
      <c r="T134" s="121">
        <v>0.42299999999999999</v>
      </c>
      <c r="U134" s="122" t="s">
        <v>391</v>
      </c>
    </row>
    <row r="135" spans="18:21" x14ac:dyDescent="0.2">
      <c r="R135" s="123"/>
      <c r="S135" s="121" t="s">
        <v>10</v>
      </c>
      <c r="T135" s="121">
        <v>0.72</v>
      </c>
      <c r="U135" s="122" t="s">
        <v>391</v>
      </c>
    </row>
    <row r="136" spans="18:21" x14ac:dyDescent="0.2">
      <c r="R136" s="123" t="str">
        <f>R122</f>
        <v>Energy</v>
      </c>
      <c r="S136" s="121" t="s">
        <v>413</v>
      </c>
      <c r="T136" s="121">
        <v>0.24199999999999999</v>
      </c>
      <c r="U136" s="122" t="s">
        <v>414</v>
      </c>
    </row>
    <row r="137" spans="18:21" x14ac:dyDescent="0.2">
      <c r="R137" s="123"/>
      <c r="S137" s="121" t="s">
        <v>424</v>
      </c>
      <c r="T137" s="121">
        <v>13.6</v>
      </c>
      <c r="U137" s="122" t="s">
        <v>425</v>
      </c>
    </row>
    <row r="138" spans="18:21" x14ac:dyDescent="0.2">
      <c r="R138" s="123" t="str">
        <f>R124</f>
        <v>Waste</v>
      </c>
      <c r="S138" s="121" t="s">
        <v>431</v>
      </c>
      <c r="T138" s="121">
        <f>0.127/1000</f>
        <v>1.27E-4</v>
      </c>
      <c r="U138" s="122" t="s">
        <v>391</v>
      </c>
    </row>
    <row r="139" spans="18:21" x14ac:dyDescent="0.2">
      <c r="R139" s="123"/>
      <c r="S139" s="121" t="s">
        <v>436</v>
      </c>
      <c r="T139" s="121">
        <f>117/1000</f>
        <v>0.11700000000000001</v>
      </c>
      <c r="U139" s="122" t="s">
        <v>391</v>
      </c>
    </row>
    <row r="140" spans="18:21" x14ac:dyDescent="0.2">
      <c r="R140" s="123"/>
      <c r="S140" s="121" t="s">
        <v>440</v>
      </c>
      <c r="T140" s="121">
        <f>56.8/1000</f>
        <v>5.6799999999999996E-2</v>
      </c>
      <c r="U140" s="122" t="s">
        <v>391</v>
      </c>
    </row>
    <row r="141" spans="18:21" x14ac:dyDescent="0.2">
      <c r="R141" s="123"/>
      <c r="S141" s="121" t="s">
        <v>445</v>
      </c>
      <c r="T141" s="121">
        <f>0.053</f>
        <v>5.2999999999999999E-2</v>
      </c>
      <c r="U141" s="122" t="s">
        <v>446</v>
      </c>
    </row>
    <row r="142" spans="18:21" x14ac:dyDescent="0.2">
      <c r="R142" s="125"/>
      <c r="S142" s="110"/>
      <c r="T142" s="110"/>
      <c r="U142" s="79"/>
    </row>
    <row r="143" spans="18:21" x14ac:dyDescent="0.2">
      <c r="R143" s="124"/>
      <c r="S143" s="121" t="s">
        <v>385</v>
      </c>
      <c r="T143" s="121" t="str">
        <f>T132</f>
        <v>Value</v>
      </c>
      <c r="U143" s="122" t="str">
        <f>U132</f>
        <v>Unit</v>
      </c>
    </row>
    <row r="144" spans="18:21" x14ac:dyDescent="0.2">
      <c r="R144" s="123" t="str">
        <f>R133</f>
        <v>Material</v>
      </c>
      <c r="S144" s="121" t="s">
        <v>396</v>
      </c>
      <c r="T144" s="121">
        <v>0.48399999999999999</v>
      </c>
      <c r="U144" s="122" t="s">
        <v>391</v>
      </c>
    </row>
    <row r="145" spans="18:21" x14ac:dyDescent="0.2">
      <c r="R145" s="123"/>
      <c r="S145" s="121" t="s">
        <v>404</v>
      </c>
      <c r="T145" s="121">
        <v>3.3000000000000002E-2</v>
      </c>
      <c r="U145" s="122" t="s">
        <v>391</v>
      </c>
    </row>
    <row r="146" spans="18:21" x14ac:dyDescent="0.2">
      <c r="R146" s="123"/>
      <c r="S146" s="121" t="s">
        <v>410</v>
      </c>
      <c r="T146" s="121">
        <v>0.91400000000000003</v>
      </c>
      <c r="U146" s="122" t="s">
        <v>391</v>
      </c>
    </row>
    <row r="147" spans="18:21" x14ac:dyDescent="0.2">
      <c r="R147" s="123"/>
      <c r="S147" s="121" t="s">
        <v>417</v>
      </c>
      <c r="T147" s="121">
        <v>0.91400000000000003</v>
      </c>
      <c r="U147" s="122" t="s">
        <v>391</v>
      </c>
    </row>
    <row r="148" spans="18:21" x14ac:dyDescent="0.2">
      <c r="R148" s="123" t="str">
        <f>R136</f>
        <v>Energy</v>
      </c>
      <c r="S148" s="121" t="s">
        <v>413</v>
      </c>
      <c r="T148" s="121">
        <v>0.245</v>
      </c>
      <c r="U148" s="122" t="s">
        <v>414</v>
      </c>
    </row>
    <row r="149" spans="18:21" x14ac:dyDescent="0.2">
      <c r="R149" s="123"/>
      <c r="S149" s="121" t="s">
        <v>432</v>
      </c>
      <c r="T149" s="121">
        <v>1.99</v>
      </c>
      <c r="U149" s="122" t="s">
        <v>425</v>
      </c>
    </row>
    <row r="150" spans="18:21" x14ac:dyDescent="0.2">
      <c r="R150" s="127" t="str">
        <f>R138</f>
        <v>Waste</v>
      </c>
      <c r="S150" s="128" t="s">
        <v>437</v>
      </c>
      <c r="T150" s="128">
        <f>288/1000</f>
        <v>0.28799999999999998</v>
      </c>
      <c r="U150" s="129" t="s">
        <v>391</v>
      </c>
    </row>
    <row r="174" spans="19:21" x14ac:dyDescent="0.2">
      <c r="S174" s="1"/>
    </row>
    <row r="175" spans="19:21" x14ac:dyDescent="0.2">
      <c r="S175" s="1"/>
    </row>
    <row r="176" spans="19:21" x14ac:dyDescent="0.2">
      <c r="S176" s="1"/>
      <c r="T176" s="2"/>
      <c r="U176" s="2"/>
    </row>
    <row r="177" spans="11:21" x14ac:dyDescent="0.2">
      <c r="S177" s="1"/>
      <c r="T177" s="2"/>
      <c r="U177" s="2"/>
    </row>
    <row r="178" spans="11:21" x14ac:dyDescent="0.2">
      <c r="S178" s="1"/>
    </row>
    <row r="179" spans="11:21" x14ac:dyDescent="0.2">
      <c r="S179" s="1"/>
    </row>
    <row r="180" spans="11:21" x14ac:dyDescent="0.2">
      <c r="S180" s="1"/>
    </row>
    <row r="181" spans="11:21" x14ac:dyDescent="0.2">
      <c r="K181" s="1"/>
      <c r="L181" s="1"/>
      <c r="M181" s="1"/>
      <c r="N181" s="1"/>
      <c r="O181" s="1"/>
      <c r="P181" s="1"/>
      <c r="S181" s="1"/>
    </row>
    <row r="182" spans="11:21" x14ac:dyDescent="0.2">
      <c r="S182" s="1"/>
    </row>
    <row r="183" spans="11:21" x14ac:dyDescent="0.2">
      <c r="S183" s="1"/>
    </row>
    <row r="184" spans="11:21" x14ac:dyDescent="0.2">
      <c r="S184" s="1"/>
      <c r="T184" s="2"/>
      <c r="U184" s="2"/>
    </row>
    <row r="185" spans="11:21" x14ac:dyDescent="0.2">
      <c r="S185" s="1"/>
      <c r="T185" s="2"/>
      <c r="U185" s="2"/>
    </row>
    <row r="186" spans="11:21" x14ac:dyDescent="0.2">
      <c r="S186" s="1"/>
    </row>
    <row r="187" spans="11:21" x14ac:dyDescent="0.2">
      <c r="S187" s="1"/>
    </row>
    <row r="188" spans="11:21" x14ac:dyDescent="0.2">
      <c r="S188" s="1"/>
    </row>
    <row r="189" spans="11:21" x14ac:dyDescent="0.2">
      <c r="S189" s="1"/>
    </row>
  </sheetData>
  <mergeCells count="77">
    <mergeCell ref="W79:W81"/>
    <mergeCell ref="W76:W78"/>
    <mergeCell ref="W85:W86"/>
    <mergeCell ref="W55:Z56"/>
    <mergeCell ref="C70:C71"/>
    <mergeCell ref="E55:J55"/>
    <mergeCell ref="K55:P55"/>
    <mergeCell ref="W70:W73"/>
    <mergeCell ref="W68:W69"/>
    <mergeCell ref="W58:W67"/>
    <mergeCell ref="R133:R135"/>
    <mergeCell ref="R144:R147"/>
    <mergeCell ref="R83:R84"/>
    <mergeCell ref="R92:R94"/>
    <mergeCell ref="R105:R107"/>
    <mergeCell ref="R136:R137"/>
    <mergeCell ref="R148:R149"/>
    <mergeCell ref="R85:R86"/>
    <mergeCell ref="R138:R141"/>
    <mergeCell ref="R95:R99"/>
    <mergeCell ref="R58:R63"/>
    <mergeCell ref="R69:R74"/>
    <mergeCell ref="R80:R82"/>
    <mergeCell ref="R89:R91"/>
    <mergeCell ref="R102:R104"/>
    <mergeCell ref="R111:R121"/>
    <mergeCell ref="R64:R65"/>
    <mergeCell ref="R75:R76"/>
    <mergeCell ref="AA31:AA33"/>
    <mergeCell ref="AA27:AA28"/>
    <mergeCell ref="AA24:AA26"/>
    <mergeCell ref="AA20:AA23"/>
    <mergeCell ref="AA15:AA19"/>
    <mergeCell ref="R55:U56"/>
    <mergeCell ref="S174:S181"/>
    <mergeCell ref="K181:M181"/>
    <mergeCell ref="N181:P181"/>
    <mergeCell ref="S182:S189"/>
    <mergeCell ref="AA38:AA47"/>
    <mergeCell ref="AA34:AA37"/>
    <mergeCell ref="R122:R123"/>
    <mergeCell ref="R124:R130"/>
    <mergeCell ref="X40:X41"/>
    <mergeCell ref="S41:S42"/>
    <mergeCell ref="T41:T42"/>
    <mergeCell ref="C57:C58"/>
    <mergeCell ref="C59:C67"/>
    <mergeCell ref="L40:L41"/>
    <mergeCell ref="M40:M41"/>
    <mergeCell ref="N40:N41"/>
    <mergeCell ref="O40:O41"/>
    <mergeCell ref="P40:P41"/>
    <mergeCell ref="W40:W41"/>
    <mergeCell ref="U30:U32"/>
    <mergeCell ref="C31:C33"/>
    <mergeCell ref="Q32:Q34"/>
    <mergeCell ref="C34:C37"/>
    <mergeCell ref="U34:U37"/>
    <mergeCell ref="Q35:Q38"/>
    <mergeCell ref="C38:C47"/>
    <mergeCell ref="U38:U47"/>
    <mergeCell ref="Q39:Q48"/>
    <mergeCell ref="K40:K41"/>
    <mergeCell ref="C24:C26"/>
    <mergeCell ref="Q24:Q27"/>
    <mergeCell ref="U24:U25"/>
    <mergeCell ref="U26:U27"/>
    <mergeCell ref="C27:C28"/>
    <mergeCell ref="Q28:Q29"/>
    <mergeCell ref="E7:J7"/>
    <mergeCell ref="K7:P7"/>
    <mergeCell ref="C15:C19"/>
    <mergeCell ref="Q15:Q19"/>
    <mergeCell ref="U15:U19"/>
    <mergeCell ref="C20:C23"/>
    <mergeCell ref="Q20:Q23"/>
    <mergeCell ref="U20:U23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252A2-2594-4DC1-B6FC-F0BFAAB5D798}">
  <sheetPr codeName="Sheet6"/>
  <dimension ref="A3:CA380"/>
  <sheetViews>
    <sheetView topLeftCell="A13" zoomScale="58" zoomScaleNormal="60" workbookViewId="0">
      <selection activeCell="E19" sqref="E19"/>
    </sheetView>
  </sheetViews>
  <sheetFormatPr defaultRowHeight="12.75" x14ac:dyDescent="0.2"/>
  <cols>
    <col min="2" max="2" width="19.28515625" bestFit="1" customWidth="1"/>
    <col min="3" max="3" width="27.28515625" bestFit="1" customWidth="1"/>
    <col min="4" max="4" width="24.28515625" bestFit="1" customWidth="1"/>
    <col min="5" max="5" width="24.28515625" customWidth="1"/>
    <col min="6" max="6" width="14.85546875" bestFit="1" customWidth="1"/>
    <col min="7" max="7" width="9.5703125" bestFit="1" customWidth="1"/>
    <col min="8" max="8" width="14.140625" bestFit="1" customWidth="1"/>
    <col min="9" max="9" width="13.85546875" customWidth="1"/>
    <col min="10" max="10" width="15" bestFit="1" customWidth="1"/>
    <col min="11" max="11" width="14.42578125" customWidth="1"/>
    <col min="12" max="12" width="17.5703125" customWidth="1"/>
    <col min="13" max="13" width="12.140625" bestFit="1" customWidth="1"/>
    <col min="14" max="14" width="9.7109375" bestFit="1" customWidth="1"/>
    <col min="15" max="15" width="15" bestFit="1" customWidth="1"/>
    <col min="16" max="18" width="10.7109375" bestFit="1" customWidth="1"/>
    <col min="19" max="19" width="14.85546875" bestFit="1" customWidth="1"/>
    <col min="20" max="20" width="9.7109375" bestFit="1" customWidth="1"/>
    <col min="21" max="21" width="9.42578125" bestFit="1" customWidth="1"/>
    <col min="22" max="22" width="9.140625" customWidth="1"/>
    <col min="23" max="25" width="10.5703125" bestFit="1" customWidth="1"/>
    <col min="26" max="26" width="15" bestFit="1" customWidth="1"/>
    <col min="27" max="32" width="10.5703125" bestFit="1" customWidth="1"/>
    <col min="33" max="33" width="9.140625" customWidth="1"/>
    <col min="34" max="34" width="10.5703125" bestFit="1" customWidth="1"/>
    <col min="35" max="35" width="12.85546875" customWidth="1"/>
    <col min="36" max="36" width="11.28515625" customWidth="1"/>
    <col min="37" max="38" width="10.42578125" bestFit="1" customWidth="1"/>
    <col min="39" max="39" width="9.140625" customWidth="1"/>
    <col min="40" max="45" width="10.42578125" bestFit="1" customWidth="1"/>
    <col min="46" max="46" width="12" customWidth="1"/>
    <col min="47" max="49" width="10.42578125" bestFit="1" customWidth="1"/>
    <col min="50" max="50" width="12" customWidth="1"/>
    <col min="51" max="54" width="10.42578125" bestFit="1" customWidth="1"/>
    <col min="55" max="55" width="9.42578125" bestFit="1" customWidth="1"/>
    <col min="56" max="62" width="10.42578125" bestFit="1" customWidth="1"/>
    <col min="63" max="63" width="9.28515625" customWidth="1"/>
    <col min="64" max="73" width="10.42578125" bestFit="1" customWidth="1"/>
    <col min="74" max="74" width="14.85546875" bestFit="1" customWidth="1"/>
    <col min="75" max="75" width="10.42578125" bestFit="1" customWidth="1"/>
    <col min="76" max="76" width="9.28515625" bestFit="1" customWidth="1"/>
    <col min="77" max="77" width="10.42578125" bestFit="1" customWidth="1"/>
    <col min="78" max="78" width="9.28515625" bestFit="1" customWidth="1"/>
    <col min="79" max="79" width="10.42578125" bestFit="1" customWidth="1"/>
  </cols>
  <sheetData>
    <row r="3" spans="3:51" x14ac:dyDescent="0.2">
      <c r="O3" s="82"/>
      <c r="P3" s="83"/>
      <c r="Q3" s="83"/>
      <c r="R3" s="83"/>
      <c r="S3" s="83"/>
      <c r="T3" s="83"/>
      <c r="U3" s="83"/>
      <c r="V3" s="83"/>
      <c r="W3" s="83"/>
      <c r="X3" s="237" t="s">
        <v>563</v>
      </c>
      <c r="Y3" s="237"/>
      <c r="Z3" s="237"/>
      <c r="AA3" s="237"/>
      <c r="AB3" s="237"/>
      <c r="AC3" s="237"/>
      <c r="AD3" s="237"/>
      <c r="AE3" s="237"/>
      <c r="AF3" s="237"/>
      <c r="AG3" s="237"/>
      <c r="AH3" s="237"/>
      <c r="AI3" s="237"/>
      <c r="AJ3" s="237" t="s">
        <v>315</v>
      </c>
      <c r="AK3" s="237"/>
      <c r="AL3" s="237"/>
      <c r="AM3" s="237"/>
      <c r="AN3" s="237"/>
      <c r="AO3" s="237"/>
      <c r="AP3" s="237"/>
      <c r="AQ3" s="237"/>
      <c r="AR3" s="237"/>
      <c r="AS3" s="237"/>
      <c r="AT3" s="237"/>
      <c r="AU3" s="237"/>
      <c r="AV3" s="83"/>
      <c r="AW3" s="83"/>
      <c r="AX3" s="83"/>
      <c r="AY3" s="100"/>
    </row>
    <row r="4" spans="3:51" x14ac:dyDescent="0.2">
      <c r="O4" s="86"/>
      <c r="P4" s="110"/>
      <c r="Q4" s="110"/>
      <c r="R4" s="110"/>
      <c r="S4" s="110"/>
      <c r="T4" s="110"/>
      <c r="U4" s="110"/>
      <c r="V4" s="110"/>
      <c r="W4" s="110"/>
      <c r="X4" s="238" t="s">
        <v>473</v>
      </c>
      <c r="Y4" s="239"/>
      <c r="Z4" s="239"/>
      <c r="AA4" s="239"/>
      <c r="AB4" s="239"/>
      <c r="AC4" s="239"/>
      <c r="AD4" s="238" t="s">
        <v>474</v>
      </c>
      <c r="AE4" s="239"/>
      <c r="AF4" s="239"/>
      <c r="AG4" s="239"/>
      <c r="AH4" s="239"/>
      <c r="AI4" s="239"/>
      <c r="AJ4" s="239" t="s">
        <v>475</v>
      </c>
      <c r="AK4" s="239"/>
      <c r="AL4" s="239"/>
      <c r="AM4" s="239"/>
      <c r="AN4" s="239"/>
      <c r="AO4" s="239"/>
      <c r="AP4" s="239" t="s">
        <v>476</v>
      </c>
      <c r="AQ4" s="239"/>
      <c r="AR4" s="239"/>
      <c r="AS4" s="239"/>
      <c r="AT4" s="239"/>
      <c r="AU4" s="239"/>
      <c r="AV4" s="239" t="str">
        <f>X3</f>
        <v>EV fleet case</v>
      </c>
      <c r="AW4" s="239"/>
      <c r="AX4" s="239" t="str">
        <f>AJ3</f>
        <v>Ally-shoring</v>
      </c>
      <c r="AY4" s="240"/>
    </row>
    <row r="5" spans="3:51" x14ac:dyDescent="0.2">
      <c r="C5" s="82"/>
      <c r="D5" s="237" t="str">
        <f>X3</f>
        <v>EV fleet case</v>
      </c>
      <c r="E5" s="237"/>
      <c r="F5" s="237"/>
      <c r="G5" s="237"/>
      <c r="H5" s="237" t="s">
        <v>315</v>
      </c>
      <c r="I5" s="237"/>
      <c r="J5" s="237"/>
      <c r="K5" s="242"/>
      <c r="O5" s="86"/>
      <c r="P5" s="110" t="s">
        <v>137</v>
      </c>
      <c r="Q5" s="110" t="s">
        <v>101</v>
      </c>
      <c r="R5" s="110">
        <v>2019</v>
      </c>
      <c r="S5" s="236" t="s">
        <v>477</v>
      </c>
      <c r="T5" s="110" t="s">
        <v>523</v>
      </c>
      <c r="U5" s="110" t="s">
        <v>524</v>
      </c>
      <c r="V5" s="110" t="s">
        <v>525</v>
      </c>
      <c r="W5" s="110" t="s">
        <v>526</v>
      </c>
      <c r="X5" s="241" t="str">
        <f>D6</f>
        <v>Cathode</v>
      </c>
      <c r="Y5" s="241" t="str">
        <f>E6</f>
        <v>Anode</v>
      </c>
      <c r="Z5" s="241" t="str">
        <f>F6</f>
        <v>Electrolyte</v>
      </c>
      <c r="AA5" s="241" t="str">
        <f>G6</f>
        <v>Separator</v>
      </c>
      <c r="AB5" s="110" t="s">
        <v>320</v>
      </c>
      <c r="AC5" s="110" t="s">
        <v>35</v>
      </c>
      <c r="AD5" s="241" t="str">
        <f t="shared" ref="AD5:AS5" si="0">X5</f>
        <v>Cathode</v>
      </c>
      <c r="AE5" s="241" t="str">
        <f t="shared" si="0"/>
        <v>Anode</v>
      </c>
      <c r="AF5" s="241" t="str">
        <f t="shared" si="0"/>
        <v>Electrolyte</v>
      </c>
      <c r="AG5" s="241" t="str">
        <f t="shared" si="0"/>
        <v>Separator</v>
      </c>
      <c r="AH5" s="241" t="str">
        <f t="shared" si="0"/>
        <v>Cell</v>
      </c>
      <c r="AI5" s="241" t="str">
        <f t="shared" si="0"/>
        <v>Pack</v>
      </c>
      <c r="AJ5" s="241" t="str">
        <f t="shared" si="0"/>
        <v>Cathode</v>
      </c>
      <c r="AK5" s="241" t="str">
        <f t="shared" si="0"/>
        <v>Anode</v>
      </c>
      <c r="AL5" s="241" t="str">
        <f t="shared" si="0"/>
        <v>Electrolyte</v>
      </c>
      <c r="AM5" s="241" t="str">
        <f t="shared" si="0"/>
        <v>Separator</v>
      </c>
      <c r="AN5" s="241" t="str">
        <f t="shared" si="0"/>
        <v>Cell</v>
      </c>
      <c r="AO5" s="241" t="str">
        <f t="shared" si="0"/>
        <v>Pack</v>
      </c>
      <c r="AP5" s="241" t="str">
        <f t="shared" si="0"/>
        <v>Cathode</v>
      </c>
      <c r="AQ5" s="241" t="str">
        <f t="shared" si="0"/>
        <v>Anode</v>
      </c>
      <c r="AR5" s="241" t="str">
        <f t="shared" si="0"/>
        <v>Electrolyte</v>
      </c>
      <c r="AS5" s="241" t="str">
        <f t="shared" si="0"/>
        <v>Separator</v>
      </c>
      <c r="AT5" s="241" t="str">
        <f>AN5</f>
        <v>Cell</v>
      </c>
      <c r="AU5" s="241" t="str">
        <f>AO5</f>
        <v>Pack</v>
      </c>
      <c r="AV5" s="241" t="str">
        <f>X4</f>
        <v>Sea (tkm/pack)</v>
      </c>
      <c r="AW5" s="241" t="str">
        <f>AD4</f>
        <v>Road (tkm/pack)</v>
      </c>
      <c r="AX5" s="241" t="str">
        <f>AV5</f>
        <v>Sea (tkm/pack)</v>
      </c>
      <c r="AY5" s="90" t="str">
        <f>AW5</f>
        <v>Road (tkm/pack)</v>
      </c>
    </row>
    <row r="6" spans="3:51" x14ac:dyDescent="0.2">
      <c r="C6" s="94" t="str">
        <f>'[1]LIB components'!A2</f>
        <v>Country</v>
      </c>
      <c r="D6" s="243" t="str">
        <f>'[1]LIB components'!B2</f>
        <v>Cathode</v>
      </c>
      <c r="E6" s="243" t="str">
        <f>'[1]LIB components'!C2</f>
        <v>Anode</v>
      </c>
      <c r="F6" s="243" t="str">
        <f>'[1]LIB components'!D2</f>
        <v>Electrolyte</v>
      </c>
      <c r="G6" s="243" t="str">
        <f>'[1]LIB components'!E2</f>
        <v>Separator</v>
      </c>
      <c r="H6" s="241" t="str">
        <f>D6</f>
        <v>Cathode</v>
      </c>
      <c r="I6" s="241" t="str">
        <f>E6</f>
        <v>Anode</v>
      </c>
      <c r="J6" s="241" t="str">
        <f>F6</f>
        <v>Electrolyte</v>
      </c>
      <c r="K6" s="90" t="str">
        <f>G6</f>
        <v>Separator</v>
      </c>
      <c r="O6" s="86" t="s">
        <v>151</v>
      </c>
      <c r="P6" s="110" t="s">
        <v>147</v>
      </c>
      <c r="Q6" s="110" t="s">
        <v>148</v>
      </c>
      <c r="R6" s="110">
        <v>5369</v>
      </c>
      <c r="S6" s="110">
        <v>402.49023285759995</v>
      </c>
      <c r="T6" s="110">
        <v>1195.1716907988141</v>
      </c>
      <c r="U6" s="110">
        <v>892.2981336346154</v>
      </c>
      <c r="V6" s="110">
        <v>376.31472932173767</v>
      </c>
      <c r="W6" s="110">
        <v>3711.7709872044152</v>
      </c>
      <c r="X6" s="110">
        <f>SUMPRODUCT($D$7:$D$11,BE69:BE73)</f>
        <v>1169.9312324076141</v>
      </c>
      <c r="Y6" s="110">
        <f>SUMPRODUCT($E$7:$E$11,BG69:BG73)</f>
        <v>875.24488488389545</v>
      </c>
      <c r="Z6" s="110">
        <f>SUMPRODUCT($F$7:$F$11,BI69:BI73)</f>
        <v>243.46345260766327</v>
      </c>
      <c r="AA6" s="110">
        <f>SUMPRODUCT($G$7:$G$11,BK69:BK73)</f>
        <v>18.650008192039071</v>
      </c>
      <c r="AB6" s="110">
        <f>BM69</f>
        <v>325.12515946203558</v>
      </c>
      <c r="AC6" s="110">
        <f>BO69</f>
        <v>3646.9942091283128</v>
      </c>
      <c r="AD6" s="110">
        <f>SUMPRODUCT($D$7:$D$11,BF69:BF73)</f>
        <v>25.240458391199997</v>
      </c>
      <c r="AE6" s="110">
        <f>SUMPRODUCT($E$7:$E$11,BH69:BH73)</f>
        <v>17.053248750720002</v>
      </c>
      <c r="AF6" s="110">
        <f>SUMPRODUCT($F$7:$F$11,BJ69:BJ73)</f>
        <v>5.7243139199999993</v>
      </c>
      <c r="AG6" s="110">
        <f>SUMPRODUCT($G$7:$G$11,BL69:BL73)</f>
        <v>0.37143612979199997</v>
      </c>
      <c r="AH6" s="110">
        <f>BN69</f>
        <v>51.189569859702146</v>
      </c>
      <c r="AI6" s="110">
        <f>BN69</f>
        <v>51.189569859702146</v>
      </c>
      <c r="AJ6" s="110">
        <f>SUMPRODUCT($H$7:$H$11,BE69:BE73)</f>
        <v>1107.2246711293099</v>
      </c>
      <c r="AK6" s="110">
        <f>SUMPRODUCT($I$7:$I$11,BG69:BG73)</f>
        <v>924.08093426357311</v>
      </c>
      <c r="AL6" s="110">
        <f>SUMPRODUCT($J$7:$J$11,BI69:BI73)</f>
        <v>166.38163871604237</v>
      </c>
      <c r="AM6" s="110">
        <f>SUMPRODUCT($K$7:$K$11,BK69:BK73)</f>
        <v>18.770026265566596</v>
      </c>
      <c r="AN6" s="110">
        <f>AB6</f>
        <v>325.12515946203558</v>
      </c>
      <c r="AO6" s="110">
        <f>AC6</f>
        <v>3646.9942091283128</v>
      </c>
      <c r="AP6" s="110">
        <f>SUMPRODUCT($H$7:$H$11,BF69:BF73)</f>
        <v>25.240458391200001</v>
      </c>
      <c r="AQ6" s="110">
        <f>SUMPRODUCT($I$7:$I$11,BH69:BH73)</f>
        <v>17.053248750719998</v>
      </c>
      <c r="AR6" s="110">
        <f>SUMPRODUCT($J$7:$J$11,BJ69:BJ73)</f>
        <v>5.7243139200000002</v>
      </c>
      <c r="AS6" s="110">
        <f>SUMPRODUCT($K$7:$K$11,BL69:BL73)</f>
        <v>0.37143612979200002</v>
      </c>
      <c r="AT6" s="110">
        <f t="shared" ref="AT6:AU33" si="1">AH6</f>
        <v>51.189569859702146</v>
      </c>
      <c r="AU6" s="110">
        <f t="shared" si="1"/>
        <v>51.189569859702146</v>
      </c>
      <c r="AV6" s="110">
        <f>SUM(X6:AC6)</f>
        <v>6279.4089466815603</v>
      </c>
      <c r="AW6" s="110">
        <f>SUM(AD6:AI6)</f>
        <v>150.76859691111628</v>
      </c>
      <c r="AX6" s="110">
        <f t="shared" ref="AX6:AX33" si="2">SUM(AJ6:AO6)</f>
        <v>6188.5766389648406</v>
      </c>
      <c r="AY6" s="79">
        <f>SUM(AP6:AU6)</f>
        <v>150.76859691111628</v>
      </c>
    </row>
    <row r="7" spans="3:51" x14ac:dyDescent="0.2">
      <c r="C7" s="94" t="str">
        <f>'[1]LIB components'!A3</f>
        <v>US</v>
      </c>
      <c r="D7" s="243">
        <v>0</v>
      </c>
      <c r="E7" s="243">
        <f>'[1]LIB components'!C3</f>
        <v>0.1</v>
      </c>
      <c r="F7" s="243">
        <f>'[1]LIB components'!D3</f>
        <v>0.02</v>
      </c>
      <c r="G7" s="243">
        <f>'[1]LIB components'!E3</f>
        <v>0.06</v>
      </c>
      <c r="H7" s="241">
        <f>D7/SUM(D$7,D$9:D$11)</f>
        <v>0</v>
      </c>
      <c r="I7" s="241">
        <f>E7/SUM(E$7,E$9:E$11)</f>
        <v>0.2857142857142857</v>
      </c>
      <c r="J7" s="241">
        <f>F7/SUM(F$7,F$9:F$11)</f>
        <v>5.7142857142857148E-2</v>
      </c>
      <c r="K7" s="90">
        <f>G7/SUM(G$7,G$9:G$11)</f>
        <v>0.10526315789473682</v>
      </c>
      <c r="O7" s="86" t="s">
        <v>157</v>
      </c>
      <c r="P7" s="110" t="s">
        <v>153</v>
      </c>
      <c r="Q7" s="110" t="s">
        <v>148</v>
      </c>
      <c r="R7" s="110">
        <v>4854</v>
      </c>
      <c r="S7" s="110">
        <v>205.91500651519993</v>
      </c>
      <c r="T7" s="110">
        <v>561.24765813810529</v>
      </c>
      <c r="U7" s="110">
        <v>387.29991406985192</v>
      </c>
      <c r="V7" s="110">
        <v>0</v>
      </c>
      <c r="W7" s="110">
        <v>2138.5266233577318</v>
      </c>
      <c r="X7" s="110">
        <f>SUMPRODUCT($D$7:$D$11,BE74:BE78)</f>
        <v>550.01680143090528</v>
      </c>
      <c r="Y7" s="110">
        <f>SUMPRODUCT($E$7:$E$11,BG74:BG78)</f>
        <v>418.02931308730302</v>
      </c>
      <c r="Z7" s="110">
        <f>SUMPRODUCT($F$7:$F$11,BI74:BI78)</f>
        <v>115.3185983582437</v>
      </c>
      <c r="AA7" s="110">
        <f>SUMPRODUCT($G$7:$G$11,BK74:BK78)</f>
        <v>9.0044021727133767</v>
      </c>
      <c r="AB7" s="110">
        <f>BM74</f>
        <v>0</v>
      </c>
      <c r="AC7" s="110">
        <f>BO74</f>
        <v>1881.3690579133133</v>
      </c>
      <c r="AD7" s="110">
        <f>SUMPRODUCT($D$7:$D$11,BF74:BF78)</f>
        <v>11.230856707200003</v>
      </c>
      <c r="AE7" s="110">
        <f>SUMPRODUCT($E$7:$E$11,BH74:BH78)</f>
        <v>7.750072137600001</v>
      </c>
      <c r="AF7" s="110">
        <f>SUMPRODUCT($F$7:$F$11,BJ74:BJ78)</f>
        <v>2.5678298880000003</v>
      </c>
      <c r="AG7" s="110">
        <f>SUMPRODUCT($G$7:$G$11,BL74:BL78)</f>
        <v>0.17024155948800004</v>
      </c>
      <c r="AH7" s="110">
        <f>BN74</f>
        <v>0</v>
      </c>
      <c r="AI7" s="110">
        <f>BN74</f>
        <v>0</v>
      </c>
      <c r="AJ7" s="110">
        <f>SUMPRODUCT($H$7:$H$11,BE74:BE78)</f>
        <v>525.52784497056518</v>
      </c>
      <c r="AK7" s="110">
        <f>SUMPRODUCT($I$7:$I$11,BG74:BG78)</f>
        <v>446.15136309804836</v>
      </c>
      <c r="AL7" s="110">
        <f>SUMPRODUCT($J$7:$J$11,BI74:BI78)</f>
        <v>81.574751676508455</v>
      </c>
      <c r="AM7" s="110">
        <f>SUMPRODUCT($K$7:$K$11,BK74:BK78)</f>
        <v>9.120889111977915</v>
      </c>
      <c r="AN7" s="110">
        <f t="shared" ref="AN7:AO33" si="3">AB7</f>
        <v>0</v>
      </c>
      <c r="AO7" s="110">
        <f t="shared" si="3"/>
        <v>1881.3690579133133</v>
      </c>
      <c r="AP7" s="110">
        <f>SUMPRODUCT($H$7:$H$11,BF74:BF78)</f>
        <v>11.230856707200001</v>
      </c>
      <c r="AQ7" s="110">
        <f>SUMPRODUCT($I$7:$I$11,BH74:BH78)</f>
        <v>7.7500721375999992</v>
      </c>
      <c r="AR7" s="110">
        <f>SUMPRODUCT($J$7:$J$11,BJ74:BJ78)</f>
        <v>2.5678298880000003</v>
      </c>
      <c r="AS7" s="110">
        <f>SUMPRODUCT($K$7:$K$11,BL74:BL78)</f>
        <v>0.17024155948800004</v>
      </c>
      <c r="AT7" s="110">
        <f t="shared" si="1"/>
        <v>0</v>
      </c>
      <c r="AU7" s="110">
        <f t="shared" si="1"/>
        <v>0</v>
      </c>
      <c r="AV7" s="110">
        <f t="shared" ref="AV7:AV33" si="4">SUM(X7:AC7)</f>
        <v>2973.7381729624785</v>
      </c>
      <c r="AW7" s="110">
        <f t="shared" ref="AW7:AW33" si="5">SUM(AD7:AI7)</f>
        <v>21.719000292288005</v>
      </c>
      <c r="AX7" s="110">
        <f t="shared" si="2"/>
        <v>2943.7439067704136</v>
      </c>
      <c r="AY7" s="79">
        <f t="shared" ref="AY7:AY33" si="6">SUM(AP7:AU7)</f>
        <v>21.719000292288005</v>
      </c>
    </row>
    <row r="8" spans="3:51" x14ac:dyDescent="0.2">
      <c r="C8" s="94" t="str">
        <f>'[1]LIB components'!A4</f>
        <v>China</v>
      </c>
      <c r="D8" s="243">
        <f>'[1]LIB components'!B4</f>
        <v>0.42</v>
      </c>
      <c r="E8" s="243">
        <f>'[1]LIB components'!C4</f>
        <v>0.65</v>
      </c>
      <c r="F8" s="243">
        <f>'[1]LIB components'!D4</f>
        <v>0.65</v>
      </c>
      <c r="G8" s="243">
        <f>'[1]LIB components'!E4</f>
        <v>0.43</v>
      </c>
      <c r="H8" s="243">
        <v>0</v>
      </c>
      <c r="I8" s="243">
        <v>0</v>
      </c>
      <c r="J8" s="243">
        <v>0</v>
      </c>
      <c r="K8" s="244">
        <v>0</v>
      </c>
      <c r="O8" s="86" t="s">
        <v>159</v>
      </c>
      <c r="P8" s="110" t="s">
        <v>158</v>
      </c>
      <c r="Q8" s="110" t="s">
        <v>148</v>
      </c>
      <c r="R8" s="110">
        <v>16313</v>
      </c>
      <c r="S8" s="110">
        <v>271.56849867840003</v>
      </c>
      <c r="T8" s="110">
        <v>1157.457718838278</v>
      </c>
      <c r="U8" s="110">
        <v>790.65411024824834</v>
      </c>
      <c r="V8" s="110">
        <v>0</v>
      </c>
      <c r="W8" s="110">
        <v>871.86834122337382</v>
      </c>
      <c r="X8" s="110">
        <f>SUMPRODUCT($D$7:$D$11,BE79:BE83)</f>
        <v>1080.7879453671512</v>
      </c>
      <c r="Y8" s="110">
        <f>SUMPRODUCT($E$7:$E$11,BG79:BG83)</f>
        <v>709.79826086863136</v>
      </c>
      <c r="Z8" s="110">
        <f>SUMPRODUCT($F$7:$F$11,BI79:BI83)</f>
        <v>238.01104614502844</v>
      </c>
      <c r="AA8" s="110">
        <f>SUMPRODUCT($G$7:$G$11,BK79:BK83)</f>
        <v>15.848176648432025</v>
      </c>
      <c r="AB8" s="110">
        <f>BM79</f>
        <v>0</v>
      </c>
      <c r="AC8" s="110">
        <f>BO79</f>
        <v>0</v>
      </c>
      <c r="AD8" s="110">
        <f>SUMPRODUCT($D$7:$D$11,BF79:BF83)</f>
        <v>76.669773471126518</v>
      </c>
      <c r="AE8" s="110">
        <f>SUMPRODUCT($E$7:$E$11,BH79:BH83)</f>
        <v>68.874859120155676</v>
      </c>
      <c r="AF8" s="110">
        <f>SUMPRODUCT($F$7:$F$11,BJ79:BJ83)</f>
        <v>18.5643341514869</v>
      </c>
      <c r="AG8" s="110">
        <f>SUMPRODUCT($G$7:$G$11,BL79:BL83)</f>
        <v>1.3632137585846913</v>
      </c>
      <c r="AH8" s="110">
        <f>BN79</f>
        <v>0</v>
      </c>
      <c r="AI8" s="110">
        <f>BN79</f>
        <v>0</v>
      </c>
      <c r="AJ8" s="110">
        <f>SUMPRODUCT($H$7:$H$11,BE79:BE83)</f>
        <v>1009.2023681118217</v>
      </c>
      <c r="AK8" s="110">
        <f>SUMPRODUCT($I$7:$I$11,BG79:BG83)</f>
        <v>531.4914741930121</v>
      </c>
      <c r="AL8" s="110">
        <f>SUMPRODUCT($J$7:$J$11,BI79:BI83)</f>
        <v>181.01953009529979</v>
      </c>
      <c r="AM8" s="110">
        <f>SUMPRODUCT($K$7:$K$11,BK79:BK83)</f>
        <v>14.496729590426257</v>
      </c>
      <c r="AN8" s="110">
        <f t="shared" si="3"/>
        <v>0</v>
      </c>
      <c r="AO8" s="110">
        <f t="shared" si="3"/>
        <v>0</v>
      </c>
      <c r="AP8" s="110">
        <f>SUMPRODUCT($H$7:$H$11,BF79:BF83)</f>
        <v>76.669773471126547</v>
      </c>
      <c r="AQ8" s="110">
        <f>SUMPRODUCT($I$7:$I$11,BH79:BH83)</f>
        <v>99.521588623439527</v>
      </c>
      <c r="AR8" s="110">
        <f>SUMPRODUCT($J$7:$J$11,BJ79:BJ83)</f>
        <v>20.608176498799327</v>
      </c>
      <c r="AS8" s="110">
        <f>SUMPRODUCT($K$7:$K$11,BL79:BL83)</f>
        <v>1.5267223949575857</v>
      </c>
      <c r="AT8" s="110">
        <f t="shared" si="1"/>
        <v>0</v>
      </c>
      <c r="AU8" s="110">
        <f t="shared" si="1"/>
        <v>0</v>
      </c>
      <c r="AV8" s="110">
        <f t="shared" si="4"/>
        <v>2044.4454290292429</v>
      </c>
      <c r="AW8" s="110">
        <f t="shared" si="5"/>
        <v>165.47218050135379</v>
      </c>
      <c r="AX8" s="110">
        <f t="shared" si="2"/>
        <v>1736.2101019905597</v>
      </c>
      <c r="AY8" s="79">
        <f t="shared" si="6"/>
        <v>198.32626098832299</v>
      </c>
    </row>
    <row r="9" spans="3:51" x14ac:dyDescent="0.2">
      <c r="C9" s="94" t="str">
        <f>'[1]LIB components'!A5</f>
        <v>Japan</v>
      </c>
      <c r="D9" s="243">
        <f>'[1]LIB components'!B5</f>
        <v>0.33</v>
      </c>
      <c r="E9" s="243">
        <f>'[1]LIB components'!C5</f>
        <v>0.19</v>
      </c>
      <c r="F9" s="243">
        <f>'[1]LIB components'!D5</f>
        <v>0.12</v>
      </c>
      <c r="G9" s="243">
        <f>'[1]LIB components'!E5</f>
        <v>0.21</v>
      </c>
      <c r="H9" s="241">
        <f>D9/SUM(D$7,D$9:D$11)</f>
        <v>0.56896551724137934</v>
      </c>
      <c r="I9" s="241">
        <f>E9/SUM(E$7,E$9:E$11)</f>
        <v>0.54285714285714282</v>
      </c>
      <c r="J9" s="241">
        <f>F9/SUM(F$7,F$9:F$11)</f>
        <v>0.34285714285714286</v>
      </c>
      <c r="K9" s="90">
        <f>G9/SUM(G$7,G$9:G$11)</f>
        <v>0.36842105263157887</v>
      </c>
      <c r="O9" s="86" t="s">
        <v>172</v>
      </c>
      <c r="P9" s="110" t="s">
        <v>176</v>
      </c>
      <c r="Q9" s="110" t="s">
        <v>148</v>
      </c>
      <c r="R9" s="110">
        <v>1721</v>
      </c>
      <c r="S9" s="110">
        <v>286.20536723200001</v>
      </c>
      <c r="T9" s="110">
        <v>177.30730255548974</v>
      </c>
      <c r="U9" s="110">
        <v>120.9050747843975</v>
      </c>
      <c r="V9" s="110">
        <v>0</v>
      </c>
      <c r="W9" s="110">
        <v>2813.2468465164593</v>
      </c>
      <c r="X9" s="110">
        <f>SUMPRODUCT($D$7:$D$11,BE84:BE88)</f>
        <v>161.56778288376975</v>
      </c>
      <c r="Y9" s="110">
        <f>SUMPRODUCT($E$7:$E$11,BG84:BG88)</f>
        <v>121.84126032330062</v>
      </c>
      <c r="Z9" s="110">
        <f>SUMPRODUCT($F$7:$F$11,BI84:BI88)</f>
        <v>55.474405199319094</v>
      </c>
      <c r="AA9" s="110">
        <f>SUMPRODUCT($G$7:$G$11,BK84:BK88)</f>
        <v>2.0701174504660362</v>
      </c>
      <c r="AB9" s="110">
        <f>BM84</f>
        <v>0</v>
      </c>
      <c r="AC9" s="110">
        <f>BO84</f>
        <v>2767.184954714141</v>
      </c>
      <c r="AD9" s="110">
        <f>SUMPRODUCT($D$7:$D$11,BF84:BF88)</f>
        <v>15.739519671719998</v>
      </c>
      <c r="AE9" s="110">
        <f>SUMPRODUCT($E$7:$E$11,BH84:BH88)</f>
        <v>11.2548415052736</v>
      </c>
      <c r="AF9" s="110">
        <f>SUMPRODUCT($F$7:$F$11,BJ84:BJ88)</f>
        <v>3.7928794176</v>
      </c>
      <c r="AG9" s="110">
        <f>SUMPRODUCT($G$7:$G$11,BL84:BL88)</f>
        <v>0.21828063227443198</v>
      </c>
      <c r="AH9" s="110">
        <f>BN84</f>
        <v>0</v>
      </c>
      <c r="AI9" s="110">
        <f>BN84</f>
        <v>0</v>
      </c>
      <c r="AJ9" s="110">
        <f>SUMPRODUCT($H$7:$H$11,BE84:BE88)</f>
        <v>215.28525395060146</v>
      </c>
      <c r="AK9" s="110">
        <f>SUMPRODUCT($I$7:$I$11,BG84:BG88)</f>
        <v>237.45356375393601</v>
      </c>
      <c r="AL9" s="110">
        <f>SUMPRODUCT($J$7:$J$11,BI84:BI88)</f>
        <v>121.58499463681257</v>
      </c>
      <c r="AM9" s="110">
        <f>SUMPRODUCT($K$7:$K$11,BK84:BK88)</f>
        <v>2.6484420217833669</v>
      </c>
      <c r="AN9" s="110">
        <f t="shared" si="3"/>
        <v>0</v>
      </c>
      <c r="AO9" s="110">
        <f t="shared" si="3"/>
        <v>2767.184954714141</v>
      </c>
      <c r="AP9" s="110">
        <f>SUMPRODUCT($H$7:$H$11,BF84:BF88)</f>
        <v>14.815391303296551</v>
      </c>
      <c r="AQ9" s="110">
        <f>SUMPRODUCT($I$7:$I$11,BH84:BH88)</f>
        <v>10.608392582290286</v>
      </c>
      <c r="AR9" s="110">
        <f>SUMPRODUCT($J$7:$J$11,BJ84:BJ88)</f>
        <v>3.6491259702857146</v>
      </c>
      <c r="AS9" s="110">
        <f>SUMPRODUCT($K$7:$K$11,BL84:BL88)</f>
        <v>0.19147423883722103</v>
      </c>
      <c r="AT9" s="110">
        <f t="shared" si="1"/>
        <v>0</v>
      </c>
      <c r="AU9" s="110">
        <f t="shared" si="1"/>
        <v>0</v>
      </c>
      <c r="AV9" s="110">
        <f t="shared" si="4"/>
        <v>3108.1385205709967</v>
      </c>
      <c r="AW9" s="110">
        <f t="shared" si="5"/>
        <v>31.00552122686803</v>
      </c>
      <c r="AX9" s="110">
        <f t="shared" si="2"/>
        <v>3344.1572090772743</v>
      </c>
      <c r="AY9" s="79">
        <f t="shared" si="6"/>
        <v>29.264384094709772</v>
      </c>
    </row>
    <row r="10" spans="3:51" x14ac:dyDescent="0.2">
      <c r="C10" s="94" t="str">
        <f>'[1]LIB components'!A6</f>
        <v>Korea</v>
      </c>
      <c r="D10" s="243">
        <f>'[1]LIB components'!B6</f>
        <v>0.15</v>
      </c>
      <c r="E10" s="243">
        <f>'[1]LIB components'!C6</f>
        <v>0.06</v>
      </c>
      <c r="F10" s="243">
        <f>'[1]LIB components'!D6</f>
        <v>0.04</v>
      </c>
      <c r="G10" s="243">
        <f>'[1]LIB components'!E6</f>
        <v>0.28000000000000003</v>
      </c>
      <c r="H10" s="241">
        <f>D10/SUM(D$7,D$9:D$11)</f>
        <v>0.25862068965517243</v>
      </c>
      <c r="I10" s="241">
        <f>E10/SUM(E$7,E$9:E$11)</f>
        <v>0.1714285714285714</v>
      </c>
      <c r="J10" s="241">
        <f>F10/SUM(F$7,F$9:F$11)</f>
        <v>0.1142857142857143</v>
      </c>
      <c r="K10" s="90">
        <f>G10/SUM(G$7,G$9:G$11)</f>
        <v>0.49122807017543857</v>
      </c>
      <c r="O10" s="86" t="s">
        <v>180</v>
      </c>
      <c r="P10" s="110" t="s">
        <v>178</v>
      </c>
      <c r="Q10" s="110" t="s">
        <v>148</v>
      </c>
      <c r="R10" s="110">
        <v>2594</v>
      </c>
      <c r="S10" s="110">
        <v>384.07602198399996</v>
      </c>
      <c r="T10" s="110">
        <v>1132.3435794990028</v>
      </c>
      <c r="U10" s="110">
        <v>765.84690372546788</v>
      </c>
      <c r="V10" s="110">
        <v>0</v>
      </c>
      <c r="W10" s="110">
        <v>4187.3671661160479</v>
      </c>
      <c r="X10" s="110">
        <f>SUMPRODUCT($D$7:$D$11,BE89:BE93)</f>
        <v>1108.4299684062028</v>
      </c>
      <c r="Y10" s="110">
        <f>SUMPRODUCT($E$7:$E$11,BG89:BG93)</f>
        <v>830.101799382379</v>
      </c>
      <c r="Z10" s="110">
        <f>SUMPRODUCT($F$7:$F$11,BI89:BI93)</f>
        <v>230.84672307981671</v>
      </c>
      <c r="AA10" s="110">
        <f>SUMPRODUCT($G$7:$G$11,BK89:BK93)</f>
        <v>17.695305391732315</v>
      </c>
      <c r="AB10" s="110">
        <f>BM89</f>
        <v>0</v>
      </c>
      <c r="AC10" s="110">
        <f>BO89</f>
        <v>3791.4496352800029</v>
      </c>
      <c r="AD10" s="110">
        <f>SUMPRODUCT($D$7:$D$11,BF89:BF93)</f>
        <v>23.913611092799997</v>
      </c>
      <c r="AE10" s="110">
        <f>SUMPRODUCT($E$7:$E$11,BH89:BH93)</f>
        <v>16.173682037759999</v>
      </c>
      <c r="AF10" s="110">
        <f>SUMPRODUCT($F$7:$F$11,BJ89:BJ93)</f>
        <v>5.4276693119999999</v>
      </c>
      <c r="AG10" s="110">
        <f>SUMPRODUCT($G$7:$G$11,BL89:BL93)</f>
        <v>0.35242213743360007</v>
      </c>
      <c r="AH10" s="110">
        <f>BN89</f>
        <v>0</v>
      </c>
      <c r="AI10" s="110">
        <f>BN89</f>
        <v>0</v>
      </c>
      <c r="AJ10" s="110">
        <f>SUMPRODUCT($H$7:$H$11,BE89:BE93)</f>
        <v>1049.0197827378233</v>
      </c>
      <c r="AK10" s="110">
        <f>SUMPRODUCT($I$7:$I$11,BG89:BG93)</f>
        <v>876.41899947681281</v>
      </c>
      <c r="AL10" s="110">
        <f>SUMPRODUCT($J$7:$J$11,BI89:BI93)</f>
        <v>157.7594323372353</v>
      </c>
      <c r="AM10" s="110">
        <f>SUMPRODUCT($K$7:$K$11,BK89:BK93)</f>
        <v>17.809179682924501</v>
      </c>
      <c r="AN10" s="110">
        <f t="shared" si="3"/>
        <v>0</v>
      </c>
      <c r="AO10" s="110">
        <f t="shared" si="3"/>
        <v>3791.4496352800029</v>
      </c>
      <c r="AP10" s="110">
        <f>SUMPRODUCT($H$7:$H$11,BF89:BF93)</f>
        <v>23.913611092799997</v>
      </c>
      <c r="AQ10" s="110">
        <f>SUMPRODUCT($I$7:$I$11,BH89:BH93)</f>
        <v>16.173682037759999</v>
      </c>
      <c r="AR10" s="110">
        <f>SUMPRODUCT($J$7:$J$11,BJ89:BJ93)</f>
        <v>5.427669311999999</v>
      </c>
      <c r="AS10" s="110">
        <f>SUMPRODUCT($K$7:$K$11,BL89:BL93)</f>
        <v>0.35242213743360007</v>
      </c>
      <c r="AT10" s="110">
        <f t="shared" si="1"/>
        <v>0</v>
      </c>
      <c r="AU10" s="110">
        <f t="shared" si="1"/>
        <v>0</v>
      </c>
      <c r="AV10" s="110">
        <f t="shared" si="4"/>
        <v>5978.523431540134</v>
      </c>
      <c r="AW10" s="110">
        <f t="shared" si="5"/>
        <v>45.867384579993598</v>
      </c>
      <c r="AX10" s="110">
        <f t="shared" si="2"/>
        <v>5892.4570295147987</v>
      </c>
      <c r="AY10" s="79">
        <f t="shared" si="6"/>
        <v>45.867384579993598</v>
      </c>
    </row>
    <row r="11" spans="3:51" x14ac:dyDescent="0.2">
      <c r="C11" s="94" t="str">
        <f>'[1]LIB components'!A7</f>
        <v>EU &amp; RoW</v>
      </c>
      <c r="D11" s="243">
        <f>'[1]LIB components'!B7</f>
        <v>0.1</v>
      </c>
      <c r="E11" s="243">
        <v>0</v>
      </c>
      <c r="F11" s="243">
        <f>'[1]LIB components'!D7</f>
        <v>0.17</v>
      </c>
      <c r="G11" s="243">
        <f>'[1]LIB components'!E7</f>
        <v>0.02</v>
      </c>
      <c r="H11" s="241">
        <f>D11/SUM(D$7,D$9:D$11)</f>
        <v>0.17241379310344829</v>
      </c>
      <c r="I11" s="241">
        <f>E11/SUM(E$7,E$9:E$11)</f>
        <v>0</v>
      </c>
      <c r="J11" s="241">
        <f>F11/SUM(F$7,F$9:F$11)</f>
        <v>0.48571428571428577</v>
      </c>
      <c r="K11" s="90">
        <f>G11/SUM(G$7,G$9:G$11)</f>
        <v>3.5087719298245612E-2</v>
      </c>
      <c r="O11" s="86" t="s">
        <v>172</v>
      </c>
      <c r="P11" s="110" t="s">
        <v>183</v>
      </c>
      <c r="Q11" s="110" t="s">
        <v>148</v>
      </c>
      <c r="R11" s="110">
        <v>1562</v>
      </c>
      <c r="S11" s="110">
        <v>286.63012723200012</v>
      </c>
      <c r="T11" s="110">
        <v>177.30730255548974</v>
      </c>
      <c r="U11" s="110">
        <v>120.9050747843975</v>
      </c>
      <c r="V11" s="110">
        <v>0</v>
      </c>
      <c r="W11" s="110">
        <v>2817.4220118604339</v>
      </c>
      <c r="X11" s="110">
        <f>SUMPRODUCT($D$7:$D$11,BE94:BE98)</f>
        <v>161.56778288376975</v>
      </c>
      <c r="Y11" s="110">
        <f>SUMPRODUCT($E$7:$E$11,BG94:BG98)</f>
        <v>121.84126032330062</v>
      </c>
      <c r="Z11" s="110">
        <f>SUMPRODUCT($F$7:$F$11,BI94:BI98)</f>
        <v>55.474405199319094</v>
      </c>
      <c r="AA11" s="110">
        <f>SUMPRODUCT($G$7:$G$11,BK94:BK98)</f>
        <v>2.0701174504660362</v>
      </c>
      <c r="AB11" s="110">
        <f>BM94</f>
        <v>0</v>
      </c>
      <c r="AC11" s="110">
        <f>BO94</f>
        <v>2771.2917591837154</v>
      </c>
      <c r="AD11" s="110">
        <f>SUMPRODUCT($D$7:$D$11,BF94:BF98)</f>
        <v>15.739519671719998</v>
      </c>
      <c r="AE11" s="110">
        <f>SUMPRODUCT($E$7:$E$11,BH94:BH98)</f>
        <v>11.2548415052736</v>
      </c>
      <c r="AF11" s="110">
        <f>SUMPRODUCT($F$7:$F$11,BJ94:BJ98)</f>
        <v>3.7928794176</v>
      </c>
      <c r="AG11" s="110">
        <f>SUMPRODUCT($G$7:$G$11,BL94:BL98)</f>
        <v>0.21828063227443198</v>
      </c>
      <c r="AH11" s="110">
        <f>BN94</f>
        <v>0</v>
      </c>
      <c r="AI11" s="110">
        <f>BN94</f>
        <v>0</v>
      </c>
      <c r="AJ11" s="110">
        <f>SUMPRODUCT($H$7:$H$11,BE94:BE98)</f>
        <v>215.28525395060146</v>
      </c>
      <c r="AK11" s="110">
        <f>SUMPRODUCT($I$7:$I$11,BG94:BG98)</f>
        <v>237.45356375393601</v>
      </c>
      <c r="AL11" s="110">
        <f>SUMPRODUCT($J$7:$J$11,BI94:BI98)</f>
        <v>121.58499463681257</v>
      </c>
      <c r="AM11" s="110">
        <f>SUMPRODUCT($K$7:$K$11,BK94:BK98)</f>
        <v>2.6484420217833669</v>
      </c>
      <c r="AN11" s="110">
        <f t="shared" si="3"/>
        <v>0</v>
      </c>
      <c r="AO11" s="110">
        <f t="shared" si="3"/>
        <v>2771.2917591837154</v>
      </c>
      <c r="AP11" s="110">
        <f>SUMPRODUCT($H$7:$H$11,BF94:BF98)</f>
        <v>14.815391303296551</v>
      </c>
      <c r="AQ11" s="110">
        <f>SUMPRODUCT($I$7:$I$11,BH94:BH98)</f>
        <v>10.608392582290286</v>
      </c>
      <c r="AR11" s="110">
        <f>SUMPRODUCT($J$7:$J$11,BJ94:BJ98)</f>
        <v>3.6491259702857146</v>
      </c>
      <c r="AS11" s="110">
        <f>SUMPRODUCT($K$7:$K$11,BL94:BL98)</f>
        <v>0.19147423883722103</v>
      </c>
      <c r="AT11" s="110">
        <f t="shared" si="1"/>
        <v>0</v>
      </c>
      <c r="AU11" s="110">
        <f t="shared" si="1"/>
        <v>0</v>
      </c>
      <c r="AV11" s="110">
        <f t="shared" si="4"/>
        <v>3112.2453250405711</v>
      </c>
      <c r="AW11" s="110">
        <f t="shared" si="5"/>
        <v>31.00552122686803</v>
      </c>
      <c r="AX11" s="110">
        <f t="shared" si="2"/>
        <v>3348.2640135468487</v>
      </c>
      <c r="AY11" s="79">
        <f t="shared" si="6"/>
        <v>29.264384094709772</v>
      </c>
    </row>
    <row r="12" spans="3:51" x14ac:dyDescent="0.2">
      <c r="C12" s="95" t="str">
        <f>'[1]LIB components'!A8</f>
        <v>Total</v>
      </c>
      <c r="D12" s="93">
        <f>'[1]LIB components'!B8</f>
        <v>1</v>
      </c>
      <c r="E12" s="93">
        <f>'[1]LIB components'!C8</f>
        <v>1</v>
      </c>
      <c r="F12" s="93">
        <f>'[1]LIB components'!D8</f>
        <v>1</v>
      </c>
      <c r="G12" s="93">
        <f>'[1]LIB components'!E8</f>
        <v>1</v>
      </c>
      <c r="H12" s="91">
        <f>SUM(H7:H11)</f>
        <v>1</v>
      </c>
      <c r="I12" s="91">
        <f>SUM(I7:I11)</f>
        <v>0.99999999999999989</v>
      </c>
      <c r="J12" s="91">
        <f>SUM(J7:J11)</f>
        <v>1</v>
      </c>
      <c r="K12" s="92">
        <f>SUM(K7:K11)</f>
        <v>0.99999999999999989</v>
      </c>
      <c r="O12" s="86" t="s">
        <v>195</v>
      </c>
      <c r="P12" s="110" t="s">
        <v>193</v>
      </c>
      <c r="Q12" s="110" t="s">
        <v>148</v>
      </c>
      <c r="R12" s="110">
        <v>12365</v>
      </c>
      <c r="S12" s="110">
        <v>197.68826105599996</v>
      </c>
      <c r="T12" s="110">
        <v>776.56983700968635</v>
      </c>
      <c r="U12" s="110">
        <v>536.67934435244058</v>
      </c>
      <c r="V12" s="110">
        <v>0</v>
      </c>
      <c r="W12" s="110">
        <v>568.53549536533785</v>
      </c>
      <c r="X12" s="110">
        <f>SUMPRODUCT($D$7:$D$11,BE99:BE103)</f>
        <v>765.92182129368632</v>
      </c>
      <c r="Y12" s="110">
        <f>SUMPRODUCT($E$7:$E$11,BG99:BG103)</f>
        <v>506.64049659508214</v>
      </c>
      <c r="Z12" s="110">
        <f>SUMPRODUCT($F$7:$F$11,BI99:BI103)</f>
        <v>170.59330584211696</v>
      </c>
      <c r="AA12" s="110">
        <f>SUMPRODUCT($G$7:$G$11,BK99:BK103)</f>
        <v>11.368242280236467</v>
      </c>
      <c r="AB12" s="110">
        <f>BM99</f>
        <v>0</v>
      </c>
      <c r="AC12" s="110">
        <f>BO99</f>
        <v>0</v>
      </c>
      <c r="AD12" s="110">
        <f>SUMPRODUCT($D$7:$D$11,BF99:BF103)</f>
        <v>10.648015716</v>
      </c>
      <c r="AE12" s="110">
        <f>SUMPRODUCT($E$7:$E$11,BH99:BH103)</f>
        <v>19.772556896630025</v>
      </c>
      <c r="AF12" s="110">
        <f>SUMPRODUCT($F$7:$F$11,BJ99:BJ103)</f>
        <v>3.2544225556335609</v>
      </c>
      <c r="AG12" s="110">
        <f>SUMPRODUCT($G$7:$G$11,BL99:BL103)</f>
        <v>0.32564977101853504</v>
      </c>
      <c r="AH12" s="110">
        <f>BN99</f>
        <v>0</v>
      </c>
      <c r="AI12" s="110">
        <f>BN99</f>
        <v>0</v>
      </c>
      <c r="AJ12" s="110">
        <f>SUMPRODUCT($H$7:$H$11,BE99:BE103)</f>
        <v>716.15628524902706</v>
      </c>
      <c r="AK12" s="110">
        <f>SUMPRODUCT($I$7:$I$11,BG99:BG103)</f>
        <v>376.31653048962261</v>
      </c>
      <c r="AL12" s="110">
        <f>SUMPRODUCT($J$7:$J$11,BI99:BI103)</f>
        <v>133.17192848614687</v>
      </c>
      <c r="AM12" s="110">
        <f>SUMPRODUCT($K$7:$K$11,BK99:BK103)</f>
        <v>10.37426131532008</v>
      </c>
      <c r="AN12" s="110">
        <f t="shared" si="3"/>
        <v>0</v>
      </c>
      <c r="AO12" s="110">
        <f t="shared" si="3"/>
        <v>0</v>
      </c>
      <c r="AP12" s="110">
        <f>SUMPRODUCT($H$7:$H$11,BF99:BF103)</f>
        <v>10.648015716</v>
      </c>
      <c r="AQ12" s="110">
        <f>SUMPRODUCT($I$7:$I$11,BH99:BH103)</f>
        <v>42.826801260040071</v>
      </c>
      <c r="AR12" s="110">
        <f>SUMPRODUCT($J$7:$J$11,BJ99:BJ103)</f>
        <v>4.7791549589530291</v>
      </c>
      <c r="AS12" s="110">
        <f>SUMPRODUCT($K$7:$K$11,BL99:BL103)</f>
        <v>0.44922554208208948</v>
      </c>
      <c r="AT12" s="110">
        <f t="shared" si="1"/>
        <v>0</v>
      </c>
      <c r="AU12" s="110">
        <f t="shared" si="1"/>
        <v>0</v>
      </c>
      <c r="AV12" s="110">
        <f t="shared" si="4"/>
        <v>1454.523866011122</v>
      </c>
      <c r="AW12" s="110">
        <f t="shared" si="5"/>
        <v>34.000644939282118</v>
      </c>
      <c r="AX12" s="110">
        <f t="shared" si="2"/>
        <v>1236.0190055401167</v>
      </c>
      <c r="AY12" s="79">
        <f t="shared" si="6"/>
        <v>58.703197477075193</v>
      </c>
    </row>
    <row r="13" spans="3:51" x14ac:dyDescent="0.2">
      <c r="O13" s="86" t="s">
        <v>206</v>
      </c>
      <c r="P13" s="110" t="s">
        <v>201</v>
      </c>
      <c r="Q13" s="110" t="s">
        <v>148</v>
      </c>
      <c r="R13" s="110">
        <v>154840</v>
      </c>
      <c r="S13" s="110">
        <v>239.7210927264</v>
      </c>
      <c r="T13" s="110">
        <v>846.94706341812775</v>
      </c>
      <c r="U13" s="110">
        <v>631.34875869857422</v>
      </c>
      <c r="V13" s="110">
        <v>0</v>
      </c>
      <c r="W13" s="110">
        <v>157.0827923282377</v>
      </c>
      <c r="X13" s="110">
        <f>SUMPRODUCT($D$7:$D$11,BE104:BE108)</f>
        <v>793.28821407780003</v>
      </c>
      <c r="Y13" s="110">
        <f>SUMPRODUCT($E$7:$E$11,BG104:BG108)</f>
        <v>553.96113855850308</v>
      </c>
      <c r="Z13" s="110">
        <f>SUMPRODUCT($F$7:$F$11,BI104:BI108)</f>
        <v>191.08978193841853</v>
      </c>
      <c r="AA13" s="110">
        <f>SUMPRODUCT($G$7:$G$11,BK104:BK108)</f>
        <v>11.138767678676999</v>
      </c>
      <c r="AB13" s="110">
        <f>BM104</f>
        <v>0</v>
      </c>
      <c r="AC13" s="110">
        <f>BO104</f>
        <v>0</v>
      </c>
      <c r="AD13" s="110">
        <f>SUMPRODUCT($D$7:$D$11,BF104:BF108)</f>
        <v>53.658849340327492</v>
      </c>
      <c r="AE13" s="110">
        <f>SUMPRODUCT($E$7:$E$11,BH104:BH108)</f>
        <v>39.999486848075506</v>
      </c>
      <c r="AF13" s="110">
        <f>SUMPRODUCT($F$7:$F$11,BJ104:BJ108)</f>
        <v>12.757381640882192</v>
      </c>
      <c r="AG13" s="110">
        <f>SUMPRODUCT($G$7:$G$11,BL104:BL108)</f>
        <v>0.78856470908371423</v>
      </c>
      <c r="AH13" s="110">
        <f>BN104</f>
        <v>0</v>
      </c>
      <c r="AI13" s="110">
        <f>BN104</f>
        <v>0</v>
      </c>
      <c r="AJ13" s="110">
        <f>SUMPRODUCT($H$7:$H$11,BE104:BE108)</f>
        <v>746.2138626634146</v>
      </c>
      <c r="AK13" s="110">
        <f>SUMPRODUCT($I$7:$I$11,BG104:BG108)</f>
        <v>394.53040317079672</v>
      </c>
      <c r="AL13" s="110">
        <f>SUMPRODUCT($J$7:$J$11,BI104:BI108)</f>
        <v>167.00291268967129</v>
      </c>
      <c r="AM13" s="110">
        <f>SUMPRODUCT($K$7:$K$11,BK104:BK108)</f>
        <v>10.026309856237463</v>
      </c>
      <c r="AN13" s="110">
        <f t="shared" si="3"/>
        <v>0</v>
      </c>
      <c r="AO13" s="110">
        <f t="shared" si="3"/>
        <v>0</v>
      </c>
      <c r="AP13" s="110">
        <f>SUMPRODUCT($H$7:$H$11,BF104:BF108)</f>
        <v>53.658849340327492</v>
      </c>
      <c r="AQ13" s="110">
        <f>SUMPRODUCT($I$7:$I$11,BH104:BH108)</f>
        <v>39.999486848075499</v>
      </c>
      <c r="AR13" s="110">
        <f>SUMPRODUCT($J$7:$J$11,BJ104:BJ108)</f>
        <v>12.757381640882194</v>
      </c>
      <c r="AS13" s="110">
        <f>SUMPRODUCT($K$7:$K$11,BL104:BL108)</f>
        <v>0.78856470908371423</v>
      </c>
      <c r="AT13" s="110">
        <f t="shared" si="1"/>
        <v>0</v>
      </c>
      <c r="AU13" s="110">
        <f t="shared" si="1"/>
        <v>0</v>
      </c>
      <c r="AV13" s="110">
        <f t="shared" si="4"/>
        <v>1549.4779022533987</v>
      </c>
      <c r="AW13" s="110">
        <f t="shared" si="5"/>
        <v>107.2042825383689</v>
      </c>
      <c r="AX13" s="110">
        <f t="shared" si="2"/>
        <v>1317.7734883801202</v>
      </c>
      <c r="AY13" s="79">
        <f t="shared" si="6"/>
        <v>107.20428253836889</v>
      </c>
    </row>
    <row r="14" spans="3:51" x14ac:dyDescent="0.2">
      <c r="C14" s="110"/>
      <c r="D14" s="241"/>
      <c r="E14" s="241"/>
      <c r="F14" s="241"/>
      <c r="G14" s="241"/>
      <c r="H14" s="241"/>
      <c r="O14" s="86" t="s">
        <v>206</v>
      </c>
      <c r="P14" s="110" t="s">
        <v>205</v>
      </c>
      <c r="Q14" s="110" t="s">
        <v>148</v>
      </c>
      <c r="R14" s="110">
        <v>15090</v>
      </c>
      <c r="S14" s="110">
        <v>314.19311488960005</v>
      </c>
      <c r="T14" s="110">
        <v>221.9693521883579</v>
      </c>
      <c r="U14" s="110">
        <v>164.10992598037876</v>
      </c>
      <c r="V14" s="110">
        <v>2059.8019592952096</v>
      </c>
      <c r="W14" s="110">
        <v>0</v>
      </c>
      <c r="X14" s="110">
        <f>SUMPRODUCT($D$7:$D$11,BE109:BE113)</f>
        <v>203.67657703315791</v>
      </c>
      <c r="Y14" s="110">
        <f>SUMPRODUCT($E$7:$E$11,BG109:BG113)</f>
        <v>175.97489922025309</v>
      </c>
      <c r="Z14" s="110">
        <f>SUMPRODUCT($F$7:$F$11,BI109:BI113)</f>
        <v>78.084319722332367</v>
      </c>
      <c r="AA14" s="110">
        <f>SUMPRODUCT($G$7:$G$11,BK109:BK113)</f>
        <v>2.8789406632550931</v>
      </c>
      <c r="AB14" s="110">
        <f>BM109</f>
        <v>2021.0467052442773</v>
      </c>
      <c r="AC14" s="110">
        <f>BO109</f>
        <v>0</v>
      </c>
      <c r="AD14" s="110">
        <f>SUMPRODUCT($D$7:$D$11,BF109:BF113)</f>
        <v>18.292775155200001</v>
      </c>
      <c r="AE14" s="110">
        <f>SUMPRODUCT($E$7:$E$11,BH109:BH113)</f>
        <v>13.524506636160003</v>
      </c>
      <c r="AF14" s="110">
        <f>SUMPRODUCT($F$7:$F$11,BJ109:BJ113)</f>
        <v>4.3337923199999997</v>
      </c>
      <c r="AG14" s="110">
        <f>SUMPRODUCT($G$7:$G$11,BL109:BL113)</f>
        <v>0.26531152128000007</v>
      </c>
      <c r="AH14" s="110">
        <f>BN109</f>
        <v>38.755254050932223</v>
      </c>
      <c r="AI14" s="110">
        <f>BN109</f>
        <v>38.755254050932223</v>
      </c>
      <c r="AJ14" s="110">
        <f>SUMPRODUCT($H$7:$H$11,BE109:BE113)</f>
        <v>205.53381505345814</v>
      </c>
      <c r="AK14" s="110">
        <f>SUMPRODUCT($I$7:$I$11,BG109:BG113)</f>
        <v>226.64833682797445</v>
      </c>
      <c r="AL14" s="110">
        <f>SUMPRODUCT($J$7:$J$11,BI109:BI113)</f>
        <v>134.61269935984319</v>
      </c>
      <c r="AM14" s="110">
        <f>SUMPRODUCT($K$7:$K$11,BK109:BK113)</f>
        <v>2.8503423241114101</v>
      </c>
      <c r="AN14" s="110">
        <f t="shared" si="3"/>
        <v>2021.0467052442773</v>
      </c>
      <c r="AO14" s="110">
        <f t="shared" si="3"/>
        <v>0</v>
      </c>
      <c r="AP14" s="110">
        <f>SUMPRODUCT($H$7:$H$11,BF109:BF113)</f>
        <v>18.292775155200005</v>
      </c>
      <c r="AQ14" s="110">
        <f>SUMPRODUCT($I$7:$I$11,BH109:BH113)</f>
        <v>13.52450663616</v>
      </c>
      <c r="AR14" s="110">
        <f>SUMPRODUCT($J$7:$J$11,BJ109:BJ113)</f>
        <v>4.3337923199999997</v>
      </c>
      <c r="AS14" s="110">
        <f>SUMPRODUCT($K$7:$K$11,BL109:BL113)</f>
        <v>0.26531152128000002</v>
      </c>
      <c r="AT14" s="110">
        <f t="shared" si="1"/>
        <v>38.755254050932223</v>
      </c>
      <c r="AU14" s="110">
        <f t="shared" si="1"/>
        <v>38.755254050932223</v>
      </c>
      <c r="AV14" s="110">
        <f t="shared" si="4"/>
        <v>2481.661441883276</v>
      </c>
      <c r="AW14" s="110">
        <f t="shared" si="5"/>
        <v>113.92689373450445</v>
      </c>
      <c r="AX14" s="110">
        <f t="shared" si="2"/>
        <v>2590.6918988096645</v>
      </c>
      <c r="AY14" s="79">
        <f t="shared" si="6"/>
        <v>113.92689373450445</v>
      </c>
    </row>
    <row r="15" spans="3:51" x14ac:dyDescent="0.2">
      <c r="C15" s="110"/>
      <c r="D15" s="245"/>
      <c r="E15" s="110"/>
      <c r="F15" s="110"/>
      <c r="G15" s="110"/>
      <c r="H15" s="110"/>
      <c r="O15" s="86" t="s">
        <v>206</v>
      </c>
      <c r="P15" s="110" t="s">
        <v>208</v>
      </c>
      <c r="Q15" s="110" t="s">
        <v>148</v>
      </c>
      <c r="R15" s="110">
        <v>19425</v>
      </c>
      <c r="S15" s="110">
        <v>402.22735130240011</v>
      </c>
      <c r="T15" s="110">
        <v>295.84383772279386</v>
      </c>
      <c r="U15" s="110">
        <v>217.34316278093559</v>
      </c>
      <c r="V15" s="110">
        <v>2722.0526199741876</v>
      </c>
      <c r="W15" s="110">
        <v>0</v>
      </c>
      <c r="X15" s="110">
        <f>SUMPRODUCT($D$7:$D$11,BE114:BE118)</f>
        <v>271.46297274679387</v>
      </c>
      <c r="Y15" s="110">
        <f>SUMPRODUCT($E$7:$E$11,BG114:BG118)</f>
        <v>233.05684246764613</v>
      </c>
      <c r="Z15" s="110">
        <f>SUMPRODUCT($F$7:$F$11,BI114:BI118)</f>
        <v>103.80621327792417</v>
      </c>
      <c r="AA15" s="110">
        <f>SUMPRODUCT($G$7:$G$11,BK114:BK118)</f>
        <v>3.8026007927161016</v>
      </c>
      <c r="AB15" s="110">
        <f>BM114</f>
        <v>2670.8370939615793</v>
      </c>
      <c r="AC15" s="110">
        <f>BO114</f>
        <v>0</v>
      </c>
      <c r="AD15" s="110">
        <f>SUMPRODUCT($D$7:$D$11,BF114:BF118)</f>
        <v>24.380864975999998</v>
      </c>
      <c r="AE15" s="110">
        <f>SUMPRODUCT($E$7:$E$11,BH114:BH118)</f>
        <v>17.911525032960004</v>
      </c>
      <c r="AF15" s="110">
        <f>SUMPRODUCT($F$7:$F$11,BJ114:BJ118)</f>
        <v>5.7613944959999994</v>
      </c>
      <c r="AG15" s="110">
        <f>SUMPRODUCT($G$7:$G$11,BL114:BL118)</f>
        <v>0.35043230102400003</v>
      </c>
      <c r="AH15" s="110">
        <f>BN114</f>
        <v>51.215526012608272</v>
      </c>
      <c r="AI15" s="110">
        <f>BN114</f>
        <v>51.215526012608272</v>
      </c>
      <c r="AJ15" s="110">
        <f>SUMPRODUCT($H$7:$H$11,BE114:BE118)</f>
        <v>273.93832539378479</v>
      </c>
      <c r="AK15" s="110">
        <f>SUMPRODUCT($I$7:$I$11,BG114:BG118)</f>
        <v>300.16750096590999</v>
      </c>
      <c r="AL15" s="110">
        <f>SUMPRODUCT($J$7:$J$11,BI114:BI118)</f>
        <v>178.95570620779154</v>
      </c>
      <c r="AM15" s="110">
        <f>SUMPRODUCT($K$7:$K$11,BK114:BK118)</f>
        <v>3.7648271530971531</v>
      </c>
      <c r="AN15" s="110">
        <f t="shared" si="3"/>
        <v>2670.8370939615793</v>
      </c>
      <c r="AO15" s="110">
        <f t="shared" si="3"/>
        <v>0</v>
      </c>
      <c r="AP15" s="110">
        <f>SUMPRODUCT($H$7:$H$11,BF114:BF118)</f>
        <v>24.380864975999998</v>
      </c>
      <c r="AQ15" s="110">
        <f>SUMPRODUCT($I$7:$I$11,BH114:BH118)</f>
        <v>17.91152503296</v>
      </c>
      <c r="AR15" s="110">
        <f>SUMPRODUCT($J$7:$J$11,BJ114:BJ118)</f>
        <v>5.7613944959999994</v>
      </c>
      <c r="AS15" s="110">
        <f>SUMPRODUCT($K$7:$K$11,BL114:BL118)</f>
        <v>0.35043230102399991</v>
      </c>
      <c r="AT15" s="110">
        <f t="shared" si="1"/>
        <v>51.215526012608272</v>
      </c>
      <c r="AU15" s="110">
        <f t="shared" si="1"/>
        <v>51.215526012608272</v>
      </c>
      <c r="AV15" s="110">
        <f t="shared" si="4"/>
        <v>3282.9657232466598</v>
      </c>
      <c r="AW15" s="110">
        <f t="shared" si="5"/>
        <v>150.83526883120055</v>
      </c>
      <c r="AX15" s="110">
        <f t="shared" si="2"/>
        <v>3427.663453682163</v>
      </c>
      <c r="AY15" s="79">
        <f t="shared" si="6"/>
        <v>150.83526883120055</v>
      </c>
    </row>
    <row r="16" spans="3:51" x14ac:dyDescent="0.2">
      <c r="C16" s="110"/>
      <c r="D16" s="245"/>
      <c r="E16" s="110"/>
      <c r="F16" s="110"/>
      <c r="G16" s="110"/>
      <c r="H16" s="110"/>
      <c r="O16" s="86" t="s">
        <v>157</v>
      </c>
      <c r="P16" s="110" t="s">
        <v>211</v>
      </c>
      <c r="Q16" s="110" t="s">
        <v>148</v>
      </c>
      <c r="R16" s="110">
        <v>4863</v>
      </c>
      <c r="S16" s="110">
        <v>192.20225270719999</v>
      </c>
      <c r="T16" s="110">
        <v>114.25022935236746</v>
      </c>
      <c r="U16" s="110">
        <v>70.412958916027478</v>
      </c>
      <c r="V16" s="110">
        <v>1165.5911390427073</v>
      </c>
      <c r="W16" s="110">
        <v>1996.1130635388495</v>
      </c>
      <c r="X16" s="110">
        <f>SUMPRODUCT($D$7:$D$11,BE119:BE123)</f>
        <v>103.36429925316745</v>
      </c>
      <c r="Y16" s="110">
        <f>SUMPRODUCT($E$7:$E$11,BG119:BG123)</f>
        <v>70.45110170715175</v>
      </c>
      <c r="Z16" s="110">
        <f>SUMPRODUCT($F$7:$F$11,BI119:BI123)</f>
        <v>32.221660504993729</v>
      </c>
      <c r="AA16" s="110">
        <f>SUMPRODUCT($G$7:$G$11,BK119:BK123)</f>
        <v>1.6381417223200068</v>
      </c>
      <c r="AB16" s="110">
        <f>BM119</f>
        <v>1143.9802699094103</v>
      </c>
      <c r="AC16" s="110">
        <f>BO119</f>
        <v>1756.0807112805987</v>
      </c>
      <c r="AD16" s="110">
        <f>SUMPRODUCT($D$7:$D$11,BF119:BF123)</f>
        <v>10.885930099200003</v>
      </c>
      <c r="AE16" s="110">
        <f>SUMPRODUCT($E$7:$E$11,BH119:BH123)</f>
        <v>6.7090504166400011</v>
      </c>
      <c r="AF16" s="110">
        <f>SUMPRODUCT($F$7:$F$11,BJ119:BJ123)</f>
        <v>2.2480099199999999</v>
      </c>
      <c r="AG16" s="110">
        <f>SUMPRODUCT($G$7:$G$11,BL119:BL123)</f>
        <v>0.20085064796159996</v>
      </c>
      <c r="AH16" s="110">
        <f>BN119</f>
        <v>21.610869133296767</v>
      </c>
      <c r="AI16" s="110">
        <f>BN119</f>
        <v>21.610869133296767</v>
      </c>
      <c r="AJ16" s="110">
        <f>SUMPRODUCT($H$7:$H$11,BE119:BE123)</f>
        <v>137.73048696318725</v>
      </c>
      <c r="AK16" s="110">
        <f>SUMPRODUCT($I$7:$I$11,BG119:BG123)</f>
        <v>137.30049349756277</v>
      </c>
      <c r="AL16" s="110">
        <f>SUMPRODUCT($J$7:$J$11,BI119:BI123)</f>
        <v>70.621224429765391</v>
      </c>
      <c r="AM16" s="110">
        <f>SUMPRODUCT($K$7:$K$11,BK119:BK123)</f>
        <v>2.095786098538599</v>
      </c>
      <c r="AN16" s="110">
        <f t="shared" si="3"/>
        <v>1143.9802699094103</v>
      </c>
      <c r="AO16" s="110">
        <f t="shared" si="3"/>
        <v>1756.0807112805987</v>
      </c>
      <c r="AP16" s="110">
        <f>SUMPRODUCT($H$7:$H$11,BF119:BF123)</f>
        <v>10.885930099200003</v>
      </c>
      <c r="AQ16" s="110">
        <f>SUMPRODUCT($I$7:$I$11,BH119:BH123)</f>
        <v>6.7090504166400002</v>
      </c>
      <c r="AR16" s="110">
        <f>SUMPRODUCT($J$7:$J$11,BJ119:BJ123)</f>
        <v>2.2480099199999999</v>
      </c>
      <c r="AS16" s="110">
        <f>SUMPRODUCT($K$7:$K$11,BL119:BL123)</f>
        <v>0.20085064796159999</v>
      </c>
      <c r="AT16" s="110">
        <f t="shared" si="1"/>
        <v>21.610869133296767</v>
      </c>
      <c r="AU16" s="110">
        <f t="shared" si="1"/>
        <v>21.610869133296767</v>
      </c>
      <c r="AV16" s="110">
        <f t="shared" si="4"/>
        <v>3107.7361843776416</v>
      </c>
      <c r="AW16" s="110">
        <f t="shared" si="5"/>
        <v>63.265579350395136</v>
      </c>
      <c r="AX16" s="110">
        <f t="shared" si="2"/>
        <v>3247.8089721790629</v>
      </c>
      <c r="AY16" s="79">
        <f t="shared" si="6"/>
        <v>63.265579350395136</v>
      </c>
    </row>
    <row r="17" spans="2:51" x14ac:dyDescent="0.2">
      <c r="C17" s="110"/>
      <c r="D17" s="110"/>
      <c r="E17" s="110"/>
      <c r="F17" s="110"/>
      <c r="G17" s="110"/>
      <c r="H17" s="110"/>
      <c r="O17" s="86" t="s">
        <v>180</v>
      </c>
      <c r="P17" s="110" t="s">
        <v>217</v>
      </c>
      <c r="Q17" s="110" t="s">
        <v>214</v>
      </c>
      <c r="R17" s="110">
        <v>5442</v>
      </c>
      <c r="S17" s="110">
        <v>79.709019353599999</v>
      </c>
      <c r="T17" s="110">
        <v>34.232260238125249</v>
      </c>
      <c r="U17" s="110">
        <v>20.797991238701069</v>
      </c>
      <c r="V17" s="110">
        <v>389.20936517703524</v>
      </c>
      <c r="W17" s="110">
        <v>871.13275061115257</v>
      </c>
      <c r="X17" s="110">
        <f>SUMPRODUCT($D$7:$D$11,BE124:BE128)</f>
        <v>30.970560071725249</v>
      </c>
      <c r="Y17" s="110">
        <f>SUMPRODUCT($E$7:$E$11,BG124:BG128)</f>
        <v>20.809257537516444</v>
      </c>
      <c r="Z17" s="110">
        <f>SUMPRODUCT($F$7:$F$11,BI124:BI128)</f>
        <v>14.948193017780595</v>
      </c>
      <c r="AA17" s="110">
        <f>SUMPRODUCT($G$7:$G$11,BK124:BK128)</f>
        <v>0.51211964802469878</v>
      </c>
      <c r="AB17" s="110">
        <f>BM124</f>
        <v>382.04404288306682</v>
      </c>
      <c r="AC17" s="110">
        <f>BO124</f>
        <v>786.85654677324044</v>
      </c>
      <c r="AD17" s="110">
        <f>SUMPRODUCT($D$7:$D$11,BF124:BF128)</f>
        <v>3.2617001663999994</v>
      </c>
      <c r="AE17" s="110">
        <f>SUMPRODUCT($E$7:$E$11,BH124:BH128)</f>
        <v>1.9816632326400001</v>
      </c>
      <c r="AF17" s="110">
        <f>SUMPRODUCT($F$7:$F$11,BJ124:BJ128)</f>
        <v>1.0428912000000001</v>
      </c>
      <c r="AG17" s="110">
        <f>SUMPRODUCT($G$7:$G$11,BL124:BL128)</f>
        <v>6.2790393369600003E-2</v>
      </c>
      <c r="AH17" s="110">
        <f>BN124</f>
        <v>7.1653222939683836</v>
      </c>
      <c r="AI17" s="110">
        <f>BN124</f>
        <v>7.1653222939683836</v>
      </c>
      <c r="AJ17" s="110">
        <f>SUMPRODUCT($H$7:$H$11,BE124:BE128)</f>
        <v>41.267539672994488</v>
      </c>
      <c r="AK17" s="110">
        <f>SUMPRODUCT($I$7:$I$11,BG124:BG128)</f>
        <v>40.554672105700348</v>
      </c>
      <c r="AL17" s="110">
        <f>SUMPRODUCT($J$7:$J$11,BI124:BI128)</f>
        <v>32.762423704530335</v>
      </c>
      <c r="AM17" s="110">
        <f>SUMPRODUCT($K$7:$K$11,BK124:BK128)</f>
        <v>0.65518948970947377</v>
      </c>
      <c r="AN17" s="110">
        <f t="shared" si="3"/>
        <v>382.04404288306682</v>
      </c>
      <c r="AO17" s="110">
        <f t="shared" si="3"/>
        <v>786.85654677324044</v>
      </c>
      <c r="AP17" s="110">
        <f>SUMPRODUCT($H$7:$H$11,BF124:BF128)</f>
        <v>3.2617001663999994</v>
      </c>
      <c r="AQ17" s="110">
        <f>SUMPRODUCT($I$7:$I$11,BH124:BH128)</f>
        <v>1.9816632326399999</v>
      </c>
      <c r="AR17" s="110">
        <f>SUMPRODUCT($J$7:$J$11,BJ124:BJ128)</f>
        <v>1.0428911999999999</v>
      </c>
      <c r="AS17" s="110">
        <f>SUMPRODUCT($K$7:$K$11,BL124:BL128)</f>
        <v>6.2790393369599989E-2</v>
      </c>
      <c r="AT17" s="110">
        <f t="shared" si="1"/>
        <v>7.1653222939683836</v>
      </c>
      <c r="AU17" s="110">
        <f t="shared" si="1"/>
        <v>7.1653222939683836</v>
      </c>
      <c r="AV17" s="110">
        <f t="shared" si="4"/>
        <v>1236.1407199313542</v>
      </c>
      <c r="AW17" s="110">
        <f t="shared" si="5"/>
        <v>20.679689580346366</v>
      </c>
      <c r="AX17" s="110">
        <f t="shared" si="2"/>
        <v>1284.1404146292418</v>
      </c>
      <c r="AY17" s="79">
        <f t="shared" si="6"/>
        <v>20.679689580346366</v>
      </c>
    </row>
    <row r="18" spans="2:51" x14ac:dyDescent="0.2">
      <c r="O18" s="86" t="s">
        <v>157</v>
      </c>
      <c r="P18" s="110" t="s">
        <v>222</v>
      </c>
      <c r="Q18" s="110" t="s">
        <v>214</v>
      </c>
      <c r="R18" s="110">
        <v>1102</v>
      </c>
      <c r="S18" s="110">
        <v>67.338421011199998</v>
      </c>
      <c r="T18" s="110">
        <v>23.320940113908264</v>
      </c>
      <c r="U18" s="110">
        <v>19.576811986873487</v>
      </c>
      <c r="V18" s="110">
        <v>307.18340226569865</v>
      </c>
      <c r="W18" s="110">
        <v>626.08362808084746</v>
      </c>
      <c r="X18" s="110">
        <f>SUMPRODUCT($D$7:$D$11,BE129:BE133)</f>
        <v>21.098886597108265</v>
      </c>
      <c r="Y18" s="110">
        <f>SUMPRODUCT($E$7:$E$11,BG129:BG133)</f>
        <v>19.587416771305076</v>
      </c>
      <c r="Z18" s="110">
        <f>SUMPRODUCT($F$7:$F$11,BI129:BI133)</f>
        <v>11.493499520337966</v>
      </c>
      <c r="AA18" s="110">
        <f>SUMPRODUCT($G$7:$G$11,BK129:BK133)</f>
        <v>0.60949451067728266</v>
      </c>
      <c r="AB18" s="110">
        <f>BM129</f>
        <v>301.52817328735614</v>
      </c>
      <c r="AC18" s="110">
        <f>BO129</f>
        <v>615.24618260330487</v>
      </c>
      <c r="AD18" s="110">
        <f>SUMPRODUCT($D$7:$D$11,BF129:BF133)</f>
        <v>2.2220535168</v>
      </c>
      <c r="AE18" s="110">
        <f>SUMPRODUCT($E$7:$E$11,BH129:BH133)</f>
        <v>1.8653074752000001</v>
      </c>
      <c r="AF18" s="110">
        <f>SUMPRODUCT($F$7:$F$11,BJ129:BJ133)</f>
        <v>0.80186745599999976</v>
      </c>
      <c r="AG18" s="110">
        <f>SUMPRODUCT($G$7:$G$11,BL129:BL133)</f>
        <v>7.4729411827200012E-2</v>
      </c>
      <c r="AH18" s="110">
        <f>BN129</f>
        <v>5.6552289783425289</v>
      </c>
      <c r="AI18" s="110">
        <f>BN129</f>
        <v>5.6552289783425289</v>
      </c>
      <c r="AJ18" s="110">
        <f>SUMPRODUCT($H$7:$H$11,BE129:BE133)</f>
        <v>28.113767968215942</v>
      </c>
      <c r="AK18" s="110">
        <f>SUMPRODUCT($I$7:$I$11,BG129:BG133)</f>
        <v>38.173455402041171</v>
      </c>
      <c r="AL18" s="110">
        <f>SUMPRODUCT($J$7:$J$11,BI129:BI133)</f>
        <v>25.190663559483319</v>
      </c>
      <c r="AM18" s="110">
        <f>SUMPRODUCT($K$7:$K$11,BK129:BK133)</f>
        <v>0.77976777296409239</v>
      </c>
      <c r="AN18" s="110">
        <f t="shared" si="3"/>
        <v>301.52817328735614</v>
      </c>
      <c r="AO18" s="110">
        <f t="shared" si="3"/>
        <v>615.24618260330487</v>
      </c>
      <c r="AP18" s="110">
        <f>SUMPRODUCT($H$7:$H$11,BF129:BF133)</f>
        <v>2.2220535168</v>
      </c>
      <c r="AQ18" s="110">
        <f>SUMPRODUCT($I$7:$I$11,BH129:BH133)</f>
        <v>1.8653074751999996</v>
      </c>
      <c r="AR18" s="110">
        <f>SUMPRODUCT($J$7:$J$11,BJ129:BJ133)</f>
        <v>0.80186745599999987</v>
      </c>
      <c r="AS18" s="110">
        <f>SUMPRODUCT($K$7:$K$11,BL129:BL133)</f>
        <v>7.4729411827199999E-2</v>
      </c>
      <c r="AT18" s="110">
        <f t="shared" si="1"/>
        <v>5.6552289783425289</v>
      </c>
      <c r="AU18" s="110">
        <f t="shared" si="1"/>
        <v>5.6552289783425289</v>
      </c>
      <c r="AV18" s="110">
        <f t="shared" si="4"/>
        <v>969.56365329008963</v>
      </c>
      <c r="AW18" s="110">
        <f t="shared" si="5"/>
        <v>16.274415816512256</v>
      </c>
      <c r="AX18" s="110">
        <f t="shared" si="2"/>
        <v>1009.0320105933656</v>
      </c>
      <c r="AY18" s="79">
        <f t="shared" si="6"/>
        <v>16.274415816512256</v>
      </c>
    </row>
    <row r="19" spans="2:51" x14ac:dyDescent="0.2">
      <c r="C19" s="4"/>
      <c r="D19" s="4"/>
      <c r="E19" s="4"/>
      <c r="F19" s="4"/>
      <c r="G19" s="4"/>
      <c r="H19" s="4"/>
      <c r="O19" s="86" t="s">
        <v>159</v>
      </c>
      <c r="P19" s="110" t="s">
        <v>231</v>
      </c>
      <c r="Q19" s="110" t="s">
        <v>214</v>
      </c>
      <c r="R19" s="110">
        <v>4915</v>
      </c>
      <c r="S19" s="110">
        <v>130.29028704959998</v>
      </c>
      <c r="T19" s="110">
        <v>470.72766397577567</v>
      </c>
      <c r="U19" s="110">
        <v>275.11237455249477</v>
      </c>
      <c r="V19" s="110">
        <v>0</v>
      </c>
      <c r="W19" s="110">
        <v>418.29585169219456</v>
      </c>
      <c r="X19" s="110">
        <f>SUMPRODUCT($D$7:$D$11,BE134:BE138)</f>
        <v>439.54675535490713</v>
      </c>
      <c r="Y19" s="110">
        <f>SUMPRODUCT($E$7:$E$11,BG134:BG138)</f>
        <v>246.97814438666279</v>
      </c>
      <c r="Z19" s="110">
        <f>SUMPRODUCT($F$7:$F$11,BI134:BI138)</f>
        <v>134.48838449266282</v>
      </c>
      <c r="AA19" s="110">
        <f>SUMPRODUCT($G$7:$G$11,BK134:BK138)</f>
        <v>7.7404903556289888</v>
      </c>
      <c r="AB19" s="110">
        <f>BM134</f>
        <v>0</v>
      </c>
      <c r="AC19" s="110">
        <f>BO134</f>
        <v>0</v>
      </c>
      <c r="AD19" s="110">
        <f>SUMPRODUCT($D$7:$D$11,BF134:BF138)</f>
        <v>31.180908620868536</v>
      </c>
      <c r="AE19" s="110">
        <f>SUMPRODUCT($E$7:$E$11,BH134:BH138)</f>
        <v>23.965379796185726</v>
      </c>
      <c r="AF19" s="110">
        <f>SUMPRODUCT($F$7:$F$11,BJ134:BJ138)</f>
        <v>10.489795955495788</v>
      </c>
      <c r="AG19" s="110">
        <f>SUMPRODUCT($G$7:$G$11,BL134:BL138)</f>
        <v>0.66581431953116998</v>
      </c>
      <c r="AH19" s="110">
        <f>BN134</f>
        <v>0</v>
      </c>
      <c r="AI19" s="110">
        <f>BN134</f>
        <v>0</v>
      </c>
      <c r="AJ19" s="110">
        <f>SUMPRODUCT($H$7:$H$11,BE134:BE138)</f>
        <v>410.43354369514975</v>
      </c>
      <c r="AK19" s="110">
        <f>SUMPRODUCT($I$7:$I$11,BG134:BG138)</f>
        <v>184.93533344655049</v>
      </c>
      <c r="AL19" s="110">
        <f>SUMPRODUCT($J$7:$J$11,BI134:BI138)</f>
        <v>102.28527019415537</v>
      </c>
      <c r="AM19" s="110">
        <f>SUMPRODUCT($K$7:$K$11,BK134:BK138)</f>
        <v>7.0804230715056899</v>
      </c>
      <c r="AN19" s="110">
        <f t="shared" si="3"/>
        <v>0</v>
      </c>
      <c r="AO19" s="110">
        <f t="shared" si="3"/>
        <v>0</v>
      </c>
      <c r="AP19" s="110">
        <f>SUMPRODUCT($H$7:$H$11,BF134:BF138)</f>
        <v>31.180908620868536</v>
      </c>
      <c r="AQ19" s="110">
        <f>SUMPRODUCT($I$7:$I$11,BH134:BH138)</f>
        <v>34.629075104452923</v>
      </c>
      <c r="AR19" s="110">
        <f>SUMPRODUCT($J$7:$J$11,BJ134:BJ138)</f>
        <v>11.64467115939809</v>
      </c>
      <c r="AS19" s="110">
        <f>SUMPRODUCT($K$7:$K$11,BL134:BL138)</f>
        <v>0.74567442274573448</v>
      </c>
      <c r="AT19" s="110">
        <f t="shared" si="1"/>
        <v>0</v>
      </c>
      <c r="AU19" s="110">
        <f t="shared" si="1"/>
        <v>0</v>
      </c>
      <c r="AV19" s="110">
        <f t="shared" si="4"/>
        <v>828.75377458986168</v>
      </c>
      <c r="AW19" s="110">
        <f t="shared" si="5"/>
        <v>66.301898692081224</v>
      </c>
      <c r="AX19" s="110">
        <f t="shared" si="2"/>
        <v>704.73457040736139</v>
      </c>
      <c r="AY19" s="79">
        <f t="shared" si="6"/>
        <v>78.200329307465282</v>
      </c>
    </row>
    <row r="20" spans="2:51" x14ac:dyDescent="0.2">
      <c r="O20" s="86" t="s">
        <v>235</v>
      </c>
      <c r="P20" s="110" t="s">
        <v>234</v>
      </c>
      <c r="Q20" s="110" t="s">
        <v>214</v>
      </c>
      <c r="R20" s="110">
        <v>5811</v>
      </c>
      <c r="S20" s="110">
        <v>101.36839377920001</v>
      </c>
      <c r="T20" s="110">
        <v>311.45325864568576</v>
      </c>
      <c r="U20" s="110">
        <v>223.82599361740003</v>
      </c>
      <c r="V20" s="110">
        <v>0</v>
      </c>
      <c r="W20" s="110">
        <v>383.19967548579172</v>
      </c>
      <c r="X20" s="110">
        <f>SUMPRODUCT($D$7:$D$11,BE139:BE143)</f>
        <v>290.82265555879644</v>
      </c>
      <c r="Y20" s="110">
        <f>SUMPRODUCT($E$7:$E$11,BG139:BG143)</f>
        <v>200.93653969235896</v>
      </c>
      <c r="Z20" s="110">
        <f>SUMPRODUCT($F$7:$F$11,BI139:BI143)</f>
        <v>98.66529336369166</v>
      </c>
      <c r="AA20" s="110">
        <f>SUMPRODUCT($G$7:$G$11,BK139:BK143)</f>
        <v>5.1113674454627844</v>
      </c>
      <c r="AB20" s="110">
        <f>BM139</f>
        <v>0</v>
      </c>
      <c r="AC20" s="110">
        <f>BO139</f>
        <v>0</v>
      </c>
      <c r="AD20" s="110">
        <f>SUMPRODUCT($D$7:$D$11,BF139:BF143)</f>
        <v>20.630603086889373</v>
      </c>
      <c r="AE20" s="110">
        <f>SUMPRODUCT($E$7:$E$11,BH139:BH143)</f>
        <v>19.497759611958511</v>
      </c>
      <c r="AF20" s="110">
        <f>SUMPRODUCT($F$7:$F$11,BJ139:BJ143)</f>
        <v>7.6956742337158692</v>
      </c>
      <c r="AG20" s="110">
        <f>SUMPRODUCT($G$7:$G$11,BL139:BL143)</f>
        <v>0.43966486375113301</v>
      </c>
      <c r="AH20" s="110">
        <f>BN139</f>
        <v>0</v>
      </c>
      <c r="AI20" s="110">
        <f>BN139</f>
        <v>0</v>
      </c>
      <c r="AJ20" s="110">
        <f>SUMPRODUCT($H$7:$H$11,BE139:BE143)</f>
        <v>271.56012791279079</v>
      </c>
      <c r="AK20" s="110">
        <f>SUMPRODUCT($I$7:$I$11,BG139:BG143)</f>
        <v>150.45973424848987</v>
      </c>
      <c r="AL20" s="110">
        <f>SUMPRODUCT($J$7:$J$11,BI139:BI143)</f>
        <v>75.039983776750546</v>
      </c>
      <c r="AM20" s="110">
        <f>SUMPRODUCT($K$7:$K$11,BK139:BK143)</f>
        <v>4.6754975880151415</v>
      </c>
      <c r="AN20" s="110">
        <f t="shared" si="3"/>
        <v>0</v>
      </c>
      <c r="AO20" s="110">
        <f t="shared" si="3"/>
        <v>0</v>
      </c>
      <c r="AP20" s="110">
        <f>SUMPRODUCT($H$7:$H$11,BF139:BF143)</f>
        <v>20.630603086889376</v>
      </c>
      <c r="AQ20" s="110">
        <f>SUMPRODUCT($I$7:$I$11,BH139:BH143)</f>
        <v>28.173531473869716</v>
      </c>
      <c r="AR20" s="110">
        <f>SUMPRODUCT($J$7:$J$11,BJ139:BJ143)</f>
        <v>8.5429303088134958</v>
      </c>
      <c r="AS20" s="110">
        <f>SUMPRODUCT($K$7:$K$11,BL139:BL143)</f>
        <v>0.49239980856834076</v>
      </c>
      <c r="AT20" s="110">
        <f t="shared" si="1"/>
        <v>0</v>
      </c>
      <c r="AU20" s="110">
        <f t="shared" si="1"/>
        <v>0</v>
      </c>
      <c r="AV20" s="110">
        <f t="shared" si="4"/>
        <v>595.53585606030981</v>
      </c>
      <c r="AW20" s="110">
        <f t="shared" si="5"/>
        <v>48.263701796314884</v>
      </c>
      <c r="AX20" s="110">
        <f t="shared" si="2"/>
        <v>501.73534352604639</v>
      </c>
      <c r="AY20" s="79">
        <f t="shared" si="6"/>
        <v>57.839464678140935</v>
      </c>
    </row>
    <row r="21" spans="2:51" x14ac:dyDescent="0.2">
      <c r="D21" s="6"/>
      <c r="E21" s="6"/>
      <c r="F21" s="6"/>
      <c r="G21" s="6"/>
      <c r="H21" s="6"/>
      <c r="O21" s="86" t="s">
        <v>164</v>
      </c>
      <c r="P21" s="110" t="s">
        <v>236</v>
      </c>
      <c r="Q21" s="110" t="s">
        <v>214</v>
      </c>
      <c r="R21" s="110">
        <v>7476</v>
      </c>
      <c r="S21" s="110">
        <v>70.778944115199991</v>
      </c>
      <c r="T21" s="110">
        <v>188.22707998198544</v>
      </c>
      <c r="U21" s="110">
        <v>120.69305393173812</v>
      </c>
      <c r="V21" s="110">
        <v>0</v>
      </c>
      <c r="W21" s="110">
        <v>266.85218301813114</v>
      </c>
      <c r="X21" s="110">
        <f>SUMPRODUCT($D$7:$D$11,BE144:BE148)</f>
        <v>185.48906570038542</v>
      </c>
      <c r="Y21" s="110">
        <f>SUMPRODUCT($E$7:$E$11,BG144:BG148)</f>
        <v>114.34877766754374</v>
      </c>
      <c r="Z21" s="110">
        <f>SUMPRODUCT($F$7:$F$11,BI144:BI148)</f>
        <v>57.984833946046471</v>
      </c>
      <c r="AA21" s="110">
        <f>SUMPRODUCT($G$7:$G$11,BK144:BK148)</f>
        <v>4.2741607087059483</v>
      </c>
      <c r="AB21" s="110">
        <f>BM144</f>
        <v>0</v>
      </c>
      <c r="AC21" s="110">
        <f>BO144</f>
        <v>0</v>
      </c>
      <c r="AD21" s="110">
        <f>SUMPRODUCT($D$7:$D$11,BF144:BF148)</f>
        <v>2.7380142815999999</v>
      </c>
      <c r="AE21" s="110">
        <f>SUMPRODUCT($E$7:$E$11,BH144:BH148)</f>
        <v>5.0822973156738973</v>
      </c>
      <c r="AF21" s="110">
        <f>SUMPRODUCT($F$7:$F$11,BJ144:BJ148)</f>
        <v>1.2207982035644369</v>
      </c>
      <c r="AG21" s="110">
        <f>SUMPRODUCT($G$7:$G$11,BL144:BL148)</f>
        <v>0.13748412617213523</v>
      </c>
      <c r="AH21" s="110">
        <f>BN144</f>
        <v>0</v>
      </c>
      <c r="AI21" s="110">
        <f>BN144</f>
        <v>0</v>
      </c>
      <c r="AJ21" s="110">
        <f>SUMPRODUCT($H$7:$H$11,BE144:BE148)</f>
        <v>173.20326819530396</v>
      </c>
      <c r="AK21" s="110">
        <f>SUMPRODUCT($I$7:$I$11,BG144:BG148)</f>
        <v>85.623484538151104</v>
      </c>
      <c r="AL21" s="110">
        <f>SUMPRODUCT($J$7:$J$11,BI144:BI148)</f>
        <v>44.10042123495186</v>
      </c>
      <c r="AM21" s="110">
        <f>SUMPRODUCT($K$7:$K$11,BK144:BK148)</f>
        <v>3.9096833279092125</v>
      </c>
      <c r="AN21" s="110">
        <f t="shared" si="3"/>
        <v>0</v>
      </c>
      <c r="AO21" s="110">
        <f t="shared" si="3"/>
        <v>0</v>
      </c>
      <c r="AP21" s="110">
        <f>SUMPRODUCT($H$7:$H$11,BF144:BF148)</f>
        <v>2.7380142815999999</v>
      </c>
      <c r="AQ21" s="110">
        <f>SUMPRODUCT($I$7:$I$11,BH144:BH148)</f>
        <v>11.260372083091134</v>
      </c>
      <c r="AR21" s="110">
        <f>SUMPRODUCT($J$7:$J$11,BJ144:BJ148)</f>
        <v>1.8438686136126765</v>
      </c>
      <c r="AS21" s="110">
        <f>SUMPRODUCT($K$7:$K$11,BL144:BL148)</f>
        <v>0.19266450401870738</v>
      </c>
      <c r="AT21" s="110">
        <f t="shared" si="1"/>
        <v>0</v>
      </c>
      <c r="AU21" s="110">
        <f t="shared" si="1"/>
        <v>0</v>
      </c>
      <c r="AV21" s="110">
        <f t="shared" si="4"/>
        <v>362.0968380226816</v>
      </c>
      <c r="AW21" s="110">
        <f t="shared" si="5"/>
        <v>9.1785939270104695</v>
      </c>
      <c r="AX21" s="110">
        <f t="shared" si="2"/>
        <v>306.83685729631611</v>
      </c>
      <c r="AY21" s="79">
        <f t="shared" si="6"/>
        <v>16.034919482322518</v>
      </c>
    </row>
    <row r="22" spans="2:51" x14ac:dyDescent="0.2">
      <c r="C22" s="4"/>
      <c r="D22" s="6"/>
      <c r="E22" s="6"/>
      <c r="F22" s="6"/>
      <c r="G22" s="6"/>
      <c r="H22" s="6"/>
      <c r="O22" s="86" t="s">
        <v>170</v>
      </c>
      <c r="P22" s="110" t="s">
        <v>237</v>
      </c>
      <c r="Q22" s="110" t="s">
        <v>214</v>
      </c>
      <c r="R22" s="110">
        <v>10728</v>
      </c>
      <c r="S22" s="110">
        <v>103.69039395840001</v>
      </c>
      <c r="T22" s="110">
        <v>55.345871420628605</v>
      </c>
      <c r="U22" s="110">
        <v>39.663818616093295</v>
      </c>
      <c r="V22" s="110">
        <v>0</v>
      </c>
      <c r="W22" s="110">
        <v>934.62763509153228</v>
      </c>
      <c r="X22" s="110">
        <f>SUMPRODUCT($D$7:$D$11,BE149:BE153)</f>
        <v>50.784748131828593</v>
      </c>
      <c r="Y22" s="110">
        <f>SUMPRODUCT($E$7:$E$11,BG149:BG153)</f>
        <v>42.531470549148466</v>
      </c>
      <c r="Z22" s="110">
        <f>SUMPRODUCT($F$7:$F$11,BI149:BI153)</f>
        <v>28.728348646505168</v>
      </c>
      <c r="AA22" s="110">
        <f>SUMPRODUCT($G$7:$G$11,BK149:BK153)</f>
        <v>0.88287513673156193</v>
      </c>
      <c r="AB22" s="110">
        <f>BM149</f>
        <v>0</v>
      </c>
      <c r="AC22" s="110">
        <f>BO149</f>
        <v>917.93970308786731</v>
      </c>
      <c r="AD22" s="110">
        <f>SUMPRODUCT($D$7:$D$11,BF149:BF153)</f>
        <v>4.5611232887999993</v>
      </c>
      <c r="AE22" s="110">
        <f>SUMPRODUCT($E$7:$E$11,BH149:BH153)</f>
        <v>3.2687454758400003</v>
      </c>
      <c r="AF22" s="110">
        <f>SUMPRODUCT($F$7:$F$11,BJ149:BJ153)</f>
        <v>1.5944647679999999</v>
      </c>
      <c r="AG22" s="110">
        <f>SUMPRODUCT($G$7:$G$11,BL149:BL153)</f>
        <v>8.1362199859199999E-2</v>
      </c>
      <c r="AH22" s="110">
        <f>BN149</f>
        <v>0</v>
      </c>
      <c r="AI22" s="110">
        <f>BN149</f>
        <v>0</v>
      </c>
      <c r="AJ22" s="110">
        <f>SUMPRODUCT($H$7:$H$11,BE149:BE153)</f>
        <v>51.24783213714575</v>
      </c>
      <c r="AK22" s="110">
        <f>SUMPRODUCT($I$7:$I$11,BG149:BG153)</f>
        <v>54.778761661612243</v>
      </c>
      <c r="AL22" s="110">
        <f>SUMPRODUCT($J$7:$J$11,BI149:BI153)</f>
        <v>49.52595570030595</v>
      </c>
      <c r="AM22" s="110">
        <f>SUMPRODUCT($K$7:$K$11,BK149:BK153)</f>
        <v>0.87410497939416565</v>
      </c>
      <c r="AN22" s="110">
        <f t="shared" si="3"/>
        <v>0</v>
      </c>
      <c r="AO22" s="110">
        <f t="shared" si="3"/>
        <v>917.93970308786731</v>
      </c>
      <c r="AP22" s="110">
        <f>SUMPRODUCT($H$7:$H$11,BF149:BF153)</f>
        <v>4.5611232888000002</v>
      </c>
      <c r="AQ22" s="110">
        <f>SUMPRODUCT($I$7:$I$11,BH149:BH153)</f>
        <v>3.2687454758399994</v>
      </c>
      <c r="AR22" s="110">
        <f>SUMPRODUCT($J$7:$J$11,BJ149:BJ153)</f>
        <v>1.5944647679999999</v>
      </c>
      <c r="AS22" s="110">
        <f>SUMPRODUCT($K$7:$K$11,BL149:BL153)</f>
        <v>8.1362199859199985E-2</v>
      </c>
      <c r="AT22" s="110">
        <f t="shared" si="1"/>
        <v>0</v>
      </c>
      <c r="AU22" s="110">
        <f t="shared" si="1"/>
        <v>0</v>
      </c>
      <c r="AV22" s="110">
        <f t="shared" si="4"/>
        <v>1040.8671455520812</v>
      </c>
      <c r="AW22" s="110">
        <f t="shared" si="5"/>
        <v>9.5056957324991984</v>
      </c>
      <c r="AX22" s="110">
        <f t="shared" si="2"/>
        <v>1074.3663575663254</v>
      </c>
      <c r="AY22" s="79">
        <f t="shared" si="6"/>
        <v>9.5056957324991984</v>
      </c>
    </row>
    <row r="23" spans="2:51" x14ac:dyDescent="0.2">
      <c r="C23" s="4"/>
      <c r="D23" s="6"/>
      <c r="E23" s="6"/>
      <c r="F23" s="6"/>
      <c r="G23" s="6"/>
      <c r="H23" s="6"/>
      <c r="O23" s="86" t="s">
        <v>172</v>
      </c>
      <c r="P23" s="110" t="s">
        <v>240</v>
      </c>
      <c r="Q23" s="110" t="s">
        <v>214</v>
      </c>
      <c r="R23" s="110">
        <v>1765</v>
      </c>
      <c r="S23" s="110">
        <v>70.184417350399983</v>
      </c>
      <c r="T23" s="110">
        <v>26.153764643111273</v>
      </c>
      <c r="U23" s="110">
        <v>21.114028731970485</v>
      </c>
      <c r="V23" s="110">
        <v>0</v>
      </c>
      <c r="W23" s="110">
        <v>689.87556975322786</v>
      </c>
      <c r="X23" s="110">
        <f>SUMPRODUCT($D$7:$D$11,BE154:BE158)</f>
        <v>23.661795433511276</v>
      </c>
      <c r="Y23" s="110">
        <f>SUMPRODUCT($E$7:$E$11,BG154:BG158)</f>
        <v>21.125466228705658</v>
      </c>
      <c r="Z23" s="110">
        <f>SUMPRODUCT($F$7:$F$11,BI154:BI158)</f>
        <v>12.755791375172773</v>
      </c>
      <c r="AA23" s="110">
        <f>SUMPRODUCT($G$7:$G$11,BK154:BK158)</f>
        <v>0.59326536690185183</v>
      </c>
      <c r="AB23" s="110">
        <f>BM154</f>
        <v>0</v>
      </c>
      <c r="AC23" s="110">
        <f>BO154</f>
        <v>678.58008962485439</v>
      </c>
      <c r="AD23" s="110">
        <f>SUMPRODUCT($D$7:$D$11,BF154:BF158)</f>
        <v>2.4919692095999997</v>
      </c>
      <c r="AE23" s="110">
        <f>SUMPRODUCT($E$7:$E$11,BH154:BH158)</f>
        <v>2.0117757504</v>
      </c>
      <c r="AF23" s="110">
        <f>SUMPRODUCT($F$7:$F$11,BJ154:BJ158)</f>
        <v>0.88993382399999987</v>
      </c>
      <c r="AG23" s="110">
        <f>SUMPRODUCT($G$7:$G$11,BL154:BL158)</f>
        <v>7.2739575417600011E-2</v>
      </c>
      <c r="AH23" s="110">
        <f>BN154</f>
        <v>0</v>
      </c>
      <c r="AI23" s="110">
        <f>BN154</f>
        <v>0</v>
      </c>
      <c r="AJ23" s="110">
        <f>SUMPRODUCT($H$7:$H$11,BE154:BE158)</f>
        <v>31.528783448710534</v>
      </c>
      <c r="AK23" s="110">
        <f>SUMPRODUCT($I$7:$I$11,BG154:BG158)</f>
        <v>41.170923779506182</v>
      </c>
      <c r="AL23" s="110">
        <f>SUMPRODUCT($J$7:$J$11,BI154:BI158)</f>
        <v>27.957268227865878</v>
      </c>
      <c r="AM23" s="110">
        <f>SUMPRODUCT($K$7:$K$11,BK154:BK158)</f>
        <v>0.75900472575498923</v>
      </c>
      <c r="AN23" s="110">
        <f t="shared" si="3"/>
        <v>0</v>
      </c>
      <c r="AO23" s="110">
        <f t="shared" si="3"/>
        <v>678.58008962485439</v>
      </c>
      <c r="AP23" s="110">
        <f>SUMPRODUCT($H$7:$H$11,BF154:BF158)</f>
        <v>2.4919692095999997</v>
      </c>
      <c r="AQ23" s="110">
        <f>SUMPRODUCT($I$7:$I$11,BH154:BH158)</f>
        <v>2.0117757504</v>
      </c>
      <c r="AR23" s="110">
        <f>SUMPRODUCT($J$7:$J$11,BJ154:BJ158)</f>
        <v>0.88993382399999987</v>
      </c>
      <c r="AS23" s="110">
        <f>SUMPRODUCT($K$7:$K$11,BL154:BL158)</f>
        <v>7.2739575417600011E-2</v>
      </c>
      <c r="AT23" s="110">
        <f t="shared" si="1"/>
        <v>0</v>
      </c>
      <c r="AU23" s="110">
        <f t="shared" si="1"/>
        <v>0</v>
      </c>
      <c r="AV23" s="110">
        <f t="shared" si="4"/>
        <v>736.71640802914601</v>
      </c>
      <c r="AW23" s="110">
        <f t="shared" si="5"/>
        <v>5.4664183594175997</v>
      </c>
      <c r="AX23" s="110">
        <f t="shared" si="2"/>
        <v>779.99606980669193</v>
      </c>
      <c r="AY23" s="79">
        <f t="shared" si="6"/>
        <v>5.4664183594175997</v>
      </c>
    </row>
    <row r="24" spans="2:51" x14ac:dyDescent="0.2">
      <c r="O24" s="86" t="s">
        <v>172</v>
      </c>
      <c r="P24" s="110" t="s">
        <v>242</v>
      </c>
      <c r="Q24" s="110" t="s">
        <v>214</v>
      </c>
      <c r="R24" s="110">
        <v>4051</v>
      </c>
      <c r="S24" s="110">
        <v>70.869857350399997</v>
      </c>
      <c r="T24" s="110">
        <v>26.153764643111273</v>
      </c>
      <c r="U24" s="110">
        <v>21.114028731970485</v>
      </c>
      <c r="V24" s="110">
        <v>0</v>
      </c>
      <c r="W24" s="110">
        <v>696.61308113229711</v>
      </c>
      <c r="X24" s="110">
        <f>SUMPRODUCT($D$7:$D$11,BE159:BE163)</f>
        <v>23.661795433511276</v>
      </c>
      <c r="Y24" s="110">
        <f>SUMPRODUCT($E$7:$E$11,BG159:BG163)</f>
        <v>21.125466228705658</v>
      </c>
      <c r="Z24" s="110">
        <f>SUMPRODUCT($F$7:$F$11,BI159:BI163)</f>
        <v>12.755791375172773</v>
      </c>
      <c r="AA24" s="110">
        <f>SUMPRODUCT($G$7:$G$11,BK159:BK163)</f>
        <v>0.59326536690185183</v>
      </c>
      <c r="AB24" s="110">
        <f>BM159</f>
        <v>0</v>
      </c>
      <c r="AC24" s="110">
        <f>BO159</f>
        <v>685.20728629032362</v>
      </c>
      <c r="AD24" s="110">
        <f>SUMPRODUCT($D$7:$D$11,BF159:BF163)</f>
        <v>2.4919692095999997</v>
      </c>
      <c r="AE24" s="110">
        <f>SUMPRODUCT($E$7:$E$11,BH159:BH163)</f>
        <v>2.0117757504</v>
      </c>
      <c r="AF24" s="110">
        <f>SUMPRODUCT($F$7:$F$11,BJ159:BJ163)</f>
        <v>0.88993382399999987</v>
      </c>
      <c r="AG24" s="110">
        <f>SUMPRODUCT($G$7:$G$11,BL159:BL163)</f>
        <v>7.2739575417600011E-2</v>
      </c>
      <c r="AH24" s="110">
        <f>BN159</f>
        <v>0</v>
      </c>
      <c r="AI24" s="110">
        <f>BN159</f>
        <v>0</v>
      </c>
      <c r="AJ24" s="110">
        <f>SUMPRODUCT($H$7:$H$11,BE159:BE163)</f>
        <v>31.528783448710534</v>
      </c>
      <c r="AK24" s="110">
        <f>SUMPRODUCT($I$7:$I$11,BG159:BG163)</f>
        <v>41.170923779506182</v>
      </c>
      <c r="AL24" s="110">
        <f>SUMPRODUCT($J$7:$J$11,BI159:BI163)</f>
        <v>27.957268227865878</v>
      </c>
      <c r="AM24" s="110">
        <f>SUMPRODUCT($K$7:$K$11,BK159:BK163)</f>
        <v>0.75900472575498923</v>
      </c>
      <c r="AN24" s="110">
        <f t="shared" si="3"/>
        <v>0</v>
      </c>
      <c r="AO24" s="110">
        <f t="shared" si="3"/>
        <v>685.20728629032362</v>
      </c>
      <c r="AP24" s="110">
        <f>SUMPRODUCT($H$7:$H$11,BF159:BF163)</f>
        <v>2.4919692095999997</v>
      </c>
      <c r="AQ24" s="110">
        <f>SUMPRODUCT($I$7:$I$11,BH159:BH163)</f>
        <v>2.0117757504</v>
      </c>
      <c r="AR24" s="110">
        <f>SUMPRODUCT($J$7:$J$11,BJ159:BJ163)</f>
        <v>0.88993382399999987</v>
      </c>
      <c r="AS24" s="110">
        <f>SUMPRODUCT($K$7:$K$11,BL159:BL163)</f>
        <v>7.2739575417600011E-2</v>
      </c>
      <c r="AT24" s="110">
        <f t="shared" si="1"/>
        <v>0</v>
      </c>
      <c r="AU24" s="110">
        <f t="shared" si="1"/>
        <v>0</v>
      </c>
      <c r="AV24" s="110">
        <f t="shared" si="4"/>
        <v>743.34360469461524</v>
      </c>
      <c r="AW24" s="110">
        <f t="shared" si="5"/>
        <v>5.4664183594175997</v>
      </c>
      <c r="AX24" s="110">
        <f t="shared" si="2"/>
        <v>786.62326647216116</v>
      </c>
      <c r="AY24" s="79">
        <f t="shared" si="6"/>
        <v>5.4664183594175997</v>
      </c>
    </row>
    <row r="25" spans="2:51" x14ac:dyDescent="0.2">
      <c r="O25" s="86" t="s">
        <v>245</v>
      </c>
      <c r="P25" s="110" t="s">
        <v>244</v>
      </c>
      <c r="Q25" s="110" t="s">
        <v>214</v>
      </c>
      <c r="R25" s="110">
        <v>2172</v>
      </c>
      <c r="S25" s="110">
        <v>56.051042643199992</v>
      </c>
      <c r="T25" s="110">
        <v>17.976558004470952</v>
      </c>
      <c r="U25" s="110">
        <v>17.827173940502536</v>
      </c>
      <c r="V25" s="110">
        <v>257.61671579950121</v>
      </c>
      <c r="W25" s="110">
        <v>629.83708489067408</v>
      </c>
      <c r="X25" s="110">
        <f>SUMPRODUCT($D$7:$D$11,BE164:BE168)</f>
        <v>16.263725085270956</v>
      </c>
      <c r="Y25" s="110">
        <f>SUMPRODUCT($E$7:$E$11,BG164:BG168)</f>
        <v>17.83683094373627</v>
      </c>
      <c r="Z25" s="110">
        <f>SUMPRODUCT($F$7:$F$11,BI164:BI168)</f>
        <v>9.3675342911425066</v>
      </c>
      <c r="AA25" s="110">
        <f>SUMPRODUCT($G$7:$G$11,BK164:BK168)</f>
        <v>0.65096898921449398</v>
      </c>
      <c r="AB25" s="110">
        <f>BM164</f>
        <v>252.87400670210459</v>
      </c>
      <c r="AC25" s="110">
        <f>BO164</f>
        <v>440.00504956674547</v>
      </c>
      <c r="AD25" s="110">
        <f>SUMPRODUCT($D$7:$D$11,BF164:BF168)</f>
        <v>1.7128329192000002</v>
      </c>
      <c r="AE25" s="110">
        <f>SUMPRODUCT($E$7:$E$11,BH164:BH168)</f>
        <v>1.6985993855999999</v>
      </c>
      <c r="AF25" s="110">
        <f>SUMPRODUCT($F$7:$F$11,BJ164:BJ168)</f>
        <v>0.65354515200000007</v>
      </c>
      <c r="AG25" s="110">
        <f>SUMPRODUCT($G$7:$G$11,BL164:BL168)</f>
        <v>7.9814549318399999E-2</v>
      </c>
      <c r="AH25" s="110">
        <f>BN164</f>
        <v>4.7427090973966068</v>
      </c>
      <c r="AI25" s="110">
        <f>BN164</f>
        <v>4.7427090973966068</v>
      </c>
      <c r="AJ25" s="110">
        <f>SUMPRODUCT($H$7:$H$11,BE164:BE168)</f>
        <v>21.671029475499793</v>
      </c>
      <c r="AK25" s="110">
        <f>SUMPRODUCT($I$7:$I$11,BG164:BG168)</f>
        <v>34.76177989646655</v>
      </c>
      <c r="AL25" s="110">
        <f>SUMPRODUCT($J$7:$J$11,BI164:BI168)</f>
        <v>20.531118854839008</v>
      </c>
      <c r="AM25" s="110">
        <f>SUMPRODUCT($K$7:$K$11,BK164:BK168)</f>
        <v>0.83282889360957779</v>
      </c>
      <c r="AN25" s="110">
        <f t="shared" si="3"/>
        <v>252.87400670210459</v>
      </c>
      <c r="AO25" s="110">
        <f t="shared" si="3"/>
        <v>440.00504956674547</v>
      </c>
      <c r="AP25" s="110">
        <f>SUMPRODUCT($H$7:$H$11,BF164:BF168)</f>
        <v>1.7128329192</v>
      </c>
      <c r="AQ25" s="110">
        <f>SUMPRODUCT($I$7:$I$11,BH164:BH168)</f>
        <v>1.6985993855999997</v>
      </c>
      <c r="AR25" s="110">
        <f>SUMPRODUCT($J$7:$J$11,BJ164:BJ168)</f>
        <v>0.65354515199999996</v>
      </c>
      <c r="AS25" s="110">
        <f>SUMPRODUCT($K$7:$K$11,BL164:BL168)</f>
        <v>7.9814549318399985E-2</v>
      </c>
      <c r="AT25" s="110">
        <f t="shared" si="1"/>
        <v>4.7427090973966068</v>
      </c>
      <c r="AU25" s="110">
        <f t="shared" si="1"/>
        <v>4.7427090973966068</v>
      </c>
      <c r="AV25" s="110">
        <f t="shared" si="4"/>
        <v>736.99811557821431</v>
      </c>
      <c r="AW25" s="110">
        <f t="shared" si="5"/>
        <v>13.630210200911613</v>
      </c>
      <c r="AX25" s="110">
        <f t="shared" si="2"/>
        <v>770.67581338926493</v>
      </c>
      <c r="AY25" s="79">
        <f t="shared" si="6"/>
        <v>13.630210200911613</v>
      </c>
    </row>
    <row r="26" spans="2:51" x14ac:dyDescent="0.2">
      <c r="O26" s="86" t="s">
        <v>157</v>
      </c>
      <c r="P26" s="110" t="s">
        <v>246</v>
      </c>
      <c r="Q26" s="110" t="s">
        <v>214</v>
      </c>
      <c r="R26" s="110">
        <v>2459</v>
      </c>
      <c r="S26" s="110">
        <v>71.442171225599992</v>
      </c>
      <c r="T26" s="110">
        <v>25.639129448517224</v>
      </c>
      <c r="U26" s="110">
        <v>20.842259189271903</v>
      </c>
      <c r="V26" s="110">
        <v>331.43576451328352</v>
      </c>
      <c r="W26" s="110">
        <v>664.23852961234866</v>
      </c>
      <c r="X26" s="110">
        <f>SUMPRODUCT($D$7:$D$11,BE169:BE173)</f>
        <v>23.196195438117229</v>
      </c>
      <c r="Y26" s="110">
        <f>SUMPRODUCT($E$7:$E$11,BG169:BG173)</f>
        <v>20.853549468093487</v>
      </c>
      <c r="Z26" s="110">
        <f>SUMPRODUCT($F$7:$F$11,BI169:BI173)</f>
        <v>12.556482134935699</v>
      </c>
      <c r="AA26" s="110">
        <f>SUMPRODUCT($G$7:$G$11,BK169:BK173)</f>
        <v>0.59687184329639198</v>
      </c>
      <c r="AB26" s="110">
        <f>BM169</f>
        <v>325.33405092423544</v>
      </c>
      <c r="AC26" s="110">
        <f>BO169</f>
        <v>652.74062657530044</v>
      </c>
      <c r="AD26" s="110">
        <f>SUMPRODUCT($D$7:$D$11,BF169:BF173)</f>
        <v>2.4429340103999992</v>
      </c>
      <c r="AE26" s="110">
        <f>SUMPRODUCT($E$7:$E$11,BH169:BH173)</f>
        <v>1.9858811481600001</v>
      </c>
      <c r="AF26" s="110">
        <f>SUMPRODUCT($F$7:$F$11,BJ169:BJ173)</f>
        <v>0.87602860799999993</v>
      </c>
      <c r="AG26" s="110">
        <f>SUMPRODUCT($G$7:$G$11,BL169:BL173)</f>
        <v>7.3181761286400013E-2</v>
      </c>
      <c r="AH26" s="110">
        <f>BN169</f>
        <v>6.1017135890480629</v>
      </c>
      <c r="AI26" s="110">
        <f>BN169</f>
        <v>6.1017135890480629</v>
      </c>
      <c r="AJ26" s="110">
        <f>SUMPRODUCT($H$7:$H$11,BE169:BE173)</f>
        <v>30.908382453792409</v>
      </c>
      <c r="AK26" s="110">
        <f>SUMPRODUCT($I$7:$I$11,BG169:BG173)</f>
        <v>40.640991606443798</v>
      </c>
      <c r="AL26" s="110">
        <f>SUMPRODUCT($J$7:$J$11,BI169:BI173)</f>
        <v>27.520435911805478</v>
      </c>
      <c r="AM26" s="110">
        <f>SUMPRODUCT($K$7:$K$11,BK169:BK173)</f>
        <v>0.76361873624590115</v>
      </c>
      <c r="AN26" s="110">
        <f t="shared" si="3"/>
        <v>325.33405092423544</v>
      </c>
      <c r="AO26" s="110">
        <f t="shared" si="3"/>
        <v>652.74062657530044</v>
      </c>
      <c r="AP26" s="110">
        <f>SUMPRODUCT($H$7:$H$11,BF169:BF173)</f>
        <v>2.4429340104000001</v>
      </c>
      <c r="AQ26" s="110">
        <f>SUMPRODUCT($I$7:$I$11,BH169:BH173)</f>
        <v>1.9858811481600001</v>
      </c>
      <c r="AR26" s="110">
        <f>SUMPRODUCT($J$7:$J$11,BJ169:BJ173)</f>
        <v>0.87602860799999993</v>
      </c>
      <c r="AS26" s="110">
        <f>SUMPRODUCT($K$7:$K$11,BL169:BL173)</f>
        <v>7.3181761286400013E-2</v>
      </c>
      <c r="AT26" s="110">
        <f t="shared" si="1"/>
        <v>6.1017135890480629</v>
      </c>
      <c r="AU26" s="110">
        <f t="shared" si="1"/>
        <v>6.1017135890480629</v>
      </c>
      <c r="AV26" s="110">
        <f t="shared" si="4"/>
        <v>1035.2777763839786</v>
      </c>
      <c r="AW26" s="110">
        <f t="shared" si="5"/>
        <v>17.581452705942525</v>
      </c>
      <c r="AX26" s="110">
        <f t="shared" si="2"/>
        <v>1077.9081062078235</v>
      </c>
      <c r="AY26" s="79">
        <f t="shared" si="6"/>
        <v>17.581452705942525</v>
      </c>
    </row>
    <row r="27" spans="2:51" x14ac:dyDescent="0.2">
      <c r="O27" s="86" t="s">
        <v>245</v>
      </c>
      <c r="P27" s="110" t="s">
        <v>248</v>
      </c>
      <c r="Q27" s="110" t="s">
        <v>214</v>
      </c>
      <c r="R27" s="110">
        <v>1509</v>
      </c>
      <c r="S27" s="110">
        <v>71.362171225599994</v>
      </c>
      <c r="T27" s="110">
        <v>25.639129448517224</v>
      </c>
      <c r="U27" s="110">
        <v>20.842259189271903</v>
      </c>
      <c r="V27" s="110">
        <v>331.43576451328352</v>
      </c>
      <c r="W27" s="110">
        <v>801.88591998750042</v>
      </c>
      <c r="X27" s="110">
        <f>SUMPRODUCT($D$7:$D$11,BE174:BE178)</f>
        <v>23.196195438117229</v>
      </c>
      <c r="Y27" s="110">
        <f>SUMPRODUCT($E$7:$E$11,BG174:BG178)</f>
        <v>20.853549468093487</v>
      </c>
      <c r="Z27" s="110">
        <f>SUMPRODUCT($F$7:$F$11,BI174:BI178)</f>
        <v>12.556482134935699</v>
      </c>
      <c r="AA27" s="110">
        <f>SUMPRODUCT($G$7:$G$11,BK174:BK178)</f>
        <v>0.59687184329639198</v>
      </c>
      <c r="AB27" s="110">
        <f>BM174</f>
        <v>325.33405092423544</v>
      </c>
      <c r="AC27" s="110">
        <f>BO174</f>
        <v>560.19860124974969</v>
      </c>
      <c r="AD27" s="110">
        <f>SUMPRODUCT($D$7:$D$11,BF174:BF178)</f>
        <v>2.4429340103999992</v>
      </c>
      <c r="AE27" s="110">
        <f>SUMPRODUCT($E$7:$E$11,BH174:BH178)</f>
        <v>1.9858811481600001</v>
      </c>
      <c r="AF27" s="110">
        <f>SUMPRODUCT($F$7:$F$11,BJ174:BJ178)</f>
        <v>0.87602860799999993</v>
      </c>
      <c r="AG27" s="110">
        <f>SUMPRODUCT($G$7:$G$11,BL174:BL178)</f>
        <v>7.3181761286400013E-2</v>
      </c>
      <c r="AH27" s="110">
        <f>BN174</f>
        <v>6.1017135890480629</v>
      </c>
      <c r="AI27" s="110">
        <f>BN174</f>
        <v>6.1017135890480629</v>
      </c>
      <c r="AJ27" s="110">
        <f>SUMPRODUCT($H$7:$H$11,BE174:BE178)</f>
        <v>30.908382453792409</v>
      </c>
      <c r="AK27" s="110">
        <f>SUMPRODUCT($I$7:$I$11,BG174:BG178)</f>
        <v>40.640991606443798</v>
      </c>
      <c r="AL27" s="110">
        <f>SUMPRODUCT($J$7:$J$11,BI174:BI178)</f>
        <v>27.520435911805478</v>
      </c>
      <c r="AM27" s="110">
        <f>SUMPRODUCT($K$7:$K$11,BK174:BK178)</f>
        <v>0.76361873624590115</v>
      </c>
      <c r="AN27" s="110">
        <f t="shared" si="3"/>
        <v>325.33405092423544</v>
      </c>
      <c r="AO27" s="110">
        <f t="shared" si="3"/>
        <v>560.19860124974969</v>
      </c>
      <c r="AP27" s="110">
        <f>SUMPRODUCT($H$7:$H$11,BF174:BF178)</f>
        <v>2.4429340104000001</v>
      </c>
      <c r="AQ27" s="110">
        <f>SUMPRODUCT($I$7:$I$11,BH174:BH178)</f>
        <v>1.9858811481600001</v>
      </c>
      <c r="AR27" s="110">
        <f>SUMPRODUCT($J$7:$J$11,BJ174:BJ178)</f>
        <v>0.87602860799999993</v>
      </c>
      <c r="AS27" s="110">
        <f>SUMPRODUCT($K$7:$K$11,BL174:BL178)</f>
        <v>7.3181761286400013E-2</v>
      </c>
      <c r="AT27" s="110">
        <f t="shared" si="1"/>
        <v>6.1017135890480629</v>
      </c>
      <c r="AU27" s="110">
        <f t="shared" si="1"/>
        <v>6.1017135890480629</v>
      </c>
      <c r="AV27" s="110">
        <f t="shared" si="4"/>
        <v>942.73575105842792</v>
      </c>
      <c r="AW27" s="110">
        <f t="shared" si="5"/>
        <v>17.581452705942525</v>
      </c>
      <c r="AX27" s="110">
        <f t="shared" si="2"/>
        <v>985.36608088227274</v>
      </c>
      <c r="AY27" s="79">
        <f t="shared" si="6"/>
        <v>17.581452705942525</v>
      </c>
    </row>
    <row r="28" spans="2:51" x14ac:dyDescent="0.2">
      <c r="O28" s="86" t="s">
        <v>170</v>
      </c>
      <c r="P28" s="110" t="s">
        <v>255</v>
      </c>
      <c r="Q28" s="110" t="s">
        <v>214</v>
      </c>
      <c r="R28" s="110">
        <v>2810</v>
      </c>
      <c r="S28" s="110">
        <v>84.649237862399985</v>
      </c>
      <c r="T28" s="110">
        <v>39.549035650268436</v>
      </c>
      <c r="U28" s="110">
        <v>29.55016916833813</v>
      </c>
      <c r="V28" s="110">
        <v>0</v>
      </c>
      <c r="W28" s="110">
        <v>762.9975543093816</v>
      </c>
      <c r="X28" s="110">
        <f>SUMPRODUCT($D$7:$D$11,BE179:BE183)</f>
        <v>36.289749583868428</v>
      </c>
      <c r="Y28" s="110">
        <f>SUMPRODUCT($E$7:$E$11,BG179:BG183)</f>
        <v>31.686614994643669</v>
      </c>
      <c r="Z28" s="110">
        <f>SUMPRODUCT($F$7:$F$11,BI179:BI183)</f>
        <v>20.711135070736283</v>
      </c>
      <c r="AA28" s="110">
        <f>SUMPRODUCT($G$7:$G$11,BK179:BK183)</f>
        <v>0.75092368966570355</v>
      </c>
      <c r="AB28" s="110">
        <f>BM179</f>
        <v>0</v>
      </c>
      <c r="AC28" s="110">
        <f>BO179</f>
        <v>749.37410596780705</v>
      </c>
      <c r="AD28" s="110">
        <f>SUMPRODUCT($D$7:$D$11,BF179:BF183)</f>
        <v>3.2592860664000005</v>
      </c>
      <c r="AE28" s="110">
        <f>SUMPRODUCT($E$7:$E$11,BH179:BH183)</f>
        <v>2.4352668288000001</v>
      </c>
      <c r="AF28" s="110">
        <f>SUMPRODUCT($F$7:$F$11,BJ179:BJ183)</f>
        <v>1.149497856</v>
      </c>
      <c r="AG28" s="110">
        <f>SUMPRODUCT($G$7:$G$11,BL179:BL183)</f>
        <v>6.920208846720001E-2</v>
      </c>
      <c r="AH28" s="110">
        <f>BN179</f>
        <v>0</v>
      </c>
      <c r="AI28" s="110">
        <f>BN179</f>
        <v>0</v>
      </c>
      <c r="AJ28" s="110">
        <f>SUMPRODUCT($H$7:$H$11,BE179:BE183)</f>
        <v>36.62066000889665</v>
      </c>
      <c r="AK28" s="110">
        <f>SUMPRODUCT($I$7:$I$11,BG179:BG183)</f>
        <v>40.811039642964005</v>
      </c>
      <c r="AL28" s="110">
        <f>SUMPRODUCT($J$7:$J$11,BI179:BI183)</f>
        <v>35.704758760685678</v>
      </c>
      <c r="AM28" s="110">
        <f>SUMPRODUCT($K$7:$K$11,BK179:BK183)</f>
        <v>0.74346428953905941</v>
      </c>
      <c r="AN28" s="110">
        <f t="shared" si="3"/>
        <v>0</v>
      </c>
      <c r="AO28" s="110">
        <f t="shared" si="3"/>
        <v>749.37410596780705</v>
      </c>
      <c r="AP28" s="110">
        <f>SUMPRODUCT($H$7:$H$11,BF179:BF183)</f>
        <v>3.2592860664000001</v>
      </c>
      <c r="AQ28" s="110">
        <f>SUMPRODUCT($I$7:$I$11,BH179:BH183)</f>
        <v>2.4352668288000001</v>
      </c>
      <c r="AR28" s="110">
        <f>SUMPRODUCT($J$7:$J$11,BJ179:BJ183)</f>
        <v>1.149497856</v>
      </c>
      <c r="AS28" s="110">
        <f>SUMPRODUCT($K$7:$K$11,BL179:BL183)</f>
        <v>6.9202088467199996E-2</v>
      </c>
      <c r="AT28" s="110">
        <f t="shared" si="1"/>
        <v>0</v>
      </c>
      <c r="AU28" s="110">
        <f t="shared" si="1"/>
        <v>0</v>
      </c>
      <c r="AV28" s="110">
        <f t="shared" si="4"/>
        <v>838.8125293067211</v>
      </c>
      <c r="AW28" s="110">
        <f t="shared" si="5"/>
        <v>6.9132528396672015</v>
      </c>
      <c r="AX28" s="110">
        <f t="shared" si="2"/>
        <v>863.25402866989248</v>
      </c>
      <c r="AY28" s="79">
        <f t="shared" si="6"/>
        <v>6.9132528396671997</v>
      </c>
    </row>
    <row r="29" spans="2:51" x14ac:dyDescent="0.2">
      <c r="O29" s="86" t="s">
        <v>157</v>
      </c>
      <c r="P29" s="110" t="s">
        <v>257</v>
      </c>
      <c r="Q29" s="110" t="s">
        <v>214</v>
      </c>
      <c r="R29" s="110">
        <v>1140</v>
      </c>
      <c r="S29" s="110">
        <v>80.195956953599989</v>
      </c>
      <c r="T29" s="110">
        <v>35.92674021793907</v>
      </c>
      <c r="U29" s="110">
        <v>27.534225956390792</v>
      </c>
      <c r="V29" s="110">
        <v>408.7020138396108</v>
      </c>
      <c r="W29" s="110">
        <v>745.62745803876703</v>
      </c>
      <c r="X29" s="110">
        <f>SUMPRODUCT($D$7:$D$11,BE184:BE188)</f>
        <v>32.965972101139059</v>
      </c>
      <c r="Y29" s="110">
        <f>SUMPRODUCT($E$7:$E$11,BG184:BG188)</f>
        <v>29.52492123092458</v>
      </c>
      <c r="Z29" s="110">
        <f>SUMPRODUCT($F$7:$F$11,BI184:BI188)</f>
        <v>18.873856959622579</v>
      </c>
      <c r="AA29" s="110">
        <f>SUMPRODUCT($G$7:$G$11,BK184:BK188)</f>
        <v>0.7653183929819789</v>
      </c>
      <c r="AB29" s="110">
        <f>BM184</f>
        <v>401.53778310509836</v>
      </c>
      <c r="AC29" s="110">
        <f>BO184</f>
        <v>732.72072072665446</v>
      </c>
      <c r="AD29" s="110">
        <f>SUMPRODUCT($D$7:$D$11,BF184:BF188)</f>
        <v>2.9607681167999993</v>
      </c>
      <c r="AE29" s="110">
        <f>SUMPRODUCT($E$7:$E$11,BH184:BH188)</f>
        <v>2.2691303980800006</v>
      </c>
      <c r="AF29" s="110">
        <f>SUMPRODUCT($F$7:$F$11,BJ184:BJ188)</f>
        <v>1.0475262719999998</v>
      </c>
      <c r="AG29" s="110">
        <f>SUMPRODUCT($G$7:$G$11,BL184:BL188)</f>
        <v>7.0528646073600001E-2</v>
      </c>
      <c r="AH29" s="110">
        <f>BN184</f>
        <v>7.1642307345123823</v>
      </c>
      <c r="AI29" s="110">
        <f>BN184</f>
        <v>7.1642307345123823</v>
      </c>
      <c r="AJ29" s="110">
        <f>SUMPRODUCT($H$7:$H$11,BE184:BE188)</f>
        <v>33.266574446554678</v>
      </c>
      <c r="AK29" s="110">
        <f>SUMPRODUCT($I$7:$I$11,BG184:BG188)</f>
        <v>38.026868159137138</v>
      </c>
      <c r="AL29" s="110">
        <f>SUMPRODUCT($J$7:$J$11,BI184:BI188)</f>
        <v>32.537401128689368</v>
      </c>
      <c r="AM29" s="110">
        <f>SUMPRODUCT($K$7:$K$11,BK184:BK188)</f>
        <v>0.75771600115961624</v>
      </c>
      <c r="AN29" s="110">
        <f t="shared" si="3"/>
        <v>401.53778310509836</v>
      </c>
      <c r="AO29" s="110">
        <f t="shared" si="3"/>
        <v>732.72072072665446</v>
      </c>
      <c r="AP29" s="110">
        <f>SUMPRODUCT($H$7:$H$11,BF184:BF188)</f>
        <v>2.9607681167999997</v>
      </c>
      <c r="AQ29" s="110">
        <f>SUMPRODUCT($I$7:$I$11,BH184:BH188)</f>
        <v>2.2691303980800002</v>
      </c>
      <c r="AR29" s="110">
        <f>SUMPRODUCT($J$7:$J$11,BJ184:BJ188)</f>
        <v>1.0475262719999998</v>
      </c>
      <c r="AS29" s="110">
        <f>SUMPRODUCT($K$7:$K$11,BL184:BL188)</f>
        <v>7.0528646073599988E-2</v>
      </c>
      <c r="AT29" s="110">
        <f t="shared" si="1"/>
        <v>7.1642307345123823</v>
      </c>
      <c r="AU29" s="110">
        <f t="shared" si="1"/>
        <v>7.1642307345123823</v>
      </c>
      <c r="AV29" s="110">
        <f t="shared" si="4"/>
        <v>1216.3885725164209</v>
      </c>
      <c r="AW29" s="110">
        <f t="shared" si="5"/>
        <v>20.676414901978365</v>
      </c>
      <c r="AX29" s="110">
        <f t="shared" si="2"/>
        <v>1238.8470635672936</v>
      </c>
      <c r="AY29" s="79">
        <f t="shared" si="6"/>
        <v>20.676414901978365</v>
      </c>
    </row>
    <row r="30" spans="2:51" x14ac:dyDescent="0.2">
      <c r="C30" s="4"/>
      <c r="D30" s="4"/>
      <c r="E30" s="4"/>
      <c r="O30" s="86" t="s">
        <v>157</v>
      </c>
      <c r="P30" s="110" t="s">
        <v>258</v>
      </c>
      <c r="Q30" s="110" t="s">
        <v>214</v>
      </c>
      <c r="R30" s="110">
        <v>1958</v>
      </c>
      <c r="S30" s="110">
        <v>74.291699404799985</v>
      </c>
      <c r="T30" s="110">
        <v>31.728186490462019</v>
      </c>
      <c r="U30" s="110">
        <v>25.232004935028066</v>
      </c>
      <c r="V30" s="110">
        <v>368.31285554587487</v>
      </c>
      <c r="W30" s="110">
        <v>690.73221499970589</v>
      </c>
      <c r="X30" s="110">
        <f>SUMPRODUCT($D$7:$D$11,BE189:BE193)</f>
        <v>29.113426498462019</v>
      </c>
      <c r="Y30" s="110">
        <f>SUMPRODUCT($E$7:$E$11,BG189:BG193)</f>
        <v>27.056252076412306</v>
      </c>
      <c r="Z30" s="110">
        <f>SUMPRODUCT($F$7:$F$11,BI189:BI193)</f>
        <v>16.786040924266104</v>
      </c>
      <c r="AA30" s="110">
        <f>SUMPRODUCT($G$7:$G$11,BK189:BK193)</f>
        <v>0.78211221351763383</v>
      </c>
      <c r="AB30" s="110">
        <f>BM189</f>
        <v>361.85661557086632</v>
      </c>
      <c r="AC30" s="110">
        <f>BO189</f>
        <v>678.77570889749734</v>
      </c>
      <c r="AD30" s="110">
        <f>SUMPRODUCT($D$7:$D$11,BF189:BF193)</f>
        <v>2.6147599920000002</v>
      </c>
      <c r="AE30" s="110">
        <f>SUMPRODUCT($E$7:$E$11,BH189:BH193)</f>
        <v>2.0794014508800003</v>
      </c>
      <c r="AF30" s="110">
        <f>SUMPRODUCT($F$7:$F$11,BJ189:BJ193)</f>
        <v>0.93164947200000026</v>
      </c>
      <c r="AG30" s="110">
        <f>SUMPRODUCT($G$7:$G$11,BL189:BL193)</f>
        <v>7.2076296614400001E-2</v>
      </c>
      <c r="AH30" s="110">
        <f>BN189</f>
        <v>6.4562399750085095</v>
      </c>
      <c r="AI30" s="110">
        <f>BN189</f>
        <v>6.4562399750085095</v>
      </c>
      <c r="AJ30" s="110">
        <f>SUMPRODUCT($H$7:$H$11,BE189:BE193)</f>
        <v>29.378899158017553</v>
      </c>
      <c r="AK30" s="110">
        <f>SUMPRODUCT($I$7:$I$11,BG189:BG193)</f>
        <v>34.847325164494329</v>
      </c>
      <c r="AL30" s="110">
        <f>SUMPRODUCT($J$7:$J$11,BI189:BI193)</f>
        <v>28.938131092329932</v>
      </c>
      <c r="AM30" s="110">
        <f>SUMPRODUCT($K$7:$K$11,BK189:BK193)</f>
        <v>0.77434299805026641</v>
      </c>
      <c r="AN30" s="110">
        <f t="shared" si="3"/>
        <v>361.85661557086632</v>
      </c>
      <c r="AO30" s="110">
        <f t="shared" si="3"/>
        <v>678.77570889749734</v>
      </c>
      <c r="AP30" s="110">
        <f>SUMPRODUCT($H$7:$H$11,BF189:BF193)</f>
        <v>2.6147599920000006</v>
      </c>
      <c r="AQ30" s="110">
        <f>SUMPRODUCT($I$7:$I$11,BH189:BH193)</f>
        <v>2.0794014508800003</v>
      </c>
      <c r="AR30" s="110">
        <f>SUMPRODUCT($J$7:$J$11,BJ189:BJ193)</f>
        <v>0.93164947200000015</v>
      </c>
      <c r="AS30" s="110">
        <f>SUMPRODUCT($K$7:$K$11,BL189:BL193)</f>
        <v>7.2076296614400001E-2</v>
      </c>
      <c r="AT30" s="110">
        <f t="shared" si="1"/>
        <v>6.4562399750085095</v>
      </c>
      <c r="AU30" s="110">
        <f t="shared" si="1"/>
        <v>6.4562399750085095</v>
      </c>
      <c r="AV30" s="110">
        <f t="shared" si="4"/>
        <v>1114.3701561810217</v>
      </c>
      <c r="AW30" s="110">
        <f t="shared" si="5"/>
        <v>18.610367161511419</v>
      </c>
      <c r="AX30" s="110">
        <f t="shared" si="2"/>
        <v>1134.5710228812559</v>
      </c>
      <c r="AY30" s="79">
        <f t="shared" si="6"/>
        <v>18.610367161511419</v>
      </c>
    </row>
    <row r="31" spans="2:51" x14ac:dyDescent="0.2">
      <c r="B31" s="9"/>
      <c r="D31" s="88"/>
      <c r="E31" s="5"/>
      <c r="F31" s="4"/>
      <c r="M31" s="4"/>
      <c r="N31" s="4"/>
      <c r="O31" s="86" t="s">
        <v>170</v>
      </c>
      <c r="P31" s="110" t="s">
        <v>259</v>
      </c>
      <c r="Q31" s="110" t="s">
        <v>214</v>
      </c>
      <c r="R31" s="110">
        <v>23630</v>
      </c>
      <c r="S31" s="110">
        <v>71.515848755199997</v>
      </c>
      <c r="T31" s="110">
        <v>29.933560209762124</v>
      </c>
      <c r="U31" s="110">
        <v>24.223939590413458</v>
      </c>
      <c r="V31" s="110">
        <v>0</v>
      </c>
      <c r="W31" s="110">
        <v>644.61794426639347</v>
      </c>
      <c r="X31" s="110">
        <f>SUMPRODUCT($D$7:$D$11,BE194:BE198)</f>
        <v>27.466697640162128</v>
      </c>
      <c r="Y31" s="110">
        <f>SUMPRODUCT($E$7:$E$11,BG194:BG198)</f>
        <v>25.975304678707705</v>
      </c>
      <c r="Z31" s="110">
        <f>SUMPRODUCT($F$7:$F$11,BI194:BI198)</f>
        <v>15.867401868709251</v>
      </c>
      <c r="AA31" s="110">
        <f>SUMPRODUCT($G$7:$G$11,BK194:BK198)</f>
        <v>0.79170868239515058</v>
      </c>
      <c r="AB31" s="110">
        <f>BM194</f>
        <v>0</v>
      </c>
      <c r="AC31" s="110">
        <f>BO194</f>
        <v>633.10818356773154</v>
      </c>
      <c r="AD31" s="110">
        <f>SUMPRODUCT($D$7:$D$11,BF194:BF198)</f>
        <v>2.4668625695999999</v>
      </c>
      <c r="AE31" s="110">
        <f>SUMPRODUCT($E$7:$E$11,BH194:BH198)</f>
        <v>1.9963255103999995</v>
      </c>
      <c r="AF31" s="110">
        <f>SUMPRODUCT($F$7:$F$11,BJ194:BJ198)</f>
        <v>0.88066367999999984</v>
      </c>
      <c r="AG31" s="110">
        <f>SUMPRODUCT($G$7:$G$11,BL194:BL198)</f>
        <v>7.2960668352000005E-2</v>
      </c>
      <c r="AH31" s="110">
        <f>BN194</f>
        <v>0</v>
      </c>
      <c r="AI31" s="110">
        <f>BN194</f>
        <v>0</v>
      </c>
      <c r="AJ31" s="110">
        <f>SUMPRODUCT($H$7:$H$11,BE194:BE198)</f>
        <v>27.717154496284053</v>
      </c>
      <c r="AK31" s="110">
        <f>SUMPRODUCT($I$7:$I$11,BG194:BG198)</f>
        <v>33.455109962361242</v>
      </c>
      <c r="AL31" s="110">
        <f>SUMPRODUCT($J$7:$J$11,BI194:BI198)</f>
        <v>27.35445227633177</v>
      </c>
      <c r="AM31" s="110">
        <f>SUMPRODUCT($K$7:$K$11,BK194:BK198)</f>
        <v>0.78384413913063755</v>
      </c>
      <c r="AN31" s="110">
        <f t="shared" si="3"/>
        <v>0</v>
      </c>
      <c r="AO31" s="110">
        <f t="shared" si="3"/>
        <v>633.10818356773154</v>
      </c>
      <c r="AP31" s="110">
        <f>SUMPRODUCT($H$7:$H$11,BF194:BF198)</f>
        <v>2.4668625695999999</v>
      </c>
      <c r="AQ31" s="110">
        <f>SUMPRODUCT($I$7:$I$11,BH194:BH198)</f>
        <v>1.9963255103999997</v>
      </c>
      <c r="AR31" s="110">
        <f>SUMPRODUCT($J$7:$J$11,BJ194:BJ198)</f>
        <v>0.88066367999999995</v>
      </c>
      <c r="AS31" s="110">
        <f>SUMPRODUCT($K$7:$K$11,BL194:BL198)</f>
        <v>7.2960668352000005E-2</v>
      </c>
      <c r="AT31" s="110">
        <f t="shared" si="1"/>
        <v>0</v>
      </c>
      <c r="AU31" s="110">
        <f t="shared" si="1"/>
        <v>0</v>
      </c>
      <c r="AV31" s="110">
        <f t="shared" si="4"/>
        <v>703.2092964377058</v>
      </c>
      <c r="AW31" s="110">
        <f t="shared" si="5"/>
        <v>5.4168124283519985</v>
      </c>
      <c r="AX31" s="110">
        <f t="shared" si="2"/>
        <v>722.41874444183929</v>
      </c>
      <c r="AY31" s="79">
        <f t="shared" si="6"/>
        <v>5.4168124283519994</v>
      </c>
    </row>
    <row r="32" spans="2:51" x14ac:dyDescent="0.2">
      <c r="B32" s="9"/>
      <c r="D32" s="88"/>
      <c r="E32" s="88"/>
      <c r="F32" s="4"/>
      <c r="N32" s="4"/>
      <c r="O32" s="86" t="s">
        <v>265</v>
      </c>
      <c r="P32" s="110" t="s">
        <v>264</v>
      </c>
      <c r="Q32" s="110" t="s">
        <v>214</v>
      </c>
      <c r="R32" s="110">
        <v>1682</v>
      </c>
      <c r="S32" s="110">
        <v>78.272501868799992</v>
      </c>
      <c r="T32" s="110">
        <v>135.51532435534284</v>
      </c>
      <c r="U32" s="110">
        <v>104.79381093339451</v>
      </c>
      <c r="V32" s="110">
        <v>0</v>
      </c>
      <c r="W32" s="110">
        <v>750.14449473291211</v>
      </c>
      <c r="X32" s="110">
        <f>SUMPRODUCT($D$7:$D$11,BE199:BE203)</f>
        <v>132.6534184617428</v>
      </c>
      <c r="Y32" s="110">
        <f>SUMPRODUCT($E$7:$E$11,BG199:BG203)</f>
        <v>113.58605825366188</v>
      </c>
      <c r="Z32" s="110">
        <f>SUMPRODUCT($F$7:$F$11,BI199:BI203)</f>
        <v>43.172871353099808</v>
      </c>
      <c r="AA32" s="110">
        <f>SUMPRODUCT($G$7:$G$11,BK199:BK203)</f>
        <v>3.5523825127693471</v>
      </c>
      <c r="AB32" s="110">
        <f>BM199</f>
        <v>0</v>
      </c>
      <c r="AC32" s="110">
        <f>BO199</f>
        <v>693.08772759502392</v>
      </c>
      <c r="AD32" s="110">
        <f>SUMPRODUCT($D$7:$D$11,BF199:BF203)</f>
        <v>2.8619058935999995</v>
      </c>
      <c r="AE32" s="110">
        <f>SUMPRODUCT($E$7:$E$11,BH199:BH203)</f>
        <v>2.2131078278400005</v>
      </c>
      <c r="AF32" s="110">
        <f>SUMPRODUCT($F$7:$F$11,BJ199:BJ203)</f>
        <v>1.015080768</v>
      </c>
      <c r="AG32" s="110">
        <f>SUMPRODUCT($G$7:$G$11,BL199:BL203)</f>
        <v>7.0749739008000009E-2</v>
      </c>
      <c r="AH32" s="110">
        <f>BN199</f>
        <v>0</v>
      </c>
      <c r="AI32" s="110">
        <f>BN199</f>
        <v>0</v>
      </c>
      <c r="AJ32" s="110">
        <f>SUMPRODUCT($H$7:$H$11,BE199:BE203)</f>
        <v>125.54339397215841</v>
      </c>
      <c r="AK32" s="110">
        <f>SUMPRODUCT($I$7:$I$11,BG199:BG203)</f>
        <v>119.92382091359976</v>
      </c>
      <c r="AL32" s="110">
        <f>SUMPRODUCT($J$7:$J$11,BI199:BI203)</f>
        <v>29.504112452480388</v>
      </c>
      <c r="AM32" s="110">
        <f>SUMPRODUCT($K$7:$K$11,BK199:BK203)</f>
        <v>3.5752430982031611</v>
      </c>
      <c r="AN32" s="110">
        <f t="shared" si="3"/>
        <v>0</v>
      </c>
      <c r="AO32" s="110">
        <f t="shared" si="3"/>
        <v>693.08772759502392</v>
      </c>
      <c r="AP32" s="110">
        <f>SUMPRODUCT($H$7:$H$11,BF199:BF203)</f>
        <v>2.8619058935999999</v>
      </c>
      <c r="AQ32" s="110">
        <f>SUMPRODUCT($I$7:$I$11,BH199:BH203)</f>
        <v>2.21310782784</v>
      </c>
      <c r="AR32" s="110">
        <f>SUMPRODUCT($J$7:$J$11,BJ199:BJ203)</f>
        <v>1.015080768</v>
      </c>
      <c r="AS32" s="110">
        <f>SUMPRODUCT($K$7:$K$11,BL199:BL203)</f>
        <v>7.0749739007999995E-2</v>
      </c>
      <c r="AT32" s="110">
        <f t="shared" si="1"/>
        <v>0</v>
      </c>
      <c r="AU32" s="110">
        <f t="shared" si="1"/>
        <v>0</v>
      </c>
      <c r="AV32" s="110">
        <f t="shared" si="4"/>
        <v>986.0524581762977</v>
      </c>
      <c r="AW32" s="110">
        <f t="shared" si="5"/>
        <v>6.1608442284479992</v>
      </c>
      <c r="AX32" s="110">
        <f t="shared" si="2"/>
        <v>971.63429803146562</v>
      </c>
      <c r="AY32" s="79">
        <f t="shared" si="6"/>
        <v>6.1608442284479992</v>
      </c>
    </row>
    <row r="33" spans="2:79" x14ac:dyDescent="0.2">
      <c r="B33" s="9"/>
      <c r="D33" s="88"/>
      <c r="E33" s="88"/>
      <c r="F33" s="4"/>
      <c r="N33" s="4"/>
      <c r="O33" s="101" t="s">
        <v>265</v>
      </c>
      <c r="P33" s="80" t="s">
        <v>267</v>
      </c>
      <c r="Q33" s="80" t="s">
        <v>214</v>
      </c>
      <c r="R33" s="80">
        <v>1710</v>
      </c>
      <c r="S33" s="80">
        <v>75.710171174399974</v>
      </c>
      <c r="T33" s="80">
        <v>128.4938807712206</v>
      </c>
      <c r="U33" s="80">
        <v>100.89662625273607</v>
      </c>
      <c r="V33" s="80">
        <v>0</v>
      </c>
      <c r="W33" s="80">
        <v>725.5877446840741</v>
      </c>
      <c r="X33" s="80">
        <f>SUMPRODUCT($D$7:$D$11,BE204:BE208)</f>
        <v>125.78025855602061</v>
      </c>
      <c r="Y33" s="80">
        <f>SUMPRODUCT($E$7:$E$11,BG204:BG208)</f>
        <v>109.36189804591928</v>
      </c>
      <c r="Z33" s="80">
        <f>SUMPRODUCT($F$7:$F$11,BI204:BI208)</f>
        <v>41.004370965501195</v>
      </c>
      <c r="AA33" s="80">
        <f>SUMPRODUCT($G$7:$G$11,BK204:BK208)</f>
        <v>3.5967872941789638</v>
      </c>
      <c r="AB33" s="80">
        <f>BM204</f>
        <v>0</v>
      </c>
      <c r="AC33" s="80">
        <f>BO204</f>
        <v>670.39878938648837</v>
      </c>
      <c r="AD33" s="80">
        <f>SUMPRODUCT($D$7:$D$11,BF204:BF208)</f>
        <v>2.7136222151999996</v>
      </c>
      <c r="AE33" s="80">
        <f>SUMPRODUCT($E$7:$E$11,BH204:BH208)</f>
        <v>2.1308043993599997</v>
      </c>
      <c r="AF33" s="80">
        <f>SUMPRODUCT($F$7:$F$11,BJ204:BJ208)</f>
        <v>0.96409497600000016</v>
      </c>
      <c r="AG33" s="80">
        <f>SUMPRODUCT($G$7:$G$11,BL204:BL208)</f>
        <v>7.1634110745599999E-2</v>
      </c>
      <c r="AH33" s="80">
        <f>BN204</f>
        <v>0</v>
      </c>
      <c r="AI33" s="80">
        <f>BN204</f>
        <v>0</v>
      </c>
      <c r="AJ33" s="80">
        <f>SUMPRODUCT($H$7:$H$11,BE204:BE208)</f>
        <v>119.03862514008657</v>
      </c>
      <c r="AK33" s="80">
        <f>SUMPRODUCT($I$7:$I$11,BG204:BG208)</f>
        <v>115.46396518788751</v>
      </c>
      <c r="AL33" s="80">
        <f>SUMPRODUCT($J$7:$J$11,BI204:BI208)</f>
        <v>28.022170731122937</v>
      </c>
      <c r="AM33" s="80">
        <f>SUMPRODUCT($K$7:$K$11,BK204:BK208)</f>
        <v>3.6199336369306998</v>
      </c>
      <c r="AN33" s="80">
        <f t="shared" si="3"/>
        <v>0</v>
      </c>
      <c r="AO33" s="80">
        <f t="shared" si="3"/>
        <v>670.39878938648837</v>
      </c>
      <c r="AP33" s="80">
        <f>SUMPRODUCT($H$7:$H$11,BF204:BF208)</f>
        <v>2.7136222152</v>
      </c>
      <c r="AQ33" s="80">
        <f>SUMPRODUCT($I$7:$I$11,BH204:BH208)</f>
        <v>2.1308043993599992</v>
      </c>
      <c r="AR33" s="80">
        <f>SUMPRODUCT($J$7:$J$11,BJ204:BJ208)</f>
        <v>0.96409497600000016</v>
      </c>
      <c r="AS33" s="80">
        <f>SUMPRODUCT($K$7:$K$11,BL204:BL208)</f>
        <v>7.1634110745599985E-2</v>
      </c>
      <c r="AT33" s="80">
        <f t="shared" si="1"/>
        <v>0</v>
      </c>
      <c r="AU33" s="80">
        <f t="shared" si="1"/>
        <v>0</v>
      </c>
      <c r="AV33" s="80">
        <f t="shared" si="4"/>
        <v>950.14210424810835</v>
      </c>
      <c r="AW33" s="80">
        <f t="shared" si="5"/>
        <v>5.8801557013055996</v>
      </c>
      <c r="AX33" s="80">
        <f t="shared" si="2"/>
        <v>936.54348408251599</v>
      </c>
      <c r="AY33" s="81">
        <f t="shared" si="6"/>
        <v>5.8801557013055996</v>
      </c>
    </row>
    <row r="34" spans="2:79" x14ac:dyDescent="0.2">
      <c r="B34" s="9"/>
      <c r="D34" s="88"/>
      <c r="E34" s="88"/>
      <c r="F34" s="4"/>
      <c r="N34" s="4"/>
      <c r="AK34" s="4"/>
      <c r="AL34" s="4"/>
    </row>
    <row r="35" spans="2:79" x14ac:dyDescent="0.2">
      <c r="B35" s="9"/>
      <c r="D35" s="88"/>
      <c r="E35" s="88"/>
      <c r="F35" s="4"/>
      <c r="N35" s="4"/>
      <c r="AE35" s="4"/>
    </row>
    <row r="36" spans="2:79" x14ac:dyDescent="0.2">
      <c r="B36" s="9"/>
      <c r="D36" s="88"/>
      <c r="E36" s="88"/>
      <c r="N36" s="4"/>
      <c r="Z36" s="2"/>
      <c r="AA36" s="2"/>
      <c r="AC36" s="4"/>
      <c r="AD36" s="4"/>
      <c r="AE36" s="4"/>
    </row>
    <row r="37" spans="2:79" x14ac:dyDescent="0.2">
      <c r="B37" s="9"/>
      <c r="D37" s="88"/>
      <c r="E37" s="88"/>
      <c r="Z37" s="2"/>
      <c r="AA37" s="2"/>
    </row>
    <row r="38" spans="2:79" x14ac:dyDescent="0.2">
      <c r="B38" s="9"/>
      <c r="D38" s="88"/>
      <c r="E38" s="88"/>
      <c r="H38" s="4"/>
      <c r="I38" s="4"/>
      <c r="M38" s="4"/>
      <c r="N38" s="4"/>
      <c r="Z38" s="2"/>
      <c r="AA38" s="2"/>
    </row>
    <row r="39" spans="2:79" x14ac:dyDescent="0.2">
      <c r="B39" s="9"/>
      <c r="D39" s="88"/>
      <c r="E39" s="88"/>
      <c r="H39" s="4"/>
      <c r="I39" s="4"/>
      <c r="M39" s="4"/>
      <c r="N39" s="4"/>
    </row>
    <row r="40" spans="2:79" x14ac:dyDescent="0.2">
      <c r="B40" s="9"/>
      <c r="D40" s="88"/>
      <c r="E40" s="88"/>
      <c r="O40" s="4"/>
      <c r="R40" s="4"/>
      <c r="Z40" s="4"/>
    </row>
    <row r="41" spans="2:79" x14ac:dyDescent="0.2">
      <c r="O41" s="4"/>
      <c r="Z41" s="2"/>
    </row>
    <row r="42" spans="2:79" x14ac:dyDescent="0.2">
      <c r="B42" s="104"/>
      <c r="C42" s="104"/>
      <c r="D42" s="104"/>
      <c r="E42" s="104"/>
      <c r="F42" s="104"/>
      <c r="G42" s="104"/>
      <c r="H42" s="104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  <c r="AA42" s="104"/>
      <c r="AB42" s="104"/>
      <c r="AC42" s="104"/>
      <c r="AD42" s="104"/>
      <c r="AE42" s="104"/>
      <c r="AF42" s="104"/>
      <c r="AG42" s="104"/>
      <c r="AH42" s="104" t="s">
        <v>489</v>
      </c>
      <c r="AI42" s="104"/>
      <c r="AJ42" s="104"/>
      <c r="AK42" s="104"/>
      <c r="AL42" s="104"/>
      <c r="AM42" s="104"/>
      <c r="AN42" s="104"/>
      <c r="AO42" s="104"/>
      <c r="AP42" s="104"/>
      <c r="AQ42" s="104"/>
      <c r="AR42" s="104"/>
      <c r="AS42" s="104"/>
      <c r="AT42" s="104"/>
      <c r="AU42" s="104"/>
      <c r="AV42" s="104"/>
      <c r="AW42" s="104" t="s">
        <v>490</v>
      </c>
      <c r="AX42" s="104" t="s">
        <v>490</v>
      </c>
      <c r="AY42" s="104" t="s">
        <v>483</v>
      </c>
      <c r="AZ42" s="104" t="s">
        <v>483</v>
      </c>
      <c r="BA42" s="104" t="s">
        <v>483</v>
      </c>
      <c r="BB42" s="104" t="s">
        <v>483</v>
      </c>
      <c r="BC42" s="104" t="s">
        <v>483</v>
      </c>
      <c r="BD42" s="104" t="s">
        <v>483</v>
      </c>
      <c r="BE42" s="251" t="str">
        <f>X5</f>
        <v>Cathode</v>
      </c>
      <c r="BF42" s="108"/>
      <c r="BG42" s="251" t="str">
        <f>Y5</f>
        <v>Anode</v>
      </c>
      <c r="BH42" s="108"/>
      <c r="BI42" s="251" t="str">
        <f>Z5</f>
        <v>Electrolyte</v>
      </c>
      <c r="BJ42" s="108"/>
      <c r="BK42" s="251" t="str">
        <f>AA5</f>
        <v>Separator</v>
      </c>
      <c r="BL42" s="108"/>
      <c r="BM42" s="251" t="str">
        <f>AB5</f>
        <v>Cell</v>
      </c>
      <c r="BN42" s="108"/>
      <c r="BO42" s="251" t="str">
        <f>AC5</f>
        <v>Pack</v>
      </c>
      <c r="BP42" s="108"/>
      <c r="BQ42" s="104"/>
      <c r="BR42" s="104"/>
      <c r="BS42" s="10"/>
      <c r="BT42" s="10"/>
      <c r="BU42" s="10"/>
      <c r="BV42" s="10"/>
      <c r="BW42" s="10"/>
      <c r="BX42" s="10"/>
      <c r="BY42" s="10"/>
      <c r="BZ42" s="10"/>
      <c r="CA42" s="10"/>
    </row>
    <row r="43" spans="2:79" x14ac:dyDescent="0.2">
      <c r="B43" s="204" t="str">
        <f>'[1]LIB Maf LCI'!C2</f>
        <v>Vehicle</v>
      </c>
      <c r="C43" s="209" t="str">
        <f>'[1]LIB Maf LCI'!D2</f>
        <v>Type</v>
      </c>
      <c r="D43" s="209" t="str">
        <f>'[1]LIB Maf LCI'!H2</f>
        <v>Cell Production Location</v>
      </c>
      <c r="E43" s="209" t="str">
        <f>'[1]LIB Maf LCI'!I2</f>
        <v>Pack Production Location</v>
      </c>
      <c r="F43" s="209" t="s">
        <v>491</v>
      </c>
      <c r="G43" s="209" t="s">
        <v>492</v>
      </c>
      <c r="H43" s="209" t="s">
        <v>355</v>
      </c>
      <c r="I43" s="209" t="s">
        <v>493</v>
      </c>
      <c r="J43" s="209" t="s">
        <v>494</v>
      </c>
      <c r="K43" s="209" t="s">
        <v>495</v>
      </c>
      <c r="L43" s="209" t="s">
        <v>496</v>
      </c>
      <c r="M43" s="209" t="s">
        <v>497</v>
      </c>
      <c r="N43" s="209" t="s">
        <v>498</v>
      </c>
      <c r="O43" s="209" t="s">
        <v>499</v>
      </c>
      <c r="P43" s="209" t="s">
        <v>500</v>
      </c>
      <c r="Q43" s="209" t="s">
        <v>501</v>
      </c>
      <c r="R43" s="209" t="s">
        <v>502</v>
      </c>
      <c r="S43" s="209" t="s">
        <v>503</v>
      </c>
      <c r="T43" s="209" t="s">
        <v>504</v>
      </c>
      <c r="U43" s="209" t="s">
        <v>505</v>
      </c>
      <c r="V43" s="209" t="s">
        <v>506</v>
      </c>
      <c r="W43" s="209" t="s">
        <v>507</v>
      </c>
      <c r="X43" s="209" t="s">
        <v>508</v>
      </c>
      <c r="Y43" s="209" t="s">
        <v>509</v>
      </c>
      <c r="Z43" s="209" t="s">
        <v>510</v>
      </c>
      <c r="AA43" s="209" t="s">
        <v>511</v>
      </c>
      <c r="AB43" s="209" t="s">
        <v>512</v>
      </c>
      <c r="AC43" s="209" t="s">
        <v>513</v>
      </c>
      <c r="AD43" s="209" t="s">
        <v>514</v>
      </c>
      <c r="AE43" s="209" t="s">
        <v>515</v>
      </c>
      <c r="AF43" s="209" t="s">
        <v>516</v>
      </c>
      <c r="AG43" s="209" t="s">
        <v>517</v>
      </c>
      <c r="AH43" s="209" t="s">
        <v>518</v>
      </c>
      <c r="AI43" s="209" t="s">
        <v>519</v>
      </c>
      <c r="AJ43" s="209" t="s">
        <v>520</v>
      </c>
      <c r="AK43" s="209" t="s">
        <v>521</v>
      </c>
      <c r="AL43" s="209" t="s">
        <v>522</v>
      </c>
      <c r="AM43" s="209" t="s">
        <v>523</v>
      </c>
      <c r="AN43" s="209" t="s">
        <v>524</v>
      </c>
      <c r="AO43" s="209" t="s">
        <v>525</v>
      </c>
      <c r="AP43" s="209" t="s">
        <v>526</v>
      </c>
      <c r="AQ43" s="209" t="s">
        <v>527</v>
      </c>
      <c r="AR43" s="209" t="s">
        <v>528</v>
      </c>
      <c r="AS43" s="209" t="s">
        <v>529</v>
      </c>
      <c r="AT43" s="209" t="s">
        <v>530</v>
      </c>
      <c r="AU43" s="209" t="s">
        <v>531</v>
      </c>
      <c r="AV43" s="209" t="s">
        <v>532</v>
      </c>
      <c r="AW43" s="209" t="s">
        <v>475</v>
      </c>
      <c r="AX43" s="209" t="s">
        <v>476</v>
      </c>
      <c r="AY43" s="209" t="s">
        <v>533</v>
      </c>
      <c r="AZ43" s="209" t="s">
        <v>534</v>
      </c>
      <c r="BA43" s="209" t="s">
        <v>535</v>
      </c>
      <c r="BB43" s="209" t="s">
        <v>536</v>
      </c>
      <c r="BC43" s="209" t="s">
        <v>537</v>
      </c>
      <c r="BD43" s="209" t="s">
        <v>538</v>
      </c>
      <c r="BE43" s="209" t="s">
        <v>473</v>
      </c>
      <c r="BF43" s="209" t="s">
        <v>474</v>
      </c>
      <c r="BG43" s="209" t="s">
        <v>473</v>
      </c>
      <c r="BH43" s="209" t="s">
        <v>474</v>
      </c>
      <c r="BI43" s="209" t="s">
        <v>473</v>
      </c>
      <c r="BJ43" s="209" t="s">
        <v>474</v>
      </c>
      <c r="BK43" s="209" t="s">
        <v>473</v>
      </c>
      <c r="BL43" s="209" t="s">
        <v>474</v>
      </c>
      <c r="BM43" s="209" t="s">
        <v>473</v>
      </c>
      <c r="BN43" s="209" t="s">
        <v>474</v>
      </c>
      <c r="BO43" s="209" t="s">
        <v>473</v>
      </c>
      <c r="BP43" s="209" t="s">
        <v>474</v>
      </c>
      <c r="BQ43" s="209" t="s">
        <v>539</v>
      </c>
      <c r="BR43" s="228" t="s">
        <v>540</v>
      </c>
      <c r="BS43" s="10"/>
      <c r="BT43" s="10"/>
      <c r="BU43" s="10"/>
      <c r="BV43" s="10"/>
      <c r="BW43" s="10"/>
      <c r="BX43" s="10"/>
      <c r="BY43" s="10"/>
      <c r="BZ43" s="10"/>
      <c r="CA43" s="10"/>
    </row>
    <row r="44" spans="2:79" x14ac:dyDescent="0.2">
      <c r="B44" s="123" t="s">
        <v>484</v>
      </c>
      <c r="C44" s="252"/>
      <c r="D44" s="252"/>
      <c r="E44" s="252"/>
      <c r="F44" s="252"/>
      <c r="G44" s="252"/>
      <c r="H44" s="121" t="s">
        <v>478</v>
      </c>
      <c r="I44" s="121" t="s">
        <v>478</v>
      </c>
      <c r="J44" s="121" t="s">
        <v>478</v>
      </c>
      <c r="K44" s="121" t="s">
        <v>478</v>
      </c>
      <c r="L44" s="121" t="s">
        <v>478</v>
      </c>
      <c r="M44" s="121">
        <v>33.736540099999999</v>
      </c>
      <c r="N44" s="121">
        <v>-118.264982</v>
      </c>
      <c r="O44" s="121">
        <v>33.736540099999999</v>
      </c>
      <c r="P44" s="121">
        <v>-118.264982</v>
      </c>
      <c r="Q44" s="121">
        <v>33.736540099999999</v>
      </c>
      <c r="R44" s="121">
        <v>-118.264982</v>
      </c>
      <c r="S44" s="121">
        <v>33.736540099999999</v>
      </c>
      <c r="T44" s="121">
        <v>-118.264982</v>
      </c>
      <c r="U44" s="121" t="s">
        <v>541</v>
      </c>
      <c r="V44" s="121">
        <v>0</v>
      </c>
      <c r="W44" s="121">
        <v>80.47</v>
      </c>
      <c r="X44" s="121">
        <v>0</v>
      </c>
      <c r="Y44" s="121">
        <v>0</v>
      </c>
      <c r="Z44" s="121">
        <v>0</v>
      </c>
      <c r="AA44" s="121">
        <v>80.47</v>
      </c>
      <c r="AB44" s="121">
        <v>0.37881443247644814</v>
      </c>
      <c r="AC44" s="121">
        <v>2.8236908321372583E-2</v>
      </c>
      <c r="AD44" s="121">
        <v>2.2690947259052905</v>
      </c>
      <c r="AE44" s="121">
        <v>1.5940451397029469</v>
      </c>
      <c r="AF44" s="121">
        <v>4.4972301924608926</v>
      </c>
      <c r="AG44" s="121">
        <v>5.7408291635506536</v>
      </c>
      <c r="AH44" s="121">
        <v>80.47</v>
      </c>
      <c r="AI44" s="121">
        <v>0</v>
      </c>
      <c r="AJ44" s="253">
        <v>80.47</v>
      </c>
      <c r="AK44" s="253">
        <v>3.0483197381379782E-2</v>
      </c>
      <c r="AL44" s="253">
        <v>2.2722240126208516E-3</v>
      </c>
      <c r="AM44" s="121">
        <v>0.1825940525935987</v>
      </c>
      <c r="AN44" s="121">
        <v>0.12827281239189614</v>
      </c>
      <c r="AO44" s="121">
        <v>0</v>
      </c>
      <c r="AP44" s="253">
        <v>0.46196452279092109</v>
      </c>
      <c r="AQ44" s="121">
        <v>8.4169999999999995E-2</v>
      </c>
      <c r="AR44" s="121">
        <v>8.4169999999999995E-2</v>
      </c>
      <c r="AS44" s="121">
        <v>8.4169999999999995E-2</v>
      </c>
      <c r="AT44" s="121">
        <v>8.4169999999999995E-2</v>
      </c>
      <c r="AU44" s="121">
        <v>0</v>
      </c>
      <c r="AV44" s="121">
        <v>8.4169999999999995E-2</v>
      </c>
      <c r="AW44" s="121">
        <v>0</v>
      </c>
      <c r="AX44" s="121">
        <v>0.80558680917041658</v>
      </c>
      <c r="AY44" s="253">
        <v>2.5657707235907361E-3</v>
      </c>
      <c r="AZ44" s="253">
        <v>1.9125309514229707E-4</v>
      </c>
      <c r="BA44" s="121">
        <v>1.5368941406803203E-2</v>
      </c>
      <c r="BB44" s="121">
        <v>1.0796722619025898E-2</v>
      </c>
      <c r="BC44" s="121">
        <v>0</v>
      </c>
      <c r="BD44" s="253">
        <v>3.8883553883311828E-2</v>
      </c>
      <c r="BE44" s="121">
        <v>0</v>
      </c>
      <c r="BF44" s="121">
        <v>0.1825940525935987</v>
      </c>
      <c r="BG44" s="121">
        <v>0</v>
      </c>
      <c r="BH44" s="121">
        <v>0.12827281239189614</v>
      </c>
      <c r="BI44" s="121">
        <v>0</v>
      </c>
      <c r="BJ44" s="121">
        <v>3.0483197381379782E-2</v>
      </c>
      <c r="BK44" s="121">
        <v>0</v>
      </c>
      <c r="BL44" s="121">
        <v>2.2722240126208516E-3</v>
      </c>
      <c r="BM44" s="121">
        <v>0</v>
      </c>
      <c r="BN44" s="121">
        <v>0</v>
      </c>
      <c r="BO44" s="121">
        <v>0</v>
      </c>
      <c r="BP44" s="121">
        <v>0.46196452279092109</v>
      </c>
      <c r="BQ44" s="121"/>
      <c r="BR44" s="122"/>
      <c r="BS44" s="10"/>
      <c r="BT44" s="10"/>
      <c r="BU44" s="10"/>
      <c r="BV44" s="10"/>
      <c r="BW44" s="10"/>
      <c r="BX44" s="10"/>
      <c r="BY44" s="10"/>
      <c r="BZ44" s="10"/>
      <c r="CA44" s="10"/>
    </row>
    <row r="45" spans="2:79" x14ac:dyDescent="0.2">
      <c r="B45" s="123"/>
      <c r="C45" s="252"/>
      <c r="D45" s="252"/>
      <c r="E45" s="252"/>
      <c r="F45" s="252"/>
      <c r="G45" s="252"/>
      <c r="H45" s="121" t="s">
        <v>479</v>
      </c>
      <c r="I45" s="121" t="s">
        <v>478</v>
      </c>
      <c r="J45" s="121" t="s">
        <v>478</v>
      </c>
      <c r="K45" s="121" t="s">
        <v>478</v>
      </c>
      <c r="L45" s="121" t="s">
        <v>478</v>
      </c>
      <c r="M45" s="121">
        <v>31.230416000000002</v>
      </c>
      <c r="N45" s="121">
        <v>121.47370100000001</v>
      </c>
      <c r="O45" s="121">
        <v>33.736540099999999</v>
      </c>
      <c r="P45" s="121">
        <v>-118.264982</v>
      </c>
      <c r="Q45" s="121">
        <v>33.736540099999999</v>
      </c>
      <c r="R45" s="121">
        <v>-118.264982</v>
      </c>
      <c r="S45" s="121">
        <v>33.736540099999999</v>
      </c>
      <c r="T45" s="121">
        <v>-118.264982</v>
      </c>
      <c r="U45" s="121" t="s">
        <v>542</v>
      </c>
      <c r="V45" s="121">
        <v>10481.366833642593</v>
      </c>
      <c r="W45" s="121">
        <v>160.94</v>
      </c>
      <c r="X45" s="121">
        <v>0</v>
      </c>
      <c r="Y45" s="121">
        <v>0</v>
      </c>
      <c r="Z45" s="121">
        <v>0</v>
      </c>
      <c r="AA45" s="121">
        <v>80.47</v>
      </c>
      <c r="AB45" s="121">
        <v>0.37881443247644814</v>
      </c>
      <c r="AC45" s="121">
        <v>2.8236908321372583E-2</v>
      </c>
      <c r="AD45" s="121">
        <v>2.2690947259052905</v>
      </c>
      <c r="AE45" s="121">
        <v>1.5940451397029469</v>
      </c>
      <c r="AF45" s="121">
        <v>4.4972301924608926</v>
      </c>
      <c r="AG45" s="121">
        <v>5.7408291635506536</v>
      </c>
      <c r="AH45" s="121">
        <v>10642.306833642593</v>
      </c>
      <c r="AI45" s="121">
        <v>0</v>
      </c>
      <c r="AJ45" s="253">
        <v>80.47</v>
      </c>
      <c r="AK45" s="253">
        <v>4.0314594234265444</v>
      </c>
      <c r="AL45" s="253">
        <v>0.30050584238948286</v>
      </c>
      <c r="AM45" s="121">
        <v>24.14840230768424</v>
      </c>
      <c r="AN45" s="121">
        <v>16.964317483395433</v>
      </c>
      <c r="AO45" s="121">
        <v>0</v>
      </c>
      <c r="AP45" s="121">
        <v>0.46196452279092109</v>
      </c>
      <c r="AQ45" s="121">
        <v>6.595641957800334E-3</v>
      </c>
      <c r="AR45" s="121">
        <v>6.595641957800334E-3</v>
      </c>
      <c r="AS45" s="121">
        <v>6.595641957800334E-3</v>
      </c>
      <c r="AT45" s="121">
        <v>6.595641957800334E-3</v>
      </c>
      <c r="AU45" s="121">
        <v>0</v>
      </c>
      <c r="AV45" s="121">
        <v>8.4169999999999995E-2</v>
      </c>
      <c r="AW45" s="121">
        <v>44.757440484136708</v>
      </c>
      <c r="AX45" s="121">
        <v>1.1492090955499121</v>
      </c>
      <c r="AY45" s="253">
        <v>2.6590062924321659E-2</v>
      </c>
      <c r="AZ45" s="253">
        <v>1.9820289426282075E-3</v>
      </c>
      <c r="BA45" s="121">
        <v>0.1592742154744046</v>
      </c>
      <c r="BB45" s="121">
        <v>0.11189056417892869</v>
      </c>
      <c r="BC45" s="121">
        <v>0</v>
      </c>
      <c r="BD45" s="121">
        <v>3.8883553883311828E-2</v>
      </c>
      <c r="BE45" s="121">
        <v>23.783214202497042</v>
      </c>
      <c r="BF45" s="121">
        <v>0.36518810518719741</v>
      </c>
      <c r="BG45" s="121">
        <v>16.707771858611643</v>
      </c>
      <c r="BH45" s="121">
        <v>0.25654562478379228</v>
      </c>
      <c r="BI45" s="121">
        <v>3.970493028663785</v>
      </c>
      <c r="BJ45" s="121">
        <v>6.0966394762759564E-2</v>
      </c>
      <c r="BK45" s="121">
        <v>0.29596139436424113</v>
      </c>
      <c r="BL45" s="121">
        <v>4.5444480252417032E-3</v>
      </c>
      <c r="BM45" s="121">
        <v>0</v>
      </c>
      <c r="BN45" s="121">
        <v>0</v>
      </c>
      <c r="BO45" s="121">
        <v>0</v>
      </c>
      <c r="BP45" s="121">
        <v>0.46196452279092109</v>
      </c>
      <c r="BQ45" s="121"/>
      <c r="BR45" s="122"/>
      <c r="BS45" s="10"/>
      <c r="BT45" s="10"/>
      <c r="BU45" s="10"/>
      <c r="BV45" s="10"/>
      <c r="BW45" s="10"/>
      <c r="BX45" s="10"/>
      <c r="BY45" s="10"/>
      <c r="BZ45" s="10"/>
      <c r="CA45" s="10"/>
    </row>
    <row r="46" spans="2:79" x14ac:dyDescent="0.2">
      <c r="B46" s="123"/>
      <c r="C46" s="252"/>
      <c r="D46" s="252"/>
      <c r="E46" s="252"/>
      <c r="F46" s="252"/>
      <c r="G46" s="252"/>
      <c r="H46" s="121" t="s">
        <v>480</v>
      </c>
      <c r="I46" s="121" t="s">
        <v>478</v>
      </c>
      <c r="J46" s="121" t="s">
        <v>478</v>
      </c>
      <c r="K46" s="121" t="s">
        <v>478</v>
      </c>
      <c r="L46" s="121" t="s">
        <v>478</v>
      </c>
      <c r="M46" s="121">
        <v>35.616811599999998</v>
      </c>
      <c r="N46" s="121">
        <v>139.79578069999999</v>
      </c>
      <c r="O46" s="121">
        <v>33.736540099999999</v>
      </c>
      <c r="P46" s="121">
        <v>-118.264982</v>
      </c>
      <c r="Q46" s="121">
        <v>33.736540099999999</v>
      </c>
      <c r="R46" s="121">
        <v>-118.264982</v>
      </c>
      <c r="S46" s="121">
        <v>33.736540099999999</v>
      </c>
      <c r="T46" s="121">
        <v>-118.264982</v>
      </c>
      <c r="U46" s="121" t="s">
        <v>542</v>
      </c>
      <c r="V46" s="121">
        <v>8852.6976130126332</v>
      </c>
      <c r="W46" s="121">
        <v>160.94</v>
      </c>
      <c r="X46" s="121">
        <v>0</v>
      </c>
      <c r="Y46" s="121">
        <v>0</v>
      </c>
      <c r="Z46" s="121">
        <v>0</v>
      </c>
      <c r="AA46" s="121">
        <v>80.47</v>
      </c>
      <c r="AB46" s="121">
        <v>0.37881443247644814</v>
      </c>
      <c r="AC46" s="121">
        <v>2.8236908321372583E-2</v>
      </c>
      <c r="AD46" s="121">
        <v>2.2690947259052905</v>
      </c>
      <c r="AE46" s="121">
        <v>1.5940451397029469</v>
      </c>
      <c r="AF46" s="121">
        <v>4.4972301924608926</v>
      </c>
      <c r="AG46" s="121">
        <v>5.7408291635506536</v>
      </c>
      <c r="AH46" s="121">
        <v>9013.6376130126337</v>
      </c>
      <c r="AI46" s="121">
        <v>0</v>
      </c>
      <c r="AJ46" s="253">
        <v>80.47</v>
      </c>
      <c r="AK46" s="253">
        <v>3.4144960169217473</v>
      </c>
      <c r="AL46" s="253">
        <v>0.25451725892071336</v>
      </c>
      <c r="AM46" s="121">
        <v>20.452797568908519</v>
      </c>
      <c r="AN46" s="121">
        <v>14.36814522806646</v>
      </c>
      <c r="AO46" s="121">
        <v>0</v>
      </c>
      <c r="AP46" s="121">
        <v>0.46196452279092109</v>
      </c>
      <c r="AQ46" s="121">
        <v>6.8108691111868676E-3</v>
      </c>
      <c r="AR46" s="121">
        <v>6.8108691111868676E-3</v>
      </c>
      <c r="AS46" s="121">
        <v>6.8108691111868676E-3</v>
      </c>
      <c r="AT46" s="121">
        <v>6.8108691111868676E-3</v>
      </c>
      <c r="AU46" s="121">
        <v>0</v>
      </c>
      <c r="AV46" s="121">
        <v>8.4169999999999995E-2</v>
      </c>
      <c r="AW46" s="121">
        <v>37.802711500058443</v>
      </c>
      <c r="AX46" s="121">
        <v>1.1492090955499121</v>
      </c>
      <c r="AY46" s="253">
        <v>2.3255685451922921E-2</v>
      </c>
      <c r="AZ46" s="253">
        <v>1.733483737047037E-3</v>
      </c>
      <c r="BA46" s="121">
        <v>0.13930132719943689</v>
      </c>
      <c r="BB46" s="121">
        <v>9.7859556518884838E-2</v>
      </c>
      <c r="BC46" s="121">
        <v>0</v>
      </c>
      <c r="BD46" s="121">
        <v>3.8883553883311828E-2</v>
      </c>
      <c r="BE46" s="121">
        <v>20.087609463721321</v>
      </c>
      <c r="BF46" s="121">
        <v>0.36518810518719741</v>
      </c>
      <c r="BG46" s="121">
        <v>14.111599603282668</v>
      </c>
      <c r="BH46" s="121">
        <v>0.25654562478379228</v>
      </c>
      <c r="BI46" s="121">
        <v>3.3535296221589879</v>
      </c>
      <c r="BJ46" s="121">
        <v>6.0966394762759564E-2</v>
      </c>
      <c r="BK46" s="121">
        <v>0.2499728108954716</v>
      </c>
      <c r="BL46" s="121">
        <v>4.5444480252417032E-3</v>
      </c>
      <c r="BM46" s="121">
        <v>0</v>
      </c>
      <c r="BN46" s="121">
        <v>0</v>
      </c>
      <c r="BO46" s="121">
        <v>0</v>
      </c>
      <c r="BP46" s="121">
        <v>0.46196452279092109</v>
      </c>
      <c r="BQ46" s="121"/>
      <c r="BR46" s="122"/>
      <c r="BS46" s="10"/>
      <c r="BT46" s="10"/>
      <c r="BU46" s="10"/>
      <c r="BV46" s="10"/>
      <c r="BW46" s="10"/>
      <c r="BX46" s="10"/>
      <c r="BY46" s="10"/>
      <c r="BZ46" s="10"/>
      <c r="CA46" s="10"/>
    </row>
    <row r="47" spans="2:79" x14ac:dyDescent="0.2">
      <c r="B47" s="123"/>
      <c r="C47" s="252"/>
      <c r="D47" s="252"/>
      <c r="E47" s="252"/>
      <c r="F47" s="252"/>
      <c r="G47" s="252"/>
      <c r="H47" s="121" t="s">
        <v>481</v>
      </c>
      <c r="I47" s="121" t="s">
        <v>478</v>
      </c>
      <c r="J47" s="121" t="s">
        <v>478</v>
      </c>
      <c r="K47" s="121" t="s">
        <v>478</v>
      </c>
      <c r="L47" s="121" t="s">
        <v>478</v>
      </c>
      <c r="M47" s="121">
        <v>35.1035355</v>
      </c>
      <c r="N47" s="121">
        <v>129.04236879999999</v>
      </c>
      <c r="O47" s="121">
        <v>33.736540099999999</v>
      </c>
      <c r="P47" s="121">
        <v>-118.264982</v>
      </c>
      <c r="Q47" s="121">
        <v>33.736540099999999</v>
      </c>
      <c r="R47" s="121">
        <v>-118.264982</v>
      </c>
      <c r="S47" s="121">
        <v>33.736540099999999</v>
      </c>
      <c r="T47" s="121">
        <v>-118.264982</v>
      </c>
      <c r="U47" s="121" t="s">
        <v>542</v>
      </c>
      <c r="V47" s="121">
        <v>9668.5292154952567</v>
      </c>
      <c r="W47" s="121">
        <v>160.94</v>
      </c>
      <c r="X47" s="121">
        <v>0</v>
      </c>
      <c r="Y47" s="121">
        <v>0</v>
      </c>
      <c r="Z47" s="121">
        <v>0</v>
      </c>
      <c r="AA47" s="121">
        <v>80.47</v>
      </c>
      <c r="AB47" s="121">
        <v>0.37881443247644814</v>
      </c>
      <c r="AC47" s="121">
        <v>2.8236908321372583E-2</v>
      </c>
      <c r="AD47" s="121">
        <v>2.2690947259052905</v>
      </c>
      <c r="AE47" s="121">
        <v>1.5940451397029469</v>
      </c>
      <c r="AF47" s="121">
        <v>4.4972301924608926</v>
      </c>
      <c r="AG47" s="121">
        <v>5.7408291635506536</v>
      </c>
      <c r="AH47" s="121">
        <v>9829.4692154952572</v>
      </c>
      <c r="AI47" s="121">
        <v>0</v>
      </c>
      <c r="AJ47" s="253">
        <v>80.47</v>
      </c>
      <c r="AK47" s="253">
        <v>3.7235448024125541</v>
      </c>
      <c r="AL47" s="253">
        <v>0.27755382108569365</v>
      </c>
      <c r="AM47" s="121">
        <v>22.303996755328704</v>
      </c>
      <c r="AN47" s="121">
        <v>15.668617628819954</v>
      </c>
      <c r="AO47" s="121">
        <v>0</v>
      </c>
      <c r="AP47" s="121">
        <v>0.46196452279092109</v>
      </c>
      <c r="AQ47" s="121">
        <v>6.6941423577805328E-3</v>
      </c>
      <c r="AR47" s="121">
        <v>6.6941423577805328E-3</v>
      </c>
      <c r="AS47" s="121">
        <v>6.6941423577805328E-3</v>
      </c>
      <c r="AT47" s="121">
        <v>6.6941423577805328E-3</v>
      </c>
      <c r="AU47" s="121">
        <v>0</v>
      </c>
      <c r="AV47" s="121">
        <v>8.4169999999999995E-2</v>
      </c>
      <c r="AW47" s="121">
        <v>41.286468434887908</v>
      </c>
      <c r="AX47" s="121">
        <v>1.1492090955499121</v>
      </c>
      <c r="AY47" s="253">
        <v>2.4925938982923425E-2</v>
      </c>
      <c r="AZ47" s="253">
        <v>1.8579847902935815E-3</v>
      </c>
      <c r="BA47" s="121">
        <v>0.14930612942764546</v>
      </c>
      <c r="BB47" s="121">
        <v>0.10488795695695043</v>
      </c>
      <c r="BC47" s="121">
        <v>0</v>
      </c>
      <c r="BD47" s="121">
        <v>3.8883553883311828E-2</v>
      </c>
      <c r="BE47" s="121">
        <v>21.938808650141503</v>
      </c>
      <c r="BF47" s="121">
        <v>0.36518810518719741</v>
      </c>
      <c r="BG47" s="121">
        <v>15.412072004036162</v>
      </c>
      <c r="BH47" s="121">
        <v>0.25654562478379228</v>
      </c>
      <c r="BI47" s="121">
        <v>3.6625784076497938</v>
      </c>
      <c r="BJ47" s="121">
        <v>6.0966394762759564E-2</v>
      </c>
      <c r="BK47" s="121">
        <v>0.27300937306045192</v>
      </c>
      <c r="BL47" s="121">
        <v>4.5444480252417032E-3</v>
      </c>
      <c r="BM47" s="121">
        <v>0</v>
      </c>
      <c r="BN47" s="121">
        <v>0</v>
      </c>
      <c r="BO47" s="121">
        <v>0</v>
      </c>
      <c r="BP47" s="121">
        <v>0.46196452279092109</v>
      </c>
      <c r="BQ47" s="121"/>
      <c r="BR47" s="122"/>
      <c r="BS47" s="10"/>
      <c r="BT47" s="10"/>
      <c r="BU47" s="10"/>
      <c r="BV47" s="10"/>
      <c r="BW47" s="10"/>
      <c r="BX47" s="10"/>
      <c r="BY47" s="10"/>
      <c r="BZ47" s="10"/>
      <c r="CA47" s="10"/>
    </row>
    <row r="48" spans="2:79" x14ac:dyDescent="0.2">
      <c r="B48" s="123"/>
      <c r="C48" s="252"/>
      <c r="D48" s="252"/>
      <c r="E48" s="252"/>
      <c r="F48" s="252"/>
      <c r="G48" s="252"/>
      <c r="H48" s="121" t="s">
        <v>482</v>
      </c>
      <c r="I48" s="121" t="s">
        <v>478</v>
      </c>
      <c r="J48" s="121" t="s">
        <v>478</v>
      </c>
      <c r="K48" s="121" t="s">
        <v>478</v>
      </c>
      <c r="L48" s="121" t="s">
        <v>478</v>
      </c>
      <c r="M48" s="121">
        <v>53.507096500000003</v>
      </c>
      <c r="N48" s="121">
        <v>9.96792329999999</v>
      </c>
      <c r="O48" s="121">
        <v>33.736540099999999</v>
      </c>
      <c r="P48" s="121">
        <v>-118.264982</v>
      </c>
      <c r="Q48" s="121">
        <v>33.736540099999999</v>
      </c>
      <c r="R48" s="121">
        <v>-118.264982</v>
      </c>
      <c r="S48" s="121">
        <v>33.736540099999999</v>
      </c>
      <c r="T48" s="121">
        <v>-118.264982</v>
      </c>
      <c r="U48" s="121" t="s">
        <v>542</v>
      </c>
      <c r="V48" s="121">
        <v>9136.6291838202542</v>
      </c>
      <c r="W48" s="121">
        <v>160.94</v>
      </c>
      <c r="X48" s="121">
        <v>0</v>
      </c>
      <c r="Y48" s="121">
        <v>0</v>
      </c>
      <c r="Z48" s="121">
        <v>0</v>
      </c>
      <c r="AA48" s="121">
        <v>80.47</v>
      </c>
      <c r="AB48" s="121">
        <v>0.37881443247644814</v>
      </c>
      <c r="AC48" s="121">
        <v>2.8236908321372583E-2</v>
      </c>
      <c r="AD48" s="121">
        <v>2.2690947259052905</v>
      </c>
      <c r="AE48" s="121">
        <v>1.5940451397029469</v>
      </c>
      <c r="AF48" s="121">
        <v>4.4972301924608926</v>
      </c>
      <c r="AG48" s="121">
        <v>5.7408291635506536</v>
      </c>
      <c r="AH48" s="121">
        <v>9297.5691838202547</v>
      </c>
      <c r="AI48" s="121">
        <v>0</v>
      </c>
      <c r="AJ48" s="253">
        <v>80.47</v>
      </c>
      <c r="AK48" s="253">
        <v>3.522053393779383</v>
      </c>
      <c r="AL48" s="253">
        <v>0.26253460865515144</v>
      </c>
      <c r="AM48" s="121">
        <v>21.097065198746094</v>
      </c>
      <c r="AN48" s="121">
        <v>14.820744968520572</v>
      </c>
      <c r="AO48" s="121">
        <v>0</v>
      </c>
      <c r="AP48" s="253">
        <v>0.46196452279092109</v>
      </c>
      <c r="AQ48" s="121">
        <v>6.7679209855050181E-3</v>
      </c>
      <c r="AR48" s="121">
        <v>6.7679209855050181E-3</v>
      </c>
      <c r="AS48" s="121">
        <v>6.7679209855050181E-3</v>
      </c>
      <c r="AT48" s="121">
        <v>6.7679209855050181E-3</v>
      </c>
      <c r="AU48" s="121">
        <v>0</v>
      </c>
      <c r="AV48" s="121">
        <v>8.4169999999999995E-2</v>
      </c>
      <c r="AW48" s="121">
        <v>39.015153596942213</v>
      </c>
      <c r="AX48" s="121">
        <v>1.1492090955499121</v>
      </c>
      <c r="AY48" s="253">
        <v>2.3836979075828654E-2</v>
      </c>
      <c r="AZ48" s="253">
        <v>1.7768134873385468E-3</v>
      </c>
      <c r="BA48" s="121">
        <v>0.14278327029116128</v>
      </c>
      <c r="BB48" s="121">
        <v>0.10030563089326829</v>
      </c>
      <c r="BC48" s="121">
        <v>0</v>
      </c>
      <c r="BD48" s="121">
        <v>3.8883553883311828E-2</v>
      </c>
      <c r="BE48" s="121">
        <v>20.731877093558897</v>
      </c>
      <c r="BF48" s="121">
        <v>0.36518810518719741</v>
      </c>
      <c r="BG48" s="121">
        <v>14.564199343736778</v>
      </c>
      <c r="BH48" s="121">
        <v>0.25654562478379228</v>
      </c>
      <c r="BI48" s="121">
        <v>3.4610869990166231</v>
      </c>
      <c r="BJ48" s="121">
        <v>6.0966394762759564E-2</v>
      </c>
      <c r="BK48" s="121">
        <v>0.2579901606299097</v>
      </c>
      <c r="BL48" s="121">
        <v>4.5444480252417032E-3</v>
      </c>
      <c r="BM48" s="121">
        <v>0</v>
      </c>
      <c r="BN48" s="121">
        <v>0</v>
      </c>
      <c r="BO48" s="121">
        <v>0</v>
      </c>
      <c r="BP48" s="121">
        <v>0.46196452279092109</v>
      </c>
      <c r="BQ48" s="121"/>
      <c r="BR48" s="122"/>
      <c r="BS48" s="10"/>
      <c r="BT48" s="10"/>
      <c r="BU48" s="10"/>
      <c r="BV48" s="10"/>
      <c r="BW48" s="10"/>
      <c r="BX48" s="10"/>
      <c r="BY48" s="10"/>
      <c r="BZ48" s="10"/>
      <c r="CA48" s="10"/>
    </row>
    <row r="49" spans="2:79" x14ac:dyDescent="0.2">
      <c r="B49" s="123" t="s">
        <v>229</v>
      </c>
      <c r="C49" s="252"/>
      <c r="D49" s="252"/>
      <c r="E49" s="252"/>
      <c r="F49" s="252"/>
      <c r="G49" s="252"/>
      <c r="H49" s="121" t="s">
        <v>478</v>
      </c>
      <c r="I49" s="121" t="s">
        <v>479</v>
      </c>
      <c r="J49" s="121" t="s">
        <v>479</v>
      </c>
      <c r="K49" s="121" t="s">
        <v>478</v>
      </c>
      <c r="L49" s="121" t="s">
        <v>478</v>
      </c>
      <c r="M49" s="121">
        <v>33.736540099999999</v>
      </c>
      <c r="N49" s="121">
        <v>-118.264982</v>
      </c>
      <c r="O49" s="121">
        <v>31.230416000000002</v>
      </c>
      <c r="P49" s="121">
        <v>121.47370100000001</v>
      </c>
      <c r="Q49" s="121">
        <v>31.230416000000002</v>
      </c>
      <c r="R49" s="121">
        <v>121.47370100000001</v>
      </c>
      <c r="S49" s="121">
        <v>33.736540099999999</v>
      </c>
      <c r="T49" s="121">
        <v>-118.264982</v>
      </c>
      <c r="U49" s="121" t="s">
        <v>542</v>
      </c>
      <c r="V49" s="121">
        <v>10481.366833642593</v>
      </c>
      <c r="W49" s="121">
        <v>160.94</v>
      </c>
      <c r="X49" s="121">
        <v>0</v>
      </c>
      <c r="Y49" s="121">
        <v>0</v>
      </c>
      <c r="Z49" s="121">
        <v>10481.366833642593</v>
      </c>
      <c r="AA49" s="121">
        <v>160.94</v>
      </c>
      <c r="AB49" s="121">
        <v>0.37881443247644814</v>
      </c>
      <c r="AC49" s="121">
        <v>2.8236908321372583E-2</v>
      </c>
      <c r="AD49" s="121">
        <v>2.2690947259052905</v>
      </c>
      <c r="AE49" s="121">
        <v>1.5940451397029469</v>
      </c>
      <c r="AF49" s="121">
        <v>4.4972301924608926</v>
      </c>
      <c r="AG49" s="121">
        <v>5.7408291635506536</v>
      </c>
      <c r="AH49" s="121">
        <v>10642.306833642593</v>
      </c>
      <c r="AI49" s="121">
        <v>0</v>
      </c>
      <c r="AJ49" s="253">
        <v>10642.306833642593</v>
      </c>
      <c r="AK49" s="253">
        <v>4.0314594234265444</v>
      </c>
      <c r="AL49" s="253">
        <v>0.30050584238948286</v>
      </c>
      <c r="AM49" s="121">
        <v>24.14840230768424</v>
      </c>
      <c r="AN49" s="121">
        <v>16.964317483395433</v>
      </c>
      <c r="AO49" s="121">
        <v>0</v>
      </c>
      <c r="AP49" s="121">
        <v>61.095665438029812</v>
      </c>
      <c r="AQ49" s="121">
        <v>6.595641957800334E-3</v>
      </c>
      <c r="AR49" s="121">
        <v>6.595641957800334E-3</v>
      </c>
      <c r="AS49" s="121">
        <v>6.595641957800334E-3</v>
      </c>
      <c r="AT49" s="121">
        <v>6.595641957800334E-3</v>
      </c>
      <c r="AU49" s="121">
        <v>0</v>
      </c>
      <c r="AV49" s="121">
        <v>6.595641957800334E-3</v>
      </c>
      <c r="AW49" s="121">
        <v>104.92917687658468</v>
      </c>
      <c r="AX49" s="121">
        <v>1.6111736183408332</v>
      </c>
      <c r="AY49" s="253">
        <v>2.6590062924321659E-2</v>
      </c>
      <c r="AZ49" s="253">
        <v>1.9820289426282075E-3</v>
      </c>
      <c r="BA49" s="121">
        <v>0.1592742154744046</v>
      </c>
      <c r="BB49" s="121">
        <v>0.11189056417892869</v>
      </c>
      <c r="BC49" s="121">
        <v>0</v>
      </c>
      <c r="BD49" s="121">
        <v>0.40296513440280113</v>
      </c>
      <c r="BE49" s="121">
        <v>23.783214202497042</v>
      </c>
      <c r="BF49" s="121">
        <v>0.36518810518719741</v>
      </c>
      <c r="BG49" s="121">
        <v>16.707771858611643</v>
      </c>
      <c r="BH49" s="121">
        <v>0.25654562478379228</v>
      </c>
      <c r="BI49" s="121">
        <v>3.970493028663785</v>
      </c>
      <c r="BJ49" s="121">
        <v>6.0966394762759564E-2</v>
      </c>
      <c r="BK49" s="121">
        <v>0.29596139436424113</v>
      </c>
      <c r="BL49" s="121">
        <v>4.5444480252417032E-3</v>
      </c>
      <c r="BM49" s="121">
        <v>0</v>
      </c>
      <c r="BN49" s="121">
        <v>0</v>
      </c>
      <c r="BO49" s="121">
        <v>60.171736392447968</v>
      </c>
      <c r="BP49" s="121">
        <v>0.92392904558184219</v>
      </c>
      <c r="BQ49" s="121"/>
      <c r="BR49" s="122"/>
      <c r="BS49" s="10"/>
      <c r="BT49" s="10"/>
      <c r="BU49" s="10"/>
      <c r="BV49" s="10"/>
      <c r="BW49" s="10"/>
      <c r="BX49" s="10"/>
      <c r="BY49" s="10"/>
      <c r="BZ49" s="10"/>
      <c r="CA49" s="10"/>
    </row>
    <row r="50" spans="2:79" x14ac:dyDescent="0.2">
      <c r="B50" s="123"/>
      <c r="C50" s="252"/>
      <c r="D50" s="252"/>
      <c r="E50" s="252"/>
      <c r="F50" s="252"/>
      <c r="G50" s="252"/>
      <c r="H50" s="121" t="s">
        <v>479</v>
      </c>
      <c r="I50" s="121" t="s">
        <v>479</v>
      </c>
      <c r="J50" s="121" t="s">
        <v>479</v>
      </c>
      <c r="K50" s="121" t="s">
        <v>478</v>
      </c>
      <c r="L50" s="121" t="s">
        <v>478</v>
      </c>
      <c r="M50" s="121">
        <v>31.230416000000002</v>
      </c>
      <c r="N50" s="121">
        <v>121.47370100000001</v>
      </c>
      <c r="O50" s="121">
        <v>31.230416000000002</v>
      </c>
      <c r="P50" s="121">
        <v>121.47370100000001</v>
      </c>
      <c r="Q50" s="121">
        <v>31.230416000000002</v>
      </c>
      <c r="R50" s="121">
        <v>121.47370100000001</v>
      </c>
      <c r="S50" s="121">
        <v>33.736540099999999</v>
      </c>
      <c r="T50" s="121">
        <v>-118.264982</v>
      </c>
      <c r="U50" s="121" t="s">
        <v>542</v>
      </c>
      <c r="V50" s="121">
        <v>0</v>
      </c>
      <c r="W50" s="121">
        <v>80.47</v>
      </c>
      <c r="X50" s="121">
        <v>0</v>
      </c>
      <c r="Y50" s="121">
        <v>0</v>
      </c>
      <c r="Z50" s="121">
        <v>10481.366833642593</v>
      </c>
      <c r="AA50" s="121">
        <v>160.94</v>
      </c>
      <c r="AB50" s="121">
        <v>0.37881443247644814</v>
      </c>
      <c r="AC50" s="121">
        <v>2.8236908321372583E-2</v>
      </c>
      <c r="AD50" s="121">
        <v>2.2690947259052905</v>
      </c>
      <c r="AE50" s="121">
        <v>1.5940451397029469</v>
      </c>
      <c r="AF50" s="121">
        <v>4.4972301924608926</v>
      </c>
      <c r="AG50" s="121">
        <v>5.7408291635506536</v>
      </c>
      <c r="AH50" s="121">
        <v>80.47</v>
      </c>
      <c r="AI50" s="121">
        <v>0</v>
      </c>
      <c r="AJ50" s="253">
        <v>10642.306833642593</v>
      </c>
      <c r="AK50" s="253">
        <v>3.0483197381379782E-2</v>
      </c>
      <c r="AL50" s="253">
        <v>2.2722240126208516E-3</v>
      </c>
      <c r="AM50" s="121">
        <v>0.1825940525935987</v>
      </c>
      <c r="AN50" s="121">
        <v>0.12827281239189614</v>
      </c>
      <c r="AO50" s="121">
        <v>0</v>
      </c>
      <c r="AP50" s="121">
        <v>61.095665438029812</v>
      </c>
      <c r="AQ50" s="121">
        <v>8.4169999999999995E-2</v>
      </c>
      <c r="AR50" s="121">
        <v>8.4169999999999995E-2</v>
      </c>
      <c r="AS50" s="121">
        <v>8.4169999999999995E-2</v>
      </c>
      <c r="AT50" s="121">
        <v>8.4169999999999995E-2</v>
      </c>
      <c r="AU50" s="121">
        <v>0</v>
      </c>
      <c r="AV50" s="121">
        <v>6.595641957800334E-3</v>
      </c>
      <c r="AW50" s="121">
        <v>60.171736392447968</v>
      </c>
      <c r="AX50" s="121">
        <v>1.2675513319613376</v>
      </c>
      <c r="AY50" s="253">
        <v>2.5657707235907361E-3</v>
      </c>
      <c r="AZ50" s="253">
        <v>1.9125309514229707E-4</v>
      </c>
      <c r="BA50" s="121">
        <v>1.5368941406803203E-2</v>
      </c>
      <c r="BB50" s="121">
        <v>1.0796722619025898E-2</v>
      </c>
      <c r="BC50" s="121">
        <v>0</v>
      </c>
      <c r="BD50" s="121">
        <v>0.40296513440280113</v>
      </c>
      <c r="BE50" s="121">
        <v>0</v>
      </c>
      <c r="BF50" s="121">
        <v>0.1825940525935987</v>
      </c>
      <c r="BG50" s="121">
        <v>0</v>
      </c>
      <c r="BH50" s="121">
        <v>0.12827281239189614</v>
      </c>
      <c r="BI50" s="121">
        <v>0</v>
      </c>
      <c r="BJ50" s="121">
        <v>3.0483197381379782E-2</v>
      </c>
      <c r="BK50" s="121">
        <v>0</v>
      </c>
      <c r="BL50" s="121">
        <v>2.2722240126208516E-3</v>
      </c>
      <c r="BM50" s="121">
        <v>0</v>
      </c>
      <c r="BN50" s="121">
        <v>0</v>
      </c>
      <c r="BO50" s="121">
        <v>60.171736392447968</v>
      </c>
      <c r="BP50" s="121">
        <v>0.92392904558184219</v>
      </c>
      <c r="BQ50" s="121"/>
      <c r="BR50" s="122"/>
      <c r="BS50" s="10"/>
      <c r="BT50" s="10"/>
      <c r="BU50" s="10"/>
      <c r="BV50" s="10"/>
      <c r="BW50" s="10"/>
      <c r="BX50" s="10"/>
      <c r="BY50" s="10"/>
      <c r="BZ50" s="10"/>
      <c r="CA50" s="10"/>
    </row>
    <row r="51" spans="2:79" x14ac:dyDescent="0.2">
      <c r="B51" s="123"/>
      <c r="C51" s="252"/>
      <c r="D51" s="252"/>
      <c r="E51" s="252"/>
      <c r="F51" s="252"/>
      <c r="G51" s="252"/>
      <c r="H51" s="121" t="s">
        <v>480</v>
      </c>
      <c r="I51" s="121" t="s">
        <v>479</v>
      </c>
      <c r="J51" s="121" t="s">
        <v>479</v>
      </c>
      <c r="K51" s="121" t="s">
        <v>478</v>
      </c>
      <c r="L51" s="121" t="s">
        <v>478</v>
      </c>
      <c r="M51" s="121">
        <v>35.616811599999998</v>
      </c>
      <c r="N51" s="121">
        <v>139.79578069999999</v>
      </c>
      <c r="O51" s="121">
        <v>31.230416000000002</v>
      </c>
      <c r="P51" s="121">
        <v>121.47370100000001</v>
      </c>
      <c r="Q51" s="121">
        <v>31.230416000000002</v>
      </c>
      <c r="R51" s="121">
        <v>121.47370100000001</v>
      </c>
      <c r="S51" s="121">
        <v>33.736540099999999</v>
      </c>
      <c r="T51" s="121">
        <v>-118.264982</v>
      </c>
      <c r="U51" s="121" t="s">
        <v>542</v>
      </c>
      <c r="V51" s="121">
        <v>1769.3835953646901</v>
      </c>
      <c r="W51" s="121">
        <v>160.94</v>
      </c>
      <c r="X51" s="121">
        <v>0</v>
      </c>
      <c r="Y51" s="121">
        <v>0</v>
      </c>
      <c r="Z51" s="121">
        <v>10481.366833642593</v>
      </c>
      <c r="AA51" s="121">
        <v>160.94</v>
      </c>
      <c r="AB51" s="121">
        <v>0.37881443247644814</v>
      </c>
      <c r="AC51" s="121">
        <v>2.8236908321372583E-2</v>
      </c>
      <c r="AD51" s="121">
        <v>2.2690947259052905</v>
      </c>
      <c r="AE51" s="121">
        <v>1.5940451397029469</v>
      </c>
      <c r="AF51" s="121">
        <v>4.4972301924608926</v>
      </c>
      <c r="AG51" s="121">
        <v>5.7408291635506536</v>
      </c>
      <c r="AH51" s="121">
        <v>1930.3235953646902</v>
      </c>
      <c r="AI51" s="121">
        <v>0</v>
      </c>
      <c r="AJ51" s="253">
        <v>10642.306833642593</v>
      </c>
      <c r="AK51" s="253">
        <v>0.73123443727397208</v>
      </c>
      <c r="AL51" s="253">
        <v>5.4506370392895062E-2</v>
      </c>
      <c r="AM51" s="121">
        <v>4.3800870895325561</v>
      </c>
      <c r="AN51" s="121">
        <v>3.0770229452450022</v>
      </c>
      <c r="AO51" s="121">
        <v>0</v>
      </c>
      <c r="AP51" s="121">
        <v>61.095665438029812</v>
      </c>
      <c r="AQ51" s="121">
        <v>1.1971541915910863E-2</v>
      </c>
      <c r="AR51" s="121">
        <v>1.1971541915910863E-2</v>
      </c>
      <c r="AS51" s="121">
        <v>1.1971541915910863E-2</v>
      </c>
      <c r="AT51" s="121">
        <v>1.1971541915910863E-2</v>
      </c>
      <c r="AU51" s="121">
        <v>0</v>
      </c>
      <c r="AV51" s="121">
        <v>6.595641957800334E-3</v>
      </c>
      <c r="AW51" s="121">
        <v>67.727342662133395</v>
      </c>
      <c r="AX51" s="121">
        <v>1.6111736183408332</v>
      </c>
      <c r="AY51" s="253">
        <v>8.7540037161828489E-3</v>
      </c>
      <c r="AZ51" s="253">
        <v>6.5252529784270606E-4</v>
      </c>
      <c r="BA51" s="121">
        <v>5.2436396187679014E-2</v>
      </c>
      <c r="BB51" s="121">
        <v>3.6836709165220041E-2</v>
      </c>
      <c r="BC51" s="121">
        <v>0</v>
      </c>
      <c r="BD51" s="121">
        <v>0.40296513440280113</v>
      </c>
      <c r="BE51" s="121">
        <v>4.0148989843453586</v>
      </c>
      <c r="BF51" s="121">
        <v>0.36518810518719741</v>
      </c>
      <c r="BG51" s="121">
        <v>2.8204773204612099</v>
      </c>
      <c r="BH51" s="121">
        <v>0.25654562478379228</v>
      </c>
      <c r="BI51" s="121">
        <v>0.67026804251121241</v>
      </c>
      <c r="BJ51" s="121">
        <v>6.0966394762759564E-2</v>
      </c>
      <c r="BK51" s="121">
        <v>4.9961922367653358E-2</v>
      </c>
      <c r="BL51" s="121">
        <v>4.5444480252417032E-3</v>
      </c>
      <c r="BM51" s="121">
        <v>0</v>
      </c>
      <c r="BN51" s="121">
        <v>0</v>
      </c>
      <c r="BO51" s="121">
        <v>60.171736392447968</v>
      </c>
      <c r="BP51" s="121">
        <v>0.92392904558184219</v>
      </c>
      <c r="BQ51" s="121"/>
      <c r="BR51" s="122"/>
      <c r="BS51" s="10"/>
      <c r="BT51" s="10"/>
      <c r="BU51" s="10"/>
      <c r="BV51" s="10"/>
      <c r="BW51" s="10"/>
      <c r="BX51" s="10"/>
      <c r="BY51" s="10"/>
      <c r="BZ51" s="10"/>
      <c r="CA51" s="10"/>
    </row>
    <row r="52" spans="2:79" x14ac:dyDescent="0.2">
      <c r="B52" s="123"/>
      <c r="C52" s="252"/>
      <c r="D52" s="252"/>
      <c r="E52" s="252"/>
      <c r="F52" s="252"/>
      <c r="G52" s="252"/>
      <c r="H52" s="121" t="s">
        <v>481</v>
      </c>
      <c r="I52" s="121" t="s">
        <v>479</v>
      </c>
      <c r="J52" s="121" t="s">
        <v>479</v>
      </c>
      <c r="K52" s="121" t="s">
        <v>478</v>
      </c>
      <c r="L52" s="121" t="s">
        <v>478</v>
      </c>
      <c r="M52" s="121">
        <v>35.1035355</v>
      </c>
      <c r="N52" s="121">
        <v>129.04236879999999</v>
      </c>
      <c r="O52" s="121">
        <v>31.230416000000002</v>
      </c>
      <c r="P52" s="121">
        <v>121.47370100000001</v>
      </c>
      <c r="Q52" s="121">
        <v>31.230416000000002</v>
      </c>
      <c r="R52" s="121">
        <v>121.47370100000001</v>
      </c>
      <c r="S52" s="121">
        <v>33.736540099999999</v>
      </c>
      <c r="T52" s="121">
        <v>-118.264982</v>
      </c>
      <c r="U52" s="121" t="s">
        <v>542</v>
      </c>
      <c r="V52" s="121">
        <v>826.53008575379351</v>
      </c>
      <c r="W52" s="121">
        <v>160.94</v>
      </c>
      <c r="X52" s="121">
        <v>0</v>
      </c>
      <c r="Y52" s="121">
        <v>0</v>
      </c>
      <c r="Z52" s="121">
        <v>10481.366833642593</v>
      </c>
      <c r="AA52" s="121">
        <v>160.94</v>
      </c>
      <c r="AB52" s="121">
        <v>0.37881443247644814</v>
      </c>
      <c r="AC52" s="121">
        <v>2.8236908321372583E-2</v>
      </c>
      <c r="AD52" s="121">
        <v>2.2690947259052905</v>
      </c>
      <c r="AE52" s="121">
        <v>1.5940451397029469</v>
      </c>
      <c r="AF52" s="121">
        <v>4.4972301924608926</v>
      </c>
      <c r="AG52" s="121">
        <v>5.7408291635506536</v>
      </c>
      <c r="AH52" s="121">
        <v>987.47008575379346</v>
      </c>
      <c r="AI52" s="121">
        <v>0</v>
      </c>
      <c r="AJ52" s="253">
        <v>10642.306833642593</v>
      </c>
      <c r="AK52" s="253">
        <v>0.37406792012229284</v>
      </c>
      <c r="AL52" s="253">
        <v>2.7883102281527787E-2</v>
      </c>
      <c r="AM52" s="121">
        <v>2.2406631635731777</v>
      </c>
      <c r="AN52" s="121">
        <v>1.5740718907978868</v>
      </c>
      <c r="AO52" s="121">
        <v>0</v>
      </c>
      <c r="AP52" s="121">
        <v>61.095665438029812</v>
      </c>
      <c r="AQ52" s="121">
        <v>1.8241869017550805E-2</v>
      </c>
      <c r="AR52" s="121">
        <v>1.8241869017550805E-2</v>
      </c>
      <c r="AS52" s="121">
        <v>1.8241869017550805E-2</v>
      </c>
      <c r="AT52" s="121">
        <v>1.8241869017550805E-2</v>
      </c>
      <c r="AU52" s="121">
        <v>0</v>
      </c>
      <c r="AV52" s="121">
        <v>6.595641957800334E-3</v>
      </c>
      <c r="AW52" s="121">
        <v>63.701177896463861</v>
      </c>
      <c r="AX52" s="121">
        <v>1.6111736183408332</v>
      </c>
      <c r="AY52" s="253">
        <v>6.8236980025385236E-3</v>
      </c>
      <c r="AZ52" s="253">
        <v>5.0863989962260197E-4</v>
      </c>
      <c r="BA52" s="121">
        <v>4.0873883942352925E-2</v>
      </c>
      <c r="BB52" s="121">
        <v>2.8714013256143586E-2</v>
      </c>
      <c r="BC52" s="121">
        <v>0</v>
      </c>
      <c r="BD52" s="121">
        <v>0.40296513440280113</v>
      </c>
      <c r="BE52" s="121">
        <v>1.8754750583859805</v>
      </c>
      <c r="BF52" s="121">
        <v>0.36518810518719741</v>
      </c>
      <c r="BG52" s="121">
        <v>1.3175262660140945</v>
      </c>
      <c r="BH52" s="121">
        <v>0.25654562478379228</v>
      </c>
      <c r="BI52" s="121">
        <v>0.31310152535953328</v>
      </c>
      <c r="BJ52" s="121">
        <v>6.0966394762759564E-2</v>
      </c>
      <c r="BK52" s="121">
        <v>2.3338654256286086E-2</v>
      </c>
      <c r="BL52" s="121">
        <v>4.5444480252417032E-3</v>
      </c>
      <c r="BM52" s="121">
        <v>0</v>
      </c>
      <c r="BN52" s="121">
        <v>0</v>
      </c>
      <c r="BO52" s="121">
        <v>60.171736392447968</v>
      </c>
      <c r="BP52" s="121">
        <v>0.92392904558184219</v>
      </c>
      <c r="BQ52" s="121"/>
      <c r="BR52" s="122"/>
      <c r="BS52" s="10"/>
      <c r="BT52" s="10"/>
      <c r="BU52" s="10"/>
      <c r="BV52" s="10"/>
      <c r="BW52" s="10"/>
      <c r="BX52" s="10"/>
      <c r="BY52" s="10"/>
      <c r="BZ52" s="10"/>
      <c r="CA52" s="10"/>
    </row>
    <row r="53" spans="2:79" x14ac:dyDescent="0.2">
      <c r="B53" s="123"/>
      <c r="C53" s="252"/>
      <c r="D53" s="252"/>
      <c r="E53" s="252"/>
      <c r="F53" s="252"/>
      <c r="G53" s="252"/>
      <c r="H53" s="121" t="s">
        <v>482</v>
      </c>
      <c r="I53" s="121" t="s">
        <v>479</v>
      </c>
      <c r="J53" s="121" t="s">
        <v>479</v>
      </c>
      <c r="K53" s="121" t="s">
        <v>478</v>
      </c>
      <c r="L53" s="121" t="s">
        <v>478</v>
      </c>
      <c r="M53" s="121">
        <v>53.507096500000003</v>
      </c>
      <c r="N53" s="121">
        <v>9.96792329999999</v>
      </c>
      <c r="O53" s="121">
        <v>31.230416000000002</v>
      </c>
      <c r="P53" s="121">
        <v>121.47370100000001</v>
      </c>
      <c r="Q53" s="121">
        <v>31.230416000000002</v>
      </c>
      <c r="R53" s="121">
        <v>121.47370100000001</v>
      </c>
      <c r="S53" s="121">
        <v>33.736540099999999</v>
      </c>
      <c r="T53" s="121">
        <v>-118.264982</v>
      </c>
      <c r="U53" s="121" t="s">
        <v>542</v>
      </c>
      <c r="V53" s="121">
        <v>8549.6498555689359</v>
      </c>
      <c r="W53" s="121">
        <v>160.94</v>
      </c>
      <c r="X53" s="121">
        <v>0</v>
      </c>
      <c r="Y53" s="121">
        <v>0</v>
      </c>
      <c r="Z53" s="121">
        <v>10481.366833642593</v>
      </c>
      <c r="AA53" s="121">
        <v>160.94</v>
      </c>
      <c r="AB53" s="121">
        <v>0.37881443247644814</v>
      </c>
      <c r="AC53" s="121">
        <v>2.8236908321372583E-2</v>
      </c>
      <c r="AD53" s="121">
        <v>2.2690947259052905</v>
      </c>
      <c r="AE53" s="121">
        <v>1.5940451397029469</v>
      </c>
      <c r="AF53" s="121">
        <v>4.4972301924608926</v>
      </c>
      <c r="AG53" s="121">
        <v>5.7408291635506536</v>
      </c>
      <c r="AH53" s="121">
        <v>8710.5898555689364</v>
      </c>
      <c r="AI53" s="121">
        <v>0</v>
      </c>
      <c r="AJ53" s="253">
        <v>10642.306833642593</v>
      </c>
      <c r="AK53" s="253">
        <v>3.299697152672453</v>
      </c>
      <c r="AL53" s="253">
        <v>0.24596012717677812</v>
      </c>
      <c r="AM53" s="121">
        <v>19.765153500795602</v>
      </c>
      <c r="AN53" s="121">
        <v>13.885073423215458</v>
      </c>
      <c r="AO53" s="121">
        <v>0</v>
      </c>
      <c r="AP53" s="253">
        <v>61.095665438029812</v>
      </c>
      <c r="AQ53" s="121">
        <v>6.8597977865461589E-3</v>
      </c>
      <c r="AR53" s="121">
        <v>6.8597977865461589E-3</v>
      </c>
      <c r="AS53" s="121">
        <v>6.8597977865461589E-3</v>
      </c>
      <c r="AT53" s="121">
        <v>6.8597977865461589E-3</v>
      </c>
      <c r="AU53" s="121">
        <v>0</v>
      </c>
      <c r="AV53" s="121">
        <v>6.595641957800334E-3</v>
      </c>
      <c r="AW53" s="121">
        <v>96.680376023549272</v>
      </c>
      <c r="AX53" s="121">
        <v>1.6111736183408332</v>
      </c>
      <c r="AY53" s="253">
        <v>2.2635255224175158E-2</v>
      </c>
      <c r="AZ53" s="253">
        <v>1.6872367359858742E-3</v>
      </c>
      <c r="BA53" s="121">
        <v>0.13558495623550273</v>
      </c>
      <c r="BB53" s="121">
        <v>9.5248795934604294E-2</v>
      </c>
      <c r="BC53" s="121">
        <v>0</v>
      </c>
      <c r="BD53" s="121">
        <v>0.40296513440280113</v>
      </c>
      <c r="BE53" s="121">
        <v>19.399965395608401</v>
      </c>
      <c r="BF53" s="121">
        <v>0.36518810518719741</v>
      </c>
      <c r="BG53" s="121">
        <v>13.628527798431664</v>
      </c>
      <c r="BH53" s="121">
        <v>0.25654562478379228</v>
      </c>
      <c r="BI53" s="121">
        <v>3.2387307579096931</v>
      </c>
      <c r="BJ53" s="121">
        <v>6.0966394762759564E-2</v>
      </c>
      <c r="BK53" s="121">
        <v>0.24141567915153639</v>
      </c>
      <c r="BL53" s="121">
        <v>4.5444480252417032E-3</v>
      </c>
      <c r="BM53" s="121">
        <v>0</v>
      </c>
      <c r="BN53" s="121">
        <v>0</v>
      </c>
      <c r="BO53" s="121">
        <v>60.171736392447968</v>
      </c>
      <c r="BP53" s="121">
        <v>0.92392904558184219</v>
      </c>
      <c r="BQ53" s="121"/>
      <c r="BR53" s="122"/>
      <c r="BS53" s="10"/>
      <c r="BT53" s="10"/>
      <c r="BU53" s="10"/>
      <c r="BV53" s="10"/>
      <c r="BW53" s="10"/>
      <c r="BX53" s="10"/>
      <c r="BY53" s="10"/>
      <c r="BZ53" s="10"/>
      <c r="CA53" s="10"/>
    </row>
    <row r="54" spans="2:79" x14ac:dyDescent="0.2">
      <c r="B54" s="123" t="s">
        <v>170</v>
      </c>
      <c r="C54" s="252"/>
      <c r="D54" s="252"/>
      <c r="E54" s="252"/>
      <c r="F54" s="252"/>
      <c r="G54" s="252"/>
      <c r="H54" s="121" t="s">
        <v>478</v>
      </c>
      <c r="I54" s="121" t="s">
        <v>480</v>
      </c>
      <c r="J54" s="121" t="s">
        <v>480</v>
      </c>
      <c r="K54" s="121" t="s">
        <v>478</v>
      </c>
      <c r="L54" s="121" t="s">
        <v>478</v>
      </c>
      <c r="M54" s="121">
        <v>33.736540099999999</v>
      </c>
      <c r="N54" s="121">
        <v>-118.264982</v>
      </c>
      <c r="O54" s="121">
        <v>35.616811599999998</v>
      </c>
      <c r="P54" s="121">
        <v>139.79578069999999</v>
      </c>
      <c r="Q54" s="121">
        <v>35.616811599999998</v>
      </c>
      <c r="R54" s="121">
        <v>139.79578069999999</v>
      </c>
      <c r="S54" s="121">
        <v>33.736540099999999</v>
      </c>
      <c r="T54" s="121">
        <v>-118.264982</v>
      </c>
      <c r="U54" s="121" t="s">
        <v>542</v>
      </c>
      <c r="V54" s="121">
        <v>8852.6976130126332</v>
      </c>
      <c r="W54" s="121">
        <v>160.94</v>
      </c>
      <c r="X54" s="121">
        <v>0</v>
      </c>
      <c r="Y54" s="121">
        <v>0</v>
      </c>
      <c r="Z54" s="121">
        <v>8852.6976130126332</v>
      </c>
      <c r="AA54" s="121">
        <v>160.94</v>
      </c>
      <c r="AB54" s="121">
        <v>0.37881443247644814</v>
      </c>
      <c r="AC54" s="121">
        <v>2.8236908321372583E-2</v>
      </c>
      <c r="AD54" s="121">
        <v>2.2690947259052905</v>
      </c>
      <c r="AE54" s="121">
        <v>1.5940451397029469</v>
      </c>
      <c r="AF54" s="121">
        <v>4.4972301924608926</v>
      </c>
      <c r="AG54" s="121">
        <v>5.7408291635506536</v>
      </c>
      <c r="AH54" s="121">
        <v>9013.6376130126337</v>
      </c>
      <c r="AI54" s="121">
        <v>0</v>
      </c>
      <c r="AJ54" s="253">
        <v>9013.6376130126337</v>
      </c>
      <c r="AK54" s="253">
        <v>3.4144960169217473</v>
      </c>
      <c r="AL54" s="253">
        <v>0.25451725892071336</v>
      </c>
      <c r="AM54" s="121">
        <v>20.452797568908519</v>
      </c>
      <c r="AN54" s="121">
        <v>14.36814522806646</v>
      </c>
      <c r="AO54" s="121">
        <v>0</v>
      </c>
      <c r="AP54" s="253">
        <v>51.745753678460034</v>
      </c>
      <c r="AQ54" s="121">
        <v>6.8108691111868676E-3</v>
      </c>
      <c r="AR54" s="121">
        <v>6.8108691111868676E-3</v>
      </c>
      <c r="AS54" s="121">
        <v>6.8108691111868676E-3</v>
      </c>
      <c r="AT54" s="121">
        <v>6.8108691111868676E-3</v>
      </c>
      <c r="AU54" s="121">
        <v>0</v>
      </c>
      <c r="AV54" s="121">
        <v>6.8108691111868676E-3</v>
      </c>
      <c r="AW54" s="121">
        <v>88.624536132936626</v>
      </c>
      <c r="AX54" s="121">
        <v>1.6111736183408332</v>
      </c>
      <c r="AY54" s="253">
        <v>2.3255685451922921E-2</v>
      </c>
      <c r="AZ54" s="253">
        <v>1.733483737047037E-3</v>
      </c>
      <c r="BA54" s="121">
        <v>0.13930132719943689</v>
      </c>
      <c r="BB54" s="121">
        <v>9.7859556518884838E-2</v>
      </c>
      <c r="BC54" s="121">
        <v>0</v>
      </c>
      <c r="BD54" s="121">
        <v>0.35243355536370768</v>
      </c>
      <c r="BE54" s="121">
        <v>20.087609463721321</v>
      </c>
      <c r="BF54" s="121">
        <v>0.36518810518719741</v>
      </c>
      <c r="BG54" s="121">
        <v>14.111599603282668</v>
      </c>
      <c r="BH54" s="121">
        <v>0.25654562478379228</v>
      </c>
      <c r="BI54" s="121">
        <v>3.3535296221589879</v>
      </c>
      <c r="BJ54" s="121">
        <v>6.0966394762759564E-2</v>
      </c>
      <c r="BK54" s="121">
        <v>0.2499728108954716</v>
      </c>
      <c r="BL54" s="121">
        <v>4.5444480252417032E-3</v>
      </c>
      <c r="BM54" s="121">
        <v>0</v>
      </c>
      <c r="BN54" s="121">
        <v>0</v>
      </c>
      <c r="BO54" s="121">
        <v>50.821824632878183</v>
      </c>
      <c r="BP54" s="121">
        <v>0.92392904558184219</v>
      </c>
      <c r="BQ54" s="121"/>
      <c r="BR54" s="122"/>
      <c r="BS54" s="10"/>
      <c r="BT54" s="10"/>
      <c r="BU54" s="10"/>
      <c r="BV54" s="10"/>
      <c r="BW54" s="10"/>
      <c r="BX54" s="10"/>
      <c r="BY54" s="10"/>
      <c r="BZ54" s="10"/>
      <c r="CA54" s="10"/>
    </row>
    <row r="55" spans="2:79" x14ac:dyDescent="0.2">
      <c r="B55" s="123"/>
      <c r="C55" s="252"/>
      <c r="D55" s="252"/>
      <c r="E55" s="252"/>
      <c r="F55" s="252"/>
      <c r="G55" s="252"/>
      <c r="H55" s="121" t="s">
        <v>479</v>
      </c>
      <c r="I55" s="121" t="s">
        <v>480</v>
      </c>
      <c r="J55" s="121" t="s">
        <v>480</v>
      </c>
      <c r="K55" s="121" t="s">
        <v>478</v>
      </c>
      <c r="L55" s="121" t="s">
        <v>478</v>
      </c>
      <c r="M55" s="121">
        <v>31.230416000000002</v>
      </c>
      <c r="N55" s="121">
        <v>121.47370100000001</v>
      </c>
      <c r="O55" s="121">
        <v>35.616811599999998</v>
      </c>
      <c r="P55" s="121">
        <v>139.79578069999999</v>
      </c>
      <c r="Q55" s="121">
        <v>35.616811599999998</v>
      </c>
      <c r="R55" s="121">
        <v>139.79578069999999</v>
      </c>
      <c r="S55" s="121">
        <v>33.736540099999999</v>
      </c>
      <c r="T55" s="121">
        <v>-118.264982</v>
      </c>
      <c r="U55" s="121" t="s">
        <v>542</v>
      </c>
      <c r="V55" s="121">
        <v>1769.3835953646901</v>
      </c>
      <c r="W55" s="121">
        <v>160.94</v>
      </c>
      <c r="X55" s="121">
        <v>0</v>
      </c>
      <c r="Y55" s="121">
        <v>0</v>
      </c>
      <c r="Z55" s="121">
        <v>8852.6976130126332</v>
      </c>
      <c r="AA55" s="121">
        <v>160.94</v>
      </c>
      <c r="AB55" s="121">
        <v>0.37881443247644814</v>
      </c>
      <c r="AC55" s="121">
        <v>2.8236908321372583E-2</v>
      </c>
      <c r="AD55" s="121">
        <v>2.2690947259052905</v>
      </c>
      <c r="AE55" s="121">
        <v>1.5940451397029469</v>
      </c>
      <c r="AF55" s="121">
        <v>4.4972301924608926</v>
      </c>
      <c r="AG55" s="121">
        <v>5.7408291635506536</v>
      </c>
      <c r="AH55" s="121">
        <v>1930.3235953646902</v>
      </c>
      <c r="AI55" s="121">
        <v>0</v>
      </c>
      <c r="AJ55" s="253">
        <v>9013.6376130126337</v>
      </c>
      <c r="AK55" s="253">
        <v>0.73123443727397208</v>
      </c>
      <c r="AL55" s="253">
        <v>5.4506370392895062E-2</v>
      </c>
      <c r="AM55" s="121">
        <v>4.3800870895325561</v>
      </c>
      <c r="AN55" s="121">
        <v>3.0770229452450022</v>
      </c>
      <c r="AO55" s="121">
        <v>0</v>
      </c>
      <c r="AP55" s="253">
        <v>51.745753678460034</v>
      </c>
      <c r="AQ55" s="121">
        <v>1.1971541915910863E-2</v>
      </c>
      <c r="AR55" s="121">
        <v>1.1971541915910863E-2</v>
      </c>
      <c r="AS55" s="121">
        <v>1.1971541915910863E-2</v>
      </c>
      <c r="AT55" s="121">
        <v>1.1971541915910863E-2</v>
      </c>
      <c r="AU55" s="121">
        <v>0</v>
      </c>
      <c r="AV55" s="121">
        <v>6.8108691111868676E-3</v>
      </c>
      <c r="AW55" s="121">
        <v>58.377430902563617</v>
      </c>
      <c r="AX55" s="121">
        <v>1.6111736183408332</v>
      </c>
      <c r="AY55" s="253">
        <v>8.7540037161828489E-3</v>
      </c>
      <c r="AZ55" s="253">
        <v>6.5252529784270606E-4</v>
      </c>
      <c r="BA55" s="121">
        <v>5.2436396187679014E-2</v>
      </c>
      <c r="BB55" s="121">
        <v>3.6836709165220041E-2</v>
      </c>
      <c r="BC55" s="121">
        <v>0</v>
      </c>
      <c r="BD55" s="121">
        <v>0.35243355536370768</v>
      </c>
      <c r="BE55" s="121">
        <v>4.0148989843453586</v>
      </c>
      <c r="BF55" s="121">
        <v>0.36518810518719741</v>
      </c>
      <c r="BG55" s="121">
        <v>2.8204773204612099</v>
      </c>
      <c r="BH55" s="121">
        <v>0.25654562478379228</v>
      </c>
      <c r="BI55" s="121">
        <v>0.67026804251121241</v>
      </c>
      <c r="BJ55" s="121">
        <v>6.0966394762759564E-2</v>
      </c>
      <c r="BK55" s="121">
        <v>4.9961922367653358E-2</v>
      </c>
      <c r="BL55" s="121">
        <v>4.5444480252417032E-3</v>
      </c>
      <c r="BM55" s="121">
        <v>0</v>
      </c>
      <c r="BN55" s="121">
        <v>0</v>
      </c>
      <c r="BO55" s="121">
        <v>50.821824632878183</v>
      </c>
      <c r="BP55" s="121">
        <v>0.92392904558184219</v>
      </c>
      <c r="BQ55" s="121"/>
      <c r="BR55" s="122"/>
      <c r="BS55" s="10"/>
      <c r="BT55" s="10"/>
      <c r="BU55" s="10"/>
      <c r="BV55" s="10"/>
      <c r="BW55" s="10"/>
      <c r="BX55" s="10"/>
      <c r="BY55" s="10"/>
      <c r="BZ55" s="10"/>
      <c r="CA55" s="10"/>
    </row>
    <row r="56" spans="2:79" x14ac:dyDescent="0.2">
      <c r="B56" s="123"/>
      <c r="C56" s="252"/>
      <c r="D56" s="252"/>
      <c r="E56" s="252"/>
      <c r="F56" s="252"/>
      <c r="G56" s="252"/>
      <c r="H56" s="121" t="s">
        <v>480</v>
      </c>
      <c r="I56" s="121" t="s">
        <v>480</v>
      </c>
      <c r="J56" s="121" t="s">
        <v>480</v>
      </c>
      <c r="K56" s="121" t="s">
        <v>478</v>
      </c>
      <c r="L56" s="121" t="s">
        <v>478</v>
      </c>
      <c r="M56" s="121">
        <v>35.616811599999998</v>
      </c>
      <c r="N56" s="121">
        <v>139.79578069999999</v>
      </c>
      <c r="O56" s="121">
        <v>35.616811599999998</v>
      </c>
      <c r="P56" s="121">
        <v>139.79578069999999</v>
      </c>
      <c r="Q56" s="121">
        <v>35.616811599999998</v>
      </c>
      <c r="R56" s="121">
        <v>139.79578069999999</v>
      </c>
      <c r="S56" s="121">
        <v>33.736540099999999</v>
      </c>
      <c r="T56" s="121">
        <v>-118.264982</v>
      </c>
      <c r="U56" s="121" t="s">
        <v>542</v>
      </c>
      <c r="V56" s="121">
        <v>0</v>
      </c>
      <c r="W56" s="121">
        <v>80.47</v>
      </c>
      <c r="X56" s="121">
        <v>0</v>
      </c>
      <c r="Y56" s="121">
        <v>0</v>
      </c>
      <c r="Z56" s="121">
        <v>8852.6976130126332</v>
      </c>
      <c r="AA56" s="121">
        <v>160.94</v>
      </c>
      <c r="AB56" s="121">
        <v>0.37881443247644814</v>
      </c>
      <c r="AC56" s="121">
        <v>2.8236908321372583E-2</v>
      </c>
      <c r="AD56" s="121">
        <v>2.2690947259052905</v>
      </c>
      <c r="AE56" s="121">
        <v>1.5940451397029469</v>
      </c>
      <c r="AF56" s="121">
        <v>4.4972301924608926</v>
      </c>
      <c r="AG56" s="121">
        <v>5.7408291635506536</v>
      </c>
      <c r="AH56" s="121">
        <v>80.47</v>
      </c>
      <c r="AI56" s="121">
        <v>0</v>
      </c>
      <c r="AJ56" s="253">
        <v>9013.6376130126337</v>
      </c>
      <c r="AK56" s="253">
        <v>3.0483197381379782E-2</v>
      </c>
      <c r="AL56" s="253">
        <v>2.2722240126208516E-3</v>
      </c>
      <c r="AM56" s="121">
        <v>0.1825940525935987</v>
      </c>
      <c r="AN56" s="121">
        <v>0.12827281239189614</v>
      </c>
      <c r="AO56" s="121">
        <v>0</v>
      </c>
      <c r="AP56" s="253">
        <v>51.745753678460034</v>
      </c>
      <c r="AQ56" s="121">
        <v>8.4169999999999995E-2</v>
      </c>
      <c r="AR56" s="121">
        <v>8.4169999999999995E-2</v>
      </c>
      <c r="AS56" s="121">
        <v>8.4169999999999995E-2</v>
      </c>
      <c r="AT56" s="121">
        <v>8.4169999999999995E-2</v>
      </c>
      <c r="AU56" s="121">
        <v>0</v>
      </c>
      <c r="AV56" s="121">
        <v>6.8108691111868676E-3</v>
      </c>
      <c r="AW56" s="121">
        <v>50.821824632878183</v>
      </c>
      <c r="AX56" s="121">
        <v>1.2675513319613376</v>
      </c>
      <c r="AY56" s="253">
        <v>2.5657707235907361E-3</v>
      </c>
      <c r="AZ56" s="253">
        <v>1.9125309514229707E-4</v>
      </c>
      <c r="BA56" s="121">
        <v>1.5368941406803203E-2</v>
      </c>
      <c r="BB56" s="121">
        <v>1.0796722619025898E-2</v>
      </c>
      <c r="BC56" s="121">
        <v>0</v>
      </c>
      <c r="BD56" s="121">
        <v>0.35243355536370768</v>
      </c>
      <c r="BE56" s="121">
        <v>0</v>
      </c>
      <c r="BF56" s="121">
        <v>0.1825940525935987</v>
      </c>
      <c r="BG56" s="121">
        <v>0</v>
      </c>
      <c r="BH56" s="121">
        <v>0.12827281239189614</v>
      </c>
      <c r="BI56" s="121">
        <v>0</v>
      </c>
      <c r="BJ56" s="121">
        <v>3.0483197381379782E-2</v>
      </c>
      <c r="BK56" s="121">
        <v>0</v>
      </c>
      <c r="BL56" s="121">
        <v>2.2722240126208516E-3</v>
      </c>
      <c r="BM56" s="121">
        <v>0</v>
      </c>
      <c r="BN56" s="121">
        <v>0</v>
      </c>
      <c r="BO56" s="121">
        <v>50.821824632878183</v>
      </c>
      <c r="BP56" s="121">
        <v>0.92392904558184219</v>
      </c>
      <c r="BQ56" s="121"/>
      <c r="BR56" s="122"/>
      <c r="BS56" s="10"/>
      <c r="BT56" s="10"/>
      <c r="BU56" s="10"/>
      <c r="BV56" s="10"/>
      <c r="BW56" s="10"/>
      <c r="BX56" s="10"/>
      <c r="BY56" s="10"/>
      <c r="BZ56" s="10"/>
      <c r="CA56" s="10"/>
    </row>
    <row r="57" spans="2:79" x14ac:dyDescent="0.2">
      <c r="B57" s="123"/>
      <c r="C57" s="252"/>
      <c r="D57" s="252"/>
      <c r="E57" s="252"/>
      <c r="F57" s="252"/>
      <c r="G57" s="252"/>
      <c r="H57" s="121" t="s">
        <v>481</v>
      </c>
      <c r="I57" s="121" t="s">
        <v>480</v>
      </c>
      <c r="J57" s="121" t="s">
        <v>480</v>
      </c>
      <c r="K57" s="121" t="s">
        <v>478</v>
      </c>
      <c r="L57" s="121" t="s">
        <v>478</v>
      </c>
      <c r="M57" s="121">
        <v>35.1035355</v>
      </c>
      <c r="N57" s="121">
        <v>129.04236879999999</v>
      </c>
      <c r="O57" s="121">
        <v>35.616811599999998</v>
      </c>
      <c r="P57" s="121">
        <v>139.79578069999999</v>
      </c>
      <c r="Q57" s="121">
        <v>35.616811599999998</v>
      </c>
      <c r="R57" s="121">
        <v>139.79578069999999</v>
      </c>
      <c r="S57" s="121">
        <v>33.736540099999999</v>
      </c>
      <c r="T57" s="121">
        <v>-118.264982</v>
      </c>
      <c r="U57" s="121" t="s">
        <v>542</v>
      </c>
      <c r="V57" s="121">
        <v>978.51678319176233</v>
      </c>
      <c r="W57" s="121">
        <v>160.94</v>
      </c>
      <c r="X57" s="121">
        <v>0</v>
      </c>
      <c r="Y57" s="121">
        <v>0</v>
      </c>
      <c r="Z57" s="121">
        <v>8852.6976130126332</v>
      </c>
      <c r="AA57" s="121">
        <v>160.94</v>
      </c>
      <c r="AB57" s="121">
        <v>0.37881443247644814</v>
      </c>
      <c r="AC57" s="121">
        <v>2.8236908321372583E-2</v>
      </c>
      <c r="AD57" s="121">
        <v>2.2690947259052905</v>
      </c>
      <c r="AE57" s="121">
        <v>1.5940451397029469</v>
      </c>
      <c r="AF57" s="121">
        <v>4.4972301924608926</v>
      </c>
      <c r="AG57" s="121">
        <v>5.7408291635506536</v>
      </c>
      <c r="AH57" s="121">
        <v>1139.4567831917623</v>
      </c>
      <c r="AI57" s="121">
        <v>0</v>
      </c>
      <c r="AJ57" s="253">
        <v>9013.6376130126337</v>
      </c>
      <c r="AK57" s="253">
        <v>0.43164267465622663</v>
      </c>
      <c r="AL57" s="253">
        <v>3.2174736723151909E-2</v>
      </c>
      <c r="AM57" s="121">
        <v>2.5855353771374356</v>
      </c>
      <c r="AN57" s="121">
        <v>1.8163455471483834</v>
      </c>
      <c r="AO57" s="121">
        <v>0</v>
      </c>
      <c r="AP57" s="253">
        <v>51.745753678460034</v>
      </c>
      <c r="AQ57" s="121">
        <v>1.652955341289717E-2</v>
      </c>
      <c r="AR57" s="121">
        <v>1.652955341289717E-2</v>
      </c>
      <c r="AS57" s="121">
        <v>1.652955341289717E-2</v>
      </c>
      <c r="AT57" s="121">
        <v>1.652955341289717E-2</v>
      </c>
      <c r="AU57" s="121">
        <v>0</v>
      </c>
      <c r="AV57" s="121">
        <v>6.8108691111868676E-3</v>
      </c>
      <c r="AW57" s="121">
        <v>55.000278395784392</v>
      </c>
      <c r="AX57" s="121">
        <v>1.6111736183408332</v>
      </c>
      <c r="AY57" s="253">
        <v>7.1348606460158942E-3</v>
      </c>
      <c r="AZ57" s="253">
        <v>5.3183402921124358E-4</v>
      </c>
      <c r="BA57" s="121">
        <v>4.2737745117328474E-2</v>
      </c>
      <c r="BB57" s="121">
        <v>3.0023380737867138E-2</v>
      </c>
      <c r="BC57" s="121">
        <v>0</v>
      </c>
      <c r="BD57" s="121">
        <v>0.35243355536370768</v>
      </c>
      <c r="BE57" s="121">
        <v>2.2203472719502382</v>
      </c>
      <c r="BF57" s="121">
        <v>0.36518810518719741</v>
      </c>
      <c r="BG57" s="121">
        <v>1.5597999223645911</v>
      </c>
      <c r="BH57" s="121">
        <v>0.25654562478379228</v>
      </c>
      <c r="BI57" s="121">
        <v>0.37067627989346708</v>
      </c>
      <c r="BJ57" s="121">
        <v>6.0966394762759564E-2</v>
      </c>
      <c r="BK57" s="121">
        <v>2.7630288697910205E-2</v>
      </c>
      <c r="BL57" s="121">
        <v>4.5444480252417032E-3</v>
      </c>
      <c r="BM57" s="121">
        <v>0</v>
      </c>
      <c r="BN57" s="121">
        <v>0</v>
      </c>
      <c r="BO57" s="121">
        <v>50.821824632878183</v>
      </c>
      <c r="BP57" s="121">
        <v>0.92392904558184219</v>
      </c>
      <c r="BQ57" s="121"/>
      <c r="BR57" s="122"/>
      <c r="BS57" s="10"/>
      <c r="BT57" s="10"/>
      <c r="BU57" s="10"/>
      <c r="BV57" s="10"/>
      <c r="BW57" s="10"/>
      <c r="BX57" s="10"/>
      <c r="BY57" s="10"/>
      <c r="BZ57" s="10"/>
      <c r="CA57" s="10"/>
    </row>
    <row r="58" spans="2:79" x14ac:dyDescent="0.2">
      <c r="B58" s="123"/>
      <c r="C58" s="252"/>
      <c r="D58" s="252"/>
      <c r="E58" s="252"/>
      <c r="F58" s="252"/>
      <c r="G58" s="252"/>
      <c r="H58" s="121" t="s">
        <v>482</v>
      </c>
      <c r="I58" s="121" t="s">
        <v>480</v>
      </c>
      <c r="J58" s="121" t="s">
        <v>480</v>
      </c>
      <c r="K58" s="121" t="s">
        <v>478</v>
      </c>
      <c r="L58" s="121" t="s">
        <v>478</v>
      </c>
      <c r="M58" s="121">
        <v>53.507096500000003</v>
      </c>
      <c r="N58" s="121">
        <v>9.96792329999999</v>
      </c>
      <c r="O58" s="121">
        <v>35.616811599999998</v>
      </c>
      <c r="P58" s="121">
        <v>139.79578069999999</v>
      </c>
      <c r="Q58" s="121">
        <v>35.616811599999998</v>
      </c>
      <c r="R58" s="121">
        <v>139.79578069999999</v>
      </c>
      <c r="S58" s="121">
        <v>33.736540099999999</v>
      </c>
      <c r="T58" s="121">
        <v>-118.264982</v>
      </c>
      <c r="U58" s="121" t="s">
        <v>542</v>
      </c>
      <c r="V58" s="121">
        <v>9020.2972527982074</v>
      </c>
      <c r="W58" s="121">
        <v>160.94</v>
      </c>
      <c r="X58" s="121">
        <v>0</v>
      </c>
      <c r="Y58" s="121">
        <v>0</v>
      </c>
      <c r="Z58" s="121">
        <v>8852.6976130126332</v>
      </c>
      <c r="AA58" s="121">
        <v>160.94</v>
      </c>
      <c r="AB58" s="121">
        <v>0.37881443247644814</v>
      </c>
      <c r="AC58" s="121">
        <v>2.8236908321372583E-2</v>
      </c>
      <c r="AD58" s="121">
        <v>2.2690947259052905</v>
      </c>
      <c r="AE58" s="121">
        <v>1.5940451397029469</v>
      </c>
      <c r="AF58" s="121">
        <v>4.4972301924608926</v>
      </c>
      <c r="AG58" s="121">
        <v>5.7408291635506536</v>
      </c>
      <c r="AH58" s="121">
        <v>9181.2372527982079</v>
      </c>
      <c r="AI58" s="121">
        <v>0</v>
      </c>
      <c r="AJ58" s="253">
        <v>9013.6376130126337</v>
      </c>
      <c r="AK58" s="253">
        <v>3.4779851793503767</v>
      </c>
      <c r="AL58" s="253">
        <v>0.25924975458403365</v>
      </c>
      <c r="AM58" s="121">
        <v>20.83309702760959</v>
      </c>
      <c r="AN58" s="121">
        <v>14.63530661928262</v>
      </c>
      <c r="AO58" s="121">
        <v>0</v>
      </c>
      <c r="AP58" s="253">
        <v>51.745753678460034</v>
      </c>
      <c r="AQ58" s="121">
        <v>6.7851963950044383E-3</v>
      </c>
      <c r="AR58" s="121">
        <v>6.7851963950044383E-3</v>
      </c>
      <c r="AS58" s="121">
        <v>6.7851963950044383E-3</v>
      </c>
      <c r="AT58" s="121">
        <v>6.7851963950044383E-3</v>
      </c>
      <c r="AU58" s="121">
        <v>0</v>
      </c>
      <c r="AV58" s="121">
        <v>6.8108691111868676E-3</v>
      </c>
      <c r="AW58" s="121">
        <v>89.340218640945807</v>
      </c>
      <c r="AX58" s="121">
        <v>1.6111736183408332</v>
      </c>
      <c r="AY58" s="253">
        <v>2.3598812500807042E-2</v>
      </c>
      <c r="AZ58" s="253">
        <v>1.7590605002093705E-3</v>
      </c>
      <c r="BA58" s="121">
        <v>0.14135665484851426</v>
      </c>
      <c r="BB58" s="121">
        <v>9.9303429712941024E-2</v>
      </c>
      <c r="BC58" s="121">
        <v>0</v>
      </c>
      <c r="BD58" s="121">
        <v>0.35243355536370768</v>
      </c>
      <c r="BE58" s="121">
        <v>20.467908922422392</v>
      </c>
      <c r="BF58" s="121">
        <v>0.36518810518719741</v>
      </c>
      <c r="BG58" s="121">
        <v>14.378760994498828</v>
      </c>
      <c r="BH58" s="121">
        <v>0.25654562478379228</v>
      </c>
      <c r="BI58" s="121">
        <v>3.4170187845876172</v>
      </c>
      <c r="BJ58" s="121">
        <v>6.0966394762759564E-2</v>
      </c>
      <c r="BK58" s="121">
        <v>0.25470530655879198</v>
      </c>
      <c r="BL58" s="121">
        <v>4.5444480252417032E-3</v>
      </c>
      <c r="BM58" s="121">
        <v>0</v>
      </c>
      <c r="BN58" s="121">
        <v>0</v>
      </c>
      <c r="BO58" s="121">
        <v>50.821824632878183</v>
      </c>
      <c r="BP58" s="121">
        <v>0.92392904558184219</v>
      </c>
      <c r="BQ58" s="121"/>
      <c r="BR58" s="122"/>
      <c r="BS58" s="10"/>
      <c r="BT58" s="10"/>
      <c r="BU58" s="10"/>
      <c r="BV58" s="10"/>
      <c r="BW58" s="10"/>
      <c r="BX58" s="10"/>
      <c r="BY58" s="10"/>
      <c r="BZ58" s="10"/>
      <c r="CA58" s="10"/>
    </row>
    <row r="59" spans="2:79" x14ac:dyDescent="0.2">
      <c r="B59" s="123" t="s">
        <v>172</v>
      </c>
      <c r="C59" s="252"/>
      <c r="D59" s="252"/>
      <c r="E59" s="252"/>
      <c r="F59" s="252"/>
      <c r="G59" s="252"/>
      <c r="H59" s="121" t="s">
        <v>478</v>
      </c>
      <c r="I59" s="121" t="s">
        <v>481</v>
      </c>
      <c r="J59" s="121" t="s">
        <v>481</v>
      </c>
      <c r="K59" s="121" t="s">
        <v>478</v>
      </c>
      <c r="L59" s="121" t="s">
        <v>478</v>
      </c>
      <c r="M59" s="121">
        <v>33.736540099999999</v>
      </c>
      <c r="N59" s="121">
        <v>-118.264982</v>
      </c>
      <c r="O59" s="121">
        <v>35.1035355</v>
      </c>
      <c r="P59" s="121">
        <v>129.04236879999999</v>
      </c>
      <c r="Q59" s="121">
        <v>35.1035355</v>
      </c>
      <c r="R59" s="121">
        <v>129.04236879999999</v>
      </c>
      <c r="S59" s="121">
        <v>33.736540099999999</v>
      </c>
      <c r="T59" s="121">
        <v>-118.264982</v>
      </c>
      <c r="U59" s="121" t="s">
        <v>542</v>
      </c>
      <c r="V59" s="121">
        <v>9668.5292154952567</v>
      </c>
      <c r="W59" s="121">
        <v>160.94</v>
      </c>
      <c r="X59" s="121">
        <v>0</v>
      </c>
      <c r="Y59" s="121">
        <v>0</v>
      </c>
      <c r="Z59" s="121">
        <v>9668.5292154952567</v>
      </c>
      <c r="AA59" s="121">
        <v>160.94</v>
      </c>
      <c r="AB59" s="121">
        <v>0.37881443247644814</v>
      </c>
      <c r="AC59" s="121">
        <v>2.8236908321372583E-2</v>
      </c>
      <c r="AD59" s="121">
        <v>2.2690947259052905</v>
      </c>
      <c r="AE59" s="121">
        <v>1.5940451397029469</v>
      </c>
      <c r="AF59" s="121">
        <v>4.4972301924608926</v>
      </c>
      <c r="AG59" s="121">
        <v>5.7408291635506536</v>
      </c>
      <c r="AH59" s="121">
        <v>9829.4692154952572</v>
      </c>
      <c r="AI59" s="121">
        <v>0</v>
      </c>
      <c r="AJ59" s="253">
        <v>9829.4692154952572</v>
      </c>
      <c r="AK59" s="253">
        <v>3.7235448024125541</v>
      </c>
      <c r="AL59" s="253">
        <v>0.27755382108569365</v>
      </c>
      <c r="AM59" s="121">
        <v>22.303996755328704</v>
      </c>
      <c r="AN59" s="121">
        <v>15.668617628819954</v>
      </c>
      <c r="AO59" s="121">
        <v>0</v>
      </c>
      <c r="AP59" s="253">
        <v>56.429303534538533</v>
      </c>
      <c r="AQ59" s="121">
        <v>6.6941423577805328E-3</v>
      </c>
      <c r="AR59" s="121">
        <v>6.6941423577805328E-3</v>
      </c>
      <c r="AS59" s="121">
        <v>6.6941423577805328E-3</v>
      </c>
      <c r="AT59" s="121">
        <v>6.6941423577805328E-3</v>
      </c>
      <c r="AU59" s="121">
        <v>0</v>
      </c>
      <c r="AV59" s="121">
        <v>6.6941423577805328E-3</v>
      </c>
      <c r="AW59" s="121">
        <v>96.791842923844612</v>
      </c>
      <c r="AX59" s="121">
        <v>1.6111736183408332</v>
      </c>
      <c r="AY59" s="253">
        <v>2.4925938982923425E-2</v>
      </c>
      <c r="AZ59" s="253">
        <v>1.8579847902935815E-3</v>
      </c>
      <c r="BA59" s="121">
        <v>0.14930612942764546</v>
      </c>
      <c r="BB59" s="121">
        <v>0.10488795695695043</v>
      </c>
      <c r="BC59" s="121">
        <v>0</v>
      </c>
      <c r="BD59" s="121">
        <v>0.37774579101060912</v>
      </c>
      <c r="BE59" s="121">
        <v>21.938808650141503</v>
      </c>
      <c r="BF59" s="121">
        <v>0.36518810518719741</v>
      </c>
      <c r="BG59" s="121">
        <v>15.412072004036162</v>
      </c>
      <c r="BH59" s="121">
        <v>0.25654562478379228</v>
      </c>
      <c r="BI59" s="121">
        <v>3.6625784076497938</v>
      </c>
      <c r="BJ59" s="121">
        <v>6.0966394762759564E-2</v>
      </c>
      <c r="BK59" s="121">
        <v>0.27300937306045192</v>
      </c>
      <c r="BL59" s="121">
        <v>4.5444480252417032E-3</v>
      </c>
      <c r="BM59" s="121">
        <v>0</v>
      </c>
      <c r="BN59" s="121">
        <v>0</v>
      </c>
      <c r="BO59" s="121">
        <v>55.505374488956697</v>
      </c>
      <c r="BP59" s="121">
        <v>0.92392904558184219</v>
      </c>
      <c r="BQ59" s="121"/>
      <c r="BR59" s="122"/>
      <c r="BS59" s="10"/>
      <c r="BT59" s="10"/>
      <c r="BU59" s="10"/>
      <c r="BV59" s="10"/>
      <c r="BW59" s="10"/>
      <c r="BX59" s="10"/>
      <c r="BY59" s="10"/>
      <c r="BZ59" s="10"/>
      <c r="CA59" s="10"/>
    </row>
    <row r="60" spans="2:79" x14ac:dyDescent="0.2">
      <c r="B60" s="123"/>
      <c r="C60" s="252"/>
      <c r="D60" s="252"/>
      <c r="E60" s="252"/>
      <c r="F60" s="252"/>
      <c r="G60" s="252"/>
      <c r="H60" s="121" t="s">
        <v>479</v>
      </c>
      <c r="I60" s="121" t="s">
        <v>481</v>
      </c>
      <c r="J60" s="121" t="s">
        <v>481</v>
      </c>
      <c r="K60" s="121" t="s">
        <v>478</v>
      </c>
      <c r="L60" s="121" t="s">
        <v>478</v>
      </c>
      <c r="M60" s="121">
        <v>31.230416000000002</v>
      </c>
      <c r="N60" s="121">
        <v>121.47370100000001</v>
      </c>
      <c r="O60" s="121">
        <v>35.1035355</v>
      </c>
      <c r="P60" s="121">
        <v>129.04236879999999</v>
      </c>
      <c r="Q60" s="121">
        <v>35.1035355</v>
      </c>
      <c r="R60" s="121">
        <v>129.04236879999999</v>
      </c>
      <c r="S60" s="121">
        <v>33.736540099999999</v>
      </c>
      <c r="T60" s="121">
        <v>-118.264982</v>
      </c>
      <c r="U60" s="121" t="s">
        <v>542</v>
      </c>
      <c r="V60" s="121">
        <v>826.53008575379351</v>
      </c>
      <c r="W60" s="121">
        <v>160.94</v>
      </c>
      <c r="X60" s="121">
        <v>0</v>
      </c>
      <c r="Y60" s="121">
        <v>0</v>
      </c>
      <c r="Z60" s="121">
        <v>9668.5292154952567</v>
      </c>
      <c r="AA60" s="121">
        <v>160.94</v>
      </c>
      <c r="AB60" s="121">
        <v>0.37881443247644814</v>
      </c>
      <c r="AC60" s="121">
        <v>2.8236908321372583E-2</v>
      </c>
      <c r="AD60" s="121">
        <v>2.2690947259052905</v>
      </c>
      <c r="AE60" s="121">
        <v>1.5940451397029469</v>
      </c>
      <c r="AF60" s="121">
        <v>4.4972301924608926</v>
      </c>
      <c r="AG60" s="121">
        <v>5.7408291635506536</v>
      </c>
      <c r="AH60" s="121">
        <v>987.47008575379346</v>
      </c>
      <c r="AI60" s="121">
        <v>0</v>
      </c>
      <c r="AJ60" s="253">
        <v>9829.4692154952572</v>
      </c>
      <c r="AK60" s="253">
        <v>0.37406792012229284</v>
      </c>
      <c r="AL60" s="253">
        <v>2.7883102281527787E-2</v>
      </c>
      <c r="AM60" s="121">
        <v>2.2406631635731777</v>
      </c>
      <c r="AN60" s="121">
        <v>1.5740718907978868</v>
      </c>
      <c r="AO60" s="121">
        <v>0</v>
      </c>
      <c r="AP60" s="253">
        <v>56.429303534538533</v>
      </c>
      <c r="AQ60" s="121">
        <v>1.8241869017550805E-2</v>
      </c>
      <c r="AR60" s="121">
        <v>1.8241869017550805E-2</v>
      </c>
      <c r="AS60" s="121">
        <v>1.8241869017550805E-2</v>
      </c>
      <c r="AT60" s="121">
        <v>1.8241869017550805E-2</v>
      </c>
      <c r="AU60" s="121">
        <v>0</v>
      </c>
      <c r="AV60" s="121">
        <v>6.6941423577805328E-3</v>
      </c>
      <c r="AW60" s="121">
        <v>59.03481599297259</v>
      </c>
      <c r="AX60" s="121">
        <v>1.6111736183408332</v>
      </c>
      <c r="AY60" s="253">
        <v>6.8236980025385236E-3</v>
      </c>
      <c r="AZ60" s="253">
        <v>5.0863989962260197E-4</v>
      </c>
      <c r="BA60" s="121">
        <v>4.0873883942352925E-2</v>
      </c>
      <c r="BB60" s="121">
        <v>2.8714013256143586E-2</v>
      </c>
      <c r="BC60" s="121">
        <v>0</v>
      </c>
      <c r="BD60" s="121">
        <v>0.37774579101060912</v>
      </c>
      <c r="BE60" s="121">
        <v>1.8754750583859805</v>
      </c>
      <c r="BF60" s="121">
        <v>0.36518810518719741</v>
      </c>
      <c r="BG60" s="121">
        <v>1.3175262660140945</v>
      </c>
      <c r="BH60" s="121">
        <v>0.25654562478379228</v>
      </c>
      <c r="BI60" s="121">
        <v>0.31310152535953328</v>
      </c>
      <c r="BJ60" s="121">
        <v>6.0966394762759564E-2</v>
      </c>
      <c r="BK60" s="121">
        <v>2.3338654256286086E-2</v>
      </c>
      <c r="BL60" s="121">
        <v>4.5444480252417032E-3</v>
      </c>
      <c r="BM60" s="121">
        <v>0</v>
      </c>
      <c r="BN60" s="121">
        <v>0</v>
      </c>
      <c r="BO60" s="121">
        <v>55.505374488956697</v>
      </c>
      <c r="BP60" s="121">
        <v>0.92392904558184219</v>
      </c>
      <c r="BQ60" s="121"/>
      <c r="BR60" s="122"/>
      <c r="BS60" s="10"/>
      <c r="BT60" s="10"/>
      <c r="BU60" s="10"/>
      <c r="BV60" s="10"/>
      <c r="BW60" s="10"/>
      <c r="BX60" s="10"/>
      <c r="BY60" s="10"/>
      <c r="BZ60" s="10"/>
      <c r="CA60" s="10"/>
    </row>
    <row r="61" spans="2:79" x14ac:dyDescent="0.2">
      <c r="B61" s="123"/>
      <c r="C61" s="252"/>
      <c r="D61" s="252"/>
      <c r="E61" s="252"/>
      <c r="F61" s="252"/>
      <c r="G61" s="252"/>
      <c r="H61" s="121" t="s">
        <v>480</v>
      </c>
      <c r="I61" s="121" t="s">
        <v>481</v>
      </c>
      <c r="J61" s="121" t="s">
        <v>481</v>
      </c>
      <c r="K61" s="121" t="s">
        <v>478</v>
      </c>
      <c r="L61" s="121" t="s">
        <v>478</v>
      </c>
      <c r="M61" s="121">
        <v>35.616811599999998</v>
      </c>
      <c r="N61" s="121">
        <v>139.79578069999999</v>
      </c>
      <c r="O61" s="121">
        <v>35.1035355</v>
      </c>
      <c r="P61" s="121">
        <v>129.04236879999999</v>
      </c>
      <c r="Q61" s="121">
        <v>35.1035355</v>
      </c>
      <c r="R61" s="121">
        <v>129.04236879999999</v>
      </c>
      <c r="S61" s="121">
        <v>33.736540099999999</v>
      </c>
      <c r="T61" s="121">
        <v>-118.264982</v>
      </c>
      <c r="U61" s="121" t="s">
        <v>542</v>
      </c>
      <c r="V61" s="121">
        <v>978.51678319176233</v>
      </c>
      <c r="W61" s="121">
        <v>160.94</v>
      </c>
      <c r="X61" s="121">
        <v>0</v>
      </c>
      <c r="Y61" s="121">
        <v>0</v>
      </c>
      <c r="Z61" s="121">
        <v>9668.5292154952567</v>
      </c>
      <c r="AA61" s="121">
        <v>160.94</v>
      </c>
      <c r="AB61" s="121">
        <v>0.37881443247644814</v>
      </c>
      <c r="AC61" s="121">
        <v>2.8236908321372583E-2</v>
      </c>
      <c r="AD61" s="121">
        <v>2.2690947259052905</v>
      </c>
      <c r="AE61" s="121">
        <v>1.5940451397029469</v>
      </c>
      <c r="AF61" s="121">
        <v>4.4972301924608926</v>
      </c>
      <c r="AG61" s="121">
        <v>5.7408291635506536</v>
      </c>
      <c r="AH61" s="121">
        <v>1139.4567831917623</v>
      </c>
      <c r="AI61" s="121">
        <v>0</v>
      </c>
      <c r="AJ61" s="253">
        <v>9829.4692154952572</v>
      </c>
      <c r="AK61" s="253">
        <v>0.43164267465622663</v>
      </c>
      <c r="AL61" s="253">
        <v>3.2174736723151909E-2</v>
      </c>
      <c r="AM61" s="121">
        <v>2.5855353771374356</v>
      </c>
      <c r="AN61" s="121">
        <v>1.8163455471483834</v>
      </c>
      <c r="AO61" s="121">
        <v>0</v>
      </c>
      <c r="AP61" s="253">
        <v>56.429303534538533</v>
      </c>
      <c r="AQ61" s="121">
        <v>1.652955341289717E-2</v>
      </c>
      <c r="AR61" s="121">
        <v>1.652955341289717E-2</v>
      </c>
      <c r="AS61" s="121">
        <v>1.652955341289717E-2</v>
      </c>
      <c r="AT61" s="121">
        <v>1.652955341289717E-2</v>
      </c>
      <c r="AU61" s="121">
        <v>0</v>
      </c>
      <c r="AV61" s="121">
        <v>6.6941423577805328E-3</v>
      </c>
      <c r="AW61" s="121">
        <v>59.683828251862899</v>
      </c>
      <c r="AX61" s="121">
        <v>1.6111736183408332</v>
      </c>
      <c r="AY61" s="253">
        <v>7.1348606460158942E-3</v>
      </c>
      <c r="AZ61" s="253">
        <v>5.3183402921124358E-4</v>
      </c>
      <c r="BA61" s="121">
        <v>4.2737745117328474E-2</v>
      </c>
      <c r="BB61" s="121">
        <v>3.0023380737867138E-2</v>
      </c>
      <c r="BC61" s="121">
        <v>0</v>
      </c>
      <c r="BD61" s="121">
        <v>0.37774579101060912</v>
      </c>
      <c r="BE61" s="121">
        <v>2.2203472719502382</v>
      </c>
      <c r="BF61" s="121">
        <v>0.36518810518719741</v>
      </c>
      <c r="BG61" s="121">
        <v>1.5597999223645911</v>
      </c>
      <c r="BH61" s="121">
        <v>0.25654562478379228</v>
      </c>
      <c r="BI61" s="121">
        <v>0.37067627989346708</v>
      </c>
      <c r="BJ61" s="121">
        <v>6.0966394762759564E-2</v>
      </c>
      <c r="BK61" s="121">
        <v>2.7630288697910205E-2</v>
      </c>
      <c r="BL61" s="121">
        <v>4.5444480252417032E-3</v>
      </c>
      <c r="BM61" s="121">
        <v>0</v>
      </c>
      <c r="BN61" s="121">
        <v>0</v>
      </c>
      <c r="BO61" s="121">
        <v>55.505374488956697</v>
      </c>
      <c r="BP61" s="121">
        <v>0.92392904558184219</v>
      </c>
      <c r="BQ61" s="121"/>
      <c r="BR61" s="122"/>
      <c r="BS61" s="10"/>
      <c r="BT61" s="10"/>
      <c r="BU61" s="10"/>
      <c r="BV61" s="10"/>
      <c r="BW61" s="10"/>
      <c r="BX61" s="10"/>
      <c r="BY61" s="10"/>
      <c r="BZ61" s="10"/>
      <c r="CA61" s="10"/>
    </row>
    <row r="62" spans="2:79" x14ac:dyDescent="0.2">
      <c r="B62" s="123"/>
      <c r="C62" s="252"/>
      <c r="D62" s="252"/>
      <c r="E62" s="252"/>
      <c r="F62" s="252"/>
      <c r="G62" s="252"/>
      <c r="H62" s="121" t="s">
        <v>481</v>
      </c>
      <c r="I62" s="121" t="s">
        <v>481</v>
      </c>
      <c r="J62" s="121" t="s">
        <v>481</v>
      </c>
      <c r="K62" s="121" t="s">
        <v>478</v>
      </c>
      <c r="L62" s="121" t="s">
        <v>478</v>
      </c>
      <c r="M62" s="121">
        <v>35.1035355</v>
      </c>
      <c r="N62" s="121">
        <v>129.04236879999999</v>
      </c>
      <c r="O62" s="121">
        <v>35.1035355</v>
      </c>
      <c r="P62" s="121">
        <v>129.04236879999999</v>
      </c>
      <c r="Q62" s="121">
        <v>35.1035355</v>
      </c>
      <c r="R62" s="121">
        <v>129.04236879999999</v>
      </c>
      <c r="S62" s="121">
        <v>33.736540099999999</v>
      </c>
      <c r="T62" s="121">
        <v>-118.264982</v>
      </c>
      <c r="U62" s="121" t="s">
        <v>542</v>
      </c>
      <c r="V62" s="121">
        <v>0</v>
      </c>
      <c r="W62" s="121">
        <v>80.47</v>
      </c>
      <c r="X62" s="121">
        <v>0</v>
      </c>
      <c r="Y62" s="121">
        <v>0</v>
      </c>
      <c r="Z62" s="121">
        <v>9668.5292154952567</v>
      </c>
      <c r="AA62" s="121">
        <v>160.94</v>
      </c>
      <c r="AB62" s="121">
        <v>0.37881443247644814</v>
      </c>
      <c r="AC62" s="121">
        <v>2.8236908321372583E-2</v>
      </c>
      <c r="AD62" s="121">
        <v>2.2690947259052905</v>
      </c>
      <c r="AE62" s="121">
        <v>1.5940451397029469</v>
      </c>
      <c r="AF62" s="121">
        <v>4.4972301924608926</v>
      </c>
      <c r="AG62" s="121">
        <v>5.7408291635506536</v>
      </c>
      <c r="AH62" s="121">
        <v>80.47</v>
      </c>
      <c r="AI62" s="121">
        <v>0</v>
      </c>
      <c r="AJ62" s="253">
        <v>9829.4692154952572</v>
      </c>
      <c r="AK62" s="253">
        <v>3.0483197381379782E-2</v>
      </c>
      <c r="AL62" s="253">
        <v>2.2722240126208516E-3</v>
      </c>
      <c r="AM62" s="121">
        <v>0.1825940525935987</v>
      </c>
      <c r="AN62" s="121">
        <v>0.12827281239189614</v>
      </c>
      <c r="AO62" s="121">
        <v>0</v>
      </c>
      <c r="AP62" s="253">
        <v>56.429303534538533</v>
      </c>
      <c r="AQ62" s="121">
        <v>8.4169999999999995E-2</v>
      </c>
      <c r="AR62" s="121">
        <v>8.4169999999999995E-2</v>
      </c>
      <c r="AS62" s="121">
        <v>8.4169999999999995E-2</v>
      </c>
      <c r="AT62" s="121">
        <v>8.4169999999999995E-2</v>
      </c>
      <c r="AU62" s="121">
        <v>0</v>
      </c>
      <c r="AV62" s="121">
        <v>6.6941423577805328E-3</v>
      </c>
      <c r="AW62" s="121">
        <v>55.505374488956697</v>
      </c>
      <c r="AX62" s="121">
        <v>1.2675513319613376</v>
      </c>
      <c r="AY62" s="253">
        <v>2.5657707235907361E-3</v>
      </c>
      <c r="AZ62" s="253">
        <v>1.9125309514229707E-4</v>
      </c>
      <c r="BA62" s="121">
        <v>1.5368941406803203E-2</v>
      </c>
      <c r="BB62" s="121">
        <v>1.0796722619025898E-2</v>
      </c>
      <c r="BC62" s="121">
        <v>0</v>
      </c>
      <c r="BD62" s="121">
        <v>0.37774579101060912</v>
      </c>
      <c r="BE62" s="121">
        <v>0</v>
      </c>
      <c r="BF62" s="121">
        <v>0.1825940525935987</v>
      </c>
      <c r="BG62" s="121">
        <v>0</v>
      </c>
      <c r="BH62" s="121">
        <v>0.12827281239189614</v>
      </c>
      <c r="BI62" s="121">
        <v>0</v>
      </c>
      <c r="BJ62" s="121">
        <v>3.0483197381379782E-2</v>
      </c>
      <c r="BK62" s="121">
        <v>0</v>
      </c>
      <c r="BL62" s="121">
        <v>2.2722240126208516E-3</v>
      </c>
      <c r="BM62" s="121">
        <v>0</v>
      </c>
      <c r="BN62" s="121">
        <v>0</v>
      </c>
      <c r="BO62" s="121">
        <v>55.505374488956697</v>
      </c>
      <c r="BP62" s="121">
        <v>0.92392904558184219</v>
      </c>
      <c r="BQ62" s="121"/>
      <c r="BR62" s="122"/>
      <c r="BS62" s="10"/>
      <c r="BT62" s="10"/>
      <c r="BU62" s="10"/>
      <c r="BV62" s="10"/>
      <c r="BW62" s="10"/>
      <c r="BX62" s="10"/>
      <c r="BY62" s="10"/>
      <c r="BZ62" s="10"/>
      <c r="CA62" s="10"/>
    </row>
    <row r="63" spans="2:79" x14ac:dyDescent="0.2">
      <c r="B63" s="123"/>
      <c r="C63" s="252"/>
      <c r="D63" s="252"/>
      <c r="E63" s="252"/>
      <c r="F63" s="252"/>
      <c r="G63" s="252"/>
      <c r="H63" s="121" t="s">
        <v>482</v>
      </c>
      <c r="I63" s="121" t="s">
        <v>481</v>
      </c>
      <c r="J63" s="121" t="s">
        <v>481</v>
      </c>
      <c r="K63" s="121" t="s">
        <v>478</v>
      </c>
      <c r="L63" s="121" t="s">
        <v>478</v>
      </c>
      <c r="M63" s="121">
        <v>53.507096500000003</v>
      </c>
      <c r="N63" s="121">
        <v>9.96792329999999</v>
      </c>
      <c r="O63" s="121">
        <v>35.1035355</v>
      </c>
      <c r="P63" s="121">
        <v>129.04236879999999</v>
      </c>
      <c r="Q63" s="121">
        <v>35.1035355</v>
      </c>
      <c r="R63" s="121">
        <v>129.04236879999999</v>
      </c>
      <c r="S63" s="121">
        <v>33.736540099999999</v>
      </c>
      <c r="T63" s="121">
        <v>-118.264982</v>
      </c>
      <c r="U63" s="121" t="s">
        <v>542</v>
      </c>
      <c r="V63" s="121">
        <v>8581.075035990847</v>
      </c>
      <c r="W63" s="121">
        <v>160.94</v>
      </c>
      <c r="X63" s="121">
        <v>0</v>
      </c>
      <c r="Y63" s="121">
        <v>0</v>
      </c>
      <c r="Z63" s="121">
        <v>9668.5292154952567</v>
      </c>
      <c r="AA63" s="121">
        <v>160.94</v>
      </c>
      <c r="AB63" s="121">
        <v>0.37881443247644814</v>
      </c>
      <c r="AC63" s="121">
        <v>2.8236908321372583E-2</v>
      </c>
      <c r="AD63" s="121">
        <v>2.2690947259052905</v>
      </c>
      <c r="AE63" s="121">
        <v>1.5940451397029469</v>
      </c>
      <c r="AF63" s="121">
        <v>4.4972301924608926</v>
      </c>
      <c r="AG63" s="121">
        <v>5.7408291635506536</v>
      </c>
      <c r="AH63" s="121">
        <v>8742.0150359908475</v>
      </c>
      <c r="AI63" s="121">
        <v>0</v>
      </c>
      <c r="AJ63" s="253">
        <v>9829.4692154952572</v>
      </c>
      <c r="AK63" s="253">
        <v>3.3116014645594491</v>
      </c>
      <c r="AL63" s="253">
        <v>0.24684747711533422</v>
      </c>
      <c r="AM63" s="121">
        <v>19.836460211951579</v>
      </c>
      <c r="AN63" s="121">
        <v>13.935166579331293</v>
      </c>
      <c r="AO63" s="121">
        <v>0</v>
      </c>
      <c r="AP63" s="253">
        <v>56.429303534538533</v>
      </c>
      <c r="AQ63" s="121">
        <v>6.8545663771513062E-3</v>
      </c>
      <c r="AR63" s="121">
        <v>6.8545663771513062E-3</v>
      </c>
      <c r="AS63" s="121">
        <v>6.8545663771513062E-3</v>
      </c>
      <c r="AT63" s="121">
        <v>6.8545663771513062E-3</v>
      </c>
      <c r="AU63" s="121">
        <v>0</v>
      </c>
      <c r="AV63" s="121">
        <v>6.6941423577805328E-3</v>
      </c>
      <c r="AW63" s="121">
        <v>92.148205649155372</v>
      </c>
      <c r="AX63" s="121">
        <v>1.6111736183408332</v>
      </c>
      <c r="AY63" s="253">
        <v>2.2699592053494224E-2</v>
      </c>
      <c r="AZ63" s="253">
        <v>1.6920324169193964E-3</v>
      </c>
      <c r="BA63" s="121">
        <v>0.13597033321054297</v>
      </c>
      <c r="BB63" s="121">
        <v>9.5519524294686853E-2</v>
      </c>
      <c r="BC63" s="121">
        <v>0</v>
      </c>
      <c r="BD63" s="121">
        <v>0.37774579101060912</v>
      </c>
      <c r="BE63" s="121">
        <v>19.471272106764385</v>
      </c>
      <c r="BF63" s="121">
        <v>0.36518810518719741</v>
      </c>
      <c r="BG63" s="121">
        <v>13.678620954547499</v>
      </c>
      <c r="BH63" s="121">
        <v>0.25654562478379228</v>
      </c>
      <c r="BI63" s="121">
        <v>3.2506350697966897</v>
      </c>
      <c r="BJ63" s="121">
        <v>6.0966394762759564E-2</v>
      </c>
      <c r="BK63" s="121">
        <v>0.24230302909009249</v>
      </c>
      <c r="BL63" s="121">
        <v>4.5444480252417032E-3</v>
      </c>
      <c r="BM63" s="121">
        <v>0</v>
      </c>
      <c r="BN63" s="121">
        <v>0</v>
      </c>
      <c r="BO63" s="121">
        <v>55.505374488956697</v>
      </c>
      <c r="BP63" s="121">
        <v>0.92392904558184219</v>
      </c>
      <c r="BQ63" s="121"/>
      <c r="BR63" s="122"/>
      <c r="BS63" s="10"/>
      <c r="BT63" s="10"/>
      <c r="BU63" s="10"/>
      <c r="BV63" s="10"/>
      <c r="BW63" s="10"/>
      <c r="BX63" s="10"/>
      <c r="BY63" s="10"/>
      <c r="BZ63" s="10"/>
      <c r="CA63" s="10"/>
    </row>
    <row r="64" spans="2:79" x14ac:dyDescent="0.2">
      <c r="B64" s="123" t="s">
        <v>485</v>
      </c>
      <c r="C64" s="252"/>
      <c r="D64" s="252"/>
      <c r="E64" s="252"/>
      <c r="F64" s="252"/>
      <c r="G64" s="252"/>
      <c r="H64" s="121" t="s">
        <v>478</v>
      </c>
      <c r="I64" s="121" t="s">
        <v>482</v>
      </c>
      <c r="J64" s="121" t="s">
        <v>482</v>
      </c>
      <c r="K64" s="121" t="s">
        <v>478</v>
      </c>
      <c r="L64" s="121" t="s">
        <v>478</v>
      </c>
      <c r="M64" s="121">
        <v>33.736540099999999</v>
      </c>
      <c r="N64" s="121">
        <v>-118.264982</v>
      </c>
      <c r="O64" s="121">
        <v>53.507096500000003</v>
      </c>
      <c r="P64" s="121">
        <v>9.96792329999999</v>
      </c>
      <c r="Q64" s="121">
        <v>53.507096500000003</v>
      </c>
      <c r="R64" s="121">
        <v>9.96792329999999</v>
      </c>
      <c r="S64" s="121">
        <v>33.736540099999999</v>
      </c>
      <c r="T64" s="121">
        <v>-118.264982</v>
      </c>
      <c r="U64" s="121" t="s">
        <v>542</v>
      </c>
      <c r="V64" s="121">
        <v>9136.6291838202542</v>
      </c>
      <c r="W64" s="121">
        <v>160.94</v>
      </c>
      <c r="X64" s="121">
        <v>0</v>
      </c>
      <c r="Y64" s="121">
        <v>0</v>
      </c>
      <c r="Z64" s="121">
        <v>9136.6291838202542</v>
      </c>
      <c r="AA64" s="121">
        <v>160.94</v>
      </c>
      <c r="AB64" s="121">
        <v>0.37881443247644814</v>
      </c>
      <c r="AC64" s="121">
        <v>2.8236908321372583E-2</v>
      </c>
      <c r="AD64" s="121">
        <v>2.2690947259052905</v>
      </c>
      <c r="AE64" s="121">
        <v>1.5940451397029469</v>
      </c>
      <c r="AF64" s="121">
        <v>4.4972301924608926</v>
      </c>
      <c r="AG64" s="121">
        <v>5.7408291635506536</v>
      </c>
      <c r="AH64" s="121">
        <v>9297.5691838202547</v>
      </c>
      <c r="AI64" s="121">
        <v>0</v>
      </c>
      <c r="AJ64" s="253">
        <v>9297.5691838202547</v>
      </c>
      <c r="AK64" s="253">
        <v>3.522053393779383</v>
      </c>
      <c r="AL64" s="253">
        <v>0.26253460865515144</v>
      </c>
      <c r="AM64" s="121">
        <v>21.097065198746094</v>
      </c>
      <c r="AN64" s="121">
        <v>14.820744968520572</v>
      </c>
      <c r="AO64" s="121">
        <v>0</v>
      </c>
      <c r="AP64" s="253">
        <v>53.375756320605163</v>
      </c>
      <c r="AQ64" s="121">
        <v>6.7679209855050181E-3</v>
      </c>
      <c r="AR64" s="121">
        <v>6.7679209855050181E-3</v>
      </c>
      <c r="AS64" s="121">
        <v>6.7679209855050181E-3</v>
      </c>
      <c r="AT64" s="121">
        <v>6.7679209855050181E-3</v>
      </c>
      <c r="AU64" s="121">
        <v>0</v>
      </c>
      <c r="AV64" s="121">
        <v>6.7679209855050181E-3</v>
      </c>
      <c r="AW64" s="121">
        <v>91.466980871965532</v>
      </c>
      <c r="AX64" s="121">
        <v>1.6111736183408332</v>
      </c>
      <c r="AY64" s="253">
        <v>2.3836979075828654E-2</v>
      </c>
      <c r="AZ64" s="253">
        <v>1.7768134873385468E-3</v>
      </c>
      <c r="BA64" s="121">
        <v>0.14278327029116128</v>
      </c>
      <c r="BB64" s="121">
        <v>0.10030563089326829</v>
      </c>
      <c r="BC64" s="121">
        <v>0</v>
      </c>
      <c r="BD64" s="121">
        <v>0.36124290131942577</v>
      </c>
      <c r="BE64" s="121">
        <v>20.731877093558897</v>
      </c>
      <c r="BF64" s="121">
        <v>0.36518810518719741</v>
      </c>
      <c r="BG64" s="121">
        <v>14.564199343736778</v>
      </c>
      <c r="BH64" s="121">
        <v>0.25654562478379228</v>
      </c>
      <c r="BI64" s="121">
        <v>3.4610869990166231</v>
      </c>
      <c r="BJ64" s="121">
        <v>6.0966394762759564E-2</v>
      </c>
      <c r="BK64" s="121">
        <v>0.2579901606299097</v>
      </c>
      <c r="BL64" s="121">
        <v>4.5444480252417032E-3</v>
      </c>
      <c r="BM64" s="121">
        <v>0</v>
      </c>
      <c r="BN64" s="121">
        <v>0</v>
      </c>
      <c r="BO64" s="121">
        <v>52.451827275023319</v>
      </c>
      <c r="BP64" s="121">
        <v>0.92392904558184219</v>
      </c>
      <c r="BQ64" s="121"/>
      <c r="BR64" s="122"/>
      <c r="BS64" s="10"/>
      <c r="BT64" s="10"/>
      <c r="BU64" s="10"/>
      <c r="BV64" s="10"/>
      <c r="BW64" s="10"/>
      <c r="BX64" s="10"/>
      <c r="BY64" s="10"/>
      <c r="BZ64" s="10"/>
      <c r="CA64" s="10"/>
    </row>
    <row r="65" spans="2:79" x14ac:dyDescent="0.2">
      <c r="B65" s="123"/>
      <c r="C65" s="252"/>
      <c r="D65" s="252"/>
      <c r="E65" s="252"/>
      <c r="F65" s="252"/>
      <c r="G65" s="252"/>
      <c r="H65" s="121" t="s">
        <v>479</v>
      </c>
      <c r="I65" s="121" t="s">
        <v>482</v>
      </c>
      <c r="J65" s="121" t="s">
        <v>482</v>
      </c>
      <c r="K65" s="121" t="s">
        <v>478</v>
      </c>
      <c r="L65" s="121" t="s">
        <v>478</v>
      </c>
      <c r="M65" s="121">
        <v>31.230416000000002</v>
      </c>
      <c r="N65" s="121">
        <v>121.47370100000001</v>
      </c>
      <c r="O65" s="121">
        <v>53.507096500000003</v>
      </c>
      <c r="P65" s="121">
        <v>9.96792329999999</v>
      </c>
      <c r="Q65" s="121">
        <v>53.507096500000003</v>
      </c>
      <c r="R65" s="121">
        <v>9.96792329999999</v>
      </c>
      <c r="S65" s="121">
        <v>33.736540099999999</v>
      </c>
      <c r="T65" s="121">
        <v>-118.264982</v>
      </c>
      <c r="U65" s="121" t="s">
        <v>542</v>
      </c>
      <c r="V65" s="121">
        <v>8549.6498555689359</v>
      </c>
      <c r="W65" s="121">
        <v>160.94</v>
      </c>
      <c r="X65" s="121">
        <v>0</v>
      </c>
      <c r="Y65" s="121">
        <v>0</v>
      </c>
      <c r="Z65" s="121">
        <v>9136.6291838202542</v>
      </c>
      <c r="AA65" s="121">
        <v>160.94</v>
      </c>
      <c r="AB65" s="121">
        <v>0.37881443247644814</v>
      </c>
      <c r="AC65" s="121">
        <v>2.8236908321372583E-2</v>
      </c>
      <c r="AD65" s="121">
        <v>2.2690947259052905</v>
      </c>
      <c r="AE65" s="121">
        <v>1.5940451397029469</v>
      </c>
      <c r="AF65" s="121">
        <v>4.4972301924608926</v>
      </c>
      <c r="AG65" s="121">
        <v>5.7408291635506536</v>
      </c>
      <c r="AH65" s="121">
        <v>8710.5898555689364</v>
      </c>
      <c r="AI65" s="121">
        <v>0</v>
      </c>
      <c r="AJ65" s="253">
        <v>9297.5691838202547</v>
      </c>
      <c r="AK65" s="253">
        <v>3.299697152672453</v>
      </c>
      <c r="AL65" s="253">
        <v>0.24596012717677812</v>
      </c>
      <c r="AM65" s="121">
        <v>19.765153500795602</v>
      </c>
      <c r="AN65" s="121">
        <v>13.885073423215458</v>
      </c>
      <c r="AO65" s="121">
        <v>0</v>
      </c>
      <c r="AP65" s="253">
        <v>53.375756320605163</v>
      </c>
      <c r="AQ65" s="121">
        <v>6.8597977865461589E-3</v>
      </c>
      <c r="AR65" s="121">
        <v>6.8597977865461589E-3</v>
      </c>
      <c r="AS65" s="121">
        <v>6.8597977865461589E-3</v>
      </c>
      <c r="AT65" s="121">
        <v>6.8597977865461589E-3</v>
      </c>
      <c r="AU65" s="121">
        <v>0</v>
      </c>
      <c r="AV65" s="121">
        <v>6.7679209855050181E-3</v>
      </c>
      <c r="AW65" s="121">
        <v>88.960466906124608</v>
      </c>
      <c r="AX65" s="121">
        <v>1.6111736183408332</v>
      </c>
      <c r="AY65" s="253">
        <v>2.2635255224175158E-2</v>
      </c>
      <c r="AZ65" s="253">
        <v>1.6872367359858742E-3</v>
      </c>
      <c r="BA65" s="121">
        <v>0.13558495623550273</v>
      </c>
      <c r="BB65" s="121">
        <v>9.5248795934604294E-2</v>
      </c>
      <c r="BC65" s="121">
        <v>0</v>
      </c>
      <c r="BD65" s="121">
        <v>0.36124290131942577</v>
      </c>
      <c r="BE65" s="121">
        <v>19.399965395608401</v>
      </c>
      <c r="BF65" s="121">
        <v>0.36518810518719741</v>
      </c>
      <c r="BG65" s="121">
        <v>13.628527798431664</v>
      </c>
      <c r="BH65" s="121">
        <v>0.25654562478379228</v>
      </c>
      <c r="BI65" s="121">
        <v>3.2387307579096931</v>
      </c>
      <c r="BJ65" s="121">
        <v>6.0966394762759564E-2</v>
      </c>
      <c r="BK65" s="121">
        <v>0.24141567915153639</v>
      </c>
      <c r="BL65" s="121">
        <v>4.5444480252417032E-3</v>
      </c>
      <c r="BM65" s="121">
        <v>0</v>
      </c>
      <c r="BN65" s="121">
        <v>0</v>
      </c>
      <c r="BO65" s="121">
        <v>52.451827275023319</v>
      </c>
      <c r="BP65" s="121">
        <v>0.92392904558184219</v>
      </c>
      <c r="BQ65" s="121"/>
      <c r="BR65" s="122"/>
      <c r="BS65" s="10"/>
      <c r="BT65" s="10"/>
      <c r="BU65" s="10"/>
      <c r="BV65" s="10"/>
      <c r="BW65" s="10"/>
      <c r="BX65" s="10"/>
      <c r="BY65" s="10"/>
      <c r="BZ65" s="10"/>
      <c r="CA65" s="10"/>
    </row>
    <row r="66" spans="2:79" x14ac:dyDescent="0.2">
      <c r="B66" s="123"/>
      <c r="C66" s="252"/>
      <c r="D66" s="252"/>
      <c r="E66" s="252"/>
      <c r="F66" s="252"/>
      <c r="G66" s="252"/>
      <c r="H66" s="121" t="s">
        <v>480</v>
      </c>
      <c r="I66" s="121" t="s">
        <v>482</v>
      </c>
      <c r="J66" s="121" t="s">
        <v>482</v>
      </c>
      <c r="K66" s="121" t="s">
        <v>478</v>
      </c>
      <c r="L66" s="121" t="s">
        <v>478</v>
      </c>
      <c r="M66" s="121">
        <v>35.616811599999998</v>
      </c>
      <c r="N66" s="121">
        <v>139.79578069999999</v>
      </c>
      <c r="O66" s="121">
        <v>53.507096500000003</v>
      </c>
      <c r="P66" s="121">
        <v>9.96792329999999</v>
      </c>
      <c r="Q66" s="121">
        <v>53.507096500000003</v>
      </c>
      <c r="R66" s="121">
        <v>9.96792329999999</v>
      </c>
      <c r="S66" s="121">
        <v>33.736540099999999</v>
      </c>
      <c r="T66" s="121">
        <v>-118.264982</v>
      </c>
      <c r="U66" s="121" t="s">
        <v>542</v>
      </c>
      <c r="V66" s="121">
        <v>9020.2972527982074</v>
      </c>
      <c r="W66" s="121">
        <v>160.94</v>
      </c>
      <c r="X66" s="121">
        <v>0</v>
      </c>
      <c r="Y66" s="121">
        <v>0</v>
      </c>
      <c r="Z66" s="121">
        <v>9136.6291838202542</v>
      </c>
      <c r="AA66" s="121">
        <v>160.94</v>
      </c>
      <c r="AB66" s="121">
        <v>0.37881443247644814</v>
      </c>
      <c r="AC66" s="121">
        <v>2.8236908321372583E-2</v>
      </c>
      <c r="AD66" s="121">
        <v>2.2690947259052905</v>
      </c>
      <c r="AE66" s="121">
        <v>1.5940451397029469</v>
      </c>
      <c r="AF66" s="121">
        <v>4.4972301924608926</v>
      </c>
      <c r="AG66" s="121">
        <v>5.7408291635506536</v>
      </c>
      <c r="AH66" s="121">
        <v>9181.2372527982079</v>
      </c>
      <c r="AI66" s="121">
        <v>0</v>
      </c>
      <c r="AJ66" s="253">
        <v>9297.5691838202547</v>
      </c>
      <c r="AK66" s="253">
        <v>3.4779851793503767</v>
      </c>
      <c r="AL66" s="253">
        <v>0.25924975458403365</v>
      </c>
      <c r="AM66" s="121">
        <v>20.83309702760959</v>
      </c>
      <c r="AN66" s="121">
        <v>14.63530661928262</v>
      </c>
      <c r="AO66" s="121">
        <v>0</v>
      </c>
      <c r="AP66" s="253">
        <v>53.375756320605163</v>
      </c>
      <c r="AQ66" s="121">
        <v>6.7851963950044383E-3</v>
      </c>
      <c r="AR66" s="121">
        <v>6.7851963950044383E-3</v>
      </c>
      <c r="AS66" s="121">
        <v>6.7851963950044383E-3</v>
      </c>
      <c r="AT66" s="121">
        <v>6.7851963950044383E-3</v>
      </c>
      <c r="AU66" s="121">
        <v>0</v>
      </c>
      <c r="AV66" s="121">
        <v>6.7679209855050181E-3</v>
      </c>
      <c r="AW66" s="121">
        <v>90.970221283090936</v>
      </c>
      <c r="AX66" s="121">
        <v>1.6111736183408332</v>
      </c>
      <c r="AY66" s="253">
        <v>2.3598812500807042E-2</v>
      </c>
      <c r="AZ66" s="253">
        <v>1.7590605002093705E-3</v>
      </c>
      <c r="BA66" s="121">
        <v>0.14135665484851426</v>
      </c>
      <c r="BB66" s="121">
        <v>9.9303429712941024E-2</v>
      </c>
      <c r="BC66" s="121">
        <v>0</v>
      </c>
      <c r="BD66" s="121">
        <v>0.36124290131942577</v>
      </c>
      <c r="BE66" s="121">
        <v>20.467908922422392</v>
      </c>
      <c r="BF66" s="121">
        <v>0.36518810518719741</v>
      </c>
      <c r="BG66" s="121">
        <v>14.378760994498828</v>
      </c>
      <c r="BH66" s="121">
        <v>0.25654562478379228</v>
      </c>
      <c r="BI66" s="121">
        <v>3.4170187845876172</v>
      </c>
      <c r="BJ66" s="121">
        <v>6.0966394762759564E-2</v>
      </c>
      <c r="BK66" s="121">
        <v>0.25470530655879198</v>
      </c>
      <c r="BL66" s="121">
        <v>4.5444480252417032E-3</v>
      </c>
      <c r="BM66" s="121">
        <v>0</v>
      </c>
      <c r="BN66" s="121">
        <v>0</v>
      </c>
      <c r="BO66" s="121">
        <v>52.451827275023319</v>
      </c>
      <c r="BP66" s="121">
        <v>0.92392904558184219</v>
      </c>
      <c r="BQ66" s="121"/>
      <c r="BR66" s="122"/>
      <c r="BS66" s="10"/>
      <c r="BT66" s="10"/>
      <c r="BU66" s="10"/>
      <c r="BV66" s="10"/>
      <c r="BW66" s="10"/>
      <c r="BX66" s="10"/>
      <c r="BY66" s="10"/>
      <c r="BZ66" s="10"/>
      <c r="CA66" s="10"/>
    </row>
    <row r="67" spans="2:79" x14ac:dyDescent="0.2">
      <c r="B67" s="123"/>
      <c r="C67" s="252"/>
      <c r="D67" s="252"/>
      <c r="E67" s="252"/>
      <c r="F67" s="252"/>
      <c r="G67" s="252"/>
      <c r="H67" s="121" t="s">
        <v>481</v>
      </c>
      <c r="I67" s="121" t="s">
        <v>482</v>
      </c>
      <c r="J67" s="121" t="s">
        <v>482</v>
      </c>
      <c r="K67" s="121" t="s">
        <v>478</v>
      </c>
      <c r="L67" s="121" t="s">
        <v>478</v>
      </c>
      <c r="M67" s="121">
        <v>35.1035355</v>
      </c>
      <c r="N67" s="121">
        <v>129.04236879999999</v>
      </c>
      <c r="O67" s="121">
        <v>53.507096500000003</v>
      </c>
      <c r="P67" s="121">
        <v>9.96792329999999</v>
      </c>
      <c r="Q67" s="121">
        <v>53.507096500000003</v>
      </c>
      <c r="R67" s="121">
        <v>9.96792329999999</v>
      </c>
      <c r="S67" s="121">
        <v>33.736540099999999</v>
      </c>
      <c r="T67" s="121">
        <v>-118.264982</v>
      </c>
      <c r="U67" s="121" t="s">
        <v>542</v>
      </c>
      <c r="V67" s="121">
        <v>8581.075035990847</v>
      </c>
      <c r="W67" s="121">
        <v>160.94</v>
      </c>
      <c r="X67" s="121">
        <v>0</v>
      </c>
      <c r="Y67" s="121">
        <v>0</v>
      </c>
      <c r="Z67" s="121">
        <v>9136.6291838202542</v>
      </c>
      <c r="AA67" s="121">
        <v>160.94</v>
      </c>
      <c r="AB67" s="121">
        <v>0.37881443247644814</v>
      </c>
      <c r="AC67" s="121">
        <v>2.8236908321372583E-2</v>
      </c>
      <c r="AD67" s="121">
        <v>2.2690947259052905</v>
      </c>
      <c r="AE67" s="121">
        <v>1.5940451397029469</v>
      </c>
      <c r="AF67" s="121">
        <v>4.4972301924608926</v>
      </c>
      <c r="AG67" s="121">
        <v>5.7408291635506536</v>
      </c>
      <c r="AH67" s="121">
        <v>8742.0150359908475</v>
      </c>
      <c r="AI67" s="121">
        <v>0</v>
      </c>
      <c r="AJ67" s="253">
        <v>9297.5691838202547</v>
      </c>
      <c r="AK67" s="253">
        <v>3.3116014645594491</v>
      </c>
      <c r="AL67" s="253">
        <v>0.24684747711533422</v>
      </c>
      <c r="AM67" s="121">
        <v>19.836460211951579</v>
      </c>
      <c r="AN67" s="121">
        <v>13.935166579331293</v>
      </c>
      <c r="AO67" s="121">
        <v>0</v>
      </c>
      <c r="AP67" s="253">
        <v>53.375756320605163</v>
      </c>
      <c r="AQ67" s="121">
        <v>6.8545663771513062E-3</v>
      </c>
      <c r="AR67" s="121">
        <v>6.8545663771513062E-3</v>
      </c>
      <c r="AS67" s="121">
        <v>6.8545663771513062E-3</v>
      </c>
      <c r="AT67" s="121">
        <v>6.8545663771513062E-3</v>
      </c>
      <c r="AU67" s="121">
        <v>0</v>
      </c>
      <c r="AV67" s="121">
        <v>6.7679209855050181E-3</v>
      </c>
      <c r="AW67" s="121">
        <v>89.094658435221987</v>
      </c>
      <c r="AX67" s="121">
        <v>1.6111736183408332</v>
      </c>
      <c r="AY67" s="253">
        <v>2.2699592053494224E-2</v>
      </c>
      <c r="AZ67" s="253">
        <v>1.6920324169193964E-3</v>
      </c>
      <c r="BA67" s="121">
        <v>0.13597033321054297</v>
      </c>
      <c r="BB67" s="121">
        <v>9.5519524294686853E-2</v>
      </c>
      <c r="BC67" s="121">
        <v>0</v>
      </c>
      <c r="BD67" s="121">
        <v>0.36124290131942577</v>
      </c>
      <c r="BE67" s="121">
        <v>19.471272106764385</v>
      </c>
      <c r="BF67" s="121">
        <v>0.36518810518719741</v>
      </c>
      <c r="BG67" s="121">
        <v>13.678620954547499</v>
      </c>
      <c r="BH67" s="121">
        <v>0.25654562478379228</v>
      </c>
      <c r="BI67" s="121">
        <v>3.2506350697966897</v>
      </c>
      <c r="BJ67" s="121">
        <v>6.0966394762759564E-2</v>
      </c>
      <c r="BK67" s="121">
        <v>0.24230302909009249</v>
      </c>
      <c r="BL67" s="121">
        <v>4.5444480252417032E-3</v>
      </c>
      <c r="BM67" s="121">
        <v>0</v>
      </c>
      <c r="BN67" s="121">
        <v>0</v>
      </c>
      <c r="BO67" s="121">
        <v>52.451827275023319</v>
      </c>
      <c r="BP67" s="121">
        <v>0.92392904558184219</v>
      </c>
      <c r="BQ67" s="121"/>
      <c r="BR67" s="122"/>
      <c r="BS67" s="10"/>
      <c r="BT67" s="10"/>
      <c r="BU67" s="10"/>
      <c r="BV67" s="10"/>
      <c r="BW67" s="10"/>
      <c r="BX67" s="10"/>
      <c r="BY67" s="10"/>
      <c r="BZ67" s="10"/>
      <c r="CA67" s="10"/>
    </row>
    <row r="68" spans="2:79" x14ac:dyDescent="0.2">
      <c r="B68" s="123"/>
      <c r="C68" s="252"/>
      <c r="D68" s="252"/>
      <c r="E68" s="252"/>
      <c r="F68" s="252"/>
      <c r="G68" s="252"/>
      <c r="H68" s="121" t="s">
        <v>482</v>
      </c>
      <c r="I68" s="121" t="s">
        <v>482</v>
      </c>
      <c r="J68" s="121" t="s">
        <v>482</v>
      </c>
      <c r="K68" s="121" t="s">
        <v>478</v>
      </c>
      <c r="L68" s="121" t="s">
        <v>478</v>
      </c>
      <c r="M68" s="121">
        <v>53.507096500000003</v>
      </c>
      <c r="N68" s="121">
        <v>9.96792329999999</v>
      </c>
      <c r="O68" s="121">
        <v>53.507096500000003</v>
      </c>
      <c r="P68" s="121">
        <v>9.96792329999999</v>
      </c>
      <c r="Q68" s="121">
        <v>53.507096500000003</v>
      </c>
      <c r="R68" s="121">
        <v>9.96792329999999</v>
      </c>
      <c r="S68" s="121">
        <v>33.736540099999999</v>
      </c>
      <c r="T68" s="121">
        <v>-118.264982</v>
      </c>
      <c r="U68" s="121" t="s">
        <v>542</v>
      </c>
      <c r="V68" s="121">
        <v>0</v>
      </c>
      <c r="W68" s="121">
        <v>80.47</v>
      </c>
      <c r="X68" s="121">
        <v>0</v>
      </c>
      <c r="Y68" s="121">
        <v>0</v>
      </c>
      <c r="Z68" s="121">
        <v>9136.6291838202542</v>
      </c>
      <c r="AA68" s="121">
        <v>160.94</v>
      </c>
      <c r="AB68" s="121">
        <v>0.37881443247644814</v>
      </c>
      <c r="AC68" s="121">
        <v>2.8236908321372583E-2</v>
      </c>
      <c r="AD68" s="121">
        <v>2.2690947259052905</v>
      </c>
      <c r="AE68" s="121">
        <v>1.5940451397029469</v>
      </c>
      <c r="AF68" s="121">
        <v>4.4972301924608926</v>
      </c>
      <c r="AG68" s="121">
        <v>5.7408291635506536</v>
      </c>
      <c r="AH68" s="121">
        <v>80.47</v>
      </c>
      <c r="AI68" s="121">
        <v>0</v>
      </c>
      <c r="AJ68" s="253">
        <v>9297.5691838202547</v>
      </c>
      <c r="AK68" s="253">
        <v>3.0483197381379782E-2</v>
      </c>
      <c r="AL68" s="253">
        <v>2.2722240126208516E-3</v>
      </c>
      <c r="AM68" s="121">
        <v>0.1825940525935987</v>
      </c>
      <c r="AN68" s="121">
        <v>0.12827281239189614</v>
      </c>
      <c r="AO68" s="121">
        <v>0</v>
      </c>
      <c r="AP68" s="253">
        <v>53.375756320605163</v>
      </c>
      <c r="AQ68" s="121">
        <v>8.4169999999999995E-2</v>
      </c>
      <c r="AR68" s="121">
        <v>8.4169999999999995E-2</v>
      </c>
      <c r="AS68" s="121">
        <v>8.4169999999999995E-2</v>
      </c>
      <c r="AT68" s="121">
        <v>8.4169999999999995E-2</v>
      </c>
      <c r="AU68" s="121">
        <v>0</v>
      </c>
      <c r="AV68" s="121">
        <v>6.7679209855050181E-3</v>
      </c>
      <c r="AW68" s="121">
        <v>52.451827275023319</v>
      </c>
      <c r="AX68" s="121">
        <v>1.2675513319613376</v>
      </c>
      <c r="AY68" s="253">
        <v>2.5657707235907361E-3</v>
      </c>
      <c r="AZ68" s="253">
        <v>1.9125309514229707E-4</v>
      </c>
      <c r="BA68" s="121">
        <v>1.5368941406803203E-2</v>
      </c>
      <c r="BB68" s="121">
        <v>1.0796722619025898E-2</v>
      </c>
      <c r="BC68" s="121">
        <v>0</v>
      </c>
      <c r="BD68" s="121">
        <v>0.36124290131942577</v>
      </c>
      <c r="BE68" s="121">
        <v>0</v>
      </c>
      <c r="BF68" s="121">
        <v>0.1825940525935987</v>
      </c>
      <c r="BG68" s="121">
        <v>0</v>
      </c>
      <c r="BH68" s="121">
        <v>0.12827281239189614</v>
      </c>
      <c r="BI68" s="121">
        <v>0</v>
      </c>
      <c r="BJ68" s="121">
        <v>3.0483197381379782E-2</v>
      </c>
      <c r="BK68" s="121">
        <v>0</v>
      </c>
      <c r="BL68" s="121">
        <v>2.2722240126208516E-3</v>
      </c>
      <c r="BM68" s="121">
        <v>0</v>
      </c>
      <c r="BN68" s="121">
        <v>0</v>
      </c>
      <c r="BO68" s="121">
        <v>52.451827275023319</v>
      </c>
      <c r="BP68" s="121">
        <v>0.92392904558184219</v>
      </c>
      <c r="BQ68" s="121"/>
      <c r="BR68" s="122"/>
      <c r="BS68" s="10"/>
      <c r="BT68" s="10"/>
      <c r="BU68" s="10"/>
      <c r="BV68" s="10"/>
      <c r="BW68" s="10"/>
      <c r="BX68" s="10"/>
      <c r="BY68" s="10"/>
      <c r="BZ68" s="10"/>
      <c r="CA68" s="10"/>
    </row>
    <row r="69" spans="2:79" ht="12.75" customHeight="1" x14ac:dyDescent="0.2">
      <c r="B69" s="123" t="str">
        <f>'[1]LIB Maf LCI'!C3</f>
        <v>Audi e-tron</v>
      </c>
      <c r="C69" s="252" t="str">
        <f>'[1]LIB Maf LCI'!D3</f>
        <v>EV</v>
      </c>
      <c r="D69" s="252" t="str">
        <f>'[1]LIB Maf LCI'!H3</f>
        <v>Poland</v>
      </c>
      <c r="E69" s="254" t="str">
        <f>'[1]LIB Maf LCI'!I3</f>
        <v>Belgium</v>
      </c>
      <c r="F69" s="254" t="s">
        <v>543</v>
      </c>
      <c r="G69" s="254" t="s">
        <v>544</v>
      </c>
      <c r="H69" s="121" t="s">
        <v>478</v>
      </c>
      <c r="I69" s="121" t="s">
        <v>543</v>
      </c>
      <c r="J69" s="121" t="s">
        <v>544</v>
      </c>
      <c r="K69" s="121" t="s">
        <v>544</v>
      </c>
      <c r="L69" s="121" t="s">
        <v>478</v>
      </c>
      <c r="M69" s="121">
        <v>33.736540099999999</v>
      </c>
      <c r="N69" s="121">
        <v>-118.264982</v>
      </c>
      <c r="O69" s="121">
        <v>54.400246299999999</v>
      </c>
      <c r="P69" s="121">
        <v>18.677374199999999</v>
      </c>
      <c r="Q69" s="121">
        <v>51.241126600000001</v>
      </c>
      <c r="R69" s="121">
        <v>4.4073495999999999</v>
      </c>
      <c r="S69" s="121">
        <v>33.736540099999999</v>
      </c>
      <c r="T69" s="121">
        <v>-118.264982</v>
      </c>
      <c r="U69" s="121" t="s">
        <v>542</v>
      </c>
      <c r="V69" s="121">
        <v>9410.9302813394061</v>
      </c>
      <c r="W69" s="121">
        <v>160.94</v>
      </c>
      <c r="X69" s="121">
        <v>1022.1934528309488</v>
      </c>
      <c r="Y69" s="121">
        <v>160.94</v>
      </c>
      <c r="Z69" s="121">
        <v>9061.0750557482734</v>
      </c>
      <c r="AA69" s="121">
        <v>160.94</v>
      </c>
      <c r="AB69" s="121">
        <v>35.567999999999998</v>
      </c>
      <c r="AC69" s="121">
        <v>2.3079168000000001</v>
      </c>
      <c r="AD69" s="121">
        <v>156.83148</v>
      </c>
      <c r="AE69" s="121">
        <v>105.96028800000001</v>
      </c>
      <c r="AF69" s="121">
        <v>318.06617285760001</v>
      </c>
      <c r="AG69" s="121">
        <v>402.49023285759995</v>
      </c>
      <c r="AH69" s="121">
        <v>9571.8702813394066</v>
      </c>
      <c r="AI69" s="121">
        <v>1183.1334528309487</v>
      </c>
      <c r="AJ69" s="253">
        <v>9222.0150557482739</v>
      </c>
      <c r="AK69" s="253">
        <v>340.45228216667999</v>
      </c>
      <c r="AL69" s="253">
        <v>22.091080229723943</v>
      </c>
      <c r="AM69" s="121">
        <v>1501.1705825904755</v>
      </c>
      <c r="AN69" s="121">
        <v>1014.2381317093646</v>
      </c>
      <c r="AO69" s="121">
        <v>376.31472932173767</v>
      </c>
      <c r="AP69" s="121">
        <v>3711.7709872044152</v>
      </c>
      <c r="AQ69" s="121">
        <v>6.7288493703407427E-3</v>
      </c>
      <c r="AR69" s="121">
        <v>6.7288493703407427E-3</v>
      </c>
      <c r="AS69" s="121">
        <v>6.7288493703407427E-3</v>
      </c>
      <c r="AT69" s="121">
        <v>6.7288493703407427E-3</v>
      </c>
      <c r="AU69" s="121">
        <v>1.6118859783592454E-2</v>
      </c>
      <c r="AV69" s="121">
        <v>6.7790912381228419E-3</v>
      </c>
      <c r="AW69" s="121">
        <v>6801.6819880948806</v>
      </c>
      <c r="AX69" s="121">
        <v>164.35580512751631</v>
      </c>
      <c r="AY69" s="253">
        <v>2.2908521244883335</v>
      </c>
      <c r="AZ69" s="253">
        <v>0.14864755129392479</v>
      </c>
      <c r="BA69" s="121">
        <v>10.101150729437967</v>
      </c>
      <c r="BB69" s="121">
        <v>6.8246556139281287</v>
      </c>
      <c r="BC69" s="121">
        <v>6.0657643564376373</v>
      </c>
      <c r="BD69" s="121">
        <v>25.162434177276022</v>
      </c>
      <c r="BE69" s="121">
        <v>1475.9301241992755</v>
      </c>
      <c r="BF69" s="121">
        <v>25.240458391199997</v>
      </c>
      <c r="BG69" s="121">
        <v>997.18488295864449</v>
      </c>
      <c r="BH69" s="121">
        <v>17.053248750720002</v>
      </c>
      <c r="BI69" s="121">
        <v>334.72796824668001</v>
      </c>
      <c r="BJ69" s="121">
        <v>5.7243139199999993</v>
      </c>
      <c r="BK69" s="121">
        <v>21.719644099931941</v>
      </c>
      <c r="BL69" s="121">
        <v>0.37143612979200002</v>
      </c>
      <c r="BM69" s="121">
        <v>325.12515946203558</v>
      </c>
      <c r="BN69" s="121">
        <v>51.189569859702146</v>
      </c>
      <c r="BO69" s="121">
        <v>3646.9942091283128</v>
      </c>
      <c r="BP69" s="121">
        <v>64.776778076102133</v>
      </c>
      <c r="BQ69" s="121"/>
      <c r="BR69" s="122"/>
      <c r="BS69" s="10"/>
      <c r="BT69" s="10"/>
      <c r="BU69" s="10"/>
      <c r="BV69" s="10"/>
      <c r="BW69" s="10"/>
      <c r="BX69" s="10"/>
      <c r="BY69" s="10"/>
      <c r="BZ69" s="10"/>
      <c r="CA69" s="10"/>
    </row>
    <row r="70" spans="2:79" x14ac:dyDescent="0.2">
      <c r="B70" s="123"/>
      <c r="C70" s="252"/>
      <c r="D70" s="252"/>
      <c r="E70" s="254"/>
      <c r="F70" s="254"/>
      <c r="G70" s="254"/>
      <c r="H70" s="121" t="s">
        <v>479</v>
      </c>
      <c r="I70" s="121" t="s">
        <v>543</v>
      </c>
      <c r="J70" s="121" t="s">
        <v>544</v>
      </c>
      <c r="K70" s="121" t="s">
        <v>544</v>
      </c>
      <c r="L70" s="121" t="s">
        <v>478</v>
      </c>
      <c r="M70" s="121">
        <v>31.230416000000002</v>
      </c>
      <c r="N70" s="121">
        <v>121.47370100000001</v>
      </c>
      <c r="O70" s="121">
        <v>54.400246299999999</v>
      </c>
      <c r="P70" s="121">
        <v>18.677374199999999</v>
      </c>
      <c r="Q70" s="121">
        <v>51.241126600000001</v>
      </c>
      <c r="R70" s="121">
        <v>4.4073495999999999</v>
      </c>
      <c r="S70" s="121">
        <v>33.736540099999999</v>
      </c>
      <c r="T70" s="121">
        <v>-118.264982</v>
      </c>
      <c r="U70" s="121" t="s">
        <v>542</v>
      </c>
      <c r="V70" s="121">
        <v>8011.9501997062371</v>
      </c>
      <c r="W70" s="121">
        <v>160.94</v>
      </c>
      <c r="X70" s="121">
        <v>1022.1934528309488</v>
      </c>
      <c r="Y70" s="121">
        <v>160.94</v>
      </c>
      <c r="Z70" s="121">
        <v>9061.0750557482734</v>
      </c>
      <c r="AA70" s="121">
        <v>160.94</v>
      </c>
      <c r="AB70" s="121">
        <v>35.567999999999998</v>
      </c>
      <c r="AC70" s="121">
        <v>2.3079168000000001</v>
      </c>
      <c r="AD70" s="121">
        <v>156.83148</v>
      </c>
      <c r="AE70" s="121">
        <v>105.96028800000001</v>
      </c>
      <c r="AF70" s="121">
        <v>318.06617285760001</v>
      </c>
      <c r="AG70" s="121">
        <v>402.49023285759995</v>
      </c>
      <c r="AH70" s="121">
        <v>8172.8901997062367</v>
      </c>
      <c r="AI70" s="121">
        <v>1183.1334528309487</v>
      </c>
      <c r="AJ70" s="253">
        <v>9222.0150557482739</v>
      </c>
      <c r="AK70" s="253">
        <v>290.69335862315143</v>
      </c>
      <c r="AL70" s="253">
        <v>18.862350596457379</v>
      </c>
      <c r="AM70" s="121">
        <v>1281.7664658974247</v>
      </c>
      <c r="AN70" s="121">
        <v>866.00179935325036</v>
      </c>
      <c r="AO70" s="121">
        <v>376.31472932173767</v>
      </c>
      <c r="AP70" s="121">
        <v>3711.7709872044152</v>
      </c>
      <c r="AQ70" s="121">
        <v>6.9555428897240595E-3</v>
      </c>
      <c r="AR70" s="121">
        <v>6.9555428897240595E-3</v>
      </c>
      <c r="AS70" s="121">
        <v>6.9555428897240595E-3</v>
      </c>
      <c r="AT70" s="121">
        <v>6.9555428897240595E-3</v>
      </c>
      <c r="AU70" s="121">
        <v>1.6118859783592454E-2</v>
      </c>
      <c r="AV70" s="121">
        <v>6.7790912381228419E-3</v>
      </c>
      <c r="AW70" s="121">
        <v>6381.0538858689197</v>
      </c>
      <c r="AX70" s="121">
        <v>164.35580512751631</v>
      </c>
      <c r="AY70" s="253">
        <v>2.0219301236612672</v>
      </c>
      <c r="AZ70" s="253">
        <v>0.13119788857467149</v>
      </c>
      <c r="BA70" s="121">
        <v>8.9153816281595688</v>
      </c>
      <c r="BB70" s="121">
        <v>6.023512657979742</v>
      </c>
      <c r="BC70" s="121">
        <v>6.0657643564376373</v>
      </c>
      <c r="BD70" s="121">
        <v>25.162434177276022</v>
      </c>
      <c r="BE70" s="121">
        <v>1256.5260075062247</v>
      </c>
      <c r="BF70" s="121">
        <v>25.240458391199997</v>
      </c>
      <c r="BG70" s="121">
        <v>848.94855060253053</v>
      </c>
      <c r="BH70" s="121">
        <v>17.053248750720002</v>
      </c>
      <c r="BI70" s="121">
        <v>284.96904470315144</v>
      </c>
      <c r="BJ70" s="121">
        <v>5.7243139199999993</v>
      </c>
      <c r="BK70" s="121">
        <v>18.49091446666538</v>
      </c>
      <c r="BL70" s="121">
        <v>0.37143612979200002</v>
      </c>
      <c r="BM70" s="121">
        <v>325.12515946203558</v>
      </c>
      <c r="BN70" s="121">
        <v>51.189569859702146</v>
      </c>
      <c r="BO70" s="121">
        <v>3646.9942091283128</v>
      </c>
      <c r="BP70" s="121">
        <v>64.776778076102133</v>
      </c>
      <c r="BQ70" s="121"/>
      <c r="BR70" s="122"/>
      <c r="BS70" s="10"/>
      <c r="BT70" s="10"/>
      <c r="BU70" s="10"/>
      <c r="BV70" s="10"/>
      <c r="BW70" s="10"/>
      <c r="BX70" s="10"/>
      <c r="BY70" s="10"/>
      <c r="BZ70" s="10"/>
      <c r="CA70" s="10"/>
    </row>
    <row r="71" spans="2:79" x14ac:dyDescent="0.2">
      <c r="B71" s="123"/>
      <c r="C71" s="252"/>
      <c r="D71" s="252"/>
      <c r="E71" s="254"/>
      <c r="F71" s="254"/>
      <c r="G71" s="254"/>
      <c r="H71" s="121" t="s">
        <v>480</v>
      </c>
      <c r="I71" s="121" t="s">
        <v>543</v>
      </c>
      <c r="J71" s="121" t="s">
        <v>544</v>
      </c>
      <c r="K71" s="121" t="s">
        <v>544</v>
      </c>
      <c r="L71" s="121" t="s">
        <v>478</v>
      </c>
      <c r="M71" s="121">
        <v>35.616811599999998</v>
      </c>
      <c r="N71" s="121">
        <v>139.79578069999999</v>
      </c>
      <c r="O71" s="121">
        <v>54.400246299999999</v>
      </c>
      <c r="P71" s="121">
        <v>18.677374199999999</v>
      </c>
      <c r="Q71" s="121">
        <v>51.241126600000001</v>
      </c>
      <c r="R71" s="121">
        <v>4.4073495999999999</v>
      </c>
      <c r="S71" s="121">
        <v>33.736540099999999</v>
      </c>
      <c r="T71" s="121">
        <v>-118.264982</v>
      </c>
      <c r="U71" s="121" t="s">
        <v>542</v>
      </c>
      <c r="V71" s="121">
        <v>8561.1748779351019</v>
      </c>
      <c r="W71" s="121">
        <v>160.94</v>
      </c>
      <c r="X71" s="121">
        <v>1022.1934528309488</v>
      </c>
      <c r="Y71" s="121">
        <v>160.94</v>
      </c>
      <c r="Z71" s="121">
        <v>9061.0750557482734</v>
      </c>
      <c r="AA71" s="121">
        <v>160.94</v>
      </c>
      <c r="AB71" s="121">
        <v>35.567999999999998</v>
      </c>
      <c r="AC71" s="121">
        <v>2.3079168000000001</v>
      </c>
      <c r="AD71" s="121">
        <v>156.83148</v>
      </c>
      <c r="AE71" s="121">
        <v>105.96028800000001</v>
      </c>
      <c r="AF71" s="121">
        <v>318.06617285760001</v>
      </c>
      <c r="AG71" s="121">
        <v>402.49023285759995</v>
      </c>
      <c r="AH71" s="121">
        <v>8722.1148779351024</v>
      </c>
      <c r="AI71" s="121">
        <v>1183.1334528309487</v>
      </c>
      <c r="AJ71" s="253">
        <v>9222.0150557482739</v>
      </c>
      <c r="AK71" s="253">
        <v>310.22818197839575</v>
      </c>
      <c r="AL71" s="253">
        <v>20.129915458316372</v>
      </c>
      <c r="AM71" s="121">
        <v>1367.9021850365814</v>
      </c>
      <c r="AN71" s="121">
        <v>924.1978044350883</v>
      </c>
      <c r="AO71" s="121">
        <v>376.31472932173767</v>
      </c>
      <c r="AP71" s="121">
        <v>3711.7709872044152</v>
      </c>
      <c r="AQ71" s="121">
        <v>6.8578748167991543E-3</v>
      </c>
      <c r="AR71" s="121">
        <v>6.8578748167991543E-3</v>
      </c>
      <c r="AS71" s="121">
        <v>6.8578748167991543E-3</v>
      </c>
      <c r="AT71" s="121">
        <v>6.8578748167991543E-3</v>
      </c>
      <c r="AU71" s="121">
        <v>1.6118859783592454E-2</v>
      </c>
      <c r="AV71" s="121">
        <v>6.7790912381228419E-3</v>
      </c>
      <c r="AW71" s="121">
        <v>6546.1879983070176</v>
      </c>
      <c r="AX71" s="121">
        <v>164.35580512751631</v>
      </c>
      <c r="AY71" s="253">
        <v>2.1275060366510257</v>
      </c>
      <c r="AZ71" s="253">
        <v>0.13804844028588387</v>
      </c>
      <c r="BA71" s="121">
        <v>9.3809019466069081</v>
      </c>
      <c r="BB71" s="121">
        <v>6.3380328487764617</v>
      </c>
      <c r="BC71" s="121">
        <v>6.0657643564376373</v>
      </c>
      <c r="BD71" s="121">
        <v>25.162434177276022</v>
      </c>
      <c r="BE71" s="121">
        <v>1342.6617266453813</v>
      </c>
      <c r="BF71" s="121">
        <v>25.240458391199997</v>
      </c>
      <c r="BG71" s="121">
        <v>907.14455568436824</v>
      </c>
      <c r="BH71" s="121">
        <v>17.053248750720002</v>
      </c>
      <c r="BI71" s="121">
        <v>304.50386805839571</v>
      </c>
      <c r="BJ71" s="121">
        <v>5.7243139199999993</v>
      </c>
      <c r="BK71" s="121">
        <v>19.758479328524373</v>
      </c>
      <c r="BL71" s="121">
        <v>0.37143612979200002</v>
      </c>
      <c r="BM71" s="121">
        <v>325.12515946203558</v>
      </c>
      <c r="BN71" s="121">
        <v>51.189569859702146</v>
      </c>
      <c r="BO71" s="121">
        <v>3646.9942091283128</v>
      </c>
      <c r="BP71" s="121">
        <v>64.776778076102133</v>
      </c>
      <c r="BQ71" s="121"/>
      <c r="BR71" s="122"/>
      <c r="BS71" s="10"/>
      <c r="BT71" s="10"/>
      <c r="BU71" s="10"/>
      <c r="BV71" s="10"/>
      <c r="BW71" s="10"/>
      <c r="BX71" s="10"/>
      <c r="BY71" s="10"/>
      <c r="BZ71" s="10"/>
      <c r="CA71" s="10"/>
    </row>
    <row r="72" spans="2:79" x14ac:dyDescent="0.2">
      <c r="B72" s="123"/>
      <c r="C72" s="252"/>
      <c r="D72" s="252"/>
      <c r="E72" s="254"/>
      <c r="F72" s="254"/>
      <c r="G72" s="254"/>
      <c r="H72" s="121" t="s">
        <v>481</v>
      </c>
      <c r="I72" s="121" t="s">
        <v>543</v>
      </c>
      <c r="J72" s="121" t="s">
        <v>544</v>
      </c>
      <c r="K72" s="121" t="s">
        <v>544</v>
      </c>
      <c r="L72" s="121" t="s">
        <v>478</v>
      </c>
      <c r="M72" s="121">
        <v>35.1035355</v>
      </c>
      <c r="N72" s="121">
        <v>129.04236879999999</v>
      </c>
      <c r="O72" s="121">
        <v>54.400246299999999</v>
      </c>
      <c r="P72" s="121">
        <v>18.677374199999999</v>
      </c>
      <c r="Q72" s="121">
        <v>51.241126600000001</v>
      </c>
      <c r="R72" s="121">
        <v>4.4073495999999999</v>
      </c>
      <c r="S72" s="121">
        <v>33.736540099999999</v>
      </c>
      <c r="T72" s="121">
        <v>-118.264982</v>
      </c>
      <c r="U72" s="121" t="s">
        <v>542</v>
      </c>
      <c r="V72" s="121">
        <v>8077.2985939090986</v>
      </c>
      <c r="W72" s="121">
        <v>160.94</v>
      </c>
      <c r="X72" s="121">
        <v>1022.1934528309488</v>
      </c>
      <c r="Y72" s="121">
        <v>160.94</v>
      </c>
      <c r="Z72" s="121">
        <v>9061.0750557482734</v>
      </c>
      <c r="AA72" s="121">
        <v>160.94</v>
      </c>
      <c r="AB72" s="121">
        <v>35.567999999999998</v>
      </c>
      <c r="AC72" s="121">
        <v>2.3079168000000001</v>
      </c>
      <c r="AD72" s="121">
        <v>156.83148</v>
      </c>
      <c r="AE72" s="121">
        <v>105.96028800000001</v>
      </c>
      <c r="AF72" s="121">
        <v>318.06617285760001</v>
      </c>
      <c r="AG72" s="121">
        <v>402.49023285759995</v>
      </c>
      <c r="AH72" s="121">
        <v>8238.2385939090982</v>
      </c>
      <c r="AI72" s="121">
        <v>1183.1334528309487</v>
      </c>
      <c r="AJ72" s="253">
        <v>9222.0150557482739</v>
      </c>
      <c r="AK72" s="253">
        <v>293.01767030815881</v>
      </c>
      <c r="AL72" s="253">
        <v>19.013169253291188</v>
      </c>
      <c r="AM72" s="121">
        <v>1292.015151275883</v>
      </c>
      <c r="AN72" s="121">
        <v>872.92613402332324</v>
      </c>
      <c r="AO72" s="121">
        <v>376.31472932173767</v>
      </c>
      <c r="AP72" s="121">
        <v>3711.7709872044152</v>
      </c>
      <c r="AQ72" s="121">
        <v>6.9432394957059801E-3</v>
      </c>
      <c r="AR72" s="121">
        <v>6.9432394957059801E-3</v>
      </c>
      <c r="AS72" s="121">
        <v>6.9432394957059801E-3</v>
      </c>
      <c r="AT72" s="121">
        <v>6.9432394957059801E-3</v>
      </c>
      <c r="AU72" s="121">
        <v>1.6118859783592454E-2</v>
      </c>
      <c r="AV72" s="121">
        <v>6.7790912381228419E-3</v>
      </c>
      <c r="AW72" s="121">
        <v>6400.702036259293</v>
      </c>
      <c r="AX72" s="121">
        <v>164.35580512751631</v>
      </c>
      <c r="AY72" s="253">
        <v>2.0344918614233616</v>
      </c>
      <c r="AZ72" s="253">
        <v>0.13201298769799397</v>
      </c>
      <c r="BA72" s="121">
        <v>8.970770627389248</v>
      </c>
      <c r="BB72" s="121">
        <v>6.0609352105846694</v>
      </c>
      <c r="BC72" s="121">
        <v>6.0657643564376373</v>
      </c>
      <c r="BD72" s="121">
        <v>25.162434177276022</v>
      </c>
      <c r="BE72" s="121">
        <v>1266.774692884683</v>
      </c>
      <c r="BF72" s="121">
        <v>25.240458391199997</v>
      </c>
      <c r="BG72" s="121">
        <v>855.87288527260318</v>
      </c>
      <c r="BH72" s="121">
        <v>17.053248750720002</v>
      </c>
      <c r="BI72" s="121">
        <v>287.29335638815883</v>
      </c>
      <c r="BJ72" s="121">
        <v>5.7243139199999993</v>
      </c>
      <c r="BK72" s="121">
        <v>18.641733123499186</v>
      </c>
      <c r="BL72" s="121">
        <v>0.37143612979200002</v>
      </c>
      <c r="BM72" s="121">
        <v>325.12515946203558</v>
      </c>
      <c r="BN72" s="121">
        <v>51.189569859702146</v>
      </c>
      <c r="BO72" s="121">
        <v>3646.9942091283128</v>
      </c>
      <c r="BP72" s="121">
        <v>64.776778076102133</v>
      </c>
      <c r="BQ72" s="121"/>
      <c r="BR72" s="122"/>
      <c r="BS72" s="10"/>
      <c r="BT72" s="10"/>
      <c r="BU72" s="10"/>
      <c r="BV72" s="10"/>
      <c r="BW72" s="10"/>
      <c r="BX72" s="10"/>
      <c r="BY72" s="10"/>
      <c r="BZ72" s="10"/>
      <c r="CA72" s="10"/>
    </row>
    <row r="73" spans="2:79" x14ac:dyDescent="0.2">
      <c r="B73" s="123"/>
      <c r="C73" s="252"/>
      <c r="D73" s="252"/>
      <c r="E73" s="254"/>
      <c r="F73" s="254"/>
      <c r="G73" s="254"/>
      <c r="H73" s="121" t="s">
        <v>482</v>
      </c>
      <c r="I73" s="121" t="s">
        <v>543</v>
      </c>
      <c r="J73" s="121" t="s">
        <v>544</v>
      </c>
      <c r="K73" s="121" t="s">
        <v>544</v>
      </c>
      <c r="L73" s="121" t="s">
        <v>478</v>
      </c>
      <c r="M73" s="121">
        <v>53.507096500000003</v>
      </c>
      <c r="N73" s="121">
        <v>9.96792329999999</v>
      </c>
      <c r="O73" s="121">
        <v>54.400246299999999</v>
      </c>
      <c r="P73" s="121">
        <v>18.677374199999999</v>
      </c>
      <c r="Q73" s="121">
        <v>51.241126600000001</v>
      </c>
      <c r="R73" s="121">
        <v>4.4073495999999999</v>
      </c>
      <c r="S73" s="121">
        <v>33.736540099999999</v>
      </c>
      <c r="T73" s="121">
        <v>-118.264982</v>
      </c>
      <c r="U73" s="121" t="s">
        <v>541</v>
      </c>
      <c r="V73" s="121">
        <v>579.96873646294637</v>
      </c>
      <c r="W73" s="121">
        <v>160.94</v>
      </c>
      <c r="X73" s="121">
        <v>1022.1934528309488</v>
      </c>
      <c r="Y73" s="121">
        <v>160.94</v>
      </c>
      <c r="Z73" s="121">
        <v>9061.0750557482734</v>
      </c>
      <c r="AA73" s="121">
        <v>160.94</v>
      </c>
      <c r="AB73" s="121">
        <v>35.567999999999998</v>
      </c>
      <c r="AC73" s="121">
        <v>2.3079168000000001</v>
      </c>
      <c r="AD73" s="121">
        <v>156.83148</v>
      </c>
      <c r="AE73" s="121">
        <v>105.96028800000001</v>
      </c>
      <c r="AF73" s="121">
        <v>318.06617285760001</v>
      </c>
      <c r="AG73" s="121">
        <v>402.49023285759995</v>
      </c>
      <c r="AH73" s="121">
        <v>740.90873646294631</v>
      </c>
      <c r="AI73" s="121">
        <v>1183.1334528309487</v>
      </c>
      <c r="AJ73" s="253">
        <v>9222.0150557482739</v>
      </c>
      <c r="AK73" s="253">
        <v>26.352641938514072</v>
      </c>
      <c r="AL73" s="253">
        <v>1.7099557201496063</v>
      </c>
      <c r="AM73" s="121">
        <v>116.19781368441383</v>
      </c>
      <c r="AN73" s="121">
        <v>78.506903097329896</v>
      </c>
      <c r="AO73" s="121">
        <v>376.31472932173767</v>
      </c>
      <c r="AP73" s="121">
        <v>3711.7709872044152</v>
      </c>
      <c r="AQ73" s="121">
        <v>2.2513919505426146E-2</v>
      </c>
      <c r="AR73" s="121">
        <v>2.2513919505426146E-2</v>
      </c>
      <c r="AS73" s="121">
        <v>2.2513919505426146E-2</v>
      </c>
      <c r="AT73" s="121">
        <v>2.2513919505426146E-2</v>
      </c>
      <c r="AU73" s="121">
        <v>1.6118859783592454E-2</v>
      </c>
      <c r="AV73" s="121">
        <v>6.7790912381228419E-3</v>
      </c>
      <c r="AW73" s="121">
        <v>4146.4972258390444</v>
      </c>
      <c r="AX73" s="121">
        <v>164.35580512751631</v>
      </c>
      <c r="AY73" s="253">
        <v>0.593301259359023</v>
      </c>
      <c r="AZ73" s="253">
        <v>3.8497805441291236E-2</v>
      </c>
      <c r="BA73" s="121">
        <v>2.6160682239973978</v>
      </c>
      <c r="BB73" s="121">
        <v>1.7674980969535758</v>
      </c>
      <c r="BC73" s="121">
        <v>6.0657643564376373</v>
      </c>
      <c r="BD73" s="121">
        <v>25.162434177276022</v>
      </c>
      <c r="BE73" s="121">
        <v>90.957355293213837</v>
      </c>
      <c r="BF73" s="121">
        <v>25.240458391199997</v>
      </c>
      <c r="BG73" s="121">
        <v>61.453654346609902</v>
      </c>
      <c r="BH73" s="121">
        <v>17.053248750720002</v>
      </c>
      <c r="BI73" s="121">
        <v>20.628328018514075</v>
      </c>
      <c r="BJ73" s="121">
        <v>5.7243139199999993</v>
      </c>
      <c r="BK73" s="121">
        <v>1.3385195903576066</v>
      </c>
      <c r="BL73" s="121">
        <v>0.37143612979200002</v>
      </c>
      <c r="BM73" s="121">
        <v>325.12515946203558</v>
      </c>
      <c r="BN73" s="121">
        <v>51.189569859702146</v>
      </c>
      <c r="BO73" s="121">
        <v>3646.9942091283128</v>
      </c>
      <c r="BP73" s="121">
        <v>64.776778076102133</v>
      </c>
      <c r="BQ73" s="121"/>
      <c r="BR73" s="122"/>
      <c r="BS73" s="10"/>
      <c r="BT73" s="10"/>
      <c r="BU73" s="10"/>
      <c r="BV73" s="10"/>
      <c r="BW73" s="10"/>
      <c r="BX73" s="10"/>
      <c r="BY73" s="10"/>
      <c r="BZ73" s="10"/>
      <c r="CA73" s="10"/>
    </row>
    <row r="74" spans="2:79" ht="12.75" customHeight="1" x14ac:dyDescent="0.2">
      <c r="B74" s="255" t="str">
        <f>'[1]LIB Maf LCI'!C4</f>
        <v>BMW i3</v>
      </c>
      <c r="C74" s="254" t="str">
        <f>'[1]LIB Maf LCI'!D4</f>
        <v>EV</v>
      </c>
      <c r="D74" s="254" t="str">
        <f>'[1]LIB Maf LCI'!H4</f>
        <v>Hungary</v>
      </c>
      <c r="E74" s="254" t="str">
        <f>'[1]LIB Maf LCI'!I4</f>
        <v>Hungary</v>
      </c>
      <c r="F74" s="254" t="str">
        <f>G74</f>
        <v>Budapest, Hungary</v>
      </c>
      <c r="G74" s="254" t="s">
        <v>545</v>
      </c>
      <c r="H74" s="121" t="s">
        <v>478</v>
      </c>
      <c r="I74" s="121" t="s">
        <v>545</v>
      </c>
      <c r="J74" s="121" t="s">
        <v>545</v>
      </c>
      <c r="K74" s="121" t="s">
        <v>482</v>
      </c>
      <c r="L74" s="121" t="s">
        <v>478</v>
      </c>
      <c r="M74" s="121">
        <v>33.736540099999999</v>
      </c>
      <c r="N74" s="121">
        <v>-118.264982</v>
      </c>
      <c r="O74" s="121">
        <v>47.506405899999997</v>
      </c>
      <c r="P74" s="121">
        <v>19.049742999999999</v>
      </c>
      <c r="Q74" s="121">
        <v>47.506405899999997</v>
      </c>
      <c r="R74" s="121">
        <v>19.049742999999999</v>
      </c>
      <c r="S74" s="121">
        <v>33.736540099999999</v>
      </c>
      <c r="T74" s="121">
        <v>-118.264982</v>
      </c>
      <c r="U74" s="121" t="s">
        <v>542</v>
      </c>
      <c r="V74" s="121">
        <v>10058.232981514231</v>
      </c>
      <c r="W74" s="121">
        <v>160.94</v>
      </c>
      <c r="X74" s="121">
        <v>0</v>
      </c>
      <c r="Y74" s="121">
        <v>0</v>
      </c>
      <c r="Z74" s="121">
        <v>9136.6291838202542</v>
      </c>
      <c r="AA74" s="121">
        <v>1248.8529602403503</v>
      </c>
      <c r="AB74" s="121">
        <v>15.955200000000001</v>
      </c>
      <c r="AC74" s="121">
        <v>1.0577952000000002</v>
      </c>
      <c r="AD74" s="121">
        <v>69.782880000000006</v>
      </c>
      <c r="AE74" s="121">
        <v>48.15504</v>
      </c>
      <c r="AF74" s="121">
        <v>145.37762651519998</v>
      </c>
      <c r="AG74" s="121">
        <v>205.91500651519993</v>
      </c>
      <c r="AH74" s="121">
        <v>10219.172981514232</v>
      </c>
      <c r="AI74" s="121">
        <v>0</v>
      </c>
      <c r="AJ74" s="253">
        <v>10385.482144060605</v>
      </c>
      <c r="AK74" s="253">
        <v>163.0489487546559</v>
      </c>
      <c r="AL74" s="253">
        <v>10.809792127815445</v>
      </c>
      <c r="AM74" s="121">
        <v>713.12332186824995</v>
      </c>
      <c r="AN74" s="121">
        <v>492.10468369173708</v>
      </c>
      <c r="AO74" s="121">
        <v>0</v>
      </c>
      <c r="AP74" s="121">
        <v>2138.5266233577318</v>
      </c>
      <c r="AQ74" s="121">
        <v>6.6449623234271895E-3</v>
      </c>
      <c r="AR74" s="121">
        <v>6.6449623234271895E-3</v>
      </c>
      <c r="AS74" s="121">
        <v>6.6449623234271895E-3</v>
      </c>
      <c r="AT74" s="121">
        <v>6.6449623234271895E-3</v>
      </c>
      <c r="AU74" s="121">
        <v>0</v>
      </c>
      <c r="AV74" s="121">
        <v>1.4876039967498941E-2</v>
      </c>
      <c r="AW74" s="121">
        <v>3238.7368040634838</v>
      </c>
      <c r="AX74" s="121">
        <v>278.87656573670648</v>
      </c>
      <c r="AY74" s="253">
        <v>1.0834541213490989</v>
      </c>
      <c r="AZ74" s="253">
        <v>7.183066141341346E-2</v>
      </c>
      <c r="BA74" s="121">
        <v>4.7386776057717617</v>
      </c>
      <c r="BB74" s="121">
        <v>3.2700170823136472</v>
      </c>
      <c r="BC74" s="121">
        <v>0</v>
      </c>
      <c r="BD74" s="121">
        <v>31.812807520630173</v>
      </c>
      <c r="BE74" s="121">
        <v>701.89246516104981</v>
      </c>
      <c r="BF74" s="121">
        <v>11.230856707200001</v>
      </c>
      <c r="BG74" s="121">
        <v>484.35461155413708</v>
      </c>
      <c r="BH74" s="121">
        <v>7.7500721376000001</v>
      </c>
      <c r="BI74" s="121">
        <v>160.48111886665589</v>
      </c>
      <c r="BJ74" s="121">
        <v>2.5678298880000003</v>
      </c>
      <c r="BK74" s="121">
        <v>10.639550568327444</v>
      </c>
      <c r="BL74" s="121">
        <v>0.17024155948800004</v>
      </c>
      <c r="BM74" s="121">
        <v>0</v>
      </c>
      <c r="BN74" s="121">
        <v>0</v>
      </c>
      <c r="BO74" s="121">
        <v>1881.3690579133133</v>
      </c>
      <c r="BP74" s="121">
        <v>257.15756544441848</v>
      </c>
      <c r="BQ74" s="121">
        <v>53.507096500000003</v>
      </c>
      <c r="BR74" s="122">
        <v>9.96792329999999</v>
      </c>
      <c r="BS74" s="10"/>
      <c r="BT74" s="10"/>
      <c r="BU74" s="10"/>
      <c r="BV74" s="10"/>
      <c r="BW74" s="10"/>
      <c r="BX74" s="10"/>
      <c r="BY74" s="10"/>
      <c r="BZ74" s="10"/>
      <c r="CA74" s="10"/>
    </row>
    <row r="75" spans="2:79" x14ac:dyDescent="0.2">
      <c r="B75" s="255"/>
      <c r="C75" s="254"/>
      <c r="D75" s="254"/>
      <c r="E75" s="254"/>
      <c r="F75" s="254"/>
      <c r="G75" s="254"/>
      <c r="H75" s="121" t="s">
        <v>479</v>
      </c>
      <c r="I75" s="121" t="s">
        <v>545</v>
      </c>
      <c r="J75" s="121" t="s">
        <v>545</v>
      </c>
      <c r="K75" s="121" t="s">
        <v>482</v>
      </c>
      <c r="L75" s="121" t="s">
        <v>478</v>
      </c>
      <c r="M75" s="121">
        <v>31.230416000000002</v>
      </c>
      <c r="N75" s="121">
        <v>121.47370100000001</v>
      </c>
      <c r="O75" s="121">
        <v>47.506405899999997</v>
      </c>
      <c r="P75" s="121">
        <v>19.049742999999999</v>
      </c>
      <c r="Q75" s="121">
        <v>47.506405899999997</v>
      </c>
      <c r="R75" s="121">
        <v>19.049742999999999</v>
      </c>
      <c r="S75" s="121">
        <v>33.736540099999999</v>
      </c>
      <c r="T75" s="121">
        <v>-118.264982</v>
      </c>
      <c r="U75" s="121" t="s">
        <v>542</v>
      </c>
      <c r="V75" s="121">
        <v>8366.4486785562785</v>
      </c>
      <c r="W75" s="121">
        <v>160.94</v>
      </c>
      <c r="X75" s="121">
        <v>0</v>
      </c>
      <c r="Y75" s="121">
        <v>0</v>
      </c>
      <c r="Z75" s="121">
        <v>9136.6291838202542</v>
      </c>
      <c r="AA75" s="121">
        <v>1248.8529602403503</v>
      </c>
      <c r="AB75" s="121">
        <v>15.955200000000001</v>
      </c>
      <c r="AC75" s="121">
        <v>1.0577952000000002</v>
      </c>
      <c r="AD75" s="121">
        <v>69.782880000000006</v>
      </c>
      <c r="AE75" s="121">
        <v>48.15504</v>
      </c>
      <c r="AF75" s="121">
        <v>145.37762651519998</v>
      </c>
      <c r="AG75" s="121">
        <v>205.91500651519993</v>
      </c>
      <c r="AH75" s="121">
        <v>8527.388678556279</v>
      </c>
      <c r="AI75" s="121">
        <v>0</v>
      </c>
      <c r="AJ75" s="253">
        <v>10385.482144060605</v>
      </c>
      <c r="AK75" s="253">
        <v>136.05619184410116</v>
      </c>
      <c r="AL75" s="253">
        <v>9.0202308127111763</v>
      </c>
      <c r="AM75" s="121">
        <v>595.06574086905141</v>
      </c>
      <c r="AN75" s="121">
        <v>410.63674291142479</v>
      </c>
      <c r="AO75" s="121">
        <v>0</v>
      </c>
      <c r="AP75" s="121">
        <v>2138.5266233577318</v>
      </c>
      <c r="AQ75" s="121">
        <v>6.8910632361482193E-3</v>
      </c>
      <c r="AR75" s="121">
        <v>6.8910632361482193E-3</v>
      </c>
      <c r="AS75" s="121">
        <v>6.8910632361482193E-3</v>
      </c>
      <c r="AT75" s="121">
        <v>6.8910632361482193E-3</v>
      </c>
      <c r="AU75" s="121">
        <v>0</v>
      </c>
      <c r="AV75" s="121">
        <v>1.4876039967498941E-2</v>
      </c>
      <c r="AW75" s="121">
        <v>3010.4289640583133</v>
      </c>
      <c r="AX75" s="121">
        <v>278.87656573670648</v>
      </c>
      <c r="AY75" s="253">
        <v>0.93757182166721476</v>
      </c>
      <c r="AZ75" s="253">
        <v>6.2158980935045363E-2</v>
      </c>
      <c r="BA75" s="121">
        <v>4.1006356499940226</v>
      </c>
      <c r="BB75" s="121">
        <v>2.8297237624885674</v>
      </c>
      <c r="BC75" s="121">
        <v>0</v>
      </c>
      <c r="BD75" s="121">
        <v>31.812807520630173</v>
      </c>
      <c r="BE75" s="121">
        <v>583.83488416185139</v>
      </c>
      <c r="BF75" s="121">
        <v>11.230856707200001</v>
      </c>
      <c r="BG75" s="121">
        <v>402.88667077382473</v>
      </c>
      <c r="BH75" s="121">
        <v>7.7500721376000001</v>
      </c>
      <c r="BI75" s="121">
        <v>133.48836195610113</v>
      </c>
      <c r="BJ75" s="121">
        <v>2.5678298880000003</v>
      </c>
      <c r="BK75" s="121">
        <v>8.8499892532231748</v>
      </c>
      <c r="BL75" s="121">
        <v>0.17024155948800004</v>
      </c>
      <c r="BM75" s="121">
        <v>0</v>
      </c>
      <c r="BN75" s="121">
        <v>0</v>
      </c>
      <c r="BO75" s="121">
        <v>1881.3690579133133</v>
      </c>
      <c r="BP75" s="121">
        <v>257.15756544441848</v>
      </c>
      <c r="BQ75" s="121">
        <v>53.507096500000003</v>
      </c>
      <c r="BR75" s="122">
        <v>9.96792329999999</v>
      </c>
      <c r="BS75" s="10"/>
      <c r="BT75" s="10"/>
      <c r="BU75" s="10"/>
      <c r="BV75" s="10"/>
      <c r="BW75" s="10"/>
      <c r="BX75" s="10"/>
      <c r="BY75" s="10"/>
      <c r="BZ75" s="10"/>
      <c r="CA75" s="10"/>
    </row>
    <row r="76" spans="2:79" x14ac:dyDescent="0.2">
      <c r="B76" s="255"/>
      <c r="C76" s="254"/>
      <c r="D76" s="254"/>
      <c r="E76" s="254"/>
      <c r="F76" s="254"/>
      <c r="G76" s="254"/>
      <c r="H76" s="121" t="s">
        <v>480</v>
      </c>
      <c r="I76" s="121" t="s">
        <v>545</v>
      </c>
      <c r="J76" s="121" t="s">
        <v>545</v>
      </c>
      <c r="K76" s="121" t="s">
        <v>482</v>
      </c>
      <c r="L76" s="121" t="s">
        <v>478</v>
      </c>
      <c r="M76" s="121">
        <v>35.616811599999998</v>
      </c>
      <c r="N76" s="121">
        <v>139.79578069999999</v>
      </c>
      <c r="O76" s="121">
        <v>47.506405899999997</v>
      </c>
      <c r="P76" s="121">
        <v>19.049742999999999</v>
      </c>
      <c r="Q76" s="121">
        <v>47.506405899999997</v>
      </c>
      <c r="R76" s="121">
        <v>19.049742999999999</v>
      </c>
      <c r="S76" s="121">
        <v>33.736540099999999</v>
      </c>
      <c r="T76" s="121">
        <v>-118.264982</v>
      </c>
      <c r="U76" s="121" t="s">
        <v>542</v>
      </c>
      <c r="V76" s="121">
        <v>9082.7591839481775</v>
      </c>
      <c r="W76" s="121">
        <v>160.94</v>
      </c>
      <c r="X76" s="121">
        <v>0</v>
      </c>
      <c r="Y76" s="121">
        <v>0</v>
      </c>
      <c r="Z76" s="121">
        <v>9136.6291838202542</v>
      </c>
      <c r="AA76" s="121">
        <v>1248.8529602403503</v>
      </c>
      <c r="AB76" s="121">
        <v>15.955200000000001</v>
      </c>
      <c r="AC76" s="121">
        <v>1.0577952000000002</v>
      </c>
      <c r="AD76" s="121">
        <v>69.782880000000006</v>
      </c>
      <c r="AE76" s="121">
        <v>48.15504</v>
      </c>
      <c r="AF76" s="121">
        <v>145.37762651519998</v>
      </c>
      <c r="AG76" s="121">
        <v>205.91500651519993</v>
      </c>
      <c r="AH76" s="121">
        <v>9243.699183948178</v>
      </c>
      <c r="AI76" s="121">
        <v>0</v>
      </c>
      <c r="AJ76" s="253">
        <v>10385.482144060605</v>
      </c>
      <c r="AK76" s="253">
        <v>147.48506921972998</v>
      </c>
      <c r="AL76" s="253">
        <v>9.7779406270243019</v>
      </c>
      <c r="AM76" s="121">
        <v>645.05195090955363</v>
      </c>
      <c r="AN76" s="121">
        <v>445.13070395099186</v>
      </c>
      <c r="AO76" s="121">
        <v>0</v>
      </c>
      <c r="AP76" s="121">
        <v>2138.5266233577318</v>
      </c>
      <c r="AQ76" s="121">
        <v>6.7758666787496842E-3</v>
      </c>
      <c r="AR76" s="121">
        <v>6.7758666787496842E-3</v>
      </c>
      <c r="AS76" s="121">
        <v>6.7758666787496842E-3</v>
      </c>
      <c r="AT76" s="121">
        <v>6.7758666787496842E-3</v>
      </c>
      <c r="AU76" s="121">
        <v>0</v>
      </c>
      <c r="AV76" s="121">
        <v>1.4876039967498941E-2</v>
      </c>
      <c r="AW76" s="121">
        <v>3107.0957223283249</v>
      </c>
      <c r="AX76" s="121">
        <v>278.87656573670648</v>
      </c>
      <c r="AY76" s="253">
        <v>0.99933916613905904</v>
      </c>
      <c r="AZ76" s="253">
        <v>6.6254022081446762E-2</v>
      </c>
      <c r="BA76" s="121">
        <v>4.3707860202305211</v>
      </c>
      <c r="BB76" s="121">
        <v>3.0161463045899159</v>
      </c>
      <c r="BC76" s="121">
        <v>0</v>
      </c>
      <c r="BD76" s="121">
        <v>31.812807520630173</v>
      </c>
      <c r="BE76" s="121">
        <v>633.82109420235361</v>
      </c>
      <c r="BF76" s="121">
        <v>11.230856707200001</v>
      </c>
      <c r="BG76" s="121">
        <v>437.38063181339186</v>
      </c>
      <c r="BH76" s="121">
        <v>7.7500721376000001</v>
      </c>
      <c r="BI76" s="121">
        <v>144.91723933172997</v>
      </c>
      <c r="BJ76" s="121">
        <v>2.5678298880000003</v>
      </c>
      <c r="BK76" s="121">
        <v>9.6076990675363021</v>
      </c>
      <c r="BL76" s="121">
        <v>0.17024155948800004</v>
      </c>
      <c r="BM76" s="121">
        <v>0</v>
      </c>
      <c r="BN76" s="121">
        <v>0</v>
      </c>
      <c r="BO76" s="121">
        <v>1881.3690579133133</v>
      </c>
      <c r="BP76" s="121">
        <v>257.15756544441848</v>
      </c>
      <c r="BQ76" s="121">
        <v>53.507096500000003</v>
      </c>
      <c r="BR76" s="122">
        <v>9.96792329999999</v>
      </c>
      <c r="BS76" s="10"/>
      <c r="BT76" s="10"/>
      <c r="BU76" s="10"/>
      <c r="BV76" s="10"/>
      <c r="BW76" s="10"/>
      <c r="BX76" s="10"/>
      <c r="BY76" s="10"/>
      <c r="BZ76" s="10"/>
      <c r="CA76" s="10"/>
    </row>
    <row r="77" spans="2:79" x14ac:dyDescent="0.2">
      <c r="B77" s="255"/>
      <c r="C77" s="254"/>
      <c r="D77" s="254"/>
      <c r="E77" s="254"/>
      <c r="F77" s="254"/>
      <c r="G77" s="254"/>
      <c r="H77" s="121" t="s">
        <v>481</v>
      </c>
      <c r="I77" s="121" t="s">
        <v>545</v>
      </c>
      <c r="J77" s="121" t="s">
        <v>545</v>
      </c>
      <c r="K77" s="121" t="s">
        <v>482</v>
      </c>
      <c r="L77" s="121" t="s">
        <v>478</v>
      </c>
      <c r="M77" s="121">
        <v>35.1035355</v>
      </c>
      <c r="N77" s="121">
        <v>129.04236879999999</v>
      </c>
      <c r="O77" s="121">
        <v>47.506405899999997</v>
      </c>
      <c r="P77" s="121">
        <v>19.049742999999999</v>
      </c>
      <c r="Q77" s="121">
        <v>47.506405899999997</v>
      </c>
      <c r="R77" s="121">
        <v>19.049742999999999</v>
      </c>
      <c r="S77" s="121">
        <v>33.736540099999999</v>
      </c>
      <c r="T77" s="121">
        <v>-118.264982</v>
      </c>
      <c r="U77" s="121" t="s">
        <v>542</v>
      </c>
      <c r="V77" s="121">
        <v>8519.4252717745239</v>
      </c>
      <c r="W77" s="121">
        <v>160.94</v>
      </c>
      <c r="X77" s="121">
        <v>0</v>
      </c>
      <c r="Y77" s="121">
        <v>0</v>
      </c>
      <c r="Z77" s="121">
        <v>9136.6291838202542</v>
      </c>
      <c r="AA77" s="121">
        <v>1248.8529602403503</v>
      </c>
      <c r="AB77" s="121">
        <v>15.955200000000001</v>
      </c>
      <c r="AC77" s="121">
        <v>1.0577952000000002</v>
      </c>
      <c r="AD77" s="121">
        <v>69.782880000000006</v>
      </c>
      <c r="AE77" s="121">
        <v>48.15504</v>
      </c>
      <c r="AF77" s="121">
        <v>145.37762651519998</v>
      </c>
      <c r="AG77" s="121">
        <v>205.91500651519993</v>
      </c>
      <c r="AH77" s="121">
        <v>8680.3652717745244</v>
      </c>
      <c r="AI77" s="121">
        <v>0</v>
      </c>
      <c r="AJ77" s="253">
        <v>10385.482144060605</v>
      </c>
      <c r="AK77" s="253">
        <v>138.4969639842169</v>
      </c>
      <c r="AL77" s="253">
        <v>9.1820487187297903</v>
      </c>
      <c r="AM77" s="121">
        <v>605.74088811640911</v>
      </c>
      <c r="AN77" s="121">
        <v>418.00333687691307</v>
      </c>
      <c r="AO77" s="121">
        <v>0</v>
      </c>
      <c r="AP77" s="121">
        <v>2138.5266233577318</v>
      </c>
      <c r="AQ77" s="121">
        <v>6.8648650654162743E-3</v>
      </c>
      <c r="AR77" s="121">
        <v>6.8648650654162743E-3</v>
      </c>
      <c r="AS77" s="121">
        <v>6.8648650654162743E-3</v>
      </c>
      <c r="AT77" s="121">
        <v>6.8648650654162743E-3</v>
      </c>
      <c r="AU77" s="121">
        <v>0</v>
      </c>
      <c r="AV77" s="121">
        <v>1.4876039967498941E-2</v>
      </c>
      <c r="AW77" s="121">
        <v>3031.0732953172942</v>
      </c>
      <c r="AX77" s="121">
        <v>278.87656573670648</v>
      </c>
      <c r="AY77" s="253">
        <v>0.95076296972146657</v>
      </c>
      <c r="AZ77" s="253">
        <v>6.3033525478158395E-2</v>
      </c>
      <c r="BA77" s="121">
        <v>4.1583294615245645</v>
      </c>
      <c r="BB77" s="121">
        <v>2.8695365045537509</v>
      </c>
      <c r="BC77" s="121">
        <v>0</v>
      </c>
      <c r="BD77" s="121">
        <v>31.812807520630173</v>
      </c>
      <c r="BE77" s="121">
        <v>594.51003140920898</v>
      </c>
      <c r="BF77" s="121">
        <v>11.230856707200001</v>
      </c>
      <c r="BG77" s="121">
        <v>410.25326473931307</v>
      </c>
      <c r="BH77" s="121">
        <v>7.7500721376000001</v>
      </c>
      <c r="BI77" s="121">
        <v>135.9291340962169</v>
      </c>
      <c r="BJ77" s="121">
        <v>2.5678298880000003</v>
      </c>
      <c r="BK77" s="121">
        <v>9.0118071592417888</v>
      </c>
      <c r="BL77" s="121">
        <v>0.17024155948800004</v>
      </c>
      <c r="BM77" s="121">
        <v>0</v>
      </c>
      <c r="BN77" s="121">
        <v>0</v>
      </c>
      <c r="BO77" s="121">
        <v>1881.3690579133133</v>
      </c>
      <c r="BP77" s="121">
        <v>257.15756544441848</v>
      </c>
      <c r="BQ77" s="121">
        <v>53.507096500000003</v>
      </c>
      <c r="BR77" s="122">
        <v>9.96792329999999</v>
      </c>
      <c r="BS77" s="10"/>
      <c r="BT77" s="10"/>
      <c r="BU77" s="10"/>
      <c r="BV77" s="10"/>
      <c r="BW77" s="10"/>
      <c r="BX77" s="10"/>
      <c r="BY77" s="10"/>
      <c r="BZ77" s="10"/>
      <c r="CA77" s="10"/>
    </row>
    <row r="78" spans="2:79" x14ac:dyDescent="0.2">
      <c r="B78" s="255"/>
      <c r="C78" s="254"/>
      <c r="D78" s="254"/>
      <c r="E78" s="254"/>
      <c r="F78" s="254"/>
      <c r="G78" s="254"/>
      <c r="H78" s="121" t="s">
        <v>482</v>
      </c>
      <c r="I78" s="121" t="s">
        <v>545</v>
      </c>
      <c r="J78" s="121" t="s">
        <v>545</v>
      </c>
      <c r="K78" s="121" t="s">
        <v>482</v>
      </c>
      <c r="L78" s="121" t="s">
        <v>478</v>
      </c>
      <c r="M78" s="121">
        <v>53.507096500000003</v>
      </c>
      <c r="N78" s="121">
        <v>9.96792329999999</v>
      </c>
      <c r="O78" s="121">
        <v>47.506405899999997</v>
      </c>
      <c r="P78" s="121">
        <v>19.049742999999999</v>
      </c>
      <c r="Q78" s="121">
        <v>47.506405899999997</v>
      </c>
      <c r="R78" s="121">
        <v>19.049742999999999</v>
      </c>
      <c r="S78" s="121">
        <v>33.736540099999999</v>
      </c>
      <c r="T78" s="121">
        <v>-118.264982</v>
      </c>
      <c r="U78" s="121" t="s">
        <v>541</v>
      </c>
      <c r="V78" s="121">
        <v>926.97296024035029</v>
      </c>
      <c r="W78" s="121">
        <v>160.94</v>
      </c>
      <c r="X78" s="121">
        <v>0</v>
      </c>
      <c r="Y78" s="121">
        <v>0</v>
      </c>
      <c r="Z78" s="121">
        <v>9136.6291838202542</v>
      </c>
      <c r="AA78" s="121">
        <v>1248.8529602403503</v>
      </c>
      <c r="AB78" s="121">
        <v>15.955200000000001</v>
      </c>
      <c r="AC78" s="121">
        <v>1.0577952000000002</v>
      </c>
      <c r="AD78" s="121">
        <v>69.782880000000006</v>
      </c>
      <c r="AE78" s="121">
        <v>48.15504</v>
      </c>
      <c r="AF78" s="121">
        <v>145.37762651519998</v>
      </c>
      <c r="AG78" s="121">
        <v>205.91500651519993</v>
      </c>
      <c r="AH78" s="121">
        <v>1087.9129602403502</v>
      </c>
      <c r="AI78" s="121">
        <v>0</v>
      </c>
      <c r="AJ78" s="253">
        <v>10385.482144060605</v>
      </c>
      <c r="AK78" s="253">
        <v>17.357868863226837</v>
      </c>
      <c r="AL78" s="253">
        <v>1.1507891073600336</v>
      </c>
      <c r="AM78" s="121">
        <v>75.917699554897126</v>
      </c>
      <c r="AN78" s="121">
        <v>52.388492116892479</v>
      </c>
      <c r="AO78" s="121">
        <v>0</v>
      </c>
      <c r="AP78" s="121">
        <v>2138.5266233577318</v>
      </c>
      <c r="AQ78" s="121">
        <v>1.7056643271644904E-2</v>
      </c>
      <c r="AR78" s="121">
        <v>1.7056643271644904E-2</v>
      </c>
      <c r="AS78" s="121">
        <v>1.7056643271644904E-2</v>
      </c>
      <c r="AT78" s="121">
        <v>1.7056643271644904E-2</v>
      </c>
      <c r="AU78" s="121">
        <v>0</v>
      </c>
      <c r="AV78" s="121">
        <v>1.4876039967498941E-2</v>
      </c>
      <c r="AW78" s="121">
        <v>2006.464907263402</v>
      </c>
      <c r="AX78" s="121">
        <v>278.87656573670648</v>
      </c>
      <c r="AY78" s="253">
        <v>0.29606697715605262</v>
      </c>
      <c r="AZ78" s="253">
        <v>1.9628599285134763E-2</v>
      </c>
      <c r="BA78" s="121">
        <v>1.2949011193117954</v>
      </c>
      <c r="BB78" s="121">
        <v>0.89357182157721626</v>
      </c>
      <c r="BC78" s="121">
        <v>0</v>
      </c>
      <c r="BD78" s="121">
        <v>31.812807520630173</v>
      </c>
      <c r="BE78" s="121">
        <v>64.686842847697136</v>
      </c>
      <c r="BF78" s="121">
        <v>11.230856707200001</v>
      </c>
      <c r="BG78" s="121">
        <v>44.638419979292479</v>
      </c>
      <c r="BH78" s="121">
        <v>7.7500721376000001</v>
      </c>
      <c r="BI78" s="121">
        <v>14.790038975226839</v>
      </c>
      <c r="BJ78" s="121">
        <v>2.5678298880000003</v>
      </c>
      <c r="BK78" s="121">
        <v>0.98054754787203358</v>
      </c>
      <c r="BL78" s="121">
        <v>0.17024155948800004</v>
      </c>
      <c r="BM78" s="121">
        <v>0</v>
      </c>
      <c r="BN78" s="121">
        <v>0</v>
      </c>
      <c r="BO78" s="121">
        <v>1881.3690579133133</v>
      </c>
      <c r="BP78" s="121">
        <v>257.15756544441848</v>
      </c>
      <c r="BQ78" s="121">
        <v>53.507096500000003</v>
      </c>
      <c r="BR78" s="122">
        <v>9.96792329999999</v>
      </c>
      <c r="BS78" s="10"/>
      <c r="BT78" s="10"/>
      <c r="BU78" s="10"/>
      <c r="BV78" s="10"/>
      <c r="BW78" s="10"/>
      <c r="BX78" s="10"/>
      <c r="BY78" s="10"/>
      <c r="BZ78" s="10"/>
      <c r="CA78" s="10"/>
    </row>
    <row r="79" spans="2:79" s="4" customFormat="1" ht="12.75" customHeight="1" x14ac:dyDescent="0.2">
      <c r="B79" s="123" t="str">
        <f>'[1]LIB Maf LCI'!C5</f>
        <v>Chevy Bolt</v>
      </c>
      <c r="C79" s="252" t="str">
        <f>'[1]LIB Maf LCI'!D5</f>
        <v>EV</v>
      </c>
      <c r="D79" s="252" t="str">
        <f>'[1]LIB Maf LCI'!H5</f>
        <v>MI, US</v>
      </c>
      <c r="E79" s="254" t="str">
        <f>'[1]LIB Maf LCI'!I5</f>
        <v>MI, US</v>
      </c>
      <c r="F79" s="254" t="s">
        <v>546</v>
      </c>
      <c r="G79" s="254">
        <f>O41</f>
        <v>0</v>
      </c>
      <c r="H79" s="121" t="s">
        <v>478</v>
      </c>
      <c r="I79" s="121" t="s">
        <v>487</v>
      </c>
      <c r="J79" s="121" t="s">
        <v>487</v>
      </c>
      <c r="K79" s="121" t="s">
        <v>487</v>
      </c>
      <c r="L79" s="121" t="s">
        <v>478</v>
      </c>
      <c r="M79" s="121">
        <v>33.736540099999999</v>
      </c>
      <c r="N79" s="121">
        <v>-118.264982</v>
      </c>
      <c r="O79" s="121">
        <v>42.331426999999998</v>
      </c>
      <c r="P79" s="121">
        <v>-83.0457538</v>
      </c>
      <c r="Q79" s="121">
        <v>42.331426999999998</v>
      </c>
      <c r="R79" s="121">
        <v>-83.0457538</v>
      </c>
      <c r="S79" s="121">
        <v>33.736540099999999</v>
      </c>
      <c r="T79" s="121">
        <v>-118.264982</v>
      </c>
      <c r="U79" s="121" t="s">
        <v>541</v>
      </c>
      <c r="V79" s="121">
        <v>0</v>
      </c>
      <c r="W79" s="121">
        <v>3210.4914431031552</v>
      </c>
      <c r="X79" s="121">
        <v>0</v>
      </c>
      <c r="Y79" s="121">
        <v>0</v>
      </c>
      <c r="Z79" s="121">
        <v>0</v>
      </c>
      <c r="AA79" s="121">
        <v>3210.4914431031552</v>
      </c>
      <c r="AB79" s="121">
        <v>22.5792</v>
      </c>
      <c r="AC79" s="121">
        <v>1.4822870400000001</v>
      </c>
      <c r="AD79" s="121">
        <v>99.127439999999979</v>
      </c>
      <c r="AE79" s="121">
        <v>67.713504</v>
      </c>
      <c r="AF79" s="121">
        <v>203.95182867839998</v>
      </c>
      <c r="AG79" s="121">
        <v>271.56849867840003</v>
      </c>
      <c r="AH79" s="121">
        <v>3210.4914431031552</v>
      </c>
      <c r="AI79" s="121">
        <v>0</v>
      </c>
      <c r="AJ79" s="253">
        <v>3210.4914431031552</v>
      </c>
      <c r="AK79" s="253">
        <v>72.490328392114762</v>
      </c>
      <c r="AL79" s="253">
        <v>4.7588698581427051</v>
      </c>
      <c r="AM79" s="121">
        <v>318.24779789672135</v>
      </c>
      <c r="AN79" s="121">
        <v>217.39362517453128</v>
      </c>
      <c r="AO79" s="121">
        <v>0</v>
      </c>
      <c r="AP79" s="121">
        <v>871.86834122337382</v>
      </c>
      <c r="AQ79" s="121">
        <v>8.4169999999999995E-2</v>
      </c>
      <c r="AR79" s="121">
        <v>8.4169999999999995E-2</v>
      </c>
      <c r="AS79" s="121">
        <v>8.4169999999999995E-2</v>
      </c>
      <c r="AT79" s="121">
        <v>8.4169999999999995E-2</v>
      </c>
      <c r="AU79" s="121">
        <v>0</v>
      </c>
      <c r="AV79" s="121">
        <v>8.4169999999999995E-2</v>
      </c>
      <c r="AW79" s="121">
        <v>0</v>
      </c>
      <c r="AX79" s="121">
        <v>1484.7589625448841</v>
      </c>
      <c r="AY79" s="253">
        <v>6.1015109407642996</v>
      </c>
      <c r="AZ79" s="253">
        <v>0.40055407595987147</v>
      </c>
      <c r="BA79" s="121">
        <v>26.786917148967035</v>
      </c>
      <c r="BB79" s="121">
        <v>18.298021430940295</v>
      </c>
      <c r="BC79" s="121">
        <v>0</v>
      </c>
      <c r="BD79" s="121">
        <v>73.385158280771364</v>
      </c>
      <c r="BE79" s="121">
        <v>0</v>
      </c>
      <c r="BF79" s="121">
        <v>318.24779789672135</v>
      </c>
      <c r="BG79" s="121">
        <v>0</v>
      </c>
      <c r="BH79" s="121">
        <v>217.39362517453128</v>
      </c>
      <c r="BI79" s="121">
        <v>0</v>
      </c>
      <c r="BJ79" s="121">
        <v>72.490328392114762</v>
      </c>
      <c r="BK79" s="121">
        <v>0</v>
      </c>
      <c r="BL79" s="121">
        <v>4.7588698581427051</v>
      </c>
      <c r="BM79" s="121">
        <v>0</v>
      </c>
      <c r="BN79" s="121">
        <v>0</v>
      </c>
      <c r="BO79" s="121">
        <v>0</v>
      </c>
      <c r="BP79" s="121">
        <v>871.86834122337382</v>
      </c>
      <c r="BQ79" s="121"/>
      <c r="BR79" s="122"/>
      <c r="BS79" s="10"/>
      <c r="BT79" s="10"/>
      <c r="BU79" s="10"/>
      <c r="BV79" s="10"/>
      <c r="BW79" s="10"/>
      <c r="BX79" s="10"/>
      <c r="BY79" s="10"/>
      <c r="BZ79" s="10"/>
      <c r="CA79" s="10"/>
    </row>
    <row r="80" spans="2:79" s="4" customFormat="1" x14ac:dyDescent="0.2">
      <c r="B80" s="123"/>
      <c r="C80" s="252"/>
      <c r="D80" s="252"/>
      <c r="E80" s="254"/>
      <c r="F80" s="254"/>
      <c r="G80" s="254"/>
      <c r="H80" s="121" t="s">
        <v>479</v>
      </c>
      <c r="I80" s="121" t="s">
        <v>546</v>
      </c>
      <c r="J80" s="121" t="s">
        <v>487</v>
      </c>
      <c r="K80" s="121" t="s">
        <v>487</v>
      </c>
      <c r="L80" s="121" t="s">
        <v>478</v>
      </c>
      <c r="M80" s="121">
        <v>31.230416000000002</v>
      </c>
      <c r="N80" s="121">
        <v>121.47370100000001</v>
      </c>
      <c r="O80" s="121">
        <v>40.618058499999997</v>
      </c>
      <c r="P80" s="121">
        <v>-74.066672199999999</v>
      </c>
      <c r="Q80" s="121">
        <v>42.331426999999998</v>
      </c>
      <c r="R80" s="121">
        <v>-83.0457538</v>
      </c>
      <c r="S80" s="121">
        <v>33.736540099999999</v>
      </c>
      <c r="T80" s="121">
        <v>-118.264982</v>
      </c>
      <c r="U80" s="121" t="s">
        <v>542</v>
      </c>
      <c r="V80" s="121">
        <v>11900.279263942959</v>
      </c>
      <c r="W80" s="121">
        <v>773.44651966323909</v>
      </c>
      <c r="X80" s="121">
        <v>0</v>
      </c>
      <c r="Y80" s="121">
        <v>0</v>
      </c>
      <c r="Z80" s="121">
        <v>0</v>
      </c>
      <c r="AA80" s="121">
        <v>3210.4914431031552</v>
      </c>
      <c r="AB80" s="121">
        <v>22.5792</v>
      </c>
      <c r="AC80" s="121">
        <v>1.4822870400000001</v>
      </c>
      <c r="AD80" s="121">
        <v>99.127439999999979</v>
      </c>
      <c r="AE80" s="121">
        <v>67.713504</v>
      </c>
      <c r="AF80" s="121">
        <v>203.95182867839998</v>
      </c>
      <c r="AG80" s="121">
        <v>271.56849867840003</v>
      </c>
      <c r="AH80" s="121">
        <v>12673.725783606198</v>
      </c>
      <c r="AI80" s="121">
        <v>0</v>
      </c>
      <c r="AJ80" s="253">
        <v>3210.4914431031552</v>
      </c>
      <c r="AK80" s="253">
        <v>286.1625892132011</v>
      </c>
      <c r="AL80" s="253">
        <v>18.786099477553314</v>
      </c>
      <c r="AM80" s="121">
        <v>1256.313992190876</v>
      </c>
      <c r="AN80" s="121">
        <v>858.18238154312144</v>
      </c>
      <c r="AO80" s="121">
        <v>0</v>
      </c>
      <c r="AP80" s="121">
        <v>871.86834122337382</v>
      </c>
      <c r="AQ80" s="121">
        <v>1.021136410758197E-2</v>
      </c>
      <c r="AR80" s="121">
        <v>1.021136410758197E-2</v>
      </c>
      <c r="AS80" s="121">
        <v>1.021136410758197E-2</v>
      </c>
      <c r="AT80" s="121">
        <v>1.021136410758197E-2</v>
      </c>
      <c r="AU80" s="121">
        <v>0</v>
      </c>
      <c r="AV80" s="121">
        <v>8.4169999999999995E-2</v>
      </c>
      <c r="AW80" s="121">
        <v>2271.7922415416124</v>
      </c>
      <c r="AX80" s="121">
        <v>1019.5211621065133</v>
      </c>
      <c r="AY80" s="253">
        <v>2.922110392424405</v>
      </c>
      <c r="AZ80" s="253">
        <v>0.1918317019265523</v>
      </c>
      <c r="BA80" s="121">
        <v>12.828679607710926</v>
      </c>
      <c r="BB80" s="121">
        <v>8.7632127686486463</v>
      </c>
      <c r="BC80" s="121">
        <v>0</v>
      </c>
      <c r="BD80" s="121">
        <v>73.385158280771364</v>
      </c>
      <c r="BE80" s="121">
        <v>1179.6442187197495</v>
      </c>
      <c r="BF80" s="121">
        <v>76.669773471126533</v>
      </c>
      <c r="BG80" s="121">
        <v>805.80960754011858</v>
      </c>
      <c r="BH80" s="121">
        <v>52.372774003002824</v>
      </c>
      <c r="BI80" s="121">
        <v>268.69878555642083</v>
      </c>
      <c r="BJ80" s="121">
        <v>17.463803656780208</v>
      </c>
      <c r="BK80" s="121">
        <v>17.639629725323388</v>
      </c>
      <c r="BL80" s="121">
        <v>1.1464697522299245</v>
      </c>
      <c r="BM80" s="121">
        <v>0</v>
      </c>
      <c r="BN80" s="121">
        <v>0</v>
      </c>
      <c r="BO80" s="121">
        <v>0</v>
      </c>
      <c r="BP80" s="121">
        <v>871.86834122337382</v>
      </c>
      <c r="BQ80" s="121"/>
      <c r="BR80" s="122"/>
      <c r="BS80" s="10"/>
      <c r="BT80" s="10"/>
      <c r="BU80" s="10"/>
      <c r="BV80" s="10"/>
      <c r="BW80" s="10"/>
      <c r="BX80" s="10"/>
      <c r="BY80" s="10"/>
      <c r="BZ80" s="10"/>
      <c r="CA80" s="10"/>
    </row>
    <row r="81" spans="2:79" s="4" customFormat="1" x14ac:dyDescent="0.2">
      <c r="B81" s="123"/>
      <c r="C81" s="252"/>
      <c r="D81" s="252"/>
      <c r="E81" s="254"/>
      <c r="F81" s="254"/>
      <c r="G81" s="254"/>
      <c r="H81" s="121" t="s">
        <v>480</v>
      </c>
      <c r="I81" s="121" t="s">
        <v>546</v>
      </c>
      <c r="J81" s="121" t="s">
        <v>487</v>
      </c>
      <c r="K81" s="121" t="s">
        <v>487</v>
      </c>
      <c r="L81" s="121" t="s">
        <v>478</v>
      </c>
      <c r="M81" s="121">
        <v>35.616811599999998</v>
      </c>
      <c r="N81" s="121">
        <v>139.79578069999999</v>
      </c>
      <c r="O81" s="121">
        <v>40.618058499999997</v>
      </c>
      <c r="P81" s="121">
        <v>-74.066672199999999</v>
      </c>
      <c r="Q81" s="121">
        <v>42.331426999999998</v>
      </c>
      <c r="R81" s="121">
        <v>-83.0457538</v>
      </c>
      <c r="S81" s="121">
        <v>33.736540099999999</v>
      </c>
      <c r="T81" s="121">
        <v>-118.264982</v>
      </c>
      <c r="U81" s="121" t="s">
        <v>542</v>
      </c>
      <c r="V81" s="121">
        <v>10889.905068893693</v>
      </c>
      <c r="W81" s="121">
        <v>773.44651966323909</v>
      </c>
      <c r="X81" s="121">
        <v>0</v>
      </c>
      <c r="Y81" s="121">
        <v>0</v>
      </c>
      <c r="Z81" s="121">
        <v>0</v>
      </c>
      <c r="AA81" s="121">
        <v>3210.4914431031552</v>
      </c>
      <c r="AB81" s="121">
        <v>22.5792</v>
      </c>
      <c r="AC81" s="121">
        <v>1.4822870400000001</v>
      </c>
      <c r="AD81" s="121">
        <v>99.127439999999979</v>
      </c>
      <c r="AE81" s="121">
        <v>67.713504</v>
      </c>
      <c r="AF81" s="121">
        <v>203.95182867839998</v>
      </c>
      <c r="AG81" s="121">
        <v>271.56849867840003</v>
      </c>
      <c r="AH81" s="121">
        <v>11663.351588556932</v>
      </c>
      <c r="AI81" s="121">
        <v>0</v>
      </c>
      <c r="AJ81" s="253">
        <v>3210.4914431031552</v>
      </c>
      <c r="AK81" s="253">
        <v>263.34914818834466</v>
      </c>
      <c r="AL81" s="253">
        <v>17.288434902681356</v>
      </c>
      <c r="AM81" s="121">
        <v>1156.1581847935818</v>
      </c>
      <c r="AN81" s="121">
        <v>789.76640444515624</v>
      </c>
      <c r="AO81" s="121">
        <v>0</v>
      </c>
      <c r="AP81" s="121">
        <v>871.86834122337382</v>
      </c>
      <c r="AQ81" s="121">
        <v>1.0627773874259909E-2</v>
      </c>
      <c r="AR81" s="121">
        <v>1.0627773874259909E-2</v>
      </c>
      <c r="AS81" s="121">
        <v>1.0627773874259909E-2</v>
      </c>
      <c r="AT81" s="121">
        <v>1.0627773874259909E-2</v>
      </c>
      <c r="AU81" s="121">
        <v>0</v>
      </c>
      <c r="AV81" s="121">
        <v>8.4169999999999995E-2</v>
      </c>
      <c r="AW81" s="121">
        <v>2078.9093514466244</v>
      </c>
      <c r="AX81" s="121">
        <v>1019.5211621065133</v>
      </c>
      <c r="AY81" s="253">
        <v>2.7988151969246906</v>
      </c>
      <c r="AZ81" s="253">
        <v>0.18373757678556007</v>
      </c>
      <c r="BA81" s="121">
        <v>12.287387750860988</v>
      </c>
      <c r="BB81" s="121">
        <v>8.3934587599304162</v>
      </c>
      <c r="BC81" s="121">
        <v>0</v>
      </c>
      <c r="BD81" s="121">
        <v>73.385158280771364</v>
      </c>
      <c r="BE81" s="121">
        <v>1079.4884113224552</v>
      </c>
      <c r="BF81" s="121">
        <v>76.669773471126533</v>
      </c>
      <c r="BG81" s="121">
        <v>737.39363044215338</v>
      </c>
      <c r="BH81" s="121">
        <v>52.372774003002824</v>
      </c>
      <c r="BI81" s="121">
        <v>245.88534453156447</v>
      </c>
      <c r="BJ81" s="121">
        <v>17.463803656780208</v>
      </c>
      <c r="BK81" s="121">
        <v>16.14196515045143</v>
      </c>
      <c r="BL81" s="121">
        <v>1.1464697522299245</v>
      </c>
      <c r="BM81" s="121">
        <v>0</v>
      </c>
      <c r="BN81" s="121">
        <v>0</v>
      </c>
      <c r="BO81" s="121">
        <v>0</v>
      </c>
      <c r="BP81" s="121">
        <v>871.86834122337382</v>
      </c>
      <c r="BQ81" s="121"/>
      <c r="BR81" s="122"/>
      <c r="BS81" s="10"/>
      <c r="BT81" s="10"/>
      <c r="BU81" s="10"/>
      <c r="BV81" s="10"/>
      <c r="BW81" s="10"/>
      <c r="BX81" s="10"/>
      <c r="BY81" s="10"/>
      <c r="BZ81" s="10"/>
      <c r="CA81" s="10"/>
    </row>
    <row r="82" spans="2:79" s="4" customFormat="1" x14ac:dyDescent="0.2">
      <c r="B82" s="123"/>
      <c r="C82" s="252"/>
      <c r="D82" s="252"/>
      <c r="E82" s="254"/>
      <c r="F82" s="254"/>
      <c r="G82" s="254"/>
      <c r="H82" s="121" t="s">
        <v>481</v>
      </c>
      <c r="I82" s="121" t="s">
        <v>546</v>
      </c>
      <c r="J82" s="121" t="s">
        <v>487</v>
      </c>
      <c r="K82" s="121" t="s">
        <v>487</v>
      </c>
      <c r="L82" s="121" t="s">
        <v>478</v>
      </c>
      <c r="M82" s="121">
        <v>35.1035355</v>
      </c>
      <c r="N82" s="121">
        <v>129.04236879999999</v>
      </c>
      <c r="O82" s="121">
        <v>40.618058499999997</v>
      </c>
      <c r="P82" s="121">
        <v>-74.066672199999999</v>
      </c>
      <c r="Q82" s="121">
        <v>42.331426999999998</v>
      </c>
      <c r="R82" s="121">
        <v>-83.0457538</v>
      </c>
      <c r="S82" s="121">
        <v>33.736540099999999</v>
      </c>
      <c r="T82" s="121">
        <v>-118.264982</v>
      </c>
      <c r="U82" s="121" t="s">
        <v>542</v>
      </c>
      <c r="V82" s="121">
        <v>11301.838744884406</v>
      </c>
      <c r="W82" s="121">
        <v>773.44651966323909</v>
      </c>
      <c r="X82" s="121">
        <v>0</v>
      </c>
      <c r="Y82" s="121">
        <v>0</v>
      </c>
      <c r="Z82" s="121">
        <v>0</v>
      </c>
      <c r="AA82" s="121">
        <v>3210.4914431031552</v>
      </c>
      <c r="AB82" s="121">
        <v>22.5792</v>
      </c>
      <c r="AC82" s="121">
        <v>1.4822870400000001</v>
      </c>
      <c r="AD82" s="121">
        <v>99.127439999999979</v>
      </c>
      <c r="AE82" s="121">
        <v>67.713504</v>
      </c>
      <c r="AF82" s="121">
        <v>203.95182867839998</v>
      </c>
      <c r="AG82" s="121">
        <v>271.56849867840003</v>
      </c>
      <c r="AH82" s="121">
        <v>12075.285264547645</v>
      </c>
      <c r="AI82" s="121">
        <v>0</v>
      </c>
      <c r="AJ82" s="253">
        <v>3210.4914431031552</v>
      </c>
      <c r="AK82" s="253">
        <v>272.65028104527414</v>
      </c>
      <c r="AL82" s="253">
        <v>17.899038851941945</v>
      </c>
      <c r="AM82" s="121">
        <v>1196.9921155443305</v>
      </c>
      <c r="AN82" s="121">
        <v>817.65987706208796</v>
      </c>
      <c r="AO82" s="121">
        <v>0</v>
      </c>
      <c r="AP82" s="121">
        <v>871.86834122337382</v>
      </c>
      <c r="AQ82" s="121">
        <v>1.0449588166794642E-2</v>
      </c>
      <c r="AR82" s="121">
        <v>1.0449588166794642E-2</v>
      </c>
      <c r="AS82" s="121">
        <v>1.0449588166794642E-2</v>
      </c>
      <c r="AT82" s="121">
        <v>1.0449588166794642E-2</v>
      </c>
      <c r="AU82" s="121">
        <v>0</v>
      </c>
      <c r="AV82" s="121">
        <v>8.4169999999999995E-2</v>
      </c>
      <c r="AW82" s="121">
        <v>2157.5484916204955</v>
      </c>
      <c r="AX82" s="121">
        <v>1019.5211621065133</v>
      </c>
      <c r="AY82" s="253">
        <v>2.84908315048393</v>
      </c>
      <c r="AZ82" s="253">
        <v>0.1870375845842501</v>
      </c>
      <c r="BA82" s="121">
        <v>12.508074646338521</v>
      </c>
      <c r="BB82" s="121">
        <v>8.544208975810756</v>
      </c>
      <c r="BC82" s="121">
        <v>0</v>
      </c>
      <c r="BD82" s="121">
        <v>73.385158280771364</v>
      </c>
      <c r="BE82" s="121">
        <v>1120.322342073204</v>
      </c>
      <c r="BF82" s="121">
        <v>76.669773471126533</v>
      </c>
      <c r="BG82" s="121">
        <v>765.28710305908521</v>
      </c>
      <c r="BH82" s="121">
        <v>52.372774003002824</v>
      </c>
      <c r="BI82" s="121">
        <v>255.18647738849398</v>
      </c>
      <c r="BJ82" s="121">
        <v>17.463803656780208</v>
      </c>
      <c r="BK82" s="121">
        <v>16.752569099712023</v>
      </c>
      <c r="BL82" s="121">
        <v>1.1464697522299245</v>
      </c>
      <c r="BM82" s="121">
        <v>0</v>
      </c>
      <c r="BN82" s="121">
        <v>0</v>
      </c>
      <c r="BO82" s="121">
        <v>0</v>
      </c>
      <c r="BP82" s="121">
        <v>871.86834122337382</v>
      </c>
      <c r="BQ82" s="121"/>
      <c r="BR82" s="122"/>
      <c r="BS82" s="10"/>
      <c r="BT82" s="10"/>
      <c r="BU82" s="10"/>
      <c r="BV82" s="10"/>
      <c r="BW82" s="10"/>
      <c r="BX82" s="10"/>
      <c r="BY82" s="10"/>
      <c r="BZ82" s="10"/>
      <c r="CA82" s="10"/>
    </row>
    <row r="83" spans="2:79" s="4" customFormat="1" x14ac:dyDescent="0.2">
      <c r="B83" s="123"/>
      <c r="C83" s="252"/>
      <c r="D83" s="252"/>
      <c r="E83" s="254"/>
      <c r="F83" s="254"/>
      <c r="G83" s="254"/>
      <c r="H83" s="121" t="s">
        <v>482</v>
      </c>
      <c r="I83" s="121" t="s">
        <v>546</v>
      </c>
      <c r="J83" s="121" t="s">
        <v>487</v>
      </c>
      <c r="K83" s="121" t="s">
        <v>487</v>
      </c>
      <c r="L83" s="121" t="s">
        <v>478</v>
      </c>
      <c r="M83" s="121">
        <v>53.507096500000003</v>
      </c>
      <c r="N83" s="121">
        <v>9.96792329999999</v>
      </c>
      <c r="O83" s="121">
        <v>40.618058499999997</v>
      </c>
      <c r="P83" s="121">
        <v>-74.066672199999999</v>
      </c>
      <c r="Q83" s="121">
        <v>42.331426999999998</v>
      </c>
      <c r="R83" s="121">
        <v>-83.0457538</v>
      </c>
      <c r="S83" s="121">
        <v>33.736540099999999</v>
      </c>
      <c r="T83" s="121">
        <v>-118.264982</v>
      </c>
      <c r="U83" s="121" t="s">
        <v>542</v>
      </c>
      <c r="V83" s="121">
        <v>6159.5302428334426</v>
      </c>
      <c r="W83" s="121">
        <v>773.44651966323909</v>
      </c>
      <c r="X83" s="121">
        <v>0</v>
      </c>
      <c r="Y83" s="121">
        <v>0</v>
      </c>
      <c r="Z83" s="121">
        <v>0</v>
      </c>
      <c r="AA83" s="121">
        <v>3210.4914431031552</v>
      </c>
      <c r="AB83" s="121">
        <v>22.5792</v>
      </c>
      <c r="AC83" s="121">
        <v>1.4822870400000001</v>
      </c>
      <c r="AD83" s="121">
        <v>99.127439999999979</v>
      </c>
      <c r="AE83" s="121">
        <v>67.713504</v>
      </c>
      <c r="AF83" s="121">
        <v>203.95182867839998</v>
      </c>
      <c r="AG83" s="121">
        <v>271.56849867840003</v>
      </c>
      <c r="AH83" s="121">
        <v>6932.9767624966817</v>
      </c>
      <c r="AI83" s="121">
        <v>0</v>
      </c>
      <c r="AJ83" s="253">
        <v>3210.4914431031552</v>
      </c>
      <c r="AK83" s="253">
        <v>156.54106891576507</v>
      </c>
      <c r="AL83" s="253">
        <v>10.276661603669991</v>
      </c>
      <c r="AM83" s="121">
        <v>687.24823804578398</v>
      </c>
      <c r="AN83" s="121">
        <v>469.45614973922608</v>
      </c>
      <c r="AO83" s="121">
        <v>0</v>
      </c>
      <c r="AP83" s="121">
        <v>871.86834122337382</v>
      </c>
      <c r="AQ83" s="121">
        <v>1.4191618631944562E-2</v>
      </c>
      <c r="AR83" s="121">
        <v>1.4191618631944562E-2</v>
      </c>
      <c r="AS83" s="121">
        <v>1.4191618631944562E-2</v>
      </c>
      <c r="AT83" s="121">
        <v>1.4191618631944562E-2</v>
      </c>
      <c r="AU83" s="121">
        <v>0</v>
      </c>
      <c r="AV83" s="121">
        <v>8.4169999999999995E-2</v>
      </c>
      <c r="AW83" s="121">
        <v>1175.8692974213056</v>
      </c>
      <c r="AX83" s="121">
        <v>1019.5211621065133</v>
      </c>
      <c r="AY83" s="253">
        <v>2.2215711502894893</v>
      </c>
      <c r="AZ83" s="253">
        <v>0.14584246228883233</v>
      </c>
      <c r="BA83" s="121">
        <v>9.7531648998216198</v>
      </c>
      <c r="BB83" s="121">
        <v>6.6623426415201568</v>
      </c>
      <c r="BC83" s="121">
        <v>0</v>
      </c>
      <c r="BD83" s="121">
        <v>73.385158280771364</v>
      </c>
      <c r="BE83" s="121">
        <v>610.57846457465735</v>
      </c>
      <c r="BF83" s="121">
        <v>76.669773471126533</v>
      </c>
      <c r="BG83" s="121">
        <v>417.08337573622327</v>
      </c>
      <c r="BH83" s="121">
        <v>52.372774003002824</v>
      </c>
      <c r="BI83" s="121">
        <v>139.07726525898488</v>
      </c>
      <c r="BJ83" s="121">
        <v>17.463803656780208</v>
      </c>
      <c r="BK83" s="121">
        <v>9.1301918514400651</v>
      </c>
      <c r="BL83" s="121">
        <v>1.1464697522299245</v>
      </c>
      <c r="BM83" s="121">
        <v>0</v>
      </c>
      <c r="BN83" s="121">
        <v>0</v>
      </c>
      <c r="BO83" s="121">
        <v>0</v>
      </c>
      <c r="BP83" s="121">
        <v>871.86834122337382</v>
      </c>
      <c r="BQ83" s="121"/>
      <c r="BR83" s="122"/>
      <c r="BS83" s="10"/>
      <c r="BT83" s="10"/>
      <c r="BU83" s="10"/>
      <c r="BV83" s="10"/>
      <c r="BW83" s="10"/>
      <c r="BX83" s="10"/>
      <c r="BY83" s="10"/>
      <c r="BZ83" s="10"/>
      <c r="CA83" s="10"/>
    </row>
    <row r="84" spans="2:79" ht="12.75" customHeight="1" x14ac:dyDescent="0.2">
      <c r="B84" s="255" t="str">
        <f>'[1]LIB Maf LCI'!C6</f>
        <v>Hyundai Kona Electric</v>
      </c>
      <c r="C84" s="254" t="str">
        <f>'[1]LIB Maf LCI'!D6</f>
        <v>EV</v>
      </c>
      <c r="D84" s="254" t="str">
        <f>'[1]LIB Maf LCI'!H6</f>
        <v>Korea</v>
      </c>
      <c r="E84" s="254" t="str">
        <f>'[1]LIB Maf LCI'!I6</f>
        <v>Korea</v>
      </c>
      <c r="F84" s="254">
        <f>F34</f>
        <v>0</v>
      </c>
      <c r="G84" s="254">
        <f>F34</f>
        <v>0</v>
      </c>
      <c r="H84" s="121" t="s">
        <v>478</v>
      </c>
      <c r="I84" s="121" t="s">
        <v>481</v>
      </c>
      <c r="J84" s="121" t="s">
        <v>481</v>
      </c>
      <c r="K84" s="121" t="s">
        <v>481</v>
      </c>
      <c r="L84" s="121" t="s">
        <v>478</v>
      </c>
      <c r="M84" s="121">
        <v>33.736540099999999</v>
      </c>
      <c r="N84" s="121">
        <v>-118.264982</v>
      </c>
      <c r="O84" s="121">
        <v>35.1035355</v>
      </c>
      <c r="P84" s="121">
        <v>129.04236879999999</v>
      </c>
      <c r="Q84" s="121">
        <v>35.1035355</v>
      </c>
      <c r="R84" s="121">
        <v>129.04236879999999</v>
      </c>
      <c r="S84" s="121">
        <v>33.736540099999999</v>
      </c>
      <c r="T84" s="121">
        <v>-118.264982</v>
      </c>
      <c r="U84" s="121" t="s">
        <v>542</v>
      </c>
      <c r="V84" s="121">
        <v>9668.5292154952567</v>
      </c>
      <c r="W84" s="121">
        <v>160.94</v>
      </c>
      <c r="X84" s="121">
        <v>0</v>
      </c>
      <c r="Y84" s="121">
        <v>0</v>
      </c>
      <c r="Z84" s="121">
        <v>9668.5292154952567</v>
      </c>
      <c r="AA84" s="121">
        <v>160.94</v>
      </c>
      <c r="AB84" s="121">
        <v>24.047999999999998</v>
      </c>
      <c r="AC84" s="121">
        <v>1.5770764800000001</v>
      </c>
      <c r="AD84" s="121">
        <v>105.72695999999999</v>
      </c>
      <c r="AE84" s="121">
        <v>72.094752</v>
      </c>
      <c r="AF84" s="121">
        <v>217.01524723200001</v>
      </c>
      <c r="AG84" s="121">
        <v>286.20536723200001</v>
      </c>
      <c r="AH84" s="121">
        <v>9829.4692154952572</v>
      </c>
      <c r="AI84" s="121">
        <v>0</v>
      </c>
      <c r="AJ84" s="253">
        <v>9829.4692154952572</v>
      </c>
      <c r="AK84" s="253">
        <v>236.37907569422993</v>
      </c>
      <c r="AL84" s="253">
        <v>15.501824710641621</v>
      </c>
      <c r="AM84" s="121">
        <v>1039.2398985678983</v>
      </c>
      <c r="AN84" s="121">
        <v>708.65314538276505</v>
      </c>
      <c r="AO84" s="121">
        <v>0</v>
      </c>
      <c r="AP84" s="121">
        <v>2813.2468465164593</v>
      </c>
      <c r="AQ84" s="121">
        <v>6.6941423577805328E-3</v>
      </c>
      <c r="AR84" s="121">
        <v>6.6941423577805328E-3</v>
      </c>
      <c r="AS84" s="121">
        <v>6.6941423577805328E-3</v>
      </c>
      <c r="AT84" s="121">
        <v>6.6941423577805328E-3</v>
      </c>
      <c r="AU84" s="121">
        <v>0</v>
      </c>
      <c r="AV84" s="121">
        <v>6.6941423577805328E-3</v>
      </c>
      <c r="AW84" s="121">
        <v>4734.2161729317049</v>
      </c>
      <c r="AX84" s="121">
        <v>78.804617940289276</v>
      </c>
      <c r="AY84" s="253">
        <v>1.5823551830977554</v>
      </c>
      <c r="AZ84" s="253">
        <v>0.10377142141839503</v>
      </c>
      <c r="BA84" s="121">
        <v>6.9568198248989122</v>
      </c>
      <c r="BB84" s="121">
        <v>4.7438250374811739</v>
      </c>
      <c r="BC84" s="121">
        <v>0</v>
      </c>
      <c r="BD84" s="121">
        <v>18.832274878158341</v>
      </c>
      <c r="BE84" s="121">
        <v>1022.2242016254983</v>
      </c>
      <c r="BF84" s="121">
        <v>17.015696942399998</v>
      </c>
      <c r="BG84" s="121">
        <v>697.05021599588508</v>
      </c>
      <c r="BH84" s="121">
        <v>11.60292938688</v>
      </c>
      <c r="BI84" s="121">
        <v>232.50879057422989</v>
      </c>
      <c r="BJ84" s="121">
        <v>3.8702851199999997</v>
      </c>
      <c r="BK84" s="121">
        <v>15.248010021950423</v>
      </c>
      <c r="BL84" s="121">
        <v>0.2538146886912</v>
      </c>
      <c r="BM84" s="121">
        <v>0</v>
      </c>
      <c r="BN84" s="121">
        <v>0</v>
      </c>
      <c r="BO84" s="121">
        <v>2767.184954714141</v>
      </c>
      <c r="BP84" s="121">
        <v>46.06189180231808</v>
      </c>
      <c r="BQ84" s="121"/>
      <c r="BR84" s="122"/>
      <c r="BS84" s="10"/>
      <c r="BT84" s="10"/>
      <c r="BU84" s="10"/>
      <c r="BV84" s="10"/>
      <c r="BW84" s="10"/>
      <c r="BX84" s="10"/>
      <c r="BY84" s="10"/>
      <c r="BZ84" s="10"/>
      <c r="CA84" s="10"/>
    </row>
    <row r="85" spans="2:79" x14ac:dyDescent="0.2">
      <c r="B85" s="255"/>
      <c r="C85" s="254"/>
      <c r="D85" s="254"/>
      <c r="E85" s="254"/>
      <c r="F85" s="254"/>
      <c r="G85" s="254"/>
      <c r="H85" s="121" t="s">
        <v>479</v>
      </c>
      <c r="I85" s="121" t="s">
        <v>481</v>
      </c>
      <c r="J85" s="121" t="s">
        <v>481</v>
      </c>
      <c r="K85" s="121" t="s">
        <v>481</v>
      </c>
      <c r="L85" s="121" t="s">
        <v>478</v>
      </c>
      <c r="M85" s="121">
        <v>31.230416000000002</v>
      </c>
      <c r="N85" s="121">
        <v>121.47370100000001</v>
      </c>
      <c r="O85" s="121">
        <v>35.1035355</v>
      </c>
      <c r="P85" s="121">
        <v>129.04236879999999</v>
      </c>
      <c r="Q85" s="121">
        <v>35.1035355</v>
      </c>
      <c r="R85" s="121">
        <v>129.04236879999999</v>
      </c>
      <c r="S85" s="121">
        <v>33.736540099999999</v>
      </c>
      <c r="T85" s="121">
        <v>-118.264982</v>
      </c>
      <c r="U85" s="121" t="s">
        <v>542</v>
      </c>
      <c r="V85" s="121">
        <v>826.53008575379351</v>
      </c>
      <c r="W85" s="121">
        <v>160.94</v>
      </c>
      <c r="X85" s="121">
        <v>0</v>
      </c>
      <c r="Y85" s="121">
        <v>0</v>
      </c>
      <c r="Z85" s="121">
        <v>9668.5292154952567</v>
      </c>
      <c r="AA85" s="121">
        <v>160.94</v>
      </c>
      <c r="AB85" s="121">
        <v>24.047999999999998</v>
      </c>
      <c r="AC85" s="121">
        <v>1.5770764800000001</v>
      </c>
      <c r="AD85" s="121">
        <v>105.72695999999999</v>
      </c>
      <c r="AE85" s="121">
        <v>72.094752</v>
      </c>
      <c r="AF85" s="121">
        <v>217.01524723200001</v>
      </c>
      <c r="AG85" s="121">
        <v>286.20536723200001</v>
      </c>
      <c r="AH85" s="121">
        <v>987.47008575379346</v>
      </c>
      <c r="AI85" s="121">
        <v>0</v>
      </c>
      <c r="AJ85" s="253">
        <v>9829.4692154952572</v>
      </c>
      <c r="AK85" s="253">
        <v>23.746680622207222</v>
      </c>
      <c r="AL85" s="253">
        <v>1.5573158469458908</v>
      </c>
      <c r="AM85" s="121">
        <v>104.40221025768788</v>
      </c>
      <c r="AN85" s="121">
        <v>71.191410939838477</v>
      </c>
      <c r="AO85" s="121">
        <v>0</v>
      </c>
      <c r="AP85" s="121">
        <v>2813.2468465164593</v>
      </c>
      <c r="AQ85" s="121">
        <v>1.8241869017550805E-2</v>
      </c>
      <c r="AR85" s="121">
        <v>1.8241869017550805E-2</v>
      </c>
      <c r="AS85" s="121">
        <v>1.8241869017550805E-2</v>
      </c>
      <c r="AT85" s="121">
        <v>1.8241869017550805E-2</v>
      </c>
      <c r="AU85" s="121">
        <v>0</v>
      </c>
      <c r="AV85" s="121">
        <v>6.6941423577805328E-3</v>
      </c>
      <c r="AW85" s="121">
        <v>2935.339846242849</v>
      </c>
      <c r="AX85" s="121">
        <v>78.804617940289276</v>
      </c>
      <c r="AY85" s="253">
        <v>0.43318383751191603</v>
      </c>
      <c r="AZ85" s="253">
        <v>2.8408351698943138E-2</v>
      </c>
      <c r="BA85" s="121">
        <v>1.9044914446635415</v>
      </c>
      <c r="BB85" s="121">
        <v>1.2986643935391671</v>
      </c>
      <c r="BC85" s="121">
        <v>0</v>
      </c>
      <c r="BD85" s="121">
        <v>18.832274878158341</v>
      </c>
      <c r="BE85" s="121">
        <v>87.386513315287885</v>
      </c>
      <c r="BF85" s="121">
        <v>17.015696942399998</v>
      </c>
      <c r="BG85" s="121">
        <v>59.588481552958477</v>
      </c>
      <c r="BH85" s="121">
        <v>11.60292938688</v>
      </c>
      <c r="BI85" s="121">
        <v>19.876395502207227</v>
      </c>
      <c r="BJ85" s="121">
        <v>3.8702851199999997</v>
      </c>
      <c r="BK85" s="121">
        <v>1.3035011582546909</v>
      </c>
      <c r="BL85" s="121">
        <v>0.2538146886912</v>
      </c>
      <c r="BM85" s="121">
        <v>0</v>
      </c>
      <c r="BN85" s="121">
        <v>0</v>
      </c>
      <c r="BO85" s="121">
        <v>2767.184954714141</v>
      </c>
      <c r="BP85" s="121">
        <v>46.06189180231808</v>
      </c>
      <c r="BQ85" s="121"/>
      <c r="BR85" s="122"/>
      <c r="BS85" s="10"/>
      <c r="BT85" s="10"/>
      <c r="BU85" s="10"/>
      <c r="BV85" s="10"/>
      <c r="BW85" s="10"/>
      <c r="BX85" s="10"/>
      <c r="BY85" s="10"/>
      <c r="BZ85" s="10"/>
      <c r="CA85" s="10"/>
    </row>
    <row r="86" spans="2:79" x14ac:dyDescent="0.2">
      <c r="B86" s="255"/>
      <c r="C86" s="254"/>
      <c r="D86" s="254"/>
      <c r="E86" s="254"/>
      <c r="F86" s="254"/>
      <c r="G86" s="254"/>
      <c r="H86" s="121" t="s">
        <v>480</v>
      </c>
      <c r="I86" s="121" t="s">
        <v>481</v>
      </c>
      <c r="J86" s="121" t="s">
        <v>481</v>
      </c>
      <c r="K86" s="121" t="s">
        <v>481</v>
      </c>
      <c r="L86" s="121" t="s">
        <v>478</v>
      </c>
      <c r="M86" s="121">
        <v>35.616811599999998</v>
      </c>
      <c r="N86" s="121">
        <v>139.79578069999999</v>
      </c>
      <c r="O86" s="121">
        <v>35.1035355</v>
      </c>
      <c r="P86" s="121">
        <v>129.04236879999999</v>
      </c>
      <c r="Q86" s="121">
        <v>35.1035355</v>
      </c>
      <c r="R86" s="121">
        <v>129.04236879999999</v>
      </c>
      <c r="S86" s="121">
        <v>33.736540099999999</v>
      </c>
      <c r="T86" s="121">
        <v>-118.264982</v>
      </c>
      <c r="U86" s="121" t="s">
        <v>542</v>
      </c>
      <c r="V86" s="121">
        <v>978.51678319176233</v>
      </c>
      <c r="W86" s="121">
        <v>160.94</v>
      </c>
      <c r="X86" s="121">
        <v>0</v>
      </c>
      <c r="Y86" s="121">
        <v>0</v>
      </c>
      <c r="Z86" s="121">
        <v>9668.5292154952567</v>
      </c>
      <c r="AA86" s="121">
        <v>160.94</v>
      </c>
      <c r="AB86" s="121">
        <v>24.047999999999998</v>
      </c>
      <c r="AC86" s="121">
        <v>1.5770764800000001</v>
      </c>
      <c r="AD86" s="121">
        <v>105.72695999999999</v>
      </c>
      <c r="AE86" s="121">
        <v>72.094752</v>
      </c>
      <c r="AF86" s="121">
        <v>217.01524723200001</v>
      </c>
      <c r="AG86" s="121">
        <v>286.20536723200001</v>
      </c>
      <c r="AH86" s="121">
        <v>1139.4567831917623</v>
      </c>
      <c r="AI86" s="121">
        <v>0</v>
      </c>
      <c r="AJ86" s="253">
        <v>9829.4692154952572</v>
      </c>
      <c r="AK86" s="253">
        <v>27.401656722195497</v>
      </c>
      <c r="AL86" s="253">
        <v>1.7970104927481878</v>
      </c>
      <c r="AM86" s="121">
        <v>120.47130173824412</v>
      </c>
      <c r="AN86" s="121">
        <v>82.148854198927879</v>
      </c>
      <c r="AO86" s="121">
        <v>0</v>
      </c>
      <c r="AP86" s="121">
        <v>2813.2468465164593</v>
      </c>
      <c r="AQ86" s="121">
        <v>1.652955341289717E-2</v>
      </c>
      <c r="AR86" s="121">
        <v>1.652955341289717E-2</v>
      </c>
      <c r="AS86" s="121">
        <v>1.652955341289717E-2</v>
      </c>
      <c r="AT86" s="121">
        <v>1.652955341289717E-2</v>
      </c>
      <c r="AU86" s="121">
        <v>0</v>
      </c>
      <c r="AV86" s="121">
        <v>6.6941423577805328E-3</v>
      </c>
      <c r="AW86" s="121">
        <v>2966.2610517282856</v>
      </c>
      <c r="AX86" s="121">
        <v>78.804617940289276</v>
      </c>
      <c r="AY86" s="253">
        <v>0.45293714839140325</v>
      </c>
      <c r="AZ86" s="253">
        <v>2.9703780923417834E-2</v>
      </c>
      <c r="BA86" s="121">
        <v>1.9913368168035579</v>
      </c>
      <c r="BB86" s="121">
        <v>1.3578838732894805</v>
      </c>
      <c r="BC86" s="121">
        <v>0</v>
      </c>
      <c r="BD86" s="121">
        <v>18.832274878158341</v>
      </c>
      <c r="BE86" s="121">
        <v>103.45560479584412</v>
      </c>
      <c r="BF86" s="121">
        <v>17.015696942399998</v>
      </c>
      <c r="BG86" s="121">
        <v>70.545924812047872</v>
      </c>
      <c r="BH86" s="121">
        <v>11.60292938688</v>
      </c>
      <c r="BI86" s="121">
        <v>23.531371602195499</v>
      </c>
      <c r="BJ86" s="121">
        <v>3.8702851199999997</v>
      </c>
      <c r="BK86" s="121">
        <v>1.5431958040569878</v>
      </c>
      <c r="BL86" s="121">
        <v>0.2538146886912</v>
      </c>
      <c r="BM86" s="121">
        <v>0</v>
      </c>
      <c r="BN86" s="121">
        <v>0</v>
      </c>
      <c r="BO86" s="121">
        <v>2767.184954714141</v>
      </c>
      <c r="BP86" s="121">
        <v>46.06189180231808</v>
      </c>
      <c r="BQ86" s="121"/>
      <c r="BR86" s="122"/>
      <c r="BS86" s="10"/>
      <c r="BT86" s="10"/>
      <c r="BU86" s="10"/>
      <c r="BV86" s="10"/>
      <c r="BW86" s="10"/>
      <c r="BX86" s="10"/>
      <c r="BY86" s="10"/>
      <c r="BZ86" s="10"/>
      <c r="CA86" s="10"/>
    </row>
    <row r="87" spans="2:79" x14ac:dyDescent="0.2">
      <c r="B87" s="255"/>
      <c r="C87" s="254"/>
      <c r="D87" s="254"/>
      <c r="E87" s="254"/>
      <c r="F87" s="254"/>
      <c r="G87" s="254"/>
      <c r="H87" s="121" t="s">
        <v>481</v>
      </c>
      <c r="I87" s="121" t="s">
        <v>481</v>
      </c>
      <c r="J87" s="121" t="s">
        <v>481</v>
      </c>
      <c r="K87" s="121" t="s">
        <v>481</v>
      </c>
      <c r="L87" s="121" t="s">
        <v>478</v>
      </c>
      <c r="M87" s="121">
        <v>35.1035355</v>
      </c>
      <c r="N87" s="121">
        <v>129.04236879999999</v>
      </c>
      <c r="O87" s="121">
        <v>35.1035355</v>
      </c>
      <c r="P87" s="121">
        <v>129.04236879999999</v>
      </c>
      <c r="Q87" s="121">
        <v>35.1035355</v>
      </c>
      <c r="R87" s="121">
        <v>129.04236879999999</v>
      </c>
      <c r="S87" s="121">
        <v>33.736540099999999</v>
      </c>
      <c r="T87" s="121">
        <v>-118.264982</v>
      </c>
      <c r="U87" s="121" t="s">
        <v>541</v>
      </c>
      <c r="V87" s="121">
        <v>0</v>
      </c>
      <c r="W87" s="121">
        <v>80.47</v>
      </c>
      <c r="X87" s="121">
        <v>0</v>
      </c>
      <c r="Y87" s="121">
        <v>0</v>
      </c>
      <c r="Z87" s="121">
        <v>9668.5292154952567</v>
      </c>
      <c r="AA87" s="121">
        <v>160.94</v>
      </c>
      <c r="AB87" s="121">
        <v>24.047999999999998</v>
      </c>
      <c r="AC87" s="121">
        <v>1.5770764800000001</v>
      </c>
      <c r="AD87" s="121">
        <v>105.72695999999999</v>
      </c>
      <c r="AE87" s="121">
        <v>72.094752</v>
      </c>
      <c r="AF87" s="121">
        <v>217.01524723200001</v>
      </c>
      <c r="AG87" s="121">
        <v>286.20536723200001</v>
      </c>
      <c r="AH87" s="121">
        <v>80.47</v>
      </c>
      <c r="AI87" s="121">
        <v>0</v>
      </c>
      <c r="AJ87" s="253">
        <v>9829.4692154952572</v>
      </c>
      <c r="AK87" s="253">
        <v>1.9351425599999998</v>
      </c>
      <c r="AL87" s="253">
        <v>0.1269073443456</v>
      </c>
      <c r="AM87" s="121">
        <v>8.5078484711999991</v>
      </c>
      <c r="AN87" s="121">
        <v>5.8014646934399998</v>
      </c>
      <c r="AO87" s="121">
        <v>0</v>
      </c>
      <c r="AP87" s="121">
        <v>2813.2468465164593</v>
      </c>
      <c r="AQ87" s="121">
        <v>8.4169999999999995E-2</v>
      </c>
      <c r="AR87" s="121">
        <v>8.4169999999999995E-2</v>
      </c>
      <c r="AS87" s="121">
        <v>8.4169999999999995E-2</v>
      </c>
      <c r="AT87" s="121">
        <v>8.4169999999999995E-2</v>
      </c>
      <c r="AU87" s="121">
        <v>0</v>
      </c>
      <c r="AV87" s="121">
        <v>6.6941423577805328E-3</v>
      </c>
      <c r="AW87" s="121">
        <v>2767.184954714141</v>
      </c>
      <c r="AX87" s="121">
        <v>62.433254871303681</v>
      </c>
      <c r="AY87" s="253">
        <v>0.16288094927519997</v>
      </c>
      <c r="AZ87" s="253">
        <v>1.0681791173569152E-2</v>
      </c>
      <c r="BA87" s="121">
        <v>0.71610560582090388</v>
      </c>
      <c r="BB87" s="121">
        <v>0.48830928324684475</v>
      </c>
      <c r="BC87" s="121">
        <v>0</v>
      </c>
      <c r="BD87" s="121">
        <v>18.832274878158341</v>
      </c>
      <c r="BE87" s="121">
        <v>0</v>
      </c>
      <c r="BF87" s="121">
        <v>8.5078484711999991</v>
      </c>
      <c r="BG87" s="121">
        <v>0</v>
      </c>
      <c r="BH87" s="121">
        <v>5.8014646934399998</v>
      </c>
      <c r="BI87" s="121">
        <v>0</v>
      </c>
      <c r="BJ87" s="121">
        <v>1.9351425599999998</v>
      </c>
      <c r="BK87" s="121">
        <v>0</v>
      </c>
      <c r="BL87" s="121">
        <v>0.1269073443456</v>
      </c>
      <c r="BM87" s="121">
        <v>0</v>
      </c>
      <c r="BN87" s="121">
        <v>0</v>
      </c>
      <c r="BO87" s="121">
        <v>2767.184954714141</v>
      </c>
      <c r="BP87" s="121">
        <v>46.06189180231808</v>
      </c>
      <c r="BQ87" s="121"/>
      <c r="BR87" s="122"/>
      <c r="BS87" s="10"/>
      <c r="BT87" s="10"/>
      <c r="BU87" s="10"/>
      <c r="BV87" s="10"/>
      <c r="BW87" s="10"/>
      <c r="BX87" s="10"/>
      <c r="BY87" s="10"/>
      <c r="BZ87" s="10"/>
      <c r="CA87" s="10"/>
    </row>
    <row r="88" spans="2:79" x14ac:dyDescent="0.2">
      <c r="B88" s="255"/>
      <c r="C88" s="254"/>
      <c r="D88" s="254"/>
      <c r="E88" s="254"/>
      <c r="F88" s="254"/>
      <c r="G88" s="254"/>
      <c r="H88" s="121" t="s">
        <v>482</v>
      </c>
      <c r="I88" s="121" t="s">
        <v>481</v>
      </c>
      <c r="J88" s="121" t="s">
        <v>481</v>
      </c>
      <c r="K88" s="121" t="s">
        <v>481</v>
      </c>
      <c r="L88" s="121" t="s">
        <v>478</v>
      </c>
      <c r="M88" s="121">
        <v>53.507096500000003</v>
      </c>
      <c r="N88" s="121">
        <v>9.96792329999999</v>
      </c>
      <c r="O88" s="121">
        <v>35.1035355</v>
      </c>
      <c r="P88" s="121">
        <v>129.04236879999999</v>
      </c>
      <c r="Q88" s="121">
        <v>35.1035355</v>
      </c>
      <c r="R88" s="121">
        <v>129.04236879999999</v>
      </c>
      <c r="S88" s="121">
        <v>33.736540099999999</v>
      </c>
      <c r="T88" s="121">
        <v>-118.264982</v>
      </c>
      <c r="U88" s="121" t="s">
        <v>542</v>
      </c>
      <c r="V88" s="121">
        <v>8581.075035990847</v>
      </c>
      <c r="W88" s="121">
        <v>160.94</v>
      </c>
      <c r="X88" s="121">
        <v>0</v>
      </c>
      <c r="Y88" s="121">
        <v>0</v>
      </c>
      <c r="Z88" s="121">
        <v>9668.5292154952567</v>
      </c>
      <c r="AA88" s="121">
        <v>160.94</v>
      </c>
      <c r="AB88" s="121">
        <v>24.047999999999998</v>
      </c>
      <c r="AC88" s="121">
        <v>1.5770764800000001</v>
      </c>
      <c r="AD88" s="121">
        <v>105.72695999999999</v>
      </c>
      <c r="AE88" s="121">
        <v>72.094752</v>
      </c>
      <c r="AF88" s="121">
        <v>217.01524723200001</v>
      </c>
      <c r="AG88" s="121">
        <v>286.20536723200001</v>
      </c>
      <c r="AH88" s="121">
        <v>8742.0150359908475</v>
      </c>
      <c r="AI88" s="121">
        <v>0</v>
      </c>
      <c r="AJ88" s="253">
        <v>9829.4692154952572</v>
      </c>
      <c r="AK88" s="253">
        <v>210.22797758550789</v>
      </c>
      <c r="AL88" s="253">
        <v>13.786826301067521</v>
      </c>
      <c r="AM88" s="121">
        <v>924.26667402960277</v>
      </c>
      <c r="AN88" s="121">
        <v>630.2534060000313</v>
      </c>
      <c r="AO88" s="121">
        <v>0</v>
      </c>
      <c r="AP88" s="121">
        <v>2813.2468465164593</v>
      </c>
      <c r="AQ88" s="121">
        <v>6.8545663771513062E-3</v>
      </c>
      <c r="AR88" s="121">
        <v>6.8545663771513062E-3</v>
      </c>
      <c r="AS88" s="121">
        <v>6.8545663771513062E-3</v>
      </c>
      <c r="AT88" s="121">
        <v>6.8545663771513062E-3</v>
      </c>
      <c r="AU88" s="121">
        <v>0</v>
      </c>
      <c r="AV88" s="121">
        <v>6.6941423577805328E-3</v>
      </c>
      <c r="AW88" s="121">
        <v>4512.9771124923791</v>
      </c>
      <c r="AX88" s="121">
        <v>78.804617940289276</v>
      </c>
      <c r="AY88" s="253">
        <v>1.4410216266941407</v>
      </c>
      <c r="AZ88" s="253">
        <v>9.4502716010922735E-2</v>
      </c>
      <c r="BA88" s="121">
        <v>6.3354472673247813</v>
      </c>
      <c r="BB88" s="121">
        <v>4.3201138058529063</v>
      </c>
      <c r="BC88" s="121">
        <v>0</v>
      </c>
      <c r="BD88" s="121">
        <v>18.832274878158341</v>
      </c>
      <c r="BE88" s="121">
        <v>907.25097708720273</v>
      </c>
      <c r="BF88" s="121">
        <v>17.015696942399998</v>
      </c>
      <c r="BG88" s="121">
        <v>618.65047661315111</v>
      </c>
      <c r="BH88" s="121">
        <v>11.60292938688</v>
      </c>
      <c r="BI88" s="121">
        <v>206.35769246550785</v>
      </c>
      <c r="BJ88" s="121">
        <v>3.8702851199999997</v>
      </c>
      <c r="BK88" s="121">
        <v>13.53301161237632</v>
      </c>
      <c r="BL88" s="121">
        <v>0.2538146886912</v>
      </c>
      <c r="BM88" s="121">
        <v>0</v>
      </c>
      <c r="BN88" s="121">
        <v>0</v>
      </c>
      <c r="BO88" s="121">
        <v>2767.184954714141</v>
      </c>
      <c r="BP88" s="121">
        <v>46.06189180231808</v>
      </c>
      <c r="BQ88" s="121"/>
      <c r="BR88" s="122"/>
      <c r="BS88" s="10"/>
      <c r="BT88" s="10"/>
      <c r="BU88" s="10"/>
      <c r="BV88" s="10"/>
      <c r="BW88" s="10"/>
      <c r="BX88" s="10"/>
      <c r="BY88" s="10"/>
      <c r="BZ88" s="10"/>
      <c r="CA88" s="10"/>
    </row>
    <row r="89" spans="2:79" ht="12.75" customHeight="1" x14ac:dyDescent="0.2">
      <c r="B89" s="123" t="str">
        <f>'[1]LIB Maf LCI'!C7</f>
        <v>Jaguar I-Pace</v>
      </c>
      <c r="C89" s="252" t="str">
        <f>'[1]LIB Maf LCI'!D7</f>
        <v>EV</v>
      </c>
      <c r="D89" s="252" t="str">
        <f>'[1]LIB Maf LCI'!H7</f>
        <v>Poland</v>
      </c>
      <c r="E89" s="254" t="str">
        <f>'[1]LIB Maf LCI'!I7</f>
        <v>Poland</v>
      </c>
      <c r="F89" s="254" t="str">
        <f>F69</f>
        <v>Gdansk, Poland</v>
      </c>
      <c r="G89" s="254" t="str">
        <f>F69</f>
        <v>Gdansk, Poland</v>
      </c>
      <c r="H89" s="121" t="s">
        <v>478</v>
      </c>
      <c r="I89" s="121" t="s">
        <v>543</v>
      </c>
      <c r="J89" s="121" t="s">
        <v>543</v>
      </c>
      <c r="K89" s="121" t="s">
        <v>547</v>
      </c>
      <c r="L89" s="121" t="s">
        <v>478</v>
      </c>
      <c r="M89" s="121">
        <v>33.736540099999999</v>
      </c>
      <c r="N89" s="121">
        <v>-118.264982</v>
      </c>
      <c r="O89" s="121">
        <v>54.400246299999999</v>
      </c>
      <c r="P89" s="121">
        <v>18.677374199999999</v>
      </c>
      <c r="Q89" s="121">
        <v>54.400246299999999</v>
      </c>
      <c r="R89" s="121">
        <v>18.677374199999999</v>
      </c>
      <c r="S89" s="121">
        <v>33.736540099999999</v>
      </c>
      <c r="T89" s="121">
        <v>-118.264982</v>
      </c>
      <c r="U89" s="121" t="s">
        <v>542</v>
      </c>
      <c r="V89" s="121">
        <v>9410.9302813394061</v>
      </c>
      <c r="W89" s="121">
        <v>160.94</v>
      </c>
      <c r="X89" s="121">
        <v>0</v>
      </c>
      <c r="Y89" s="121">
        <v>0</v>
      </c>
      <c r="Z89" s="121">
        <v>9871.6124367637531</v>
      </c>
      <c r="AA89" s="121">
        <v>1030.8311588702586</v>
      </c>
      <c r="AB89" s="121">
        <v>33.724799999999995</v>
      </c>
      <c r="AC89" s="121">
        <v>2.1897734400000006</v>
      </c>
      <c r="AD89" s="121">
        <v>148.58712</v>
      </c>
      <c r="AE89" s="121">
        <v>100.495104</v>
      </c>
      <c r="AF89" s="121">
        <v>301.77524198399999</v>
      </c>
      <c r="AG89" s="121">
        <v>384.07602198399996</v>
      </c>
      <c r="AH89" s="121">
        <v>9571.8702813394066</v>
      </c>
      <c r="AI89" s="121">
        <v>0</v>
      </c>
      <c r="AJ89" s="253">
        <v>10902.443595634011</v>
      </c>
      <c r="AK89" s="253">
        <v>322.80941086411519</v>
      </c>
      <c r="AL89" s="253">
        <v>20.960227313202367</v>
      </c>
      <c r="AM89" s="121">
        <v>1422.2566381178121</v>
      </c>
      <c r="AN89" s="121">
        <v>961.92609939771285</v>
      </c>
      <c r="AO89" s="121">
        <v>0</v>
      </c>
      <c r="AP89" s="121">
        <v>4187.3671661160479</v>
      </c>
      <c r="AQ89" s="121">
        <v>6.7288493703407427E-3</v>
      </c>
      <c r="AR89" s="121">
        <v>6.7288493703407427E-3</v>
      </c>
      <c r="AS89" s="121">
        <v>6.7288493703407427E-3</v>
      </c>
      <c r="AT89" s="121">
        <v>6.7288493703407427E-3</v>
      </c>
      <c r="AU89" s="121">
        <v>0</v>
      </c>
      <c r="AV89" s="121">
        <v>1.2851813146128415E-2</v>
      </c>
      <c r="AW89" s="121">
        <v>6473.5346263928523</v>
      </c>
      <c r="AX89" s="121">
        <v>441.78491541603921</v>
      </c>
      <c r="AY89" s="253">
        <v>2.1721359010330676</v>
      </c>
      <c r="AZ89" s="253">
        <v>0.14103821235864059</v>
      </c>
      <c r="BA89" s="121">
        <v>9.5701506838619821</v>
      </c>
      <c r="BB89" s="121">
        <v>6.4726558282466264</v>
      </c>
      <c r="BC89" s="121">
        <v>0</v>
      </c>
      <c r="BD89" s="121">
        <v>53.815260393156713</v>
      </c>
      <c r="BE89" s="121">
        <v>1398.3430270250121</v>
      </c>
      <c r="BF89" s="121">
        <v>23.913611092799997</v>
      </c>
      <c r="BG89" s="121">
        <v>945.7524173599528</v>
      </c>
      <c r="BH89" s="121">
        <v>16.173682037759999</v>
      </c>
      <c r="BI89" s="121">
        <v>317.3817415521151</v>
      </c>
      <c r="BJ89" s="121">
        <v>5.427669311999999</v>
      </c>
      <c r="BK89" s="121">
        <v>20.607805175768764</v>
      </c>
      <c r="BL89" s="121">
        <v>0.35242213743360007</v>
      </c>
      <c r="BM89" s="121">
        <v>0</v>
      </c>
      <c r="BN89" s="121">
        <v>0</v>
      </c>
      <c r="BO89" s="121">
        <v>3791.4496352800029</v>
      </c>
      <c r="BP89" s="121">
        <v>395.91753083604561</v>
      </c>
      <c r="BQ89" s="121">
        <v>48.2208282</v>
      </c>
      <c r="BR89" s="122">
        <v>16.239636099999998</v>
      </c>
      <c r="BS89" s="10"/>
      <c r="BT89" s="10"/>
      <c r="BU89" s="10"/>
      <c r="BV89" s="10"/>
      <c r="BW89" s="10"/>
      <c r="BX89" s="10"/>
      <c r="BY89" s="10"/>
      <c r="BZ89" s="10"/>
      <c r="CA89" s="10"/>
    </row>
    <row r="90" spans="2:79" x14ac:dyDescent="0.2">
      <c r="B90" s="123"/>
      <c r="C90" s="252"/>
      <c r="D90" s="252"/>
      <c r="E90" s="254"/>
      <c r="F90" s="254"/>
      <c r="G90" s="254"/>
      <c r="H90" s="121" t="s">
        <v>479</v>
      </c>
      <c r="I90" s="121" t="s">
        <v>543</v>
      </c>
      <c r="J90" s="121" t="s">
        <v>543</v>
      </c>
      <c r="K90" s="121" t="s">
        <v>547</v>
      </c>
      <c r="L90" s="121" t="s">
        <v>478</v>
      </c>
      <c r="M90" s="121">
        <v>31.230416000000002</v>
      </c>
      <c r="N90" s="121">
        <v>121.47370100000001</v>
      </c>
      <c r="O90" s="121">
        <v>54.400246299999999</v>
      </c>
      <c r="P90" s="121">
        <v>18.677374199999999</v>
      </c>
      <c r="Q90" s="121">
        <v>54.400246299999999</v>
      </c>
      <c r="R90" s="121">
        <v>18.677374199999999</v>
      </c>
      <c r="S90" s="121">
        <v>33.736540099999999</v>
      </c>
      <c r="T90" s="121">
        <v>-118.264982</v>
      </c>
      <c r="U90" s="121" t="s">
        <v>542</v>
      </c>
      <c r="V90" s="121">
        <v>8011.9501997062371</v>
      </c>
      <c r="W90" s="121">
        <v>160.94</v>
      </c>
      <c r="X90" s="121">
        <v>0</v>
      </c>
      <c r="Y90" s="121">
        <v>0</v>
      </c>
      <c r="Z90" s="121">
        <v>9871.6124367637531</v>
      </c>
      <c r="AA90" s="121">
        <v>1030.8311588702586</v>
      </c>
      <c r="AB90" s="121">
        <v>33.724799999999995</v>
      </c>
      <c r="AC90" s="121">
        <v>2.1897734400000006</v>
      </c>
      <c r="AD90" s="121">
        <v>148.58712</v>
      </c>
      <c r="AE90" s="121">
        <v>100.495104</v>
      </c>
      <c r="AF90" s="121">
        <v>301.77524198399999</v>
      </c>
      <c r="AG90" s="121">
        <v>384.07602198399996</v>
      </c>
      <c r="AH90" s="121">
        <v>8172.8901997062367</v>
      </c>
      <c r="AI90" s="121">
        <v>0</v>
      </c>
      <c r="AJ90" s="253">
        <v>10902.443595634011</v>
      </c>
      <c r="AK90" s="253">
        <v>275.62908740705285</v>
      </c>
      <c r="AL90" s="253">
        <v>17.896777887353018</v>
      </c>
      <c r="AM90" s="121">
        <v>1214.3862168505746</v>
      </c>
      <c r="AN90" s="121">
        <v>821.33545060005895</v>
      </c>
      <c r="AO90" s="121">
        <v>0</v>
      </c>
      <c r="AP90" s="121">
        <v>4187.3671661160479</v>
      </c>
      <c r="AQ90" s="121">
        <v>6.9555428897240595E-3</v>
      </c>
      <c r="AR90" s="121">
        <v>6.9555428897240595E-3</v>
      </c>
      <c r="AS90" s="121">
        <v>6.9555428897240595E-3</v>
      </c>
      <c r="AT90" s="121">
        <v>6.9555428897240595E-3</v>
      </c>
      <c r="AU90" s="121">
        <v>0</v>
      </c>
      <c r="AV90" s="121">
        <v>1.2851813146128415E-2</v>
      </c>
      <c r="AW90" s="121">
        <v>6074.8297834450486</v>
      </c>
      <c r="AX90" s="121">
        <v>441.78491541603921</v>
      </c>
      <c r="AY90" s="253">
        <v>1.9171499391152578</v>
      </c>
      <c r="AZ90" s="253">
        <v>0.12448180618334906</v>
      </c>
      <c r="BA90" s="121">
        <v>8.4467154159939142</v>
      </c>
      <c r="BB90" s="121">
        <v>5.7128339534995467</v>
      </c>
      <c r="BC90" s="121">
        <v>0</v>
      </c>
      <c r="BD90" s="121">
        <v>53.815260393156713</v>
      </c>
      <c r="BE90" s="121">
        <v>1190.4726057577745</v>
      </c>
      <c r="BF90" s="121">
        <v>23.913611092799997</v>
      </c>
      <c r="BG90" s="121">
        <v>805.16176856229913</v>
      </c>
      <c r="BH90" s="121">
        <v>16.173682037759999</v>
      </c>
      <c r="BI90" s="121">
        <v>270.20141809505287</v>
      </c>
      <c r="BJ90" s="121">
        <v>5.427669311999999</v>
      </c>
      <c r="BK90" s="121">
        <v>17.544355749919418</v>
      </c>
      <c r="BL90" s="121">
        <v>0.35242213743360007</v>
      </c>
      <c r="BM90" s="121">
        <v>0</v>
      </c>
      <c r="BN90" s="121">
        <v>0</v>
      </c>
      <c r="BO90" s="121">
        <v>3791.4496352800029</v>
      </c>
      <c r="BP90" s="121">
        <v>395.91753083604561</v>
      </c>
      <c r="BQ90" s="121">
        <v>48.2208282</v>
      </c>
      <c r="BR90" s="122">
        <v>16.239636099999998</v>
      </c>
      <c r="BS90" s="10"/>
      <c r="BT90" s="10"/>
      <c r="BU90" s="10"/>
      <c r="BV90" s="10"/>
      <c r="BW90" s="10"/>
      <c r="BX90" s="10"/>
      <c r="BY90" s="10"/>
      <c r="BZ90" s="10"/>
      <c r="CA90" s="10"/>
    </row>
    <row r="91" spans="2:79" x14ac:dyDescent="0.2">
      <c r="B91" s="123"/>
      <c r="C91" s="252"/>
      <c r="D91" s="252"/>
      <c r="E91" s="254"/>
      <c r="F91" s="254"/>
      <c r="G91" s="254"/>
      <c r="H91" s="121" t="s">
        <v>480</v>
      </c>
      <c r="I91" s="121" t="s">
        <v>543</v>
      </c>
      <c r="J91" s="121" t="s">
        <v>543</v>
      </c>
      <c r="K91" s="121" t="s">
        <v>547</v>
      </c>
      <c r="L91" s="121" t="s">
        <v>478</v>
      </c>
      <c r="M91" s="121">
        <v>35.616811599999998</v>
      </c>
      <c r="N91" s="121">
        <v>139.79578069999999</v>
      </c>
      <c r="O91" s="121">
        <v>54.400246299999999</v>
      </c>
      <c r="P91" s="121">
        <v>18.677374199999999</v>
      </c>
      <c r="Q91" s="121">
        <v>54.400246299999999</v>
      </c>
      <c r="R91" s="121">
        <v>18.677374199999999</v>
      </c>
      <c r="S91" s="121">
        <v>33.736540099999999</v>
      </c>
      <c r="T91" s="121">
        <v>-118.264982</v>
      </c>
      <c r="U91" s="121" t="s">
        <v>542</v>
      </c>
      <c r="V91" s="121">
        <v>8561.1748779351019</v>
      </c>
      <c r="W91" s="121">
        <v>160.94</v>
      </c>
      <c r="X91" s="121">
        <v>0</v>
      </c>
      <c r="Y91" s="121">
        <v>0</v>
      </c>
      <c r="Z91" s="121">
        <v>9871.6124367637531</v>
      </c>
      <c r="AA91" s="121">
        <v>1030.8311588702586</v>
      </c>
      <c r="AB91" s="121">
        <v>33.724799999999995</v>
      </c>
      <c r="AC91" s="121">
        <v>2.1897734400000006</v>
      </c>
      <c r="AD91" s="121">
        <v>148.58712</v>
      </c>
      <c r="AE91" s="121">
        <v>100.495104</v>
      </c>
      <c r="AF91" s="121">
        <v>301.77524198399999</v>
      </c>
      <c r="AG91" s="121">
        <v>384.07602198399996</v>
      </c>
      <c r="AH91" s="121">
        <v>8722.1148779351024</v>
      </c>
      <c r="AI91" s="121">
        <v>0</v>
      </c>
      <c r="AJ91" s="253">
        <v>10902.443595634011</v>
      </c>
      <c r="AK91" s="253">
        <v>294.15157983538575</v>
      </c>
      <c r="AL91" s="253">
        <v>19.099455500331135</v>
      </c>
      <c r="AM91" s="121">
        <v>1295.9939300215283</v>
      </c>
      <c r="AN91" s="121">
        <v>876.52984175803533</v>
      </c>
      <c r="AO91" s="121">
        <v>0</v>
      </c>
      <c r="AP91" s="121">
        <v>4187.3671661160479</v>
      </c>
      <c r="AQ91" s="121">
        <v>6.8578748167991543E-3</v>
      </c>
      <c r="AR91" s="121">
        <v>6.8578748167991543E-3</v>
      </c>
      <c r="AS91" s="121">
        <v>6.8578748167991543E-3</v>
      </c>
      <c r="AT91" s="121">
        <v>6.8578748167991543E-3</v>
      </c>
      <c r="AU91" s="121">
        <v>0</v>
      </c>
      <c r="AV91" s="121">
        <v>1.2851813146128415E-2</v>
      </c>
      <c r="AW91" s="121">
        <v>6231.3570578152903</v>
      </c>
      <c r="AX91" s="121">
        <v>441.78491541603921</v>
      </c>
      <c r="AY91" s="253">
        <v>2.0172547116747777</v>
      </c>
      <c r="AZ91" s="253">
        <v>0.130981674890297</v>
      </c>
      <c r="BA91" s="121">
        <v>8.8877641354192036</v>
      </c>
      <c r="BB91" s="121">
        <v>6.0111319279653781</v>
      </c>
      <c r="BC91" s="121">
        <v>0</v>
      </c>
      <c r="BD91" s="121">
        <v>53.815260393156713</v>
      </c>
      <c r="BE91" s="121">
        <v>1272.0803189287283</v>
      </c>
      <c r="BF91" s="121">
        <v>23.913611092799997</v>
      </c>
      <c r="BG91" s="121">
        <v>860.35615972027529</v>
      </c>
      <c r="BH91" s="121">
        <v>16.173682037759999</v>
      </c>
      <c r="BI91" s="121">
        <v>288.72391052338565</v>
      </c>
      <c r="BJ91" s="121">
        <v>5.427669311999999</v>
      </c>
      <c r="BK91" s="121">
        <v>18.747033362897536</v>
      </c>
      <c r="BL91" s="121">
        <v>0.35242213743360007</v>
      </c>
      <c r="BM91" s="121">
        <v>0</v>
      </c>
      <c r="BN91" s="121">
        <v>0</v>
      </c>
      <c r="BO91" s="121">
        <v>3791.4496352800029</v>
      </c>
      <c r="BP91" s="121">
        <v>395.91753083604561</v>
      </c>
      <c r="BQ91" s="121">
        <v>48.2208282</v>
      </c>
      <c r="BR91" s="122">
        <v>16.239636099999998</v>
      </c>
      <c r="BS91" s="10"/>
      <c r="BT91" s="10"/>
      <c r="BU91" s="10"/>
      <c r="BV91" s="10"/>
      <c r="BW91" s="10"/>
      <c r="BX91" s="10"/>
      <c r="BY91" s="10"/>
      <c r="BZ91" s="10"/>
      <c r="CA91" s="10"/>
    </row>
    <row r="92" spans="2:79" x14ac:dyDescent="0.2">
      <c r="B92" s="123"/>
      <c r="C92" s="252"/>
      <c r="D92" s="252"/>
      <c r="E92" s="254"/>
      <c r="F92" s="254"/>
      <c r="G92" s="254"/>
      <c r="H92" s="121" t="s">
        <v>481</v>
      </c>
      <c r="I92" s="121" t="s">
        <v>543</v>
      </c>
      <c r="J92" s="121" t="s">
        <v>543</v>
      </c>
      <c r="K92" s="121" t="s">
        <v>547</v>
      </c>
      <c r="L92" s="121" t="s">
        <v>478</v>
      </c>
      <c r="M92" s="121">
        <v>35.1035355</v>
      </c>
      <c r="N92" s="121">
        <v>129.04236879999999</v>
      </c>
      <c r="O92" s="121">
        <v>54.400246299999999</v>
      </c>
      <c r="P92" s="121">
        <v>18.677374199999999</v>
      </c>
      <c r="Q92" s="121">
        <v>54.400246299999999</v>
      </c>
      <c r="R92" s="121">
        <v>18.677374199999999</v>
      </c>
      <c r="S92" s="121">
        <v>33.736540099999999</v>
      </c>
      <c r="T92" s="121">
        <v>-118.264982</v>
      </c>
      <c r="U92" s="121" t="s">
        <v>542</v>
      </c>
      <c r="V92" s="121">
        <v>8077.2985939090986</v>
      </c>
      <c r="W92" s="121">
        <v>160.94</v>
      </c>
      <c r="X92" s="121">
        <v>0</v>
      </c>
      <c r="Y92" s="121">
        <v>0</v>
      </c>
      <c r="Z92" s="121">
        <v>9871.6124367637531</v>
      </c>
      <c r="AA92" s="121">
        <v>1030.8311588702586</v>
      </c>
      <c r="AB92" s="121">
        <v>33.724799999999995</v>
      </c>
      <c r="AC92" s="121">
        <v>2.1897734400000006</v>
      </c>
      <c r="AD92" s="121">
        <v>148.58712</v>
      </c>
      <c r="AE92" s="121">
        <v>100.495104</v>
      </c>
      <c r="AF92" s="121">
        <v>301.77524198399999</v>
      </c>
      <c r="AG92" s="121">
        <v>384.07602198399996</v>
      </c>
      <c r="AH92" s="121">
        <v>8238.2385939090982</v>
      </c>
      <c r="AI92" s="121">
        <v>0</v>
      </c>
      <c r="AJ92" s="253">
        <v>10902.443595634011</v>
      </c>
      <c r="AK92" s="253">
        <v>277.83294893186553</v>
      </c>
      <c r="AL92" s="253">
        <v>18.039876065325092</v>
      </c>
      <c r="AM92" s="121">
        <v>1224.0961465418025</v>
      </c>
      <c r="AN92" s="121">
        <v>827.9026442717086</v>
      </c>
      <c r="AO92" s="121">
        <v>0</v>
      </c>
      <c r="AP92" s="121">
        <v>4187.3671661160479</v>
      </c>
      <c r="AQ92" s="121">
        <v>6.9432394957059801E-3</v>
      </c>
      <c r="AR92" s="121">
        <v>6.9432394957059801E-3</v>
      </c>
      <c r="AS92" s="121">
        <v>6.9432394957059801E-3</v>
      </c>
      <c r="AT92" s="121">
        <v>6.9432394957059801E-3</v>
      </c>
      <c r="AU92" s="121">
        <v>0</v>
      </c>
      <c r="AV92" s="121">
        <v>1.2851813146128415E-2</v>
      </c>
      <c r="AW92" s="121">
        <v>6093.453866510712</v>
      </c>
      <c r="AX92" s="121">
        <v>441.78491541603921</v>
      </c>
      <c r="AY92" s="253">
        <v>1.9290607042321914</v>
      </c>
      <c r="AZ92" s="253">
        <v>0.12525517999440616</v>
      </c>
      <c r="BA92" s="121">
        <v>8.4991927112105383</v>
      </c>
      <c r="BB92" s="121">
        <v>5.7483263383067458</v>
      </c>
      <c r="BC92" s="121">
        <v>0</v>
      </c>
      <c r="BD92" s="121">
        <v>53.815260393156713</v>
      </c>
      <c r="BE92" s="121">
        <v>1200.1825354490024</v>
      </c>
      <c r="BF92" s="121">
        <v>23.913611092799997</v>
      </c>
      <c r="BG92" s="121">
        <v>811.72896223394866</v>
      </c>
      <c r="BH92" s="121">
        <v>16.173682037759999</v>
      </c>
      <c r="BI92" s="121">
        <v>272.40527961986555</v>
      </c>
      <c r="BJ92" s="121">
        <v>5.427669311999999</v>
      </c>
      <c r="BK92" s="121">
        <v>17.687453927891497</v>
      </c>
      <c r="BL92" s="121">
        <v>0.35242213743360007</v>
      </c>
      <c r="BM92" s="121">
        <v>0</v>
      </c>
      <c r="BN92" s="121">
        <v>0</v>
      </c>
      <c r="BO92" s="121">
        <v>3791.4496352800029</v>
      </c>
      <c r="BP92" s="121">
        <v>395.91753083604561</v>
      </c>
      <c r="BQ92" s="121">
        <v>48.2208282</v>
      </c>
      <c r="BR92" s="122">
        <v>16.239636099999998</v>
      </c>
      <c r="BS92" s="10"/>
      <c r="BT92" s="10"/>
      <c r="BU92" s="10"/>
      <c r="BV92" s="10"/>
      <c r="BW92" s="10"/>
      <c r="BX92" s="10"/>
      <c r="BY92" s="10"/>
      <c r="BZ92" s="10"/>
      <c r="CA92" s="10"/>
    </row>
    <row r="93" spans="2:79" x14ac:dyDescent="0.2">
      <c r="B93" s="123"/>
      <c r="C93" s="252"/>
      <c r="D93" s="252"/>
      <c r="E93" s="254"/>
      <c r="F93" s="254"/>
      <c r="G93" s="254"/>
      <c r="H93" s="121" t="s">
        <v>482</v>
      </c>
      <c r="I93" s="121" t="s">
        <v>543</v>
      </c>
      <c r="J93" s="121" t="s">
        <v>543</v>
      </c>
      <c r="K93" s="121" t="s">
        <v>547</v>
      </c>
      <c r="L93" s="121" t="s">
        <v>478</v>
      </c>
      <c r="M93" s="121">
        <v>53.507096500000003</v>
      </c>
      <c r="N93" s="121">
        <v>9.96792329999999</v>
      </c>
      <c r="O93" s="121">
        <v>54.400246299999999</v>
      </c>
      <c r="P93" s="121">
        <v>18.677374199999999</v>
      </c>
      <c r="Q93" s="121">
        <v>54.400246299999999</v>
      </c>
      <c r="R93" s="121">
        <v>18.677374199999999</v>
      </c>
      <c r="S93" s="121">
        <v>33.736540099999999</v>
      </c>
      <c r="T93" s="121">
        <v>-118.264982</v>
      </c>
      <c r="U93" s="121" t="s">
        <v>541</v>
      </c>
      <c r="V93" s="121">
        <v>579.96873646294637</v>
      </c>
      <c r="W93" s="121">
        <v>160.94</v>
      </c>
      <c r="X93" s="121">
        <v>0</v>
      </c>
      <c r="Y93" s="121">
        <v>0</v>
      </c>
      <c r="Z93" s="121">
        <v>9871.6124367637531</v>
      </c>
      <c r="AA93" s="121">
        <v>1030.8311588702586</v>
      </c>
      <c r="AB93" s="121">
        <v>33.724799999999995</v>
      </c>
      <c r="AC93" s="121">
        <v>2.1897734400000006</v>
      </c>
      <c r="AD93" s="121">
        <v>148.58712</v>
      </c>
      <c r="AE93" s="121">
        <v>100.495104</v>
      </c>
      <c r="AF93" s="121">
        <v>301.77524198399999</v>
      </c>
      <c r="AG93" s="121">
        <v>384.07602198399996</v>
      </c>
      <c r="AH93" s="121">
        <v>740.90873646294631</v>
      </c>
      <c r="AI93" s="121">
        <v>0</v>
      </c>
      <c r="AJ93" s="253">
        <v>10902.443595634011</v>
      </c>
      <c r="AK93" s="253">
        <v>24.98699895546557</v>
      </c>
      <c r="AL93" s="253">
        <v>1.62242227257052</v>
      </c>
      <c r="AM93" s="121">
        <v>110.08949533386819</v>
      </c>
      <c r="AN93" s="121">
        <v>74.457700525352379</v>
      </c>
      <c r="AO93" s="121">
        <v>0</v>
      </c>
      <c r="AP93" s="121">
        <v>4187.3671661160479</v>
      </c>
      <c r="AQ93" s="121">
        <v>2.2513919505426146E-2</v>
      </c>
      <c r="AR93" s="121">
        <v>2.2513919505426146E-2</v>
      </c>
      <c r="AS93" s="121">
        <v>2.2513919505426146E-2</v>
      </c>
      <c r="AT93" s="121">
        <v>2.2513919505426146E-2</v>
      </c>
      <c r="AU93" s="121">
        <v>0</v>
      </c>
      <c r="AV93" s="121">
        <v>1.2851813146128415E-2</v>
      </c>
      <c r="AW93" s="121">
        <v>3956.7388677872664</v>
      </c>
      <c r="AX93" s="121">
        <v>441.78491541603921</v>
      </c>
      <c r="AY93" s="253">
        <v>0.56255528316551906</v>
      </c>
      <c r="AZ93" s="253">
        <v>3.6527084448463247E-2</v>
      </c>
      <c r="BA93" s="121">
        <v>2.4785460363396954</v>
      </c>
      <c r="BB93" s="121">
        <v>1.6763346761869096</v>
      </c>
      <c r="BC93" s="121">
        <v>0</v>
      </c>
      <c r="BD93" s="121">
        <v>53.815260393156713</v>
      </c>
      <c r="BE93" s="121">
        <v>86.175884241068189</v>
      </c>
      <c r="BF93" s="121">
        <v>23.913611092799997</v>
      </c>
      <c r="BG93" s="121">
        <v>58.284018487592391</v>
      </c>
      <c r="BH93" s="121">
        <v>16.173682037759999</v>
      </c>
      <c r="BI93" s="121">
        <v>19.559329643465571</v>
      </c>
      <c r="BJ93" s="121">
        <v>5.427669311999999</v>
      </c>
      <c r="BK93" s="121">
        <v>1.2700001351369199</v>
      </c>
      <c r="BL93" s="121">
        <v>0.35242213743360007</v>
      </c>
      <c r="BM93" s="121">
        <v>0</v>
      </c>
      <c r="BN93" s="121">
        <v>0</v>
      </c>
      <c r="BO93" s="121">
        <v>3791.4496352800029</v>
      </c>
      <c r="BP93" s="121">
        <v>395.91753083604561</v>
      </c>
      <c r="BQ93" s="121">
        <v>48.2208282</v>
      </c>
      <c r="BR93" s="122">
        <v>16.239636099999998</v>
      </c>
      <c r="BS93" s="10"/>
      <c r="BT93" s="10"/>
      <c r="BU93" s="10"/>
      <c r="BV93" s="10"/>
      <c r="BW93" s="10"/>
      <c r="BX93" s="10"/>
      <c r="BY93" s="10"/>
      <c r="BZ93" s="10"/>
      <c r="CA93" s="10"/>
    </row>
    <row r="94" spans="2:79" ht="12.75" customHeight="1" x14ac:dyDescent="0.2">
      <c r="B94" s="123" t="str">
        <f>'[1]LIB Maf LCI'!C8</f>
        <v>Kia Niro EV</v>
      </c>
      <c r="C94" s="252" t="str">
        <f>'[1]LIB Maf LCI'!D8</f>
        <v>EV</v>
      </c>
      <c r="D94" s="252" t="str">
        <f>'[1]LIB Maf LCI'!H8</f>
        <v>Korea</v>
      </c>
      <c r="E94" s="254" t="str">
        <f>'[1]LIB Maf LCI'!I8</f>
        <v>Korea</v>
      </c>
      <c r="F94" s="254">
        <f>F84</f>
        <v>0</v>
      </c>
      <c r="G94" s="254">
        <f>F84</f>
        <v>0</v>
      </c>
      <c r="H94" s="121" t="s">
        <v>478</v>
      </c>
      <c r="I94" s="121" t="s">
        <v>481</v>
      </c>
      <c r="J94" s="121" t="s">
        <v>481</v>
      </c>
      <c r="K94" s="121" t="s">
        <v>481</v>
      </c>
      <c r="L94" s="121" t="s">
        <v>478</v>
      </c>
      <c r="M94" s="121">
        <v>33.736540099999999</v>
      </c>
      <c r="N94" s="121">
        <v>-118.264982</v>
      </c>
      <c r="O94" s="121">
        <v>35.1035355</v>
      </c>
      <c r="P94" s="121">
        <v>129.04236879999999</v>
      </c>
      <c r="Q94" s="121">
        <v>35.1035355</v>
      </c>
      <c r="R94" s="121">
        <v>129.04236879999999</v>
      </c>
      <c r="S94" s="121">
        <v>33.736540099999999</v>
      </c>
      <c r="T94" s="121">
        <v>-118.264982</v>
      </c>
      <c r="U94" s="121" t="s">
        <v>542</v>
      </c>
      <c r="V94" s="121">
        <v>9668.5292154952567</v>
      </c>
      <c r="W94" s="121">
        <v>160.94</v>
      </c>
      <c r="X94" s="121">
        <v>0</v>
      </c>
      <c r="Y94" s="121">
        <v>0</v>
      </c>
      <c r="Z94" s="121">
        <v>9668.5292154952567</v>
      </c>
      <c r="AA94" s="121">
        <v>160.94</v>
      </c>
      <c r="AB94" s="121">
        <v>24.047999999999998</v>
      </c>
      <c r="AC94" s="121">
        <v>1.5770764800000001</v>
      </c>
      <c r="AD94" s="121">
        <v>105.72695999999999</v>
      </c>
      <c r="AE94" s="121">
        <v>72.094752</v>
      </c>
      <c r="AF94" s="121">
        <v>217.01524723200001</v>
      </c>
      <c r="AG94" s="121">
        <v>286.63012723200012</v>
      </c>
      <c r="AH94" s="121">
        <v>9829.4692154952572</v>
      </c>
      <c r="AI94" s="121">
        <v>0</v>
      </c>
      <c r="AJ94" s="253">
        <v>9829.4692154952572</v>
      </c>
      <c r="AK94" s="253">
        <v>236.37907569422993</v>
      </c>
      <c r="AL94" s="253">
        <v>15.501824710641621</v>
      </c>
      <c r="AM94" s="121">
        <v>1039.2398985678983</v>
      </c>
      <c r="AN94" s="121">
        <v>708.65314538276505</v>
      </c>
      <c r="AO94" s="121">
        <v>0</v>
      </c>
      <c r="AP94" s="121">
        <v>2817.4220118604339</v>
      </c>
      <c r="AQ94" s="121">
        <v>6.6941423577805328E-3</v>
      </c>
      <c r="AR94" s="121">
        <v>6.6941423577805328E-3</v>
      </c>
      <c r="AS94" s="121">
        <v>6.6941423577805328E-3</v>
      </c>
      <c r="AT94" s="121">
        <v>6.6941423577805328E-3</v>
      </c>
      <c r="AU94" s="121">
        <v>0</v>
      </c>
      <c r="AV94" s="121">
        <v>6.6941423577805328E-3</v>
      </c>
      <c r="AW94" s="121">
        <v>4738.3229774012789</v>
      </c>
      <c r="AX94" s="121">
        <v>78.87297881468929</v>
      </c>
      <c r="AY94" s="253">
        <v>1.5823551830977554</v>
      </c>
      <c r="AZ94" s="253">
        <v>0.10377142141839503</v>
      </c>
      <c r="BA94" s="121">
        <v>6.9568198248989122</v>
      </c>
      <c r="BB94" s="121">
        <v>4.7438250374811739</v>
      </c>
      <c r="BC94" s="121">
        <v>0</v>
      </c>
      <c r="BD94" s="121">
        <v>18.860224029338177</v>
      </c>
      <c r="BE94" s="121">
        <v>1022.2242016254983</v>
      </c>
      <c r="BF94" s="121">
        <v>17.015696942399998</v>
      </c>
      <c r="BG94" s="121">
        <v>697.05021599588508</v>
      </c>
      <c r="BH94" s="121">
        <v>11.60292938688</v>
      </c>
      <c r="BI94" s="121">
        <v>232.50879057422989</v>
      </c>
      <c r="BJ94" s="121">
        <v>3.8702851199999997</v>
      </c>
      <c r="BK94" s="121">
        <v>15.248010021950423</v>
      </c>
      <c r="BL94" s="121">
        <v>0.2538146886912</v>
      </c>
      <c r="BM94" s="121">
        <v>0</v>
      </c>
      <c r="BN94" s="121">
        <v>0</v>
      </c>
      <c r="BO94" s="121">
        <v>2771.2917591837154</v>
      </c>
      <c r="BP94" s="121">
        <v>46.130252676718094</v>
      </c>
      <c r="BQ94" s="121"/>
      <c r="BR94" s="122"/>
      <c r="BS94" s="10"/>
      <c r="BT94" s="10"/>
      <c r="BU94" s="10"/>
      <c r="BV94" s="10"/>
      <c r="BW94" s="10"/>
      <c r="BX94" s="10"/>
      <c r="BY94" s="10"/>
      <c r="BZ94" s="10"/>
      <c r="CA94" s="10"/>
    </row>
    <row r="95" spans="2:79" x14ac:dyDescent="0.2">
      <c r="B95" s="123"/>
      <c r="C95" s="252"/>
      <c r="D95" s="252"/>
      <c r="E95" s="254"/>
      <c r="F95" s="254"/>
      <c r="G95" s="254"/>
      <c r="H95" s="121" t="s">
        <v>479</v>
      </c>
      <c r="I95" s="121" t="s">
        <v>481</v>
      </c>
      <c r="J95" s="121" t="s">
        <v>481</v>
      </c>
      <c r="K95" s="121" t="s">
        <v>481</v>
      </c>
      <c r="L95" s="121" t="s">
        <v>478</v>
      </c>
      <c r="M95" s="121">
        <v>31.230416000000002</v>
      </c>
      <c r="N95" s="121">
        <v>121.47370100000001</v>
      </c>
      <c r="O95" s="121">
        <v>35.1035355</v>
      </c>
      <c r="P95" s="121">
        <v>129.04236879999999</v>
      </c>
      <c r="Q95" s="121">
        <v>35.1035355</v>
      </c>
      <c r="R95" s="121">
        <v>129.04236879999999</v>
      </c>
      <c r="S95" s="121">
        <v>33.736540099999999</v>
      </c>
      <c r="T95" s="121">
        <v>-118.264982</v>
      </c>
      <c r="U95" s="121" t="s">
        <v>542</v>
      </c>
      <c r="V95" s="121">
        <v>826.53008575379351</v>
      </c>
      <c r="W95" s="121">
        <v>160.94</v>
      </c>
      <c r="X95" s="121">
        <v>0</v>
      </c>
      <c r="Y95" s="121">
        <v>0</v>
      </c>
      <c r="Z95" s="121">
        <v>9668.5292154952567</v>
      </c>
      <c r="AA95" s="121">
        <v>160.94</v>
      </c>
      <c r="AB95" s="121">
        <v>24.047999999999998</v>
      </c>
      <c r="AC95" s="121">
        <v>1.5770764800000001</v>
      </c>
      <c r="AD95" s="121">
        <v>105.72695999999999</v>
      </c>
      <c r="AE95" s="121">
        <v>72.094752</v>
      </c>
      <c r="AF95" s="121">
        <v>217.01524723200001</v>
      </c>
      <c r="AG95" s="121">
        <v>286.63012723200012</v>
      </c>
      <c r="AH95" s="121">
        <v>987.47008575379346</v>
      </c>
      <c r="AI95" s="121">
        <v>0</v>
      </c>
      <c r="AJ95" s="253">
        <v>9829.4692154952572</v>
      </c>
      <c r="AK95" s="253">
        <v>23.746680622207222</v>
      </c>
      <c r="AL95" s="253">
        <v>1.5573158469458908</v>
      </c>
      <c r="AM95" s="121">
        <v>104.40221025768788</v>
      </c>
      <c r="AN95" s="121">
        <v>71.191410939838477</v>
      </c>
      <c r="AO95" s="121">
        <v>0</v>
      </c>
      <c r="AP95" s="121">
        <v>2817.4220118604339</v>
      </c>
      <c r="AQ95" s="121">
        <v>1.8241869017550805E-2</v>
      </c>
      <c r="AR95" s="121">
        <v>1.8241869017550805E-2</v>
      </c>
      <c r="AS95" s="121">
        <v>1.8241869017550805E-2</v>
      </c>
      <c r="AT95" s="121">
        <v>1.8241869017550805E-2</v>
      </c>
      <c r="AU95" s="121">
        <v>0</v>
      </c>
      <c r="AV95" s="121">
        <v>6.6941423577805328E-3</v>
      </c>
      <c r="AW95" s="121">
        <v>2939.4466507124239</v>
      </c>
      <c r="AX95" s="121">
        <v>78.87297881468929</v>
      </c>
      <c r="AY95" s="253">
        <v>0.43318383751191603</v>
      </c>
      <c r="AZ95" s="253">
        <v>2.8408351698943138E-2</v>
      </c>
      <c r="BA95" s="121">
        <v>1.9044914446635415</v>
      </c>
      <c r="BB95" s="121">
        <v>1.2986643935391671</v>
      </c>
      <c r="BC95" s="121">
        <v>0</v>
      </c>
      <c r="BD95" s="121">
        <v>18.860224029338177</v>
      </c>
      <c r="BE95" s="121">
        <v>87.386513315287885</v>
      </c>
      <c r="BF95" s="121">
        <v>17.015696942399998</v>
      </c>
      <c r="BG95" s="121">
        <v>59.588481552958477</v>
      </c>
      <c r="BH95" s="121">
        <v>11.60292938688</v>
      </c>
      <c r="BI95" s="121">
        <v>19.876395502207227</v>
      </c>
      <c r="BJ95" s="121">
        <v>3.8702851199999997</v>
      </c>
      <c r="BK95" s="121">
        <v>1.3035011582546909</v>
      </c>
      <c r="BL95" s="121">
        <v>0.2538146886912</v>
      </c>
      <c r="BM95" s="121">
        <v>0</v>
      </c>
      <c r="BN95" s="121">
        <v>0</v>
      </c>
      <c r="BO95" s="121">
        <v>2771.2917591837154</v>
      </c>
      <c r="BP95" s="121">
        <v>46.130252676718094</v>
      </c>
      <c r="BQ95" s="121"/>
      <c r="BR95" s="122"/>
      <c r="BS95" s="10"/>
      <c r="BT95" s="10"/>
      <c r="BU95" s="10"/>
      <c r="BV95" s="10"/>
      <c r="BW95" s="10"/>
      <c r="BX95" s="10"/>
      <c r="BY95" s="10"/>
      <c r="BZ95" s="10"/>
      <c r="CA95" s="10"/>
    </row>
    <row r="96" spans="2:79" x14ac:dyDescent="0.2">
      <c r="B96" s="123"/>
      <c r="C96" s="252"/>
      <c r="D96" s="252"/>
      <c r="E96" s="254"/>
      <c r="F96" s="254"/>
      <c r="G96" s="254"/>
      <c r="H96" s="121" t="s">
        <v>480</v>
      </c>
      <c r="I96" s="121" t="s">
        <v>481</v>
      </c>
      <c r="J96" s="121" t="s">
        <v>481</v>
      </c>
      <c r="K96" s="121" t="s">
        <v>481</v>
      </c>
      <c r="L96" s="121" t="s">
        <v>478</v>
      </c>
      <c r="M96" s="121">
        <v>35.616811599999998</v>
      </c>
      <c r="N96" s="121">
        <v>139.79578069999999</v>
      </c>
      <c r="O96" s="121">
        <v>35.1035355</v>
      </c>
      <c r="P96" s="121">
        <v>129.04236879999999</v>
      </c>
      <c r="Q96" s="121">
        <v>35.1035355</v>
      </c>
      <c r="R96" s="121">
        <v>129.04236879999999</v>
      </c>
      <c r="S96" s="121">
        <v>33.736540099999999</v>
      </c>
      <c r="T96" s="121">
        <v>-118.264982</v>
      </c>
      <c r="U96" s="121" t="s">
        <v>542</v>
      </c>
      <c r="V96" s="121">
        <v>978.51678319176233</v>
      </c>
      <c r="W96" s="121">
        <v>160.94</v>
      </c>
      <c r="X96" s="121">
        <v>0</v>
      </c>
      <c r="Y96" s="121">
        <v>0</v>
      </c>
      <c r="Z96" s="121">
        <v>9668.5292154952567</v>
      </c>
      <c r="AA96" s="121">
        <v>160.94</v>
      </c>
      <c r="AB96" s="121">
        <v>24.047999999999998</v>
      </c>
      <c r="AC96" s="121">
        <v>1.5770764800000001</v>
      </c>
      <c r="AD96" s="121">
        <v>105.72695999999999</v>
      </c>
      <c r="AE96" s="121">
        <v>72.094752</v>
      </c>
      <c r="AF96" s="121">
        <v>217.01524723200001</v>
      </c>
      <c r="AG96" s="121">
        <v>286.63012723200012</v>
      </c>
      <c r="AH96" s="121">
        <v>1139.4567831917623</v>
      </c>
      <c r="AI96" s="121">
        <v>0</v>
      </c>
      <c r="AJ96" s="253">
        <v>9829.4692154952572</v>
      </c>
      <c r="AK96" s="253">
        <v>27.401656722195497</v>
      </c>
      <c r="AL96" s="253">
        <v>1.7970104927481878</v>
      </c>
      <c r="AM96" s="121">
        <v>120.47130173824412</v>
      </c>
      <c r="AN96" s="121">
        <v>82.148854198927879</v>
      </c>
      <c r="AO96" s="121">
        <v>0</v>
      </c>
      <c r="AP96" s="121">
        <v>2817.4220118604339</v>
      </c>
      <c r="AQ96" s="121">
        <v>1.652955341289717E-2</v>
      </c>
      <c r="AR96" s="121">
        <v>1.652955341289717E-2</v>
      </c>
      <c r="AS96" s="121">
        <v>1.652955341289717E-2</v>
      </c>
      <c r="AT96" s="121">
        <v>1.652955341289717E-2</v>
      </c>
      <c r="AU96" s="121">
        <v>0</v>
      </c>
      <c r="AV96" s="121">
        <v>6.6941423577805328E-3</v>
      </c>
      <c r="AW96" s="121">
        <v>2970.36785619786</v>
      </c>
      <c r="AX96" s="121">
        <v>78.87297881468929</v>
      </c>
      <c r="AY96" s="253">
        <v>0.45293714839140325</v>
      </c>
      <c r="AZ96" s="253">
        <v>2.9703780923417834E-2</v>
      </c>
      <c r="BA96" s="121">
        <v>1.9913368168035579</v>
      </c>
      <c r="BB96" s="121">
        <v>1.3578838732894805</v>
      </c>
      <c r="BC96" s="121">
        <v>0</v>
      </c>
      <c r="BD96" s="121">
        <v>18.860224029338177</v>
      </c>
      <c r="BE96" s="121">
        <v>103.45560479584412</v>
      </c>
      <c r="BF96" s="121">
        <v>17.015696942399998</v>
      </c>
      <c r="BG96" s="121">
        <v>70.545924812047872</v>
      </c>
      <c r="BH96" s="121">
        <v>11.60292938688</v>
      </c>
      <c r="BI96" s="121">
        <v>23.531371602195499</v>
      </c>
      <c r="BJ96" s="121">
        <v>3.8702851199999997</v>
      </c>
      <c r="BK96" s="121">
        <v>1.5431958040569878</v>
      </c>
      <c r="BL96" s="121">
        <v>0.2538146886912</v>
      </c>
      <c r="BM96" s="121">
        <v>0</v>
      </c>
      <c r="BN96" s="121">
        <v>0</v>
      </c>
      <c r="BO96" s="121">
        <v>2771.2917591837154</v>
      </c>
      <c r="BP96" s="121">
        <v>46.130252676718094</v>
      </c>
      <c r="BQ96" s="121"/>
      <c r="BR96" s="122"/>
      <c r="BS96" s="10"/>
      <c r="BT96" s="10"/>
      <c r="BU96" s="10"/>
      <c r="BV96" s="10"/>
      <c r="BW96" s="10"/>
      <c r="BX96" s="10"/>
      <c r="BY96" s="10"/>
      <c r="BZ96" s="10"/>
      <c r="CA96" s="10"/>
    </row>
    <row r="97" spans="2:79" x14ac:dyDescent="0.2">
      <c r="B97" s="123"/>
      <c r="C97" s="252"/>
      <c r="D97" s="252"/>
      <c r="E97" s="254"/>
      <c r="F97" s="254"/>
      <c r="G97" s="254"/>
      <c r="H97" s="121" t="s">
        <v>481</v>
      </c>
      <c r="I97" s="121" t="s">
        <v>481</v>
      </c>
      <c r="J97" s="121" t="s">
        <v>481</v>
      </c>
      <c r="K97" s="121" t="s">
        <v>481</v>
      </c>
      <c r="L97" s="121" t="s">
        <v>478</v>
      </c>
      <c r="M97" s="121">
        <v>35.1035355</v>
      </c>
      <c r="N97" s="121">
        <v>129.04236879999999</v>
      </c>
      <c r="O97" s="121">
        <v>35.1035355</v>
      </c>
      <c r="P97" s="121">
        <v>129.04236879999999</v>
      </c>
      <c r="Q97" s="121">
        <v>35.1035355</v>
      </c>
      <c r="R97" s="121">
        <v>129.04236879999999</v>
      </c>
      <c r="S97" s="121">
        <v>33.736540099999999</v>
      </c>
      <c r="T97" s="121">
        <v>-118.264982</v>
      </c>
      <c r="U97" s="121" t="s">
        <v>541</v>
      </c>
      <c r="V97" s="121">
        <v>0</v>
      </c>
      <c r="W97" s="121">
        <v>80.47</v>
      </c>
      <c r="X97" s="121">
        <v>0</v>
      </c>
      <c r="Y97" s="121">
        <v>0</v>
      </c>
      <c r="Z97" s="121">
        <v>9668.5292154952567</v>
      </c>
      <c r="AA97" s="121">
        <v>160.94</v>
      </c>
      <c r="AB97" s="121">
        <v>24.047999999999998</v>
      </c>
      <c r="AC97" s="121">
        <v>1.5770764800000001</v>
      </c>
      <c r="AD97" s="121">
        <v>105.72695999999999</v>
      </c>
      <c r="AE97" s="121">
        <v>72.094752</v>
      </c>
      <c r="AF97" s="121">
        <v>217.01524723200001</v>
      </c>
      <c r="AG97" s="121">
        <v>286.63012723200012</v>
      </c>
      <c r="AH97" s="121">
        <v>80.47</v>
      </c>
      <c r="AI97" s="121">
        <v>0</v>
      </c>
      <c r="AJ97" s="253">
        <v>9829.4692154952572</v>
      </c>
      <c r="AK97" s="253">
        <v>1.9351425599999998</v>
      </c>
      <c r="AL97" s="253">
        <v>0.1269073443456</v>
      </c>
      <c r="AM97" s="121">
        <v>8.5078484711999991</v>
      </c>
      <c r="AN97" s="121">
        <v>5.8014646934399998</v>
      </c>
      <c r="AO97" s="121">
        <v>0</v>
      </c>
      <c r="AP97" s="121">
        <v>2817.4220118604339</v>
      </c>
      <c r="AQ97" s="121">
        <v>8.4169999999999995E-2</v>
      </c>
      <c r="AR97" s="121">
        <v>8.4169999999999995E-2</v>
      </c>
      <c r="AS97" s="121">
        <v>8.4169999999999995E-2</v>
      </c>
      <c r="AT97" s="121">
        <v>8.4169999999999995E-2</v>
      </c>
      <c r="AU97" s="121">
        <v>0</v>
      </c>
      <c r="AV97" s="121">
        <v>6.6941423577805328E-3</v>
      </c>
      <c r="AW97" s="121">
        <v>2771.2917591837154</v>
      </c>
      <c r="AX97" s="121">
        <v>62.501615745703695</v>
      </c>
      <c r="AY97" s="253">
        <v>0.16288094927519997</v>
      </c>
      <c r="AZ97" s="253">
        <v>1.0681791173569152E-2</v>
      </c>
      <c r="BA97" s="121">
        <v>0.71610560582090388</v>
      </c>
      <c r="BB97" s="121">
        <v>0.48830928324684475</v>
      </c>
      <c r="BC97" s="121">
        <v>0</v>
      </c>
      <c r="BD97" s="121">
        <v>18.860224029338177</v>
      </c>
      <c r="BE97" s="121">
        <v>0</v>
      </c>
      <c r="BF97" s="121">
        <v>8.5078484711999991</v>
      </c>
      <c r="BG97" s="121">
        <v>0</v>
      </c>
      <c r="BH97" s="121">
        <v>5.8014646934399998</v>
      </c>
      <c r="BI97" s="121">
        <v>0</v>
      </c>
      <c r="BJ97" s="121">
        <v>1.9351425599999998</v>
      </c>
      <c r="BK97" s="121">
        <v>0</v>
      </c>
      <c r="BL97" s="121">
        <v>0.1269073443456</v>
      </c>
      <c r="BM97" s="121">
        <v>0</v>
      </c>
      <c r="BN97" s="121">
        <v>0</v>
      </c>
      <c r="BO97" s="121">
        <v>2771.2917591837154</v>
      </c>
      <c r="BP97" s="121">
        <v>46.130252676718094</v>
      </c>
      <c r="BQ97" s="121"/>
      <c r="BR97" s="122"/>
      <c r="BS97" s="10"/>
      <c r="BT97" s="10"/>
      <c r="BU97" s="10"/>
      <c r="BV97" s="10"/>
      <c r="BW97" s="10"/>
      <c r="BX97" s="10"/>
      <c r="BY97" s="10"/>
      <c r="BZ97" s="10"/>
      <c r="CA97" s="10"/>
    </row>
    <row r="98" spans="2:79" x14ac:dyDescent="0.2">
      <c r="B98" s="123"/>
      <c r="C98" s="252"/>
      <c r="D98" s="252"/>
      <c r="E98" s="254"/>
      <c r="F98" s="254"/>
      <c r="G98" s="254"/>
      <c r="H98" s="121" t="s">
        <v>482</v>
      </c>
      <c r="I98" s="121" t="s">
        <v>481</v>
      </c>
      <c r="J98" s="121" t="s">
        <v>481</v>
      </c>
      <c r="K98" s="121" t="s">
        <v>481</v>
      </c>
      <c r="L98" s="121" t="s">
        <v>478</v>
      </c>
      <c r="M98" s="121">
        <v>53.507096500000003</v>
      </c>
      <c r="N98" s="121">
        <v>9.96792329999999</v>
      </c>
      <c r="O98" s="121">
        <v>35.1035355</v>
      </c>
      <c r="P98" s="121">
        <v>129.04236879999999</v>
      </c>
      <c r="Q98" s="121">
        <v>35.1035355</v>
      </c>
      <c r="R98" s="121">
        <v>129.04236879999999</v>
      </c>
      <c r="S98" s="121">
        <v>33.736540099999999</v>
      </c>
      <c r="T98" s="121">
        <v>-118.264982</v>
      </c>
      <c r="U98" s="121" t="s">
        <v>542</v>
      </c>
      <c r="V98" s="121">
        <v>8581.075035990847</v>
      </c>
      <c r="W98" s="121">
        <v>160.94</v>
      </c>
      <c r="X98" s="121">
        <v>0</v>
      </c>
      <c r="Y98" s="121">
        <v>0</v>
      </c>
      <c r="Z98" s="121">
        <v>9668.5292154952567</v>
      </c>
      <c r="AA98" s="121">
        <v>160.94</v>
      </c>
      <c r="AB98" s="121">
        <v>24.047999999999998</v>
      </c>
      <c r="AC98" s="121">
        <v>1.5770764800000001</v>
      </c>
      <c r="AD98" s="121">
        <v>105.72695999999999</v>
      </c>
      <c r="AE98" s="121">
        <v>72.094752</v>
      </c>
      <c r="AF98" s="121">
        <v>217.01524723200001</v>
      </c>
      <c r="AG98" s="121">
        <v>286.63012723200012</v>
      </c>
      <c r="AH98" s="121">
        <v>8742.0150359908475</v>
      </c>
      <c r="AI98" s="121">
        <v>0</v>
      </c>
      <c r="AJ98" s="253">
        <v>9829.4692154952572</v>
      </c>
      <c r="AK98" s="253">
        <v>210.22797758550789</v>
      </c>
      <c r="AL98" s="253">
        <v>13.786826301067521</v>
      </c>
      <c r="AM98" s="121">
        <v>924.26667402960277</v>
      </c>
      <c r="AN98" s="121">
        <v>630.2534060000313</v>
      </c>
      <c r="AO98" s="121">
        <v>0</v>
      </c>
      <c r="AP98" s="121">
        <v>2817.4220118604339</v>
      </c>
      <c r="AQ98" s="121">
        <v>6.8545663771513062E-3</v>
      </c>
      <c r="AR98" s="121">
        <v>6.8545663771513062E-3</v>
      </c>
      <c r="AS98" s="121">
        <v>6.8545663771513062E-3</v>
      </c>
      <c r="AT98" s="121">
        <v>6.8545663771513062E-3</v>
      </c>
      <c r="AU98" s="121">
        <v>0</v>
      </c>
      <c r="AV98" s="121">
        <v>6.6941423577805328E-3</v>
      </c>
      <c r="AW98" s="121">
        <v>4517.0839169619539</v>
      </c>
      <c r="AX98" s="121">
        <v>78.87297881468929</v>
      </c>
      <c r="AY98" s="253">
        <v>1.4410216266941407</v>
      </c>
      <c r="AZ98" s="253">
        <v>9.4502716010922735E-2</v>
      </c>
      <c r="BA98" s="121">
        <v>6.3354472673247813</v>
      </c>
      <c r="BB98" s="121">
        <v>4.3201138058529063</v>
      </c>
      <c r="BC98" s="121">
        <v>0</v>
      </c>
      <c r="BD98" s="121">
        <v>18.860224029338177</v>
      </c>
      <c r="BE98" s="121">
        <v>907.25097708720273</v>
      </c>
      <c r="BF98" s="121">
        <v>17.015696942399998</v>
      </c>
      <c r="BG98" s="121">
        <v>618.65047661315111</v>
      </c>
      <c r="BH98" s="121">
        <v>11.60292938688</v>
      </c>
      <c r="BI98" s="121">
        <v>206.35769246550785</v>
      </c>
      <c r="BJ98" s="121">
        <v>3.8702851199999997</v>
      </c>
      <c r="BK98" s="121">
        <v>13.53301161237632</v>
      </c>
      <c r="BL98" s="121">
        <v>0.2538146886912</v>
      </c>
      <c r="BM98" s="121">
        <v>0</v>
      </c>
      <c r="BN98" s="121">
        <v>0</v>
      </c>
      <c r="BO98" s="121">
        <v>2771.2917591837154</v>
      </c>
      <c r="BP98" s="121">
        <v>46.130252676718094</v>
      </c>
      <c r="BQ98" s="121"/>
      <c r="BR98" s="122"/>
      <c r="BS98" s="10"/>
      <c r="BT98" s="10"/>
      <c r="BU98" s="10"/>
      <c r="BV98" s="10"/>
      <c r="BW98" s="10"/>
      <c r="BX98" s="10"/>
      <c r="BY98" s="10"/>
      <c r="BZ98" s="10"/>
      <c r="CA98" s="10"/>
    </row>
    <row r="99" spans="2:79" s="4" customFormat="1" ht="12.75" customHeight="1" x14ac:dyDescent="0.2">
      <c r="B99" s="123" t="str">
        <f>'[1]LIB Maf LCI'!C9</f>
        <v>Nissan Leaf</v>
      </c>
      <c r="C99" s="252" t="str">
        <f>'[1]LIB Maf LCI'!D9</f>
        <v>EV</v>
      </c>
      <c r="D99" s="252" t="str">
        <f>'[1]LIB Maf LCI'!H9</f>
        <v>TN, US</v>
      </c>
      <c r="E99" s="254" t="str">
        <f>'[1]LIB Maf LCI'!I9</f>
        <v>TN, US</v>
      </c>
      <c r="F99" s="254" t="s">
        <v>548</v>
      </c>
      <c r="G99" s="254">
        <f>O42</f>
        <v>0</v>
      </c>
      <c r="H99" s="121" t="s">
        <v>478</v>
      </c>
      <c r="I99" s="121" t="s">
        <v>488</v>
      </c>
      <c r="J99" s="121" t="s">
        <v>488</v>
      </c>
      <c r="K99" s="121" t="s">
        <v>488</v>
      </c>
      <c r="L99" s="121" t="s">
        <v>478</v>
      </c>
      <c r="M99" s="121">
        <v>33.736540099999999</v>
      </c>
      <c r="N99" s="121">
        <v>-118.264982</v>
      </c>
      <c r="O99" s="121">
        <v>36.162663799999997</v>
      </c>
      <c r="P99" s="121">
        <v>-86.781601600000002</v>
      </c>
      <c r="Q99" s="121">
        <v>36.162663799999997</v>
      </c>
      <c r="R99" s="121">
        <v>-86.781601600000002</v>
      </c>
      <c r="S99" s="121">
        <v>33.736540099999999</v>
      </c>
      <c r="T99" s="121">
        <v>-118.264982</v>
      </c>
      <c r="U99" s="121" t="s">
        <v>541</v>
      </c>
      <c r="V99" s="121">
        <v>0</v>
      </c>
      <c r="W99" s="121">
        <v>2875.9193506400788</v>
      </c>
      <c r="X99" s="121">
        <v>0</v>
      </c>
      <c r="Y99" s="121">
        <v>0</v>
      </c>
      <c r="Z99" s="121">
        <v>0</v>
      </c>
      <c r="AA99" s="121">
        <v>2875.9193506400788</v>
      </c>
      <c r="AB99" s="121">
        <v>15.120000000000001</v>
      </c>
      <c r="AC99" s="121">
        <v>1.0055923200000001</v>
      </c>
      <c r="AD99" s="121">
        <v>66.1614</v>
      </c>
      <c r="AE99" s="121">
        <v>45.723455999999999</v>
      </c>
      <c r="AF99" s="121">
        <v>138.12300105599996</v>
      </c>
      <c r="AG99" s="121">
        <v>197.68826105599996</v>
      </c>
      <c r="AH99" s="121">
        <v>2875.9193506400788</v>
      </c>
      <c r="AI99" s="121">
        <v>0</v>
      </c>
      <c r="AJ99" s="253">
        <v>2875.9193506400788</v>
      </c>
      <c r="AK99" s="253">
        <v>43.483900581678</v>
      </c>
      <c r="AL99" s="253">
        <v>2.8920024119430505</v>
      </c>
      <c r="AM99" s="121">
        <v>190.27485052543852</v>
      </c>
      <c r="AN99" s="121">
        <v>131.49697188854023</v>
      </c>
      <c r="AO99" s="121">
        <v>0</v>
      </c>
      <c r="AP99" s="121">
        <v>568.53549536533785</v>
      </c>
      <c r="AQ99" s="121">
        <v>8.4169999999999995E-2</v>
      </c>
      <c r="AR99" s="121">
        <v>8.4169999999999995E-2</v>
      </c>
      <c r="AS99" s="121">
        <v>8.4169999999999995E-2</v>
      </c>
      <c r="AT99" s="121">
        <v>8.4169999999999995E-2</v>
      </c>
      <c r="AU99" s="121">
        <v>0</v>
      </c>
      <c r="AV99" s="121">
        <v>8.4169999999999995E-2</v>
      </c>
      <c r="AW99" s="121">
        <v>0</v>
      </c>
      <c r="AX99" s="121">
        <v>936.6832207729376</v>
      </c>
      <c r="AY99" s="253">
        <v>3.6600399119598372</v>
      </c>
      <c r="AZ99" s="253">
        <v>0.24341984301324654</v>
      </c>
      <c r="BA99" s="121">
        <v>16.015434168726159</v>
      </c>
      <c r="BB99" s="121">
        <v>11.06810012385843</v>
      </c>
      <c r="BC99" s="121">
        <v>0</v>
      </c>
      <c r="BD99" s="121">
        <v>47.853632644900486</v>
      </c>
      <c r="BE99" s="121">
        <v>0</v>
      </c>
      <c r="BF99" s="121">
        <v>190.27485052543852</v>
      </c>
      <c r="BG99" s="121">
        <v>0</v>
      </c>
      <c r="BH99" s="121">
        <v>131.49697188854023</v>
      </c>
      <c r="BI99" s="121">
        <v>0</v>
      </c>
      <c r="BJ99" s="121">
        <v>43.483900581678</v>
      </c>
      <c r="BK99" s="121">
        <v>0</v>
      </c>
      <c r="BL99" s="121">
        <v>2.8920024119430505</v>
      </c>
      <c r="BM99" s="121">
        <v>0</v>
      </c>
      <c r="BN99" s="121">
        <v>0</v>
      </c>
      <c r="BO99" s="121">
        <v>0</v>
      </c>
      <c r="BP99" s="121">
        <v>568.53549536533785</v>
      </c>
      <c r="BQ99" s="121"/>
      <c r="BR99" s="122"/>
      <c r="BS99" s="10"/>
      <c r="BT99" s="10"/>
      <c r="BU99" s="10"/>
      <c r="BV99" s="10"/>
      <c r="BW99" s="10"/>
      <c r="BX99" s="10"/>
      <c r="BY99" s="10"/>
      <c r="BZ99" s="10"/>
      <c r="CA99" s="10"/>
    </row>
    <row r="100" spans="2:79" s="4" customFormat="1" x14ac:dyDescent="0.2">
      <c r="B100" s="123"/>
      <c r="C100" s="252"/>
      <c r="D100" s="252"/>
      <c r="E100" s="254"/>
      <c r="F100" s="254"/>
      <c r="G100" s="254"/>
      <c r="H100" s="121" t="s">
        <v>479</v>
      </c>
      <c r="I100" s="121" t="s">
        <v>548</v>
      </c>
      <c r="J100" s="121" t="s">
        <v>488</v>
      </c>
      <c r="K100" s="121" t="s">
        <v>488</v>
      </c>
      <c r="L100" s="121" t="s">
        <v>478</v>
      </c>
      <c r="M100" s="121">
        <v>31.230416000000002</v>
      </c>
      <c r="N100" s="121">
        <v>121.47370100000001</v>
      </c>
      <c r="O100" s="121">
        <v>32.087181000000001</v>
      </c>
      <c r="P100" s="121">
        <v>-81.134254400000003</v>
      </c>
      <c r="Q100" s="121">
        <v>36.162663799999997</v>
      </c>
      <c r="R100" s="121">
        <v>-86.781601600000002</v>
      </c>
      <c r="S100" s="121">
        <v>33.736540099999999</v>
      </c>
      <c r="T100" s="121">
        <v>-118.264982</v>
      </c>
      <c r="U100" s="121" t="s">
        <v>542</v>
      </c>
      <c r="V100" s="121">
        <v>12615.296181518681</v>
      </c>
      <c r="W100" s="121">
        <v>160.94</v>
      </c>
      <c r="X100" s="121">
        <v>0</v>
      </c>
      <c r="Y100" s="121">
        <v>0</v>
      </c>
      <c r="Z100" s="121">
        <v>0</v>
      </c>
      <c r="AA100" s="121">
        <v>2875.9193506400788</v>
      </c>
      <c r="AB100" s="121">
        <v>15.120000000000001</v>
      </c>
      <c r="AC100" s="121">
        <v>1.0055923200000001</v>
      </c>
      <c r="AD100" s="121">
        <v>66.1614</v>
      </c>
      <c r="AE100" s="121">
        <v>45.723455999999999</v>
      </c>
      <c r="AF100" s="121">
        <v>138.12300105599996</v>
      </c>
      <c r="AG100" s="121">
        <v>197.68826105599996</v>
      </c>
      <c r="AH100" s="121">
        <v>12776.236181518681</v>
      </c>
      <c r="AI100" s="121">
        <v>0</v>
      </c>
      <c r="AJ100" s="253">
        <v>2875.9193506400788</v>
      </c>
      <c r="AK100" s="253">
        <v>193.17669106456248</v>
      </c>
      <c r="AL100" s="253">
        <v>12.847684982641313</v>
      </c>
      <c r="AM100" s="121">
        <v>845.29367249993015</v>
      </c>
      <c r="AN100" s="121">
        <v>584.17367289127742</v>
      </c>
      <c r="AO100" s="121">
        <v>0</v>
      </c>
      <c r="AP100" s="121">
        <v>568.53549536533785</v>
      </c>
      <c r="AQ100" s="121">
        <v>6.396693136219306E-3</v>
      </c>
      <c r="AR100" s="121">
        <v>6.396693136219306E-3</v>
      </c>
      <c r="AS100" s="121">
        <v>6.396693136219306E-3</v>
      </c>
      <c r="AT100" s="121">
        <v>6.396693136219306E-3</v>
      </c>
      <c r="AU100" s="121">
        <v>0</v>
      </c>
      <c r="AV100" s="121">
        <v>8.4169999999999995E-2</v>
      </c>
      <c r="AW100" s="121">
        <v>1614.8897198857906</v>
      </c>
      <c r="AX100" s="121">
        <v>589.13749691795863</v>
      </c>
      <c r="AY100" s="253">
        <v>1.2356920138102441</v>
      </c>
      <c r="AZ100" s="253">
        <v>8.2182698344769545E-2</v>
      </c>
      <c r="BA100" s="121">
        <v>5.4070842329699129</v>
      </c>
      <c r="BB100" s="121">
        <v>3.7367797237436564</v>
      </c>
      <c r="BC100" s="121">
        <v>0</v>
      </c>
      <c r="BD100" s="121">
        <v>47.853632644900486</v>
      </c>
      <c r="BE100" s="121">
        <v>834.64565678393001</v>
      </c>
      <c r="BF100" s="121">
        <v>10.648015716</v>
      </c>
      <c r="BG100" s="121">
        <v>576.8149398826373</v>
      </c>
      <c r="BH100" s="121">
        <v>7.3587330086399998</v>
      </c>
      <c r="BI100" s="121">
        <v>190.74327826456246</v>
      </c>
      <c r="BJ100" s="121">
        <v>2.4334128000000002</v>
      </c>
      <c r="BK100" s="121">
        <v>12.685844954660514</v>
      </c>
      <c r="BL100" s="121">
        <v>0.16184002798080002</v>
      </c>
      <c r="BM100" s="121">
        <v>0</v>
      </c>
      <c r="BN100" s="121">
        <v>0</v>
      </c>
      <c r="BO100" s="121">
        <v>0</v>
      </c>
      <c r="BP100" s="121">
        <v>568.53549536533785</v>
      </c>
      <c r="BQ100" s="121"/>
      <c r="BR100" s="122"/>
      <c r="BS100" s="10"/>
      <c r="BT100" s="10"/>
      <c r="BU100" s="10"/>
      <c r="BV100" s="10"/>
      <c r="BW100" s="10"/>
      <c r="BX100" s="10"/>
      <c r="BY100" s="10"/>
      <c r="BZ100" s="10"/>
      <c r="CA100" s="10"/>
    </row>
    <row r="101" spans="2:79" s="4" customFormat="1" x14ac:dyDescent="0.2">
      <c r="B101" s="123"/>
      <c r="C101" s="252"/>
      <c r="D101" s="252"/>
      <c r="E101" s="254"/>
      <c r="F101" s="254"/>
      <c r="G101" s="254"/>
      <c r="H101" s="121" t="s">
        <v>480</v>
      </c>
      <c r="I101" s="121" t="s">
        <v>548</v>
      </c>
      <c r="J101" s="121" t="s">
        <v>488</v>
      </c>
      <c r="K101" s="121" t="s">
        <v>488</v>
      </c>
      <c r="L101" s="121" t="s">
        <v>478</v>
      </c>
      <c r="M101" s="121">
        <v>35.616811599999998</v>
      </c>
      <c r="N101" s="121">
        <v>139.79578069999999</v>
      </c>
      <c r="O101" s="121">
        <v>32.087181000000001</v>
      </c>
      <c r="P101" s="121">
        <v>-81.134254400000003</v>
      </c>
      <c r="Q101" s="121">
        <v>36.162663799999997</v>
      </c>
      <c r="R101" s="121">
        <v>-86.781601600000002</v>
      </c>
      <c r="S101" s="121">
        <v>33.736540099999999</v>
      </c>
      <c r="T101" s="121">
        <v>-118.264982</v>
      </c>
      <c r="U101" s="121" t="s">
        <v>542</v>
      </c>
      <c r="V101" s="121">
        <v>11391.14720151371</v>
      </c>
      <c r="W101" s="121">
        <v>160.94</v>
      </c>
      <c r="X101" s="121">
        <v>0</v>
      </c>
      <c r="Y101" s="121">
        <v>0</v>
      </c>
      <c r="Z101" s="121">
        <v>0</v>
      </c>
      <c r="AA101" s="121">
        <v>2875.9193506400788</v>
      </c>
      <c r="AB101" s="121">
        <v>15.120000000000001</v>
      </c>
      <c r="AC101" s="121">
        <v>1.0055923200000001</v>
      </c>
      <c r="AD101" s="121">
        <v>66.1614</v>
      </c>
      <c r="AE101" s="121">
        <v>45.723455999999999</v>
      </c>
      <c r="AF101" s="121">
        <v>138.12300105599996</v>
      </c>
      <c r="AG101" s="121">
        <v>197.68826105599996</v>
      </c>
      <c r="AH101" s="121">
        <v>11552.08720151371</v>
      </c>
      <c r="AI101" s="121">
        <v>0</v>
      </c>
      <c r="AJ101" s="253">
        <v>2875.9193506400788</v>
      </c>
      <c r="AK101" s="253">
        <v>174.66755848688732</v>
      </c>
      <c r="AL101" s="253">
        <v>11.616690169812481</v>
      </c>
      <c r="AM101" s="121">
        <v>764.3022621742291</v>
      </c>
      <c r="AN101" s="121">
        <v>528.20135086657524</v>
      </c>
      <c r="AO101" s="121">
        <v>0</v>
      </c>
      <c r="AP101" s="121">
        <v>568.53549536533785</v>
      </c>
      <c r="AQ101" s="121">
        <v>6.5018338515427185E-3</v>
      </c>
      <c r="AR101" s="121">
        <v>6.5018338515427185E-3</v>
      </c>
      <c r="AS101" s="121">
        <v>6.5018338515427185E-3</v>
      </c>
      <c r="AT101" s="121">
        <v>6.5018338515427185E-3</v>
      </c>
      <c r="AU101" s="121">
        <v>0</v>
      </c>
      <c r="AV101" s="121">
        <v>8.4169999999999995E-2</v>
      </c>
      <c r="AW101" s="121">
        <v>1458.1858601448835</v>
      </c>
      <c r="AX101" s="121">
        <v>589.13749691795863</v>
      </c>
      <c r="AY101" s="253">
        <v>1.1356594445363617</v>
      </c>
      <c r="AZ101" s="253">
        <v>7.5529789388970314E-2</v>
      </c>
      <c r="BA101" s="121">
        <v>4.9693663210150802</v>
      </c>
      <c r="BB101" s="121">
        <v>3.4342774234948918</v>
      </c>
      <c r="BC101" s="121">
        <v>0</v>
      </c>
      <c r="BD101" s="121">
        <v>47.853632644900486</v>
      </c>
      <c r="BE101" s="121">
        <v>753.65424645822918</v>
      </c>
      <c r="BF101" s="121">
        <v>10.648015716</v>
      </c>
      <c r="BG101" s="121">
        <v>520.84261785793524</v>
      </c>
      <c r="BH101" s="121">
        <v>7.3587330086399998</v>
      </c>
      <c r="BI101" s="121">
        <v>172.2341456868873</v>
      </c>
      <c r="BJ101" s="121">
        <v>2.4334128000000002</v>
      </c>
      <c r="BK101" s="121">
        <v>11.454850141831679</v>
      </c>
      <c r="BL101" s="121">
        <v>0.16184002798080002</v>
      </c>
      <c r="BM101" s="121">
        <v>0</v>
      </c>
      <c r="BN101" s="121">
        <v>0</v>
      </c>
      <c r="BO101" s="121">
        <v>0</v>
      </c>
      <c r="BP101" s="121">
        <v>568.53549536533785</v>
      </c>
      <c r="BQ101" s="121"/>
      <c r="BR101" s="122"/>
      <c r="BS101" s="10"/>
      <c r="BT101" s="10"/>
      <c r="BU101" s="10"/>
      <c r="BV101" s="10"/>
      <c r="BW101" s="10"/>
      <c r="BX101" s="10"/>
      <c r="BY101" s="10"/>
      <c r="BZ101" s="10"/>
      <c r="CA101" s="10"/>
    </row>
    <row r="102" spans="2:79" s="4" customFormat="1" x14ac:dyDescent="0.2">
      <c r="B102" s="123"/>
      <c r="C102" s="252"/>
      <c r="D102" s="252"/>
      <c r="E102" s="254"/>
      <c r="F102" s="254"/>
      <c r="G102" s="254"/>
      <c r="H102" s="121" t="s">
        <v>481</v>
      </c>
      <c r="I102" s="121" t="s">
        <v>548</v>
      </c>
      <c r="J102" s="121" t="s">
        <v>488</v>
      </c>
      <c r="K102" s="121" t="s">
        <v>488</v>
      </c>
      <c r="L102" s="121" t="s">
        <v>478</v>
      </c>
      <c r="M102" s="121">
        <v>35.1035355</v>
      </c>
      <c r="N102" s="121">
        <v>129.04236879999999</v>
      </c>
      <c r="O102" s="121">
        <v>32.087181000000001</v>
      </c>
      <c r="P102" s="121">
        <v>-81.134254400000003</v>
      </c>
      <c r="Q102" s="121">
        <v>36.162663799999997</v>
      </c>
      <c r="R102" s="121">
        <v>-86.781601600000002</v>
      </c>
      <c r="S102" s="121">
        <v>33.736540099999999</v>
      </c>
      <c r="T102" s="121">
        <v>-118.264982</v>
      </c>
      <c r="U102" s="121" t="s">
        <v>542</v>
      </c>
      <c r="V102" s="121">
        <v>11937.960346639966</v>
      </c>
      <c r="W102" s="121">
        <v>160.94</v>
      </c>
      <c r="X102" s="121">
        <v>0</v>
      </c>
      <c r="Y102" s="121">
        <v>0</v>
      </c>
      <c r="Z102" s="121">
        <v>0</v>
      </c>
      <c r="AA102" s="121">
        <v>2875.9193506400788</v>
      </c>
      <c r="AB102" s="121">
        <v>15.120000000000001</v>
      </c>
      <c r="AC102" s="121">
        <v>1.0055923200000001</v>
      </c>
      <c r="AD102" s="121">
        <v>66.1614</v>
      </c>
      <c r="AE102" s="121">
        <v>45.723455999999999</v>
      </c>
      <c r="AF102" s="121">
        <v>138.12300105599996</v>
      </c>
      <c r="AG102" s="121">
        <v>197.68826105599996</v>
      </c>
      <c r="AH102" s="121">
        <v>12098.900346639966</v>
      </c>
      <c r="AI102" s="121">
        <v>0</v>
      </c>
      <c r="AJ102" s="253">
        <v>2875.9193506400788</v>
      </c>
      <c r="AK102" s="253">
        <v>182.93537324119629</v>
      </c>
      <c r="AL102" s="253">
        <v>12.16656126902649</v>
      </c>
      <c r="AM102" s="121">
        <v>800.48018539418547</v>
      </c>
      <c r="AN102" s="121">
        <v>553.20353764797721</v>
      </c>
      <c r="AO102" s="121">
        <v>0</v>
      </c>
      <c r="AP102" s="121">
        <v>568.53549536533785</v>
      </c>
      <c r="AQ102" s="121">
        <v>6.4522394526769951E-3</v>
      </c>
      <c r="AR102" s="121">
        <v>6.4522394526769951E-3</v>
      </c>
      <c r="AS102" s="121">
        <v>6.4522394526769951E-3</v>
      </c>
      <c r="AT102" s="121">
        <v>6.4522394526769951E-3</v>
      </c>
      <c r="AU102" s="121">
        <v>0</v>
      </c>
      <c r="AV102" s="121">
        <v>8.4169999999999995E-2</v>
      </c>
      <c r="AW102" s="121">
        <v>1528.1836559997646</v>
      </c>
      <c r="AX102" s="121">
        <v>589.13749691795863</v>
      </c>
      <c r="AY102" s="253">
        <v>1.1803428325170382</v>
      </c>
      <c r="AZ102" s="253">
        <v>7.8501566623424598E-2</v>
      </c>
      <c r="BA102" s="121">
        <v>5.1648898332865585</v>
      </c>
      <c r="BB102" s="121">
        <v>3.5694016909727622</v>
      </c>
      <c r="BC102" s="121">
        <v>0</v>
      </c>
      <c r="BD102" s="121">
        <v>47.853632644900486</v>
      </c>
      <c r="BE102" s="121">
        <v>789.83216967818544</v>
      </c>
      <c r="BF102" s="121">
        <v>10.648015716</v>
      </c>
      <c r="BG102" s="121">
        <v>545.84480463933721</v>
      </c>
      <c r="BH102" s="121">
        <v>7.3587330086399998</v>
      </c>
      <c r="BI102" s="121">
        <v>180.5019604411963</v>
      </c>
      <c r="BJ102" s="121">
        <v>2.4334128000000002</v>
      </c>
      <c r="BK102" s="121">
        <v>12.004721241045688</v>
      </c>
      <c r="BL102" s="121">
        <v>0.16184002798080002</v>
      </c>
      <c r="BM102" s="121">
        <v>0</v>
      </c>
      <c r="BN102" s="121">
        <v>0</v>
      </c>
      <c r="BO102" s="121">
        <v>0</v>
      </c>
      <c r="BP102" s="121">
        <v>568.53549536533785</v>
      </c>
      <c r="BQ102" s="121"/>
      <c r="BR102" s="122"/>
      <c r="BS102" s="10"/>
      <c r="BT102" s="10"/>
      <c r="BU102" s="10"/>
      <c r="BV102" s="10"/>
      <c r="BW102" s="10"/>
      <c r="BX102" s="10"/>
      <c r="BY102" s="10"/>
      <c r="BZ102" s="10"/>
      <c r="CA102" s="10"/>
    </row>
    <row r="103" spans="2:79" s="4" customFormat="1" x14ac:dyDescent="0.2">
      <c r="B103" s="123"/>
      <c r="C103" s="252"/>
      <c r="D103" s="252"/>
      <c r="E103" s="254"/>
      <c r="F103" s="254"/>
      <c r="G103" s="254"/>
      <c r="H103" s="121" t="s">
        <v>482</v>
      </c>
      <c r="I103" s="121" t="s">
        <v>548</v>
      </c>
      <c r="J103" s="121" t="s">
        <v>488</v>
      </c>
      <c r="K103" s="121" t="s">
        <v>488</v>
      </c>
      <c r="L103" s="121" t="s">
        <v>478</v>
      </c>
      <c r="M103" s="121">
        <v>53.507096500000003</v>
      </c>
      <c r="N103" s="121">
        <v>9.96792329999999</v>
      </c>
      <c r="O103" s="121">
        <v>32.087181000000001</v>
      </c>
      <c r="P103" s="121">
        <v>-81.134254400000003</v>
      </c>
      <c r="Q103" s="121">
        <v>36.162663799999997</v>
      </c>
      <c r="R103" s="121">
        <v>-86.781601600000002</v>
      </c>
      <c r="S103" s="121">
        <v>33.736540099999999</v>
      </c>
      <c r="T103" s="121">
        <v>-118.264982</v>
      </c>
      <c r="U103" s="121" t="s">
        <v>542</v>
      </c>
      <c r="V103" s="121">
        <v>7283.6908924980817</v>
      </c>
      <c r="W103" s="121">
        <v>160.94</v>
      </c>
      <c r="X103" s="121">
        <v>0</v>
      </c>
      <c r="Y103" s="121">
        <v>0</v>
      </c>
      <c r="Z103" s="121">
        <v>0</v>
      </c>
      <c r="AA103" s="121">
        <v>2875.9193506400788</v>
      </c>
      <c r="AB103" s="121">
        <v>15.120000000000001</v>
      </c>
      <c r="AC103" s="121">
        <v>1.0055923200000001</v>
      </c>
      <c r="AD103" s="121">
        <v>66.1614</v>
      </c>
      <c r="AE103" s="121">
        <v>45.723455999999999</v>
      </c>
      <c r="AF103" s="121">
        <v>138.12300105599996</v>
      </c>
      <c r="AG103" s="121">
        <v>197.68826105599996</v>
      </c>
      <c r="AH103" s="121">
        <v>7444.6308924980813</v>
      </c>
      <c r="AI103" s="121">
        <v>0</v>
      </c>
      <c r="AJ103" s="253">
        <v>2875.9193506400788</v>
      </c>
      <c r="AK103" s="253">
        <v>112.562819094571</v>
      </c>
      <c r="AL103" s="253">
        <v>7.4862636507308169</v>
      </c>
      <c r="AM103" s="121">
        <v>492.54720233092252</v>
      </c>
      <c r="AN103" s="121">
        <v>340.39425304937669</v>
      </c>
      <c r="AO103" s="121">
        <v>0</v>
      </c>
      <c r="AP103" s="121">
        <v>568.53549536533785</v>
      </c>
      <c r="AQ103" s="121">
        <v>7.1072714202090144E-3</v>
      </c>
      <c r="AR103" s="121">
        <v>7.1072714202090144E-3</v>
      </c>
      <c r="AS103" s="121">
        <v>7.1072714202090144E-3</v>
      </c>
      <c r="AT103" s="121">
        <v>7.1072714202090144E-3</v>
      </c>
      <c r="AU103" s="121">
        <v>0</v>
      </c>
      <c r="AV103" s="121">
        <v>8.4169999999999995E-2</v>
      </c>
      <c r="AW103" s="121">
        <v>932.38853657298034</v>
      </c>
      <c r="AX103" s="121">
        <v>589.13749691795863</v>
      </c>
      <c r="AY103" s="253">
        <v>0.80001450712900202</v>
      </c>
      <c r="AZ103" s="253">
        <v>5.3206907688988732E-2</v>
      </c>
      <c r="BA103" s="121">
        <v>3.5006666542304723</v>
      </c>
      <c r="BB103" s="121">
        <v>2.4192743463012301</v>
      </c>
      <c r="BC103" s="121">
        <v>0</v>
      </c>
      <c r="BD103" s="121">
        <v>47.853632644900486</v>
      </c>
      <c r="BE103" s="121">
        <v>481.8991866149226</v>
      </c>
      <c r="BF103" s="121">
        <v>10.648015716</v>
      </c>
      <c r="BG103" s="121">
        <v>333.03552004073674</v>
      </c>
      <c r="BH103" s="121">
        <v>7.3587330086399998</v>
      </c>
      <c r="BI103" s="121">
        <v>110.129406294571</v>
      </c>
      <c r="BJ103" s="121">
        <v>2.4334128000000002</v>
      </c>
      <c r="BK103" s="121">
        <v>7.3244236227500172</v>
      </c>
      <c r="BL103" s="121">
        <v>0.16184002798080002</v>
      </c>
      <c r="BM103" s="121">
        <v>0</v>
      </c>
      <c r="BN103" s="121">
        <v>0</v>
      </c>
      <c r="BO103" s="121">
        <v>0</v>
      </c>
      <c r="BP103" s="121">
        <v>568.53549536533785</v>
      </c>
      <c r="BQ103" s="121"/>
      <c r="BR103" s="122"/>
      <c r="BS103" s="10"/>
      <c r="BT103" s="10"/>
      <c r="BU103" s="10"/>
      <c r="BV103" s="10"/>
      <c r="BW103" s="10"/>
      <c r="BX103" s="10"/>
      <c r="BY103" s="10"/>
      <c r="BZ103" s="10"/>
      <c r="CA103" s="10"/>
    </row>
    <row r="104" spans="2:79" s="4" customFormat="1" x14ac:dyDescent="0.2">
      <c r="B104" s="123" t="str">
        <f>'[1]LIB Maf LCI'!C10</f>
        <v>Tesla Model 3</v>
      </c>
      <c r="C104" s="252" t="str">
        <f>'[1]LIB Maf LCI'!D10</f>
        <v>EV</v>
      </c>
      <c r="D104" s="252" t="str">
        <f>'[1]LIB Maf LCI'!H10</f>
        <v>NV, US</v>
      </c>
      <c r="E104" s="254" t="str">
        <f>'[1]LIB Maf LCI'!I10</f>
        <v>NV, US</v>
      </c>
      <c r="F104" s="254">
        <f>F31</f>
        <v>0</v>
      </c>
      <c r="G104" s="254">
        <f>F104</f>
        <v>0</v>
      </c>
      <c r="H104" s="121" t="s">
        <v>478</v>
      </c>
      <c r="I104" s="121" t="s">
        <v>486</v>
      </c>
      <c r="J104" s="121" t="s">
        <v>486</v>
      </c>
      <c r="K104" s="121" t="s">
        <v>478</v>
      </c>
      <c r="L104" s="121" t="s">
        <v>478</v>
      </c>
      <c r="M104" s="121">
        <v>33.736540099999999</v>
      </c>
      <c r="N104" s="121">
        <v>-118.264982</v>
      </c>
      <c r="O104" s="121">
        <v>39.549178400000002</v>
      </c>
      <c r="P104" s="121">
        <v>-119.4659174</v>
      </c>
      <c r="Q104" s="121">
        <v>39.549178400000002</v>
      </c>
      <c r="R104" s="121">
        <v>-119.4659174</v>
      </c>
      <c r="S104" s="121">
        <v>33.736540099999999</v>
      </c>
      <c r="T104" s="121">
        <v>-118.264982</v>
      </c>
      <c r="U104" s="121" t="s">
        <v>541</v>
      </c>
      <c r="V104" s="121">
        <v>0</v>
      </c>
      <c r="W104" s="121">
        <v>655.27313655090177</v>
      </c>
      <c r="X104" s="121">
        <v>0</v>
      </c>
      <c r="Y104" s="121">
        <v>0</v>
      </c>
      <c r="Z104" s="121">
        <v>0</v>
      </c>
      <c r="AA104" s="121">
        <v>655.27313655090177</v>
      </c>
      <c r="AB104" s="121">
        <v>19.468799999999995</v>
      </c>
      <c r="AC104" s="121">
        <v>1.2034137600000001</v>
      </c>
      <c r="AD104" s="121">
        <v>81.887760000000014</v>
      </c>
      <c r="AE104" s="121">
        <v>61.042463999999995</v>
      </c>
      <c r="AF104" s="121">
        <v>175.47840272640005</v>
      </c>
      <c r="AG104" s="121">
        <v>239.7210927264</v>
      </c>
      <c r="AH104" s="121">
        <v>655.27313655090177</v>
      </c>
      <c r="AI104" s="121">
        <v>0</v>
      </c>
      <c r="AJ104" s="253">
        <v>655.27313655090177</v>
      </c>
      <c r="AK104" s="253">
        <v>12.757381640882192</v>
      </c>
      <c r="AL104" s="253">
        <v>0.78856470908371423</v>
      </c>
      <c r="AM104" s="121">
        <v>53.658849340327485</v>
      </c>
      <c r="AN104" s="121">
        <v>39.999486848075506</v>
      </c>
      <c r="AO104" s="121">
        <v>0</v>
      </c>
      <c r="AP104" s="121">
        <v>157.0827923282377</v>
      </c>
      <c r="AQ104" s="121">
        <v>8.4169999999999995E-2</v>
      </c>
      <c r="AR104" s="121">
        <v>8.4169999999999995E-2</v>
      </c>
      <c r="AS104" s="121">
        <v>8.4169999999999995E-2</v>
      </c>
      <c r="AT104" s="121">
        <v>8.4169999999999995E-2</v>
      </c>
      <c r="AU104" s="121">
        <v>0</v>
      </c>
      <c r="AV104" s="121">
        <v>8.4169999999999995E-2</v>
      </c>
      <c r="AW104" s="121">
        <v>0</v>
      </c>
      <c r="AX104" s="121">
        <v>264.28707486660659</v>
      </c>
      <c r="AY104" s="253">
        <v>1.0737888127130542</v>
      </c>
      <c r="AZ104" s="253">
        <v>6.637349156357622E-2</v>
      </c>
      <c r="BA104" s="121">
        <v>4.5164653489753643</v>
      </c>
      <c r="BB104" s="121">
        <v>3.3667568080025152</v>
      </c>
      <c r="BC104" s="121">
        <v>0</v>
      </c>
      <c r="BD104" s="121">
        <v>13.221658630267767</v>
      </c>
      <c r="BE104" s="121">
        <v>0</v>
      </c>
      <c r="BF104" s="121">
        <v>53.658849340327485</v>
      </c>
      <c r="BG104" s="121">
        <v>0</v>
      </c>
      <c r="BH104" s="121">
        <v>39.999486848075506</v>
      </c>
      <c r="BI104" s="121">
        <v>0</v>
      </c>
      <c r="BJ104" s="121">
        <v>12.757381640882192</v>
      </c>
      <c r="BK104" s="121">
        <v>0</v>
      </c>
      <c r="BL104" s="121">
        <v>0.78856470908371423</v>
      </c>
      <c r="BM104" s="121">
        <v>0</v>
      </c>
      <c r="BN104" s="121">
        <v>0</v>
      </c>
      <c r="BO104" s="121">
        <v>0</v>
      </c>
      <c r="BP104" s="121">
        <v>157.0827923282377</v>
      </c>
      <c r="BQ104" s="121"/>
      <c r="BR104" s="122"/>
      <c r="BS104" s="10"/>
      <c r="BT104" s="10"/>
      <c r="BU104" s="10"/>
      <c r="BV104" s="10"/>
      <c r="BW104" s="10"/>
      <c r="BX104" s="10"/>
      <c r="BY104" s="10"/>
      <c r="BZ104" s="10"/>
      <c r="CA104" s="10"/>
    </row>
    <row r="105" spans="2:79" s="4" customFormat="1" x14ac:dyDescent="0.2">
      <c r="B105" s="123"/>
      <c r="C105" s="252"/>
      <c r="D105" s="252"/>
      <c r="E105" s="254"/>
      <c r="F105" s="254"/>
      <c r="G105" s="254"/>
      <c r="H105" s="121" t="s">
        <v>479</v>
      </c>
      <c r="I105" s="121" t="s">
        <v>478</v>
      </c>
      <c r="J105" s="121" t="s">
        <v>486</v>
      </c>
      <c r="K105" s="121" t="s">
        <v>478</v>
      </c>
      <c r="L105" s="121" t="s">
        <v>478</v>
      </c>
      <c r="M105" s="121">
        <v>31.230416000000002</v>
      </c>
      <c r="N105" s="121">
        <v>121.47370100000001</v>
      </c>
      <c r="O105" s="121">
        <v>33.736540099999999</v>
      </c>
      <c r="P105" s="121">
        <v>-118.264982</v>
      </c>
      <c r="Q105" s="121">
        <v>39.549178400000002</v>
      </c>
      <c r="R105" s="121">
        <v>-119.4659174</v>
      </c>
      <c r="S105" s="121">
        <v>33.736540099999999</v>
      </c>
      <c r="T105" s="121">
        <v>-118.264982</v>
      </c>
      <c r="U105" s="121" t="s">
        <v>542</v>
      </c>
      <c r="V105" s="121">
        <v>10481.366833642593</v>
      </c>
      <c r="W105" s="121">
        <v>655.27313655090177</v>
      </c>
      <c r="X105" s="121">
        <v>0</v>
      </c>
      <c r="Y105" s="121">
        <v>0</v>
      </c>
      <c r="Z105" s="121">
        <v>0</v>
      </c>
      <c r="AA105" s="121">
        <v>655.27313655090177</v>
      </c>
      <c r="AB105" s="121">
        <v>19.468799999999995</v>
      </c>
      <c r="AC105" s="121">
        <v>1.2034137600000001</v>
      </c>
      <c r="AD105" s="121">
        <v>81.887760000000014</v>
      </c>
      <c r="AE105" s="121">
        <v>61.042463999999995</v>
      </c>
      <c r="AF105" s="121">
        <v>175.47840272640005</v>
      </c>
      <c r="AG105" s="121">
        <v>239.7210927264</v>
      </c>
      <c r="AH105" s="121">
        <v>11136.639970193495</v>
      </c>
      <c r="AI105" s="121">
        <v>0</v>
      </c>
      <c r="AJ105" s="253">
        <v>655.27313655090177</v>
      </c>
      <c r="AK105" s="253">
        <v>216.81701625170305</v>
      </c>
      <c r="AL105" s="253">
        <v>13.401985780296844</v>
      </c>
      <c r="AM105" s="121">
        <v>911.95450108561226</v>
      </c>
      <c r="AN105" s="121">
        <v>679.80794446149753</v>
      </c>
      <c r="AO105" s="121">
        <v>0</v>
      </c>
      <c r="AP105" s="121">
        <v>157.0827923282377</v>
      </c>
      <c r="AQ105" s="121">
        <v>1.0039012294774328E-2</v>
      </c>
      <c r="AR105" s="121">
        <v>1.0039012294774328E-2</v>
      </c>
      <c r="AS105" s="121">
        <v>1.0039012294774328E-2</v>
      </c>
      <c r="AT105" s="121">
        <v>1.0039012294774328E-2</v>
      </c>
      <c r="AU105" s="121">
        <v>0</v>
      </c>
      <c r="AV105" s="121">
        <v>8.4169999999999995E-2</v>
      </c>
      <c r="AW105" s="121">
        <v>1714.7771650407403</v>
      </c>
      <c r="AX105" s="121">
        <v>264.28707486660659</v>
      </c>
      <c r="AY105" s="253">
        <v>2.176628691867132</v>
      </c>
      <c r="AZ105" s="253">
        <v>0.13454270002279073</v>
      </c>
      <c r="BA105" s="121">
        <v>9.1551224486732501</v>
      </c>
      <c r="BB105" s="121">
        <v>6.8246003125342369</v>
      </c>
      <c r="BC105" s="121">
        <v>0</v>
      </c>
      <c r="BD105" s="121">
        <v>13.221658630267767</v>
      </c>
      <c r="BE105" s="121">
        <v>858.29565174528466</v>
      </c>
      <c r="BF105" s="121">
        <v>53.658849340327485</v>
      </c>
      <c r="BG105" s="121">
        <v>639.80845761342198</v>
      </c>
      <c r="BH105" s="121">
        <v>39.999486848075506</v>
      </c>
      <c r="BI105" s="121">
        <v>204.05963461082086</v>
      </c>
      <c r="BJ105" s="121">
        <v>12.757381640882192</v>
      </c>
      <c r="BK105" s="121">
        <v>12.613421071213128</v>
      </c>
      <c r="BL105" s="121">
        <v>0.78856470908371423</v>
      </c>
      <c r="BM105" s="121">
        <v>0</v>
      </c>
      <c r="BN105" s="121">
        <v>0</v>
      </c>
      <c r="BO105" s="121">
        <v>0</v>
      </c>
      <c r="BP105" s="121">
        <v>157.0827923282377</v>
      </c>
      <c r="BQ105" s="121"/>
      <c r="BR105" s="122"/>
      <c r="BS105" s="10"/>
      <c r="BT105" s="10"/>
      <c r="BU105" s="10"/>
      <c r="BV105" s="10"/>
      <c r="BW105" s="10"/>
      <c r="BX105" s="10"/>
      <c r="BY105" s="10"/>
      <c r="BZ105" s="10"/>
      <c r="CA105" s="10"/>
    </row>
    <row r="106" spans="2:79" s="4" customFormat="1" x14ac:dyDescent="0.2">
      <c r="B106" s="123"/>
      <c r="C106" s="252"/>
      <c r="D106" s="252"/>
      <c r="E106" s="254"/>
      <c r="F106" s="254"/>
      <c r="G106" s="254"/>
      <c r="H106" s="121" t="s">
        <v>480</v>
      </c>
      <c r="I106" s="121" t="s">
        <v>478</v>
      </c>
      <c r="J106" s="121" t="s">
        <v>486</v>
      </c>
      <c r="K106" s="121" t="s">
        <v>478</v>
      </c>
      <c r="L106" s="121" t="s">
        <v>478</v>
      </c>
      <c r="M106" s="121">
        <v>35.616811599999998</v>
      </c>
      <c r="N106" s="121">
        <v>139.79578069999999</v>
      </c>
      <c r="O106" s="121">
        <v>33.736540099999999</v>
      </c>
      <c r="P106" s="121">
        <v>-118.264982</v>
      </c>
      <c r="Q106" s="121">
        <v>39.549178400000002</v>
      </c>
      <c r="R106" s="121">
        <v>-119.4659174</v>
      </c>
      <c r="S106" s="121">
        <v>33.736540099999999</v>
      </c>
      <c r="T106" s="121">
        <v>-118.264982</v>
      </c>
      <c r="U106" s="121" t="s">
        <v>542</v>
      </c>
      <c r="V106" s="121">
        <v>8852.6976130126332</v>
      </c>
      <c r="W106" s="121">
        <v>655.27313655090177</v>
      </c>
      <c r="X106" s="121">
        <v>0</v>
      </c>
      <c r="Y106" s="121">
        <v>0</v>
      </c>
      <c r="Z106" s="121">
        <v>0</v>
      </c>
      <c r="AA106" s="121">
        <v>655.27313655090177</v>
      </c>
      <c r="AB106" s="121">
        <v>19.468799999999995</v>
      </c>
      <c r="AC106" s="121">
        <v>1.2034137600000001</v>
      </c>
      <c r="AD106" s="121">
        <v>81.887760000000014</v>
      </c>
      <c r="AE106" s="121">
        <v>61.042463999999995</v>
      </c>
      <c r="AF106" s="121">
        <v>175.47840272640005</v>
      </c>
      <c r="AG106" s="121">
        <v>239.7210927264</v>
      </c>
      <c r="AH106" s="121">
        <v>9507.9707495635357</v>
      </c>
      <c r="AI106" s="121">
        <v>0</v>
      </c>
      <c r="AJ106" s="253">
        <v>655.27313655090177</v>
      </c>
      <c r="AK106" s="253">
        <v>185.10878092910249</v>
      </c>
      <c r="AL106" s="253">
        <v>11.442022829702273</v>
      </c>
      <c r="AM106" s="121">
        <v>778.58642682727907</v>
      </c>
      <c r="AN106" s="121">
        <v>580.3899621932851</v>
      </c>
      <c r="AO106" s="121">
        <v>0</v>
      </c>
      <c r="AP106" s="121">
        <v>157.0827923282377</v>
      </c>
      <c r="AQ106" s="121">
        <v>1.0832882095910681E-2</v>
      </c>
      <c r="AR106" s="121">
        <v>1.0832882095910681E-2</v>
      </c>
      <c r="AS106" s="121">
        <v>1.0832882095910681E-2</v>
      </c>
      <c r="AT106" s="121">
        <v>1.0832882095910681E-2</v>
      </c>
      <c r="AU106" s="121">
        <v>0</v>
      </c>
      <c r="AV106" s="121">
        <v>8.4169999999999995E-2</v>
      </c>
      <c r="AW106" s="121">
        <v>1448.3229102409996</v>
      </c>
      <c r="AX106" s="121">
        <v>264.28707486660659</v>
      </c>
      <c r="AY106" s="253">
        <v>2.0052615987227269</v>
      </c>
      <c r="AZ106" s="253">
        <v>0.12395008425288301</v>
      </c>
      <c r="BA106" s="121">
        <v>8.4343349632963029</v>
      </c>
      <c r="BB106" s="121">
        <v>6.287296030089915</v>
      </c>
      <c r="BC106" s="121">
        <v>0</v>
      </c>
      <c r="BD106" s="121">
        <v>13.221658630267767</v>
      </c>
      <c r="BE106" s="121">
        <v>724.92757748695146</v>
      </c>
      <c r="BF106" s="121">
        <v>53.658849340327485</v>
      </c>
      <c r="BG106" s="121">
        <v>540.39047534520955</v>
      </c>
      <c r="BH106" s="121">
        <v>39.999486848075506</v>
      </c>
      <c r="BI106" s="121">
        <v>172.35139928822031</v>
      </c>
      <c r="BJ106" s="121">
        <v>12.757381640882192</v>
      </c>
      <c r="BK106" s="121">
        <v>10.653458120618559</v>
      </c>
      <c r="BL106" s="121">
        <v>0.78856470908371423</v>
      </c>
      <c r="BM106" s="121">
        <v>0</v>
      </c>
      <c r="BN106" s="121">
        <v>0</v>
      </c>
      <c r="BO106" s="121">
        <v>0</v>
      </c>
      <c r="BP106" s="121">
        <v>157.0827923282377</v>
      </c>
      <c r="BQ106" s="121"/>
      <c r="BR106" s="122"/>
      <c r="BS106" s="10"/>
      <c r="BT106" s="10"/>
      <c r="BU106" s="10"/>
      <c r="BV106" s="10"/>
      <c r="BW106" s="10"/>
      <c r="BX106" s="10"/>
      <c r="BY106" s="10"/>
      <c r="BZ106" s="10"/>
      <c r="CA106" s="10"/>
    </row>
    <row r="107" spans="2:79" s="4" customFormat="1" x14ac:dyDescent="0.2">
      <c r="B107" s="123"/>
      <c r="C107" s="252"/>
      <c r="D107" s="252"/>
      <c r="E107" s="254"/>
      <c r="F107" s="254"/>
      <c r="G107" s="254"/>
      <c r="H107" s="121" t="s">
        <v>481</v>
      </c>
      <c r="I107" s="121" t="s">
        <v>478</v>
      </c>
      <c r="J107" s="121" t="s">
        <v>486</v>
      </c>
      <c r="K107" s="121" t="s">
        <v>478</v>
      </c>
      <c r="L107" s="121" t="s">
        <v>478</v>
      </c>
      <c r="M107" s="121">
        <v>35.1035355</v>
      </c>
      <c r="N107" s="121">
        <v>129.04236879999999</v>
      </c>
      <c r="O107" s="121">
        <v>33.736540099999999</v>
      </c>
      <c r="P107" s="121">
        <v>-118.264982</v>
      </c>
      <c r="Q107" s="121">
        <v>39.549178400000002</v>
      </c>
      <c r="R107" s="121">
        <v>-119.4659174</v>
      </c>
      <c r="S107" s="121">
        <v>33.736540099999999</v>
      </c>
      <c r="T107" s="121">
        <v>-118.264982</v>
      </c>
      <c r="U107" s="121" t="s">
        <v>542</v>
      </c>
      <c r="V107" s="121">
        <v>9668.5292154952567</v>
      </c>
      <c r="W107" s="121">
        <v>655.27313655090177</v>
      </c>
      <c r="X107" s="121">
        <v>0</v>
      </c>
      <c r="Y107" s="121">
        <v>0</v>
      </c>
      <c r="Z107" s="121">
        <v>0</v>
      </c>
      <c r="AA107" s="121">
        <v>655.27313655090177</v>
      </c>
      <c r="AB107" s="121">
        <v>19.468799999999995</v>
      </c>
      <c r="AC107" s="121">
        <v>1.2034137600000001</v>
      </c>
      <c r="AD107" s="121">
        <v>81.887760000000014</v>
      </c>
      <c r="AE107" s="121">
        <v>61.042463999999995</v>
      </c>
      <c r="AF107" s="121">
        <v>175.47840272640005</v>
      </c>
      <c r="AG107" s="121">
        <v>239.7210927264</v>
      </c>
      <c r="AH107" s="121">
        <v>10323.802352046159</v>
      </c>
      <c r="AI107" s="121">
        <v>0</v>
      </c>
      <c r="AJ107" s="253">
        <v>655.27313655090177</v>
      </c>
      <c r="AK107" s="253">
        <v>200.99204323151619</v>
      </c>
      <c r="AL107" s="253">
        <v>12.423805805972714</v>
      </c>
      <c r="AM107" s="121">
        <v>845.3930492917915</v>
      </c>
      <c r="AN107" s="121">
        <v>630.19033341789293</v>
      </c>
      <c r="AO107" s="121">
        <v>0</v>
      </c>
      <c r="AP107" s="121">
        <v>157.0827923282377</v>
      </c>
      <c r="AQ107" s="121">
        <v>1.0403907656382818E-2</v>
      </c>
      <c r="AR107" s="121">
        <v>1.0403907656382818E-2</v>
      </c>
      <c r="AS107" s="121">
        <v>1.0403907656382818E-2</v>
      </c>
      <c r="AT107" s="121">
        <v>1.0403907656382818E-2</v>
      </c>
      <c r="AU107" s="121">
        <v>0</v>
      </c>
      <c r="AV107" s="121">
        <v>8.4169999999999995E-2</v>
      </c>
      <c r="AW107" s="121">
        <v>1581.7949492088042</v>
      </c>
      <c r="AX107" s="121">
        <v>264.28707486660659</v>
      </c>
      <c r="AY107" s="253">
        <v>2.0911026574483977</v>
      </c>
      <c r="AZ107" s="253">
        <v>0.12925612834617284</v>
      </c>
      <c r="BA107" s="121">
        <v>8.7953912181796863</v>
      </c>
      <c r="BB107" s="121">
        <v>6.5564420348248573</v>
      </c>
      <c r="BC107" s="121">
        <v>0</v>
      </c>
      <c r="BD107" s="121">
        <v>13.221658630267767</v>
      </c>
      <c r="BE107" s="121">
        <v>791.73419995146401</v>
      </c>
      <c r="BF107" s="121">
        <v>53.658849340327485</v>
      </c>
      <c r="BG107" s="121">
        <v>590.19084656981738</v>
      </c>
      <c r="BH107" s="121">
        <v>39.999486848075506</v>
      </c>
      <c r="BI107" s="121">
        <v>188.234661590634</v>
      </c>
      <c r="BJ107" s="121">
        <v>12.757381640882192</v>
      </c>
      <c r="BK107" s="121">
        <v>11.635241096888999</v>
      </c>
      <c r="BL107" s="121">
        <v>0.78856470908371423</v>
      </c>
      <c r="BM107" s="121">
        <v>0</v>
      </c>
      <c r="BN107" s="121">
        <v>0</v>
      </c>
      <c r="BO107" s="121">
        <v>0</v>
      </c>
      <c r="BP107" s="121">
        <v>157.0827923282377</v>
      </c>
      <c r="BQ107" s="121"/>
      <c r="BR107" s="122"/>
      <c r="BS107" s="10"/>
      <c r="BT107" s="10"/>
      <c r="BU107" s="10"/>
      <c r="BV107" s="10"/>
      <c r="BW107" s="10"/>
      <c r="BX107" s="10"/>
      <c r="BY107" s="10"/>
      <c r="BZ107" s="10"/>
      <c r="CA107" s="10"/>
    </row>
    <row r="108" spans="2:79" s="4" customFormat="1" x14ac:dyDescent="0.2">
      <c r="B108" s="123"/>
      <c r="C108" s="252"/>
      <c r="D108" s="252"/>
      <c r="E108" s="254"/>
      <c r="F108" s="254"/>
      <c r="G108" s="254"/>
      <c r="H108" s="121" t="s">
        <v>482</v>
      </c>
      <c r="I108" s="121" t="s">
        <v>478</v>
      </c>
      <c r="J108" s="121" t="s">
        <v>486</v>
      </c>
      <c r="K108" s="121" t="s">
        <v>478</v>
      </c>
      <c r="L108" s="121" t="s">
        <v>478</v>
      </c>
      <c r="M108" s="121">
        <v>53.507096500000003</v>
      </c>
      <c r="N108" s="121">
        <v>9.96792329999999</v>
      </c>
      <c r="O108" s="121">
        <v>33.736540099999999</v>
      </c>
      <c r="P108" s="121">
        <v>-118.264982</v>
      </c>
      <c r="Q108" s="121">
        <v>39.549178400000002</v>
      </c>
      <c r="R108" s="121">
        <v>-119.4659174</v>
      </c>
      <c r="S108" s="121">
        <v>33.736540099999999</v>
      </c>
      <c r="T108" s="121">
        <v>-118.264982</v>
      </c>
      <c r="U108" s="121" t="s">
        <v>542</v>
      </c>
      <c r="V108" s="121">
        <v>9136.6291838202542</v>
      </c>
      <c r="W108" s="121">
        <v>655.27313655090177</v>
      </c>
      <c r="X108" s="121">
        <v>0</v>
      </c>
      <c r="Y108" s="121">
        <v>0</v>
      </c>
      <c r="Z108" s="121">
        <v>0</v>
      </c>
      <c r="AA108" s="121">
        <v>655.27313655090177</v>
      </c>
      <c r="AB108" s="121">
        <v>19.468799999999995</v>
      </c>
      <c r="AC108" s="121">
        <v>1.2034137600000001</v>
      </c>
      <c r="AD108" s="121">
        <v>81.887760000000014</v>
      </c>
      <c r="AE108" s="121">
        <v>61.042463999999995</v>
      </c>
      <c r="AF108" s="121">
        <v>175.47840272640005</v>
      </c>
      <c r="AG108" s="121">
        <v>239.7210927264</v>
      </c>
      <c r="AH108" s="121">
        <v>9791.9023203711567</v>
      </c>
      <c r="AI108" s="121">
        <v>0</v>
      </c>
      <c r="AJ108" s="253">
        <v>655.27313655090177</v>
      </c>
      <c r="AK108" s="253">
        <v>190.63658789484191</v>
      </c>
      <c r="AL108" s="253">
        <v>11.78370998891058</v>
      </c>
      <c r="AM108" s="121">
        <v>801.83694715399656</v>
      </c>
      <c r="AN108" s="121">
        <v>597.72184488277276</v>
      </c>
      <c r="AO108" s="121">
        <v>0</v>
      </c>
      <c r="AP108" s="121">
        <v>157.0827923282377</v>
      </c>
      <c r="AQ108" s="121">
        <v>1.0675477581039533E-2</v>
      </c>
      <c r="AR108" s="121">
        <v>1.0675477581039533E-2</v>
      </c>
      <c r="AS108" s="121">
        <v>1.0675477581039533E-2</v>
      </c>
      <c r="AT108" s="121">
        <v>1.0675477581039533E-2</v>
      </c>
      <c r="AU108" s="121">
        <v>0</v>
      </c>
      <c r="AV108" s="121">
        <v>8.4169999999999995E-2</v>
      </c>
      <c r="AW108" s="121">
        <v>1494.7748073821526</v>
      </c>
      <c r="AX108" s="121">
        <v>264.28707486660659</v>
      </c>
      <c r="AY108" s="253">
        <v>2.0351366201972572</v>
      </c>
      <c r="AZ108" s="253">
        <v>0.12579673180808651</v>
      </c>
      <c r="BA108" s="121">
        <v>8.5599923529916708</v>
      </c>
      <c r="BB108" s="121">
        <v>6.3809661547436303</v>
      </c>
      <c r="BC108" s="121">
        <v>0</v>
      </c>
      <c r="BD108" s="121">
        <v>13.221658630267767</v>
      </c>
      <c r="BE108" s="121">
        <v>748.17809781366896</v>
      </c>
      <c r="BF108" s="121">
        <v>53.658849340327485</v>
      </c>
      <c r="BG108" s="121">
        <v>557.72235803469721</v>
      </c>
      <c r="BH108" s="121">
        <v>39.999486848075506</v>
      </c>
      <c r="BI108" s="121">
        <v>177.87920625395972</v>
      </c>
      <c r="BJ108" s="121">
        <v>12.757381640882192</v>
      </c>
      <c r="BK108" s="121">
        <v>10.995145279826863</v>
      </c>
      <c r="BL108" s="121">
        <v>0.78856470908371423</v>
      </c>
      <c r="BM108" s="121">
        <v>0</v>
      </c>
      <c r="BN108" s="121">
        <v>0</v>
      </c>
      <c r="BO108" s="121">
        <v>0</v>
      </c>
      <c r="BP108" s="121">
        <v>157.0827923282377</v>
      </c>
      <c r="BQ108" s="121"/>
      <c r="BR108" s="122"/>
      <c r="BS108" s="10"/>
      <c r="BT108" s="10"/>
      <c r="BU108" s="10"/>
      <c r="BV108" s="10"/>
      <c r="BW108" s="10"/>
      <c r="BX108" s="10"/>
      <c r="BY108" s="10"/>
      <c r="BZ108" s="10"/>
      <c r="CA108" s="10"/>
    </row>
    <row r="109" spans="2:79" x14ac:dyDescent="0.2">
      <c r="B109" s="123" t="str">
        <f>'[1]LIB Maf LCI'!C11</f>
        <v>Tesla Model S</v>
      </c>
      <c r="C109" s="252" t="str">
        <f>'[1]LIB Maf LCI'!D11</f>
        <v>EV</v>
      </c>
      <c r="D109" s="252" t="str">
        <f>'[1]LIB Maf LCI'!H11</f>
        <v>Japan</v>
      </c>
      <c r="E109" s="254" t="str">
        <f>'[1]LIB Maf LCI'!I11</f>
        <v>CA, US</v>
      </c>
      <c r="F109" s="254">
        <f>F38</f>
        <v>0</v>
      </c>
      <c r="G109" s="254">
        <f>F36</f>
        <v>0</v>
      </c>
      <c r="H109" s="121" t="s">
        <v>478</v>
      </c>
      <c r="I109" s="121" t="s">
        <v>480</v>
      </c>
      <c r="J109" s="121" t="s">
        <v>478</v>
      </c>
      <c r="K109" s="121" t="s">
        <v>478</v>
      </c>
      <c r="L109" s="121" t="s">
        <v>478</v>
      </c>
      <c r="M109" s="121">
        <v>33.736540099999999</v>
      </c>
      <c r="N109" s="121">
        <v>-118.264982</v>
      </c>
      <c r="O109" s="121">
        <v>35.616811599999998</v>
      </c>
      <c r="P109" s="121">
        <v>139.79578069999999</v>
      </c>
      <c r="Q109" s="121">
        <v>39.549178400000002</v>
      </c>
      <c r="R109" s="121">
        <v>-119.4659174</v>
      </c>
      <c r="S109" s="121">
        <v>33.736540099999999</v>
      </c>
      <c r="T109" s="121">
        <v>-118.264982</v>
      </c>
      <c r="U109" s="121" t="s">
        <v>542</v>
      </c>
      <c r="V109" s="121">
        <v>8852.6976130126332</v>
      </c>
      <c r="W109" s="121">
        <v>160.94</v>
      </c>
      <c r="X109" s="121">
        <v>8392.8557483985842</v>
      </c>
      <c r="Y109" s="121">
        <v>160.94</v>
      </c>
      <c r="Z109" s="121">
        <v>0</v>
      </c>
      <c r="AA109" s="121">
        <v>0</v>
      </c>
      <c r="AB109" s="121">
        <v>26.927999999999997</v>
      </c>
      <c r="AC109" s="121">
        <v>1.6485120000000002</v>
      </c>
      <c r="AD109" s="121">
        <v>113.66208</v>
      </c>
      <c r="AE109" s="121">
        <v>84.034464000000014</v>
      </c>
      <c r="AF109" s="121">
        <v>240.80560488959998</v>
      </c>
      <c r="AG109" s="121">
        <v>314.19311488960005</v>
      </c>
      <c r="AH109" s="121">
        <v>9013.6376130126337</v>
      </c>
      <c r="AI109" s="121">
        <v>8553.7957483985847</v>
      </c>
      <c r="AJ109" s="253">
        <v>0</v>
      </c>
      <c r="AK109" s="253">
        <v>242.71923364320418</v>
      </c>
      <c r="AL109" s="253">
        <v>14.859089768702685</v>
      </c>
      <c r="AM109" s="121">
        <v>1024.5087994612511</v>
      </c>
      <c r="AN109" s="121">
        <v>757.45620549975627</v>
      </c>
      <c r="AO109" s="121">
        <v>2059.8019592952096</v>
      </c>
      <c r="AP109" s="121">
        <v>0</v>
      </c>
      <c r="AQ109" s="121">
        <v>6.8108691111868676E-3</v>
      </c>
      <c r="AR109" s="121">
        <v>6.8108691111868676E-3</v>
      </c>
      <c r="AS109" s="121">
        <v>6.8108691111868676E-3</v>
      </c>
      <c r="AT109" s="121">
        <v>6.8108691111868676E-3</v>
      </c>
      <c r="AU109" s="121">
        <v>6.8864739480469393E-3</v>
      </c>
      <c r="AV109" s="121">
        <v>0</v>
      </c>
      <c r="AW109" s="121">
        <v>4024.1736479845513</v>
      </c>
      <c r="AX109" s="121">
        <v>75.171639683572224</v>
      </c>
      <c r="AY109" s="253">
        <v>1.6531289311114477</v>
      </c>
      <c r="AZ109" s="253">
        <v>0.10120331552600993</v>
      </c>
      <c r="BA109" s="121">
        <v>6.977795336389776</v>
      </c>
      <c r="BB109" s="121">
        <v>5.158935073115102</v>
      </c>
      <c r="BC109" s="121">
        <v>14.184772530822503</v>
      </c>
      <c r="BD109" s="121">
        <v>0</v>
      </c>
      <c r="BE109" s="121">
        <v>1006.2160243060509</v>
      </c>
      <c r="BF109" s="121">
        <v>18.292775155200001</v>
      </c>
      <c r="BG109" s="121">
        <v>743.93169886359624</v>
      </c>
      <c r="BH109" s="121">
        <v>13.524506636160002</v>
      </c>
      <c r="BI109" s="121">
        <v>238.38544132320416</v>
      </c>
      <c r="BJ109" s="121">
        <v>4.3337923199999997</v>
      </c>
      <c r="BK109" s="121">
        <v>14.593778247422684</v>
      </c>
      <c r="BL109" s="121">
        <v>0.26531152128000002</v>
      </c>
      <c r="BM109" s="121">
        <v>2021.0467052442773</v>
      </c>
      <c r="BN109" s="121">
        <v>38.755254050932223</v>
      </c>
      <c r="BO109" s="121">
        <v>0</v>
      </c>
      <c r="BP109" s="121">
        <v>0</v>
      </c>
      <c r="BQ109" s="121"/>
      <c r="BR109" s="122"/>
      <c r="BS109" s="10"/>
      <c r="BT109" s="10"/>
      <c r="BU109" s="10"/>
      <c r="BV109" s="10"/>
      <c r="BW109" s="10"/>
      <c r="BX109" s="10"/>
      <c r="BY109" s="10"/>
      <c r="BZ109" s="10"/>
      <c r="CA109" s="10"/>
    </row>
    <row r="110" spans="2:79" x14ac:dyDescent="0.2">
      <c r="B110" s="123"/>
      <c r="C110" s="252"/>
      <c r="D110" s="252"/>
      <c r="E110" s="254"/>
      <c r="F110" s="254"/>
      <c r="G110" s="254"/>
      <c r="H110" s="121" t="s">
        <v>479</v>
      </c>
      <c r="I110" s="121" t="s">
        <v>480</v>
      </c>
      <c r="J110" s="121" t="s">
        <v>478</v>
      </c>
      <c r="K110" s="121" t="s">
        <v>478</v>
      </c>
      <c r="L110" s="121" t="s">
        <v>478</v>
      </c>
      <c r="M110" s="121">
        <v>31.230416000000002</v>
      </c>
      <c r="N110" s="121">
        <v>121.47370100000001</v>
      </c>
      <c r="O110" s="121">
        <v>35.616811599999998</v>
      </c>
      <c r="P110" s="121">
        <v>139.79578069999999</v>
      </c>
      <c r="Q110" s="121">
        <v>39.549178400000002</v>
      </c>
      <c r="R110" s="121">
        <v>-119.4659174</v>
      </c>
      <c r="S110" s="121">
        <v>33.736540099999999</v>
      </c>
      <c r="T110" s="121">
        <v>-118.264982</v>
      </c>
      <c r="U110" s="121" t="s">
        <v>542</v>
      </c>
      <c r="V110" s="121">
        <v>1769.3835953646901</v>
      </c>
      <c r="W110" s="121">
        <v>160.94</v>
      </c>
      <c r="X110" s="121">
        <v>8392.8557483985842</v>
      </c>
      <c r="Y110" s="121">
        <v>160.94</v>
      </c>
      <c r="Z110" s="121">
        <v>0</v>
      </c>
      <c r="AA110" s="121">
        <v>0</v>
      </c>
      <c r="AB110" s="121">
        <v>26.927999999999997</v>
      </c>
      <c r="AC110" s="121">
        <v>1.6485120000000002</v>
      </c>
      <c r="AD110" s="121">
        <v>113.66208</v>
      </c>
      <c r="AE110" s="121">
        <v>84.034464000000014</v>
      </c>
      <c r="AF110" s="121">
        <v>240.80560488959998</v>
      </c>
      <c r="AG110" s="121">
        <v>314.19311488960005</v>
      </c>
      <c r="AH110" s="121">
        <v>1930.3235953646902</v>
      </c>
      <c r="AI110" s="121">
        <v>8553.7957483985847</v>
      </c>
      <c r="AJ110" s="253">
        <v>0</v>
      </c>
      <c r="AK110" s="253">
        <v>51.979753775980377</v>
      </c>
      <c r="AL110" s="253">
        <v>3.1821616108418365</v>
      </c>
      <c r="AM110" s="121">
        <v>219.40459492222902</v>
      </c>
      <c r="AN110" s="121">
        <v>162.21370868302466</v>
      </c>
      <c r="AO110" s="121">
        <v>2059.8019592952096</v>
      </c>
      <c r="AP110" s="121">
        <v>0</v>
      </c>
      <c r="AQ110" s="121">
        <v>1.1971541915910863E-2</v>
      </c>
      <c r="AR110" s="121">
        <v>1.1971541915910863E-2</v>
      </c>
      <c r="AS110" s="121">
        <v>1.1971541915910863E-2</v>
      </c>
      <c r="AT110" s="121">
        <v>1.1971541915910863E-2</v>
      </c>
      <c r="AU110" s="121">
        <v>6.8864739480469393E-3</v>
      </c>
      <c r="AV110" s="121">
        <v>0</v>
      </c>
      <c r="AW110" s="121">
        <v>2421.4105386037131</v>
      </c>
      <c r="AX110" s="121">
        <v>75.171639683572224</v>
      </c>
      <c r="AY110" s="253">
        <v>0.62227780110787501</v>
      </c>
      <c r="AZ110" s="253">
        <v>3.8095381107395479E-2</v>
      </c>
      <c r="BA110" s="121">
        <v>2.6266113046549084</v>
      </c>
      <c r="BB110" s="121">
        <v>1.9419482128341836</v>
      </c>
      <c r="BC110" s="121">
        <v>14.184772530822503</v>
      </c>
      <c r="BD110" s="121">
        <v>0</v>
      </c>
      <c r="BE110" s="121">
        <v>201.11181976702906</v>
      </c>
      <c r="BF110" s="121">
        <v>18.292775155200001</v>
      </c>
      <c r="BG110" s="121">
        <v>148.68920204686464</v>
      </c>
      <c r="BH110" s="121">
        <v>13.524506636160002</v>
      </c>
      <c r="BI110" s="121">
        <v>47.645961455980377</v>
      </c>
      <c r="BJ110" s="121">
        <v>4.3337923199999997</v>
      </c>
      <c r="BK110" s="121">
        <v>2.9168500895618363</v>
      </c>
      <c r="BL110" s="121">
        <v>0.26531152128000002</v>
      </c>
      <c r="BM110" s="121">
        <v>2021.0467052442773</v>
      </c>
      <c r="BN110" s="121">
        <v>38.755254050932223</v>
      </c>
      <c r="BO110" s="121">
        <v>0</v>
      </c>
      <c r="BP110" s="121">
        <v>0</v>
      </c>
      <c r="BQ110" s="121"/>
      <c r="BR110" s="122"/>
      <c r="BS110" s="10"/>
      <c r="BT110" s="10"/>
      <c r="BU110" s="10"/>
      <c r="BV110" s="10"/>
      <c r="BW110" s="10"/>
      <c r="BX110" s="10"/>
      <c r="BY110" s="10"/>
      <c r="BZ110" s="10"/>
      <c r="CA110" s="10"/>
    </row>
    <row r="111" spans="2:79" x14ac:dyDescent="0.2">
      <c r="B111" s="123"/>
      <c r="C111" s="252"/>
      <c r="D111" s="252"/>
      <c r="E111" s="254"/>
      <c r="F111" s="254"/>
      <c r="G111" s="254"/>
      <c r="H111" s="121" t="s">
        <v>480</v>
      </c>
      <c r="I111" s="121" t="s">
        <v>480</v>
      </c>
      <c r="J111" s="121" t="s">
        <v>478</v>
      </c>
      <c r="K111" s="121" t="s">
        <v>478</v>
      </c>
      <c r="L111" s="121" t="s">
        <v>478</v>
      </c>
      <c r="M111" s="121">
        <v>35.616811599999998</v>
      </c>
      <c r="N111" s="121">
        <v>139.79578069999999</v>
      </c>
      <c r="O111" s="121">
        <v>35.616811599999998</v>
      </c>
      <c r="P111" s="121">
        <v>139.79578069999999</v>
      </c>
      <c r="Q111" s="121">
        <v>39.549178400000002</v>
      </c>
      <c r="R111" s="121">
        <v>-119.4659174</v>
      </c>
      <c r="S111" s="121">
        <v>33.736540099999999</v>
      </c>
      <c r="T111" s="121">
        <v>-118.264982</v>
      </c>
      <c r="U111" s="121" t="s">
        <v>541</v>
      </c>
      <c r="V111" s="121">
        <v>0</v>
      </c>
      <c r="W111" s="121">
        <v>160.94</v>
      </c>
      <c r="X111" s="121">
        <v>8392.8557483985842</v>
      </c>
      <c r="Y111" s="121">
        <v>160.94</v>
      </c>
      <c r="Z111" s="121">
        <v>0</v>
      </c>
      <c r="AA111" s="121">
        <v>0</v>
      </c>
      <c r="AB111" s="121">
        <v>26.927999999999997</v>
      </c>
      <c r="AC111" s="121">
        <v>1.6485120000000002</v>
      </c>
      <c r="AD111" s="121">
        <v>113.66208</v>
      </c>
      <c r="AE111" s="121">
        <v>84.034464000000014</v>
      </c>
      <c r="AF111" s="121">
        <v>240.80560488959998</v>
      </c>
      <c r="AG111" s="121">
        <v>314.19311488960005</v>
      </c>
      <c r="AH111" s="121">
        <v>160.94</v>
      </c>
      <c r="AI111" s="121">
        <v>8553.7957483985847</v>
      </c>
      <c r="AJ111" s="253">
        <v>0</v>
      </c>
      <c r="AK111" s="253">
        <v>4.3337923199999997</v>
      </c>
      <c r="AL111" s="253">
        <v>0.26531152128000002</v>
      </c>
      <c r="AM111" s="121">
        <v>18.292775155200001</v>
      </c>
      <c r="AN111" s="121">
        <v>13.524506636160002</v>
      </c>
      <c r="AO111" s="121">
        <v>2059.8019592952096</v>
      </c>
      <c r="AP111" s="121">
        <v>0</v>
      </c>
      <c r="AQ111" s="121">
        <v>8.4169999999999995E-2</v>
      </c>
      <c r="AR111" s="121">
        <v>8.4169999999999995E-2</v>
      </c>
      <c r="AS111" s="121">
        <v>8.4169999999999995E-2</v>
      </c>
      <c r="AT111" s="121">
        <v>8.4169999999999995E-2</v>
      </c>
      <c r="AU111" s="121">
        <v>6.8864739480469393E-3</v>
      </c>
      <c r="AV111" s="121">
        <v>0</v>
      </c>
      <c r="AW111" s="121">
        <v>2021.0467052442773</v>
      </c>
      <c r="AX111" s="121">
        <v>75.171639683572224</v>
      </c>
      <c r="AY111" s="253">
        <v>0.36477529957439997</v>
      </c>
      <c r="AZ111" s="253">
        <v>2.23312707461376E-2</v>
      </c>
      <c r="BA111" s="121">
        <v>1.539702884813184</v>
      </c>
      <c r="BB111" s="121">
        <v>1.1383577235655873</v>
      </c>
      <c r="BC111" s="121">
        <v>14.184772530822503</v>
      </c>
      <c r="BD111" s="121">
        <v>0</v>
      </c>
      <c r="BE111" s="121">
        <v>0</v>
      </c>
      <c r="BF111" s="121">
        <v>18.292775155200001</v>
      </c>
      <c r="BG111" s="121">
        <v>0</v>
      </c>
      <c r="BH111" s="121">
        <v>13.524506636160002</v>
      </c>
      <c r="BI111" s="121">
        <v>0</v>
      </c>
      <c r="BJ111" s="121">
        <v>4.3337923199999997</v>
      </c>
      <c r="BK111" s="121">
        <v>0</v>
      </c>
      <c r="BL111" s="121">
        <v>0.26531152128000002</v>
      </c>
      <c r="BM111" s="121">
        <v>2021.0467052442773</v>
      </c>
      <c r="BN111" s="121">
        <v>38.755254050932223</v>
      </c>
      <c r="BO111" s="121">
        <v>0</v>
      </c>
      <c r="BP111" s="121">
        <v>0</v>
      </c>
      <c r="BQ111" s="121"/>
      <c r="BR111" s="122"/>
      <c r="BS111" s="10"/>
      <c r="BT111" s="10"/>
      <c r="BU111" s="10"/>
      <c r="BV111" s="10"/>
      <c r="BW111" s="10"/>
      <c r="BX111" s="10"/>
      <c r="BY111" s="10"/>
      <c r="BZ111" s="10"/>
      <c r="CA111" s="10"/>
    </row>
    <row r="112" spans="2:79" x14ac:dyDescent="0.2">
      <c r="B112" s="123"/>
      <c r="C112" s="252"/>
      <c r="D112" s="252"/>
      <c r="E112" s="254"/>
      <c r="F112" s="254"/>
      <c r="G112" s="254"/>
      <c r="H112" s="121" t="s">
        <v>481</v>
      </c>
      <c r="I112" s="121" t="s">
        <v>480</v>
      </c>
      <c r="J112" s="121" t="s">
        <v>478</v>
      </c>
      <c r="K112" s="121" t="s">
        <v>478</v>
      </c>
      <c r="L112" s="121" t="s">
        <v>478</v>
      </c>
      <c r="M112" s="121">
        <v>35.1035355</v>
      </c>
      <c r="N112" s="121">
        <v>129.04236879999999</v>
      </c>
      <c r="O112" s="121">
        <v>35.616811599999998</v>
      </c>
      <c r="P112" s="121">
        <v>139.79578069999999</v>
      </c>
      <c r="Q112" s="121">
        <v>39.549178400000002</v>
      </c>
      <c r="R112" s="121">
        <v>-119.4659174</v>
      </c>
      <c r="S112" s="121">
        <v>33.736540099999999</v>
      </c>
      <c r="T112" s="121">
        <v>-118.264982</v>
      </c>
      <c r="U112" s="121" t="s">
        <v>542</v>
      </c>
      <c r="V112" s="121">
        <v>978.51678319176233</v>
      </c>
      <c r="W112" s="121">
        <v>160.94</v>
      </c>
      <c r="X112" s="121">
        <v>8392.8557483985842</v>
      </c>
      <c r="Y112" s="121">
        <v>160.94</v>
      </c>
      <c r="Z112" s="121">
        <v>0</v>
      </c>
      <c r="AA112" s="121">
        <v>0</v>
      </c>
      <c r="AB112" s="121">
        <v>26.927999999999997</v>
      </c>
      <c r="AC112" s="121">
        <v>1.6485120000000002</v>
      </c>
      <c r="AD112" s="121">
        <v>113.66208</v>
      </c>
      <c r="AE112" s="121">
        <v>84.034464000000014</v>
      </c>
      <c r="AF112" s="121">
        <v>240.80560488959998</v>
      </c>
      <c r="AG112" s="121">
        <v>314.19311488960005</v>
      </c>
      <c r="AH112" s="121">
        <v>1139.4567831917623</v>
      </c>
      <c r="AI112" s="121">
        <v>8553.7957483985847</v>
      </c>
      <c r="AJ112" s="253">
        <v>0</v>
      </c>
      <c r="AK112" s="253">
        <v>30.683292257787773</v>
      </c>
      <c r="AL112" s="253">
        <v>1.8784081805730186</v>
      </c>
      <c r="AM112" s="121">
        <v>129.51302804768474</v>
      </c>
      <c r="AN112" s="121">
        <v>95.753640026683968</v>
      </c>
      <c r="AO112" s="121">
        <v>2059.8019592952096</v>
      </c>
      <c r="AP112" s="121">
        <v>0</v>
      </c>
      <c r="AQ112" s="121">
        <v>1.652955341289717E-2</v>
      </c>
      <c r="AR112" s="121">
        <v>1.652955341289717E-2</v>
      </c>
      <c r="AS112" s="121">
        <v>1.652955341289717E-2</v>
      </c>
      <c r="AT112" s="121">
        <v>1.652955341289717E-2</v>
      </c>
      <c r="AU112" s="121">
        <v>6.8864739480469393E-3</v>
      </c>
      <c r="AV112" s="121">
        <v>0</v>
      </c>
      <c r="AW112" s="121">
        <v>2242.4586881243672</v>
      </c>
      <c r="AX112" s="121">
        <v>75.171639683572224</v>
      </c>
      <c r="AY112" s="253">
        <v>0.50718111825863721</v>
      </c>
      <c r="AZ112" s="253">
        <v>3.1049248352004705E-2</v>
      </c>
      <c r="BA112" s="121">
        <v>2.1407925147802542</v>
      </c>
      <c r="BB112" s="121">
        <v>1.5827649073004011</v>
      </c>
      <c r="BC112" s="121">
        <v>14.184772530822503</v>
      </c>
      <c r="BD112" s="121">
        <v>0</v>
      </c>
      <c r="BE112" s="121">
        <v>111.22025289248474</v>
      </c>
      <c r="BF112" s="121">
        <v>18.292775155200001</v>
      </c>
      <c r="BG112" s="121">
        <v>82.22913339052397</v>
      </c>
      <c r="BH112" s="121">
        <v>13.524506636160002</v>
      </c>
      <c r="BI112" s="121">
        <v>26.349499937787773</v>
      </c>
      <c r="BJ112" s="121">
        <v>4.3337923199999997</v>
      </c>
      <c r="BK112" s="121">
        <v>1.6130966592930187</v>
      </c>
      <c r="BL112" s="121">
        <v>0.26531152128000002</v>
      </c>
      <c r="BM112" s="121">
        <v>2021.0467052442773</v>
      </c>
      <c r="BN112" s="121">
        <v>38.755254050932223</v>
      </c>
      <c r="BO112" s="121">
        <v>0</v>
      </c>
      <c r="BP112" s="121">
        <v>0</v>
      </c>
      <c r="BQ112" s="121"/>
      <c r="BR112" s="122"/>
      <c r="BS112" s="10"/>
      <c r="BT112" s="10"/>
      <c r="BU112" s="10"/>
      <c r="BV112" s="10"/>
      <c r="BW112" s="10"/>
      <c r="BX112" s="10"/>
      <c r="BY112" s="10"/>
      <c r="BZ112" s="10"/>
      <c r="CA112" s="10"/>
    </row>
    <row r="113" spans="2:79" x14ac:dyDescent="0.2">
      <c r="B113" s="123"/>
      <c r="C113" s="252"/>
      <c r="D113" s="252"/>
      <c r="E113" s="254"/>
      <c r="F113" s="254"/>
      <c r="G113" s="254"/>
      <c r="H113" s="121" t="s">
        <v>482</v>
      </c>
      <c r="I113" s="121" t="s">
        <v>480</v>
      </c>
      <c r="J113" s="121" t="s">
        <v>478</v>
      </c>
      <c r="K113" s="121" t="s">
        <v>478</v>
      </c>
      <c r="L113" s="121" t="s">
        <v>478</v>
      </c>
      <c r="M113" s="121">
        <v>53.507096500000003</v>
      </c>
      <c r="N113" s="121">
        <v>9.96792329999999</v>
      </c>
      <c r="O113" s="121">
        <v>35.616811599999998</v>
      </c>
      <c r="P113" s="121">
        <v>139.79578069999999</v>
      </c>
      <c r="Q113" s="121">
        <v>39.549178400000002</v>
      </c>
      <c r="R113" s="121">
        <v>-119.4659174</v>
      </c>
      <c r="S113" s="121">
        <v>33.736540099999999</v>
      </c>
      <c r="T113" s="121">
        <v>-118.264982</v>
      </c>
      <c r="U113" s="121" t="s">
        <v>542</v>
      </c>
      <c r="V113" s="121">
        <v>9020.2972527982074</v>
      </c>
      <c r="W113" s="121">
        <v>160.94</v>
      </c>
      <c r="X113" s="121">
        <v>8392.8557483985842</v>
      </c>
      <c r="Y113" s="121">
        <v>160.94</v>
      </c>
      <c r="Z113" s="121">
        <v>0</v>
      </c>
      <c r="AA113" s="121">
        <v>0</v>
      </c>
      <c r="AB113" s="121">
        <v>26.927999999999997</v>
      </c>
      <c r="AC113" s="121">
        <v>1.6485120000000002</v>
      </c>
      <c r="AD113" s="121">
        <v>113.66208</v>
      </c>
      <c r="AE113" s="121">
        <v>84.034464000000014</v>
      </c>
      <c r="AF113" s="121">
        <v>240.80560488959998</v>
      </c>
      <c r="AG113" s="121">
        <v>314.19311488960005</v>
      </c>
      <c r="AH113" s="121">
        <v>9181.2372527982079</v>
      </c>
      <c r="AI113" s="121">
        <v>8553.7957483985847</v>
      </c>
      <c r="AJ113" s="253">
        <v>0</v>
      </c>
      <c r="AK113" s="253">
        <v>247.23235674335012</v>
      </c>
      <c r="AL113" s="253">
        <v>15.135379786084881</v>
      </c>
      <c r="AM113" s="121">
        <v>1043.5585231265302</v>
      </c>
      <c r="AN113" s="121">
        <v>771.54035139573</v>
      </c>
      <c r="AO113" s="121">
        <v>2059.8019592952096</v>
      </c>
      <c r="AP113" s="121">
        <v>0</v>
      </c>
      <c r="AQ113" s="121">
        <v>6.7851963950044383E-3</v>
      </c>
      <c r="AR113" s="121">
        <v>6.7851963950044383E-3</v>
      </c>
      <c r="AS113" s="121">
        <v>6.7851963950044383E-3</v>
      </c>
      <c r="AT113" s="121">
        <v>6.7851963950044383E-3</v>
      </c>
      <c r="AU113" s="121">
        <v>6.8864739480469393E-3</v>
      </c>
      <c r="AV113" s="121">
        <v>0</v>
      </c>
      <c r="AW113" s="121">
        <v>4062.0969306633324</v>
      </c>
      <c r="AX113" s="121">
        <v>75.171639683572224</v>
      </c>
      <c r="AY113" s="253">
        <v>1.6775200957034304</v>
      </c>
      <c r="AZ113" s="253">
        <v>0.10269652436156618</v>
      </c>
      <c r="BA113" s="121">
        <v>7.0807495290942883</v>
      </c>
      <c r="BB113" s="121">
        <v>5.2350528108907648</v>
      </c>
      <c r="BC113" s="121">
        <v>14.184772530822503</v>
      </c>
      <c r="BD113" s="121">
        <v>0</v>
      </c>
      <c r="BE113" s="121">
        <v>1025.26574797133</v>
      </c>
      <c r="BF113" s="121">
        <v>18.292775155200001</v>
      </c>
      <c r="BG113" s="121">
        <v>758.01584475956997</v>
      </c>
      <c r="BH113" s="121">
        <v>13.524506636160002</v>
      </c>
      <c r="BI113" s="121">
        <v>242.89856442335008</v>
      </c>
      <c r="BJ113" s="121">
        <v>4.3337923199999997</v>
      </c>
      <c r="BK113" s="121">
        <v>14.87006826480488</v>
      </c>
      <c r="BL113" s="121">
        <v>0.26531152128000002</v>
      </c>
      <c r="BM113" s="121">
        <v>2021.0467052442773</v>
      </c>
      <c r="BN113" s="121">
        <v>38.755254050932223</v>
      </c>
      <c r="BO113" s="121">
        <v>0</v>
      </c>
      <c r="BP113" s="121">
        <v>0</v>
      </c>
      <c r="BQ113" s="121"/>
      <c r="BR113" s="122"/>
      <c r="BS113" s="10"/>
      <c r="BT113" s="10"/>
      <c r="BU113" s="10"/>
      <c r="BV113" s="10"/>
      <c r="BW113" s="10"/>
      <c r="BX113" s="10"/>
      <c r="BY113" s="10"/>
      <c r="BZ113" s="10"/>
      <c r="CA113" s="10"/>
    </row>
    <row r="114" spans="2:79" x14ac:dyDescent="0.2">
      <c r="B114" s="123" t="str">
        <f>'[1]LIB Maf LCI'!C12</f>
        <v>Tesla Model X</v>
      </c>
      <c r="C114" s="252" t="str">
        <f>'[1]LIB Maf LCI'!D12</f>
        <v>EV</v>
      </c>
      <c r="D114" s="252" t="str">
        <f>'[1]LIB Maf LCI'!H12</f>
        <v>Japan</v>
      </c>
      <c r="E114" s="254" t="str">
        <f>'[1]LIB Maf LCI'!I12</f>
        <v>CA, US</v>
      </c>
      <c r="F114" s="254">
        <f>F109</f>
        <v>0</v>
      </c>
      <c r="G114" s="254">
        <f>G109</f>
        <v>0</v>
      </c>
      <c r="H114" s="121" t="s">
        <v>478</v>
      </c>
      <c r="I114" s="121" t="s">
        <v>480</v>
      </c>
      <c r="J114" s="121" t="s">
        <v>478</v>
      </c>
      <c r="K114" s="121" t="s">
        <v>478</v>
      </c>
      <c r="L114" s="121" t="s">
        <v>478</v>
      </c>
      <c r="M114" s="121">
        <v>33.736540099999999</v>
      </c>
      <c r="N114" s="121">
        <v>-118.264982</v>
      </c>
      <c r="O114" s="121">
        <v>35.616811599999998</v>
      </c>
      <c r="P114" s="121">
        <v>139.79578069999999</v>
      </c>
      <c r="Q114" s="121">
        <v>39.549178400000002</v>
      </c>
      <c r="R114" s="121">
        <v>-119.4659174</v>
      </c>
      <c r="S114" s="121">
        <v>33.736540099999999</v>
      </c>
      <c r="T114" s="121">
        <v>-118.264982</v>
      </c>
      <c r="U114" s="121" t="s">
        <v>542</v>
      </c>
      <c r="V114" s="121">
        <v>8852.6976130126332</v>
      </c>
      <c r="W114" s="121">
        <v>160.94</v>
      </c>
      <c r="X114" s="121">
        <v>8392.8557483985842</v>
      </c>
      <c r="Y114" s="121">
        <v>160.94</v>
      </c>
      <c r="Z114" s="121">
        <v>0</v>
      </c>
      <c r="AA114" s="121">
        <v>0</v>
      </c>
      <c r="AB114" s="121">
        <v>35.798399999999994</v>
      </c>
      <c r="AC114" s="121">
        <v>2.1774095999999998</v>
      </c>
      <c r="AD114" s="121">
        <v>151.49039999999999</v>
      </c>
      <c r="AE114" s="121">
        <v>111.293184</v>
      </c>
      <c r="AF114" s="121">
        <v>318.22745130240008</v>
      </c>
      <c r="AG114" s="121">
        <v>402.22735130240011</v>
      </c>
      <c r="AH114" s="121">
        <v>9013.6376130126337</v>
      </c>
      <c r="AI114" s="121">
        <v>8553.7957483985847</v>
      </c>
      <c r="AJ114" s="253">
        <v>0</v>
      </c>
      <c r="AK114" s="253">
        <v>322.6738047256714</v>
      </c>
      <c r="AL114" s="253">
        <v>19.626381069494794</v>
      </c>
      <c r="AM114" s="121">
        <v>1365.4795674503289</v>
      </c>
      <c r="AN114" s="121">
        <v>1003.1564293743357</v>
      </c>
      <c r="AO114" s="121">
        <v>2722.0526199741876</v>
      </c>
      <c r="AP114" s="121">
        <v>0</v>
      </c>
      <c r="AQ114" s="121">
        <v>6.8108691111868676E-3</v>
      </c>
      <c r="AR114" s="121">
        <v>6.8108691111868676E-3</v>
      </c>
      <c r="AS114" s="121">
        <v>6.8108691111868676E-3</v>
      </c>
      <c r="AT114" s="121">
        <v>6.8108691111868676E-3</v>
      </c>
      <c r="AU114" s="121">
        <v>6.8864739480469393E-3</v>
      </c>
      <c r="AV114" s="121">
        <v>0</v>
      </c>
      <c r="AW114" s="121">
        <v>5333.3690597754257</v>
      </c>
      <c r="AX114" s="121">
        <v>99.619742818592258</v>
      </c>
      <c r="AY114" s="253">
        <v>2.1976890495952186</v>
      </c>
      <c r="AZ114" s="253">
        <v>0.13367271259060479</v>
      </c>
      <c r="BA114" s="121">
        <v>9.3001026079042504</v>
      </c>
      <c r="BB114" s="121">
        <v>6.832367138514174</v>
      </c>
      <c r="BC114" s="121">
        <v>18.745344452665158</v>
      </c>
      <c r="BD114" s="121">
        <v>0</v>
      </c>
      <c r="BE114" s="121">
        <v>1341.098702474329</v>
      </c>
      <c r="BF114" s="121">
        <v>24.380864975999998</v>
      </c>
      <c r="BG114" s="121">
        <v>985.24490434137567</v>
      </c>
      <c r="BH114" s="121">
        <v>17.91152503296</v>
      </c>
      <c r="BI114" s="121">
        <v>316.91241022967142</v>
      </c>
      <c r="BJ114" s="121">
        <v>5.7613944959999994</v>
      </c>
      <c r="BK114" s="121">
        <v>19.275948768470791</v>
      </c>
      <c r="BL114" s="121">
        <v>0.35043230102399997</v>
      </c>
      <c r="BM114" s="121">
        <v>2670.8370939615793</v>
      </c>
      <c r="BN114" s="121">
        <v>51.215526012608272</v>
      </c>
      <c r="BO114" s="121">
        <v>0</v>
      </c>
      <c r="BP114" s="121">
        <v>0</v>
      </c>
      <c r="BQ114" s="121"/>
      <c r="BR114" s="122"/>
      <c r="BS114" s="10"/>
      <c r="BT114" s="10"/>
      <c r="BU114" s="10"/>
      <c r="BV114" s="10"/>
      <c r="BW114" s="10"/>
      <c r="BX114" s="10"/>
      <c r="BY114" s="10"/>
      <c r="BZ114" s="10"/>
      <c r="CA114" s="10"/>
    </row>
    <row r="115" spans="2:79" x14ac:dyDescent="0.2">
      <c r="B115" s="123"/>
      <c r="C115" s="252"/>
      <c r="D115" s="252"/>
      <c r="E115" s="254"/>
      <c r="F115" s="254"/>
      <c r="G115" s="254"/>
      <c r="H115" s="121" t="s">
        <v>479</v>
      </c>
      <c r="I115" s="121" t="s">
        <v>480</v>
      </c>
      <c r="J115" s="121" t="s">
        <v>478</v>
      </c>
      <c r="K115" s="121" t="s">
        <v>478</v>
      </c>
      <c r="L115" s="121" t="s">
        <v>478</v>
      </c>
      <c r="M115" s="121">
        <v>31.230416000000002</v>
      </c>
      <c r="N115" s="121">
        <v>121.47370100000001</v>
      </c>
      <c r="O115" s="121">
        <v>35.616811599999998</v>
      </c>
      <c r="P115" s="121">
        <v>139.79578069999999</v>
      </c>
      <c r="Q115" s="121">
        <v>39.549178400000002</v>
      </c>
      <c r="R115" s="121">
        <v>-119.4659174</v>
      </c>
      <c r="S115" s="121">
        <v>33.736540099999999</v>
      </c>
      <c r="T115" s="121">
        <v>-118.264982</v>
      </c>
      <c r="U115" s="121" t="s">
        <v>542</v>
      </c>
      <c r="V115" s="121">
        <v>1769.3835953646901</v>
      </c>
      <c r="W115" s="121">
        <v>160.94</v>
      </c>
      <c r="X115" s="121">
        <v>8392.8557483985842</v>
      </c>
      <c r="Y115" s="121">
        <v>160.94</v>
      </c>
      <c r="Z115" s="121">
        <v>0</v>
      </c>
      <c r="AA115" s="121">
        <v>0</v>
      </c>
      <c r="AB115" s="121">
        <v>35.798399999999994</v>
      </c>
      <c r="AC115" s="121">
        <v>2.1774095999999998</v>
      </c>
      <c r="AD115" s="121">
        <v>151.49039999999999</v>
      </c>
      <c r="AE115" s="121">
        <v>111.293184</v>
      </c>
      <c r="AF115" s="121">
        <v>318.22745130240008</v>
      </c>
      <c r="AG115" s="121">
        <v>402.22735130240011</v>
      </c>
      <c r="AH115" s="121">
        <v>1930.3235953646902</v>
      </c>
      <c r="AI115" s="121">
        <v>8553.7957483985847</v>
      </c>
      <c r="AJ115" s="253">
        <v>0</v>
      </c>
      <c r="AK115" s="253">
        <v>69.102496196303306</v>
      </c>
      <c r="AL115" s="253">
        <v>4.2031051276535916</v>
      </c>
      <c r="AM115" s="121">
        <v>292.42549359123501</v>
      </c>
      <c r="AN115" s="121">
        <v>214.83185907846402</v>
      </c>
      <c r="AO115" s="121">
        <v>2722.0526199741876</v>
      </c>
      <c r="AP115" s="121">
        <v>0</v>
      </c>
      <c r="AQ115" s="121">
        <v>1.1971541915910863E-2</v>
      </c>
      <c r="AR115" s="121">
        <v>1.1971541915910863E-2</v>
      </c>
      <c r="AS115" s="121">
        <v>1.1971541915910863E-2</v>
      </c>
      <c r="AT115" s="121">
        <v>1.1971541915910863E-2</v>
      </c>
      <c r="AU115" s="121">
        <v>6.8864739480469393E-3</v>
      </c>
      <c r="AV115" s="121">
        <v>0</v>
      </c>
      <c r="AW115" s="121">
        <v>3202.995831149251</v>
      </c>
      <c r="AX115" s="121">
        <v>99.619742818592258</v>
      </c>
      <c r="AY115" s="253">
        <v>0.82726342970811606</v>
      </c>
      <c r="AZ115" s="253">
        <v>5.0317649212684848E-2</v>
      </c>
      <c r="BA115" s="121">
        <v>3.5007840538083936</v>
      </c>
      <c r="BB115" s="121">
        <v>2.5718686058308879</v>
      </c>
      <c r="BC115" s="121">
        <v>18.745344452665158</v>
      </c>
      <c r="BD115" s="121">
        <v>0</v>
      </c>
      <c r="BE115" s="121">
        <v>268.04462861523501</v>
      </c>
      <c r="BF115" s="121">
        <v>24.380864975999998</v>
      </c>
      <c r="BG115" s="121">
        <v>196.92033404550398</v>
      </c>
      <c r="BH115" s="121">
        <v>17.91152503296</v>
      </c>
      <c r="BI115" s="121">
        <v>63.341101700303312</v>
      </c>
      <c r="BJ115" s="121">
        <v>5.7613944959999994</v>
      </c>
      <c r="BK115" s="121">
        <v>3.8526728266295915</v>
      </c>
      <c r="BL115" s="121">
        <v>0.35043230102399997</v>
      </c>
      <c r="BM115" s="121">
        <v>2670.8370939615793</v>
      </c>
      <c r="BN115" s="121">
        <v>51.215526012608272</v>
      </c>
      <c r="BO115" s="121">
        <v>0</v>
      </c>
      <c r="BP115" s="121">
        <v>0</v>
      </c>
      <c r="BQ115" s="121"/>
      <c r="BR115" s="122"/>
      <c r="BS115" s="10"/>
      <c r="BT115" s="10"/>
      <c r="BU115" s="10"/>
      <c r="BV115" s="10"/>
      <c r="BW115" s="10"/>
      <c r="BX115" s="10"/>
      <c r="BY115" s="10"/>
      <c r="BZ115" s="10"/>
      <c r="CA115" s="10"/>
    </row>
    <row r="116" spans="2:79" x14ac:dyDescent="0.2">
      <c r="B116" s="123"/>
      <c r="C116" s="252"/>
      <c r="D116" s="252"/>
      <c r="E116" s="254"/>
      <c r="F116" s="254"/>
      <c r="G116" s="254"/>
      <c r="H116" s="121" t="s">
        <v>480</v>
      </c>
      <c r="I116" s="121" t="s">
        <v>480</v>
      </c>
      <c r="J116" s="121" t="s">
        <v>478</v>
      </c>
      <c r="K116" s="121" t="s">
        <v>478</v>
      </c>
      <c r="L116" s="121" t="s">
        <v>478</v>
      </c>
      <c r="M116" s="121">
        <v>35.616811599999998</v>
      </c>
      <c r="N116" s="121">
        <v>139.79578069999999</v>
      </c>
      <c r="O116" s="121">
        <v>35.616811599999998</v>
      </c>
      <c r="P116" s="121">
        <v>139.79578069999999</v>
      </c>
      <c r="Q116" s="121">
        <v>39.549178400000002</v>
      </c>
      <c r="R116" s="121">
        <v>-119.4659174</v>
      </c>
      <c r="S116" s="121">
        <v>33.736540099999999</v>
      </c>
      <c r="T116" s="121">
        <v>-118.264982</v>
      </c>
      <c r="U116" s="121" t="s">
        <v>541</v>
      </c>
      <c r="V116" s="121">
        <v>0</v>
      </c>
      <c r="W116" s="121">
        <v>160.94</v>
      </c>
      <c r="X116" s="121">
        <v>8392.8557483985842</v>
      </c>
      <c r="Y116" s="121">
        <v>160.94</v>
      </c>
      <c r="Z116" s="121">
        <v>0</v>
      </c>
      <c r="AA116" s="121">
        <v>0</v>
      </c>
      <c r="AB116" s="121">
        <v>35.798399999999994</v>
      </c>
      <c r="AC116" s="121">
        <v>2.1774095999999998</v>
      </c>
      <c r="AD116" s="121">
        <v>151.49039999999999</v>
      </c>
      <c r="AE116" s="121">
        <v>111.293184</v>
      </c>
      <c r="AF116" s="121">
        <v>318.22745130240008</v>
      </c>
      <c r="AG116" s="121">
        <v>402.22735130240011</v>
      </c>
      <c r="AH116" s="121">
        <v>160.94</v>
      </c>
      <c r="AI116" s="121">
        <v>8553.7957483985847</v>
      </c>
      <c r="AJ116" s="253">
        <v>0</v>
      </c>
      <c r="AK116" s="253">
        <v>5.7613944959999994</v>
      </c>
      <c r="AL116" s="253">
        <v>0.35043230102399997</v>
      </c>
      <c r="AM116" s="121">
        <v>24.380864975999998</v>
      </c>
      <c r="AN116" s="121">
        <v>17.91152503296</v>
      </c>
      <c r="AO116" s="121">
        <v>2722.0526199741876</v>
      </c>
      <c r="AP116" s="121">
        <v>0</v>
      </c>
      <c r="AQ116" s="121">
        <v>8.4169999999999995E-2</v>
      </c>
      <c r="AR116" s="121">
        <v>8.4169999999999995E-2</v>
      </c>
      <c r="AS116" s="121">
        <v>8.4169999999999995E-2</v>
      </c>
      <c r="AT116" s="121">
        <v>8.4169999999999995E-2</v>
      </c>
      <c r="AU116" s="121">
        <v>6.8864739480469393E-3</v>
      </c>
      <c r="AV116" s="121">
        <v>0</v>
      </c>
      <c r="AW116" s="121">
        <v>2670.8370939615793</v>
      </c>
      <c r="AX116" s="121">
        <v>99.619742818592258</v>
      </c>
      <c r="AY116" s="253">
        <v>0.48493657472831991</v>
      </c>
      <c r="AZ116" s="253">
        <v>2.9495886777190075E-2</v>
      </c>
      <c r="BA116" s="121">
        <v>2.0521374050299199</v>
      </c>
      <c r="BB116" s="121">
        <v>1.5076130620242432</v>
      </c>
      <c r="BC116" s="121">
        <v>18.745344452665158</v>
      </c>
      <c r="BD116" s="121">
        <v>0</v>
      </c>
      <c r="BE116" s="121">
        <v>0</v>
      </c>
      <c r="BF116" s="121">
        <v>24.380864975999998</v>
      </c>
      <c r="BG116" s="121">
        <v>0</v>
      </c>
      <c r="BH116" s="121">
        <v>17.91152503296</v>
      </c>
      <c r="BI116" s="121">
        <v>0</v>
      </c>
      <c r="BJ116" s="121">
        <v>5.7613944959999994</v>
      </c>
      <c r="BK116" s="121">
        <v>0</v>
      </c>
      <c r="BL116" s="121">
        <v>0.35043230102399997</v>
      </c>
      <c r="BM116" s="121">
        <v>2670.8370939615793</v>
      </c>
      <c r="BN116" s="121">
        <v>51.215526012608272</v>
      </c>
      <c r="BO116" s="121">
        <v>0</v>
      </c>
      <c r="BP116" s="121">
        <v>0</v>
      </c>
      <c r="BQ116" s="121"/>
      <c r="BR116" s="122"/>
      <c r="BS116" s="10"/>
      <c r="BT116" s="10"/>
      <c r="BU116" s="10"/>
      <c r="BV116" s="10"/>
      <c r="BW116" s="10"/>
      <c r="BX116" s="10"/>
      <c r="BY116" s="10"/>
      <c r="BZ116" s="10"/>
      <c r="CA116" s="10"/>
    </row>
    <row r="117" spans="2:79" x14ac:dyDescent="0.2">
      <c r="B117" s="123"/>
      <c r="C117" s="252"/>
      <c r="D117" s="252"/>
      <c r="E117" s="254"/>
      <c r="F117" s="254"/>
      <c r="G117" s="254"/>
      <c r="H117" s="121" t="s">
        <v>481</v>
      </c>
      <c r="I117" s="121" t="s">
        <v>480</v>
      </c>
      <c r="J117" s="121" t="s">
        <v>478</v>
      </c>
      <c r="K117" s="121" t="s">
        <v>478</v>
      </c>
      <c r="L117" s="121" t="s">
        <v>478</v>
      </c>
      <c r="M117" s="121">
        <v>35.1035355</v>
      </c>
      <c r="N117" s="121">
        <v>129.04236879999999</v>
      </c>
      <c r="O117" s="121">
        <v>35.616811599999998</v>
      </c>
      <c r="P117" s="121">
        <v>139.79578069999999</v>
      </c>
      <c r="Q117" s="121">
        <v>39.549178400000002</v>
      </c>
      <c r="R117" s="121">
        <v>-119.4659174</v>
      </c>
      <c r="S117" s="121">
        <v>33.736540099999999</v>
      </c>
      <c r="T117" s="121">
        <v>-118.264982</v>
      </c>
      <c r="U117" s="121" t="s">
        <v>542</v>
      </c>
      <c r="V117" s="121">
        <v>978.51678319176233</v>
      </c>
      <c r="W117" s="121">
        <v>160.94</v>
      </c>
      <c r="X117" s="121">
        <v>8392.8557483985842</v>
      </c>
      <c r="Y117" s="121">
        <v>160.94</v>
      </c>
      <c r="Z117" s="121">
        <v>0</v>
      </c>
      <c r="AA117" s="121">
        <v>0</v>
      </c>
      <c r="AB117" s="121">
        <v>35.798399999999994</v>
      </c>
      <c r="AC117" s="121">
        <v>2.1774095999999998</v>
      </c>
      <c r="AD117" s="121">
        <v>151.49039999999999</v>
      </c>
      <c r="AE117" s="121">
        <v>111.293184</v>
      </c>
      <c r="AF117" s="121">
        <v>318.22745130240008</v>
      </c>
      <c r="AG117" s="121">
        <v>402.22735130240011</v>
      </c>
      <c r="AH117" s="121">
        <v>1139.4567831917623</v>
      </c>
      <c r="AI117" s="121">
        <v>8553.7957483985847</v>
      </c>
      <c r="AJ117" s="253">
        <v>0</v>
      </c>
      <c r="AK117" s="253">
        <v>40.790729707411977</v>
      </c>
      <c r="AL117" s="253">
        <v>2.4810641385068615</v>
      </c>
      <c r="AM117" s="121">
        <v>172.61676386843334</v>
      </c>
      <c r="AN117" s="121">
        <v>126.81377343180891</v>
      </c>
      <c r="AO117" s="121">
        <v>2722.0526199741876</v>
      </c>
      <c r="AP117" s="121">
        <v>0</v>
      </c>
      <c r="AQ117" s="121">
        <v>1.652955341289717E-2</v>
      </c>
      <c r="AR117" s="121">
        <v>1.652955341289717E-2</v>
      </c>
      <c r="AS117" s="121">
        <v>1.652955341289717E-2</v>
      </c>
      <c r="AT117" s="121">
        <v>1.652955341289717E-2</v>
      </c>
      <c r="AU117" s="121">
        <v>6.8864739480469393E-3</v>
      </c>
      <c r="AV117" s="121">
        <v>0</v>
      </c>
      <c r="AW117" s="121">
        <v>2965.1352083017564</v>
      </c>
      <c r="AX117" s="121">
        <v>99.619742818592258</v>
      </c>
      <c r="AY117" s="253">
        <v>0.67425254544971758</v>
      </c>
      <c r="AZ117" s="253">
        <v>4.1010882198272869E-2</v>
      </c>
      <c r="BA117" s="121">
        <v>2.8532780183247271</v>
      </c>
      <c r="BB117" s="121">
        <v>2.0961750414321254</v>
      </c>
      <c r="BC117" s="121">
        <v>18.745344452665158</v>
      </c>
      <c r="BD117" s="121">
        <v>0</v>
      </c>
      <c r="BE117" s="121">
        <v>148.23589889243334</v>
      </c>
      <c r="BF117" s="121">
        <v>24.380864975999998</v>
      </c>
      <c r="BG117" s="121">
        <v>108.90224839884891</v>
      </c>
      <c r="BH117" s="121">
        <v>17.91152503296</v>
      </c>
      <c r="BI117" s="121">
        <v>35.029335211411976</v>
      </c>
      <c r="BJ117" s="121">
        <v>5.7613944959999994</v>
      </c>
      <c r="BK117" s="121">
        <v>2.1306318374828614</v>
      </c>
      <c r="BL117" s="121">
        <v>0.35043230102399997</v>
      </c>
      <c r="BM117" s="121">
        <v>2670.8370939615793</v>
      </c>
      <c r="BN117" s="121">
        <v>51.215526012608272</v>
      </c>
      <c r="BO117" s="121">
        <v>0</v>
      </c>
      <c r="BP117" s="121">
        <v>0</v>
      </c>
      <c r="BQ117" s="121"/>
      <c r="BR117" s="122"/>
      <c r="BS117" s="10"/>
      <c r="BT117" s="10"/>
      <c r="BU117" s="10"/>
      <c r="BV117" s="10"/>
      <c r="BW117" s="10"/>
      <c r="BX117" s="10"/>
      <c r="BY117" s="10"/>
      <c r="BZ117" s="10"/>
      <c r="CA117" s="10"/>
    </row>
    <row r="118" spans="2:79" x14ac:dyDescent="0.2">
      <c r="B118" s="123"/>
      <c r="C118" s="252"/>
      <c r="D118" s="252"/>
      <c r="E118" s="254"/>
      <c r="F118" s="254"/>
      <c r="G118" s="254"/>
      <c r="H118" s="121" t="s">
        <v>482</v>
      </c>
      <c r="I118" s="121" t="s">
        <v>480</v>
      </c>
      <c r="J118" s="121" t="s">
        <v>478</v>
      </c>
      <c r="K118" s="121" t="s">
        <v>478</v>
      </c>
      <c r="L118" s="121" t="s">
        <v>478</v>
      </c>
      <c r="M118" s="121">
        <v>53.507096500000003</v>
      </c>
      <c r="N118" s="121">
        <v>9.96792329999999</v>
      </c>
      <c r="O118" s="121">
        <v>35.616811599999998</v>
      </c>
      <c r="P118" s="121">
        <v>139.79578069999999</v>
      </c>
      <c r="Q118" s="121">
        <v>39.549178400000002</v>
      </c>
      <c r="R118" s="121">
        <v>-119.4659174</v>
      </c>
      <c r="S118" s="121">
        <v>33.736540099999999</v>
      </c>
      <c r="T118" s="121">
        <v>-118.264982</v>
      </c>
      <c r="U118" s="121" t="s">
        <v>542</v>
      </c>
      <c r="V118" s="121">
        <v>9020.2972527982074</v>
      </c>
      <c r="W118" s="121">
        <v>160.94</v>
      </c>
      <c r="X118" s="121">
        <v>8392.8557483985842</v>
      </c>
      <c r="Y118" s="121">
        <v>160.94</v>
      </c>
      <c r="Z118" s="121">
        <v>0</v>
      </c>
      <c r="AA118" s="121">
        <v>0</v>
      </c>
      <c r="AB118" s="121">
        <v>35.798399999999994</v>
      </c>
      <c r="AC118" s="121">
        <v>2.1774095999999998</v>
      </c>
      <c r="AD118" s="121">
        <v>151.49039999999999</v>
      </c>
      <c r="AE118" s="121">
        <v>111.293184</v>
      </c>
      <c r="AF118" s="121">
        <v>318.22745130240008</v>
      </c>
      <c r="AG118" s="121">
        <v>402.22735130240011</v>
      </c>
      <c r="AH118" s="121">
        <v>9181.2372527982079</v>
      </c>
      <c r="AI118" s="121">
        <v>8553.7957483985847</v>
      </c>
      <c r="AJ118" s="253">
        <v>0</v>
      </c>
      <c r="AK118" s="253">
        <v>328.67360367057131</v>
      </c>
      <c r="AL118" s="253">
        <v>19.991314134120444</v>
      </c>
      <c r="AM118" s="121">
        <v>1390.8693039213017</v>
      </c>
      <c r="AN118" s="121">
        <v>1021.8091269233255</v>
      </c>
      <c r="AO118" s="121">
        <v>2722.0526199741876</v>
      </c>
      <c r="AP118" s="121">
        <v>0</v>
      </c>
      <c r="AQ118" s="121">
        <v>6.7851963950044383E-3</v>
      </c>
      <c r="AR118" s="121">
        <v>6.7851963950044383E-3</v>
      </c>
      <c r="AS118" s="121">
        <v>6.7851963950044383E-3</v>
      </c>
      <c r="AT118" s="121">
        <v>6.7851963950044383E-3</v>
      </c>
      <c r="AU118" s="121">
        <v>6.8864739480469393E-3</v>
      </c>
      <c r="AV118" s="121">
        <v>0</v>
      </c>
      <c r="AW118" s="121">
        <v>5383.7762258049133</v>
      </c>
      <c r="AX118" s="121">
        <v>99.619742818592258</v>
      </c>
      <c r="AY118" s="253">
        <v>2.2301149507586779</v>
      </c>
      <c r="AZ118" s="253">
        <v>0.13564499259423532</v>
      </c>
      <c r="BA118" s="121">
        <v>9.437321386889149</v>
      </c>
      <c r="BB118" s="121">
        <v>6.9331756043827806</v>
      </c>
      <c r="BC118" s="121">
        <v>18.745344452665158</v>
      </c>
      <c r="BD118" s="121">
        <v>0</v>
      </c>
      <c r="BE118" s="121">
        <v>1366.4884389453016</v>
      </c>
      <c r="BF118" s="121">
        <v>24.380864975999998</v>
      </c>
      <c r="BG118" s="121">
        <v>1003.8976018903653</v>
      </c>
      <c r="BH118" s="121">
        <v>17.91152503296</v>
      </c>
      <c r="BI118" s="121">
        <v>322.91220917457127</v>
      </c>
      <c r="BJ118" s="121">
        <v>5.7613944959999994</v>
      </c>
      <c r="BK118" s="121">
        <v>19.640881833096444</v>
      </c>
      <c r="BL118" s="121">
        <v>0.35043230102399997</v>
      </c>
      <c r="BM118" s="121">
        <v>2670.8370939615793</v>
      </c>
      <c r="BN118" s="121">
        <v>51.215526012608272</v>
      </c>
      <c r="BO118" s="121">
        <v>0</v>
      </c>
      <c r="BP118" s="121">
        <v>0</v>
      </c>
      <c r="BQ118" s="121"/>
      <c r="BR118" s="122"/>
      <c r="BS118" s="10"/>
      <c r="BT118" s="10"/>
      <c r="BU118" s="10"/>
      <c r="BV118" s="10"/>
      <c r="BW118" s="10"/>
      <c r="BX118" s="10"/>
      <c r="BY118" s="10"/>
      <c r="BZ118" s="10"/>
      <c r="CA118" s="10"/>
    </row>
    <row r="119" spans="2:79" x14ac:dyDescent="0.2">
      <c r="B119" s="123" t="str">
        <f>'[1]LIB Maf LCI'!C13</f>
        <v>VW e-Golf</v>
      </c>
      <c r="C119" s="252" t="str">
        <f>'[1]LIB Maf LCI'!D13</f>
        <v>EV</v>
      </c>
      <c r="D119" s="252" t="str">
        <f>'[1]LIB Maf LCI'!H13</f>
        <v>Korea</v>
      </c>
      <c r="E119" s="254" t="str">
        <f>'[1]LIB Maf LCI'!I13</f>
        <v>Hungary</v>
      </c>
      <c r="F119" s="254">
        <f>F84</f>
        <v>0</v>
      </c>
      <c r="G119" s="254" t="str">
        <f>G74</f>
        <v>Budapest, Hungary</v>
      </c>
      <c r="H119" s="121" t="s">
        <v>478</v>
      </c>
      <c r="I119" s="121" t="s">
        <v>481</v>
      </c>
      <c r="J119" s="121" t="s">
        <v>545</v>
      </c>
      <c r="K119" s="121" t="s">
        <v>482</v>
      </c>
      <c r="L119" s="121" t="s">
        <v>478</v>
      </c>
      <c r="M119" s="121">
        <v>33.736540099999999</v>
      </c>
      <c r="N119" s="121">
        <v>-118.264982</v>
      </c>
      <c r="O119" s="121">
        <v>35.1035355</v>
      </c>
      <c r="P119" s="121">
        <v>129.04236879999999</v>
      </c>
      <c r="Q119" s="121">
        <v>47.506405899999997</v>
      </c>
      <c r="R119" s="121">
        <v>19.049742999999999</v>
      </c>
      <c r="S119" s="121">
        <v>33.736540099999999</v>
      </c>
      <c r="T119" s="121">
        <v>-118.264982</v>
      </c>
      <c r="U119" s="121" t="s">
        <v>542</v>
      </c>
      <c r="V119" s="121">
        <v>9668.5292154952567</v>
      </c>
      <c r="W119" s="121">
        <v>160.94</v>
      </c>
      <c r="X119" s="121">
        <v>8519.4252717745239</v>
      </c>
      <c r="Y119" s="121">
        <v>160.94</v>
      </c>
      <c r="Z119" s="121">
        <v>9136.6291838202542</v>
      </c>
      <c r="AA119" s="121">
        <v>1248.8529602403503</v>
      </c>
      <c r="AB119" s="121">
        <v>13.968</v>
      </c>
      <c r="AC119" s="121">
        <v>1.2479846399999999</v>
      </c>
      <c r="AD119" s="121">
        <v>67.639680000000013</v>
      </c>
      <c r="AE119" s="121">
        <v>41.686656000000006</v>
      </c>
      <c r="AF119" s="121">
        <v>134.27904270720001</v>
      </c>
      <c r="AG119" s="121">
        <v>192.20225270719999</v>
      </c>
      <c r="AH119" s="121">
        <v>9829.4692154952572</v>
      </c>
      <c r="AI119" s="121">
        <v>8680.3652717745244</v>
      </c>
      <c r="AJ119" s="253">
        <v>10385.482144060605</v>
      </c>
      <c r="AK119" s="253">
        <v>137.29802600203774</v>
      </c>
      <c r="AL119" s="253">
        <v>12.267026600290929</v>
      </c>
      <c r="AM119" s="121">
        <v>664.86215230595042</v>
      </c>
      <c r="AN119" s="121">
        <v>409.75770184894077</v>
      </c>
      <c r="AO119" s="121">
        <v>1165.5911390427073</v>
      </c>
      <c r="AP119" s="121">
        <v>1996.1130635388495</v>
      </c>
      <c r="AQ119" s="121">
        <v>6.6941423577805328E-3</v>
      </c>
      <c r="AR119" s="121">
        <v>6.6941423577805328E-3</v>
      </c>
      <c r="AS119" s="121">
        <v>6.6941423577805328E-3</v>
      </c>
      <c r="AT119" s="121">
        <v>6.6941423577805328E-3</v>
      </c>
      <c r="AU119" s="121">
        <v>6.8648650654162743E-3</v>
      </c>
      <c r="AV119" s="121">
        <v>1.4876039967498941E-2</v>
      </c>
      <c r="AW119" s="121">
        <v>4104.2020468634273</v>
      </c>
      <c r="AX119" s="121">
        <v>281.68706247534897</v>
      </c>
      <c r="AY119" s="253">
        <v>0.91909253149989389</v>
      </c>
      <c r="AZ119" s="253">
        <v>8.2117222369028034E-2</v>
      </c>
      <c r="BA119" s="121">
        <v>4.4506818958363947</v>
      </c>
      <c r="BB119" s="121">
        <v>2.7429763883738008</v>
      </c>
      <c r="BC119" s="121">
        <v>8.0016258909730436</v>
      </c>
      <c r="BD119" s="121">
        <v>29.694257712850678</v>
      </c>
      <c r="BE119" s="121">
        <v>653.97622220675032</v>
      </c>
      <c r="BF119" s="121">
        <v>10.885930099200003</v>
      </c>
      <c r="BG119" s="121">
        <v>403.04865143230069</v>
      </c>
      <c r="BH119" s="121">
        <v>6.7090504166400002</v>
      </c>
      <c r="BI119" s="121">
        <v>135.05001608203773</v>
      </c>
      <c r="BJ119" s="121">
        <v>2.2480099199999999</v>
      </c>
      <c r="BK119" s="121">
        <v>12.066175952329329</v>
      </c>
      <c r="BL119" s="121">
        <v>0.20085064796159999</v>
      </c>
      <c r="BM119" s="121">
        <v>1143.9802699094103</v>
      </c>
      <c r="BN119" s="121">
        <v>21.610869133296767</v>
      </c>
      <c r="BO119" s="121">
        <v>1756.0807112805987</v>
      </c>
      <c r="BP119" s="121">
        <v>240.03235225825057</v>
      </c>
      <c r="BQ119" s="121">
        <v>53.507096500000003</v>
      </c>
      <c r="BR119" s="122">
        <v>9.96792329999999</v>
      </c>
      <c r="BS119" s="10"/>
      <c r="BT119" s="10"/>
      <c r="BU119" s="10"/>
      <c r="BV119" s="10"/>
      <c r="BW119" s="10"/>
      <c r="BX119" s="10"/>
      <c r="BY119" s="10"/>
      <c r="BZ119" s="10"/>
      <c r="CA119" s="10"/>
    </row>
    <row r="120" spans="2:79" x14ac:dyDescent="0.2">
      <c r="B120" s="123"/>
      <c r="C120" s="252"/>
      <c r="D120" s="252"/>
      <c r="E120" s="254"/>
      <c r="F120" s="254"/>
      <c r="G120" s="254"/>
      <c r="H120" s="121" t="s">
        <v>479</v>
      </c>
      <c r="I120" s="121" t="s">
        <v>481</v>
      </c>
      <c r="J120" s="121" t="s">
        <v>545</v>
      </c>
      <c r="K120" s="121" t="s">
        <v>482</v>
      </c>
      <c r="L120" s="121" t="s">
        <v>478</v>
      </c>
      <c r="M120" s="121">
        <v>31.230416000000002</v>
      </c>
      <c r="N120" s="121">
        <v>121.47370100000001</v>
      </c>
      <c r="O120" s="121">
        <v>35.1035355</v>
      </c>
      <c r="P120" s="121">
        <v>129.04236879999999</v>
      </c>
      <c r="Q120" s="121">
        <v>47.506405899999997</v>
      </c>
      <c r="R120" s="121">
        <v>19.049742999999999</v>
      </c>
      <c r="S120" s="121">
        <v>33.736540099999999</v>
      </c>
      <c r="T120" s="121">
        <v>-118.264982</v>
      </c>
      <c r="U120" s="121" t="s">
        <v>542</v>
      </c>
      <c r="V120" s="121">
        <v>826.53008575379351</v>
      </c>
      <c r="W120" s="121">
        <v>160.94</v>
      </c>
      <c r="X120" s="121">
        <v>8519.4252717745239</v>
      </c>
      <c r="Y120" s="121">
        <v>160.94</v>
      </c>
      <c r="Z120" s="121">
        <v>9136.6291838202542</v>
      </c>
      <c r="AA120" s="121">
        <v>1248.8529602403503</v>
      </c>
      <c r="AB120" s="121">
        <v>13.968</v>
      </c>
      <c r="AC120" s="121">
        <v>1.2479846399999999</v>
      </c>
      <c r="AD120" s="121">
        <v>67.639680000000013</v>
      </c>
      <c r="AE120" s="121">
        <v>41.686656000000006</v>
      </c>
      <c r="AF120" s="121">
        <v>134.27904270720001</v>
      </c>
      <c r="AG120" s="121">
        <v>192.20225270719999</v>
      </c>
      <c r="AH120" s="121">
        <v>987.47008575379346</v>
      </c>
      <c r="AI120" s="121">
        <v>8680.3652717745244</v>
      </c>
      <c r="AJ120" s="253">
        <v>10385.482144060605</v>
      </c>
      <c r="AK120" s="253">
        <v>13.792982157808988</v>
      </c>
      <c r="AL120" s="253">
        <v>1.2323474994802168</v>
      </c>
      <c r="AM120" s="121">
        <v>66.792160609959154</v>
      </c>
      <c r="AN120" s="121">
        <v>41.1643257751089</v>
      </c>
      <c r="AO120" s="121">
        <v>1165.5911390427073</v>
      </c>
      <c r="AP120" s="121">
        <v>1996.1130635388495</v>
      </c>
      <c r="AQ120" s="121">
        <v>1.8241869017550805E-2</v>
      </c>
      <c r="AR120" s="121">
        <v>1.8241869017550805E-2</v>
      </c>
      <c r="AS120" s="121">
        <v>1.8241869017550805E-2</v>
      </c>
      <c r="AT120" s="121">
        <v>1.8241869017550805E-2</v>
      </c>
      <c r="AU120" s="121">
        <v>6.8648650654162743E-3</v>
      </c>
      <c r="AV120" s="121">
        <v>1.4876039967498941E-2</v>
      </c>
      <c r="AW120" s="121">
        <v>3002.998956148565</v>
      </c>
      <c r="AX120" s="121">
        <v>281.68706247534897</v>
      </c>
      <c r="AY120" s="253">
        <v>0.25160977388416683</v>
      </c>
      <c r="AZ120" s="253">
        <v>2.2480321669624374E-2</v>
      </c>
      <c r="BA120" s="121">
        <v>1.2184138452460913</v>
      </c>
      <c r="BB120" s="121">
        <v>0.75091423898532705</v>
      </c>
      <c r="BC120" s="121">
        <v>8.0016258909730436</v>
      </c>
      <c r="BD120" s="121">
        <v>29.694257712850678</v>
      </c>
      <c r="BE120" s="121">
        <v>55.906230510759158</v>
      </c>
      <c r="BF120" s="121">
        <v>10.885930099200003</v>
      </c>
      <c r="BG120" s="121">
        <v>34.455275358468896</v>
      </c>
      <c r="BH120" s="121">
        <v>6.7090504166400002</v>
      </c>
      <c r="BI120" s="121">
        <v>11.544972237808988</v>
      </c>
      <c r="BJ120" s="121">
        <v>2.2480099199999999</v>
      </c>
      <c r="BK120" s="121">
        <v>1.0314968515186169</v>
      </c>
      <c r="BL120" s="121">
        <v>0.20085064796159999</v>
      </c>
      <c r="BM120" s="121">
        <v>1143.9802699094103</v>
      </c>
      <c r="BN120" s="121">
        <v>21.610869133296767</v>
      </c>
      <c r="BO120" s="121">
        <v>1756.0807112805987</v>
      </c>
      <c r="BP120" s="121">
        <v>240.03235225825057</v>
      </c>
      <c r="BQ120" s="121">
        <v>53.507096500000003</v>
      </c>
      <c r="BR120" s="122">
        <v>9.96792329999999</v>
      </c>
      <c r="BS120" s="10"/>
      <c r="BT120" s="10"/>
      <c r="BU120" s="10"/>
      <c r="BV120" s="10"/>
      <c r="BW120" s="10"/>
      <c r="BX120" s="10"/>
      <c r="BY120" s="10"/>
      <c r="BZ120" s="10"/>
      <c r="CA120" s="10"/>
    </row>
    <row r="121" spans="2:79" x14ac:dyDescent="0.2">
      <c r="B121" s="123"/>
      <c r="C121" s="252"/>
      <c r="D121" s="252"/>
      <c r="E121" s="254"/>
      <c r="F121" s="254"/>
      <c r="G121" s="254"/>
      <c r="H121" s="121" t="s">
        <v>480</v>
      </c>
      <c r="I121" s="121" t="s">
        <v>481</v>
      </c>
      <c r="J121" s="121" t="s">
        <v>545</v>
      </c>
      <c r="K121" s="121" t="s">
        <v>482</v>
      </c>
      <c r="L121" s="121" t="s">
        <v>478</v>
      </c>
      <c r="M121" s="121">
        <v>35.616811599999998</v>
      </c>
      <c r="N121" s="121">
        <v>139.79578069999999</v>
      </c>
      <c r="O121" s="121">
        <v>35.1035355</v>
      </c>
      <c r="P121" s="121">
        <v>129.04236879999999</v>
      </c>
      <c r="Q121" s="121">
        <v>47.506405899999997</v>
      </c>
      <c r="R121" s="121">
        <v>19.049742999999999</v>
      </c>
      <c r="S121" s="121">
        <v>33.736540099999999</v>
      </c>
      <c r="T121" s="121">
        <v>-118.264982</v>
      </c>
      <c r="U121" s="121" t="s">
        <v>542</v>
      </c>
      <c r="V121" s="121">
        <v>978.51678319176233</v>
      </c>
      <c r="W121" s="121">
        <v>160.94</v>
      </c>
      <c r="X121" s="121">
        <v>8519.4252717745239</v>
      </c>
      <c r="Y121" s="121">
        <v>160.94</v>
      </c>
      <c r="Z121" s="121">
        <v>9136.6291838202542</v>
      </c>
      <c r="AA121" s="121">
        <v>1248.8529602403503</v>
      </c>
      <c r="AB121" s="121">
        <v>13.968</v>
      </c>
      <c r="AC121" s="121">
        <v>1.2479846399999999</v>
      </c>
      <c r="AD121" s="121">
        <v>67.639680000000013</v>
      </c>
      <c r="AE121" s="121">
        <v>41.686656000000006</v>
      </c>
      <c r="AF121" s="121">
        <v>134.27904270720001</v>
      </c>
      <c r="AG121" s="121">
        <v>192.20225270719999</v>
      </c>
      <c r="AH121" s="121">
        <v>1139.4567831917623</v>
      </c>
      <c r="AI121" s="121">
        <v>8680.3652717745244</v>
      </c>
      <c r="AJ121" s="253">
        <v>10385.482144060605</v>
      </c>
      <c r="AK121" s="253">
        <v>15.915932347622535</v>
      </c>
      <c r="AL121" s="253">
        <v>1.4220245633671293</v>
      </c>
      <c r="AM121" s="121">
        <v>77.072492188920194</v>
      </c>
      <c r="AN121" s="121">
        <v>47.500142947781583</v>
      </c>
      <c r="AO121" s="121">
        <v>1165.5911390427073</v>
      </c>
      <c r="AP121" s="121">
        <v>1996.1130635388495</v>
      </c>
      <c r="AQ121" s="121">
        <v>1.652955341289717E-2</v>
      </c>
      <c r="AR121" s="121">
        <v>1.652955341289717E-2</v>
      </c>
      <c r="AS121" s="121">
        <v>1.652955341289717E-2</v>
      </c>
      <c r="AT121" s="121">
        <v>1.652955341289717E-2</v>
      </c>
      <c r="AU121" s="121">
        <v>6.8648650654162743E-3</v>
      </c>
      <c r="AV121" s="121">
        <v>1.4876039967498941E-2</v>
      </c>
      <c r="AW121" s="121">
        <v>3021.9277321538989</v>
      </c>
      <c r="AX121" s="121">
        <v>281.68706247534897</v>
      </c>
      <c r="AY121" s="253">
        <v>0.26308325385608455</v>
      </c>
      <c r="AZ121" s="253">
        <v>2.350543097462874E-2</v>
      </c>
      <c r="BA121" s="121">
        <v>1.2739738763018562</v>
      </c>
      <c r="BB121" s="121">
        <v>0.78515614997560657</v>
      </c>
      <c r="BC121" s="121">
        <v>8.0016258909730436</v>
      </c>
      <c r="BD121" s="121">
        <v>29.694257712850678</v>
      </c>
      <c r="BE121" s="121">
        <v>66.186562089720184</v>
      </c>
      <c r="BF121" s="121">
        <v>10.885930099200003</v>
      </c>
      <c r="BG121" s="121">
        <v>40.791092531141587</v>
      </c>
      <c r="BH121" s="121">
        <v>6.7090504166400002</v>
      </c>
      <c r="BI121" s="121">
        <v>13.667922427622536</v>
      </c>
      <c r="BJ121" s="121">
        <v>2.2480099199999999</v>
      </c>
      <c r="BK121" s="121">
        <v>1.2211739154055294</v>
      </c>
      <c r="BL121" s="121">
        <v>0.20085064796159999</v>
      </c>
      <c r="BM121" s="121">
        <v>1143.9802699094103</v>
      </c>
      <c r="BN121" s="121">
        <v>21.610869133296767</v>
      </c>
      <c r="BO121" s="121">
        <v>1756.0807112805987</v>
      </c>
      <c r="BP121" s="121">
        <v>240.03235225825057</v>
      </c>
      <c r="BQ121" s="121">
        <v>53.507096500000003</v>
      </c>
      <c r="BR121" s="122">
        <v>9.96792329999999</v>
      </c>
      <c r="BS121" s="10"/>
      <c r="BT121" s="10"/>
      <c r="BU121" s="10"/>
      <c r="BV121" s="10"/>
      <c r="BW121" s="10"/>
      <c r="BX121" s="10"/>
      <c r="BY121" s="10"/>
      <c r="BZ121" s="10"/>
      <c r="CA121" s="10"/>
    </row>
    <row r="122" spans="2:79" x14ac:dyDescent="0.2">
      <c r="B122" s="123"/>
      <c r="C122" s="252"/>
      <c r="D122" s="252"/>
      <c r="E122" s="254"/>
      <c r="F122" s="254"/>
      <c r="G122" s="254"/>
      <c r="H122" s="121" t="s">
        <v>481</v>
      </c>
      <c r="I122" s="121" t="s">
        <v>481</v>
      </c>
      <c r="J122" s="121" t="s">
        <v>545</v>
      </c>
      <c r="K122" s="121" t="s">
        <v>482</v>
      </c>
      <c r="L122" s="121" t="s">
        <v>478</v>
      </c>
      <c r="M122" s="121">
        <v>35.1035355</v>
      </c>
      <c r="N122" s="121">
        <v>129.04236879999999</v>
      </c>
      <c r="O122" s="121">
        <v>35.1035355</v>
      </c>
      <c r="P122" s="121">
        <v>129.04236879999999</v>
      </c>
      <c r="Q122" s="121">
        <v>47.506405899999997</v>
      </c>
      <c r="R122" s="121">
        <v>19.049742999999999</v>
      </c>
      <c r="S122" s="121">
        <v>33.736540099999999</v>
      </c>
      <c r="T122" s="121">
        <v>-118.264982</v>
      </c>
      <c r="U122" s="121" t="s">
        <v>541</v>
      </c>
      <c r="V122" s="121">
        <v>0</v>
      </c>
      <c r="W122" s="121">
        <v>160.94</v>
      </c>
      <c r="X122" s="121">
        <v>8519.4252717745239</v>
      </c>
      <c r="Y122" s="121">
        <v>160.94</v>
      </c>
      <c r="Z122" s="121">
        <v>9136.6291838202542</v>
      </c>
      <c r="AA122" s="121">
        <v>1248.8529602403503</v>
      </c>
      <c r="AB122" s="121">
        <v>13.968</v>
      </c>
      <c r="AC122" s="121">
        <v>1.2479846399999999</v>
      </c>
      <c r="AD122" s="121">
        <v>67.639680000000013</v>
      </c>
      <c r="AE122" s="121">
        <v>41.686656000000006</v>
      </c>
      <c r="AF122" s="121">
        <v>134.27904270720001</v>
      </c>
      <c r="AG122" s="121">
        <v>192.20225270719999</v>
      </c>
      <c r="AH122" s="121">
        <v>160.94</v>
      </c>
      <c r="AI122" s="121">
        <v>8680.3652717745244</v>
      </c>
      <c r="AJ122" s="253">
        <v>10385.482144060605</v>
      </c>
      <c r="AK122" s="253">
        <v>2.2480099199999999</v>
      </c>
      <c r="AL122" s="253">
        <v>0.20085064796159999</v>
      </c>
      <c r="AM122" s="121">
        <v>10.885930099200003</v>
      </c>
      <c r="AN122" s="121">
        <v>6.7090504166400002</v>
      </c>
      <c r="AO122" s="121">
        <v>1165.5911390427073</v>
      </c>
      <c r="AP122" s="121">
        <v>1996.1130635388495</v>
      </c>
      <c r="AQ122" s="121">
        <v>8.4169999999999995E-2</v>
      </c>
      <c r="AR122" s="121">
        <v>8.4169999999999995E-2</v>
      </c>
      <c r="AS122" s="121">
        <v>8.4169999999999995E-2</v>
      </c>
      <c r="AT122" s="121">
        <v>8.4169999999999995E-2</v>
      </c>
      <c r="AU122" s="121">
        <v>6.8648650654162743E-3</v>
      </c>
      <c r="AV122" s="121">
        <v>1.4876039967498941E-2</v>
      </c>
      <c r="AW122" s="121">
        <v>2900.060981190009</v>
      </c>
      <c r="AX122" s="121">
        <v>281.68706247534897</v>
      </c>
      <c r="AY122" s="253">
        <v>0.18921499496639999</v>
      </c>
      <c r="AZ122" s="253">
        <v>1.6905599038927868E-2</v>
      </c>
      <c r="BA122" s="121">
        <v>0.91626873644966422</v>
      </c>
      <c r="BB122" s="121">
        <v>0.56470077356858883</v>
      </c>
      <c r="BC122" s="121">
        <v>8.0016258909730436</v>
      </c>
      <c r="BD122" s="121">
        <v>29.694257712850678</v>
      </c>
      <c r="BE122" s="121">
        <v>0</v>
      </c>
      <c r="BF122" s="121">
        <v>10.885930099200003</v>
      </c>
      <c r="BG122" s="121">
        <v>0</v>
      </c>
      <c r="BH122" s="121">
        <v>6.7090504166400002</v>
      </c>
      <c r="BI122" s="121">
        <v>0</v>
      </c>
      <c r="BJ122" s="121">
        <v>2.2480099199999999</v>
      </c>
      <c r="BK122" s="121">
        <v>0</v>
      </c>
      <c r="BL122" s="121">
        <v>0.20085064796159999</v>
      </c>
      <c r="BM122" s="121">
        <v>1143.9802699094103</v>
      </c>
      <c r="BN122" s="121">
        <v>21.610869133296767</v>
      </c>
      <c r="BO122" s="121">
        <v>1756.0807112805987</v>
      </c>
      <c r="BP122" s="121">
        <v>240.03235225825057</v>
      </c>
      <c r="BQ122" s="121">
        <v>53.507096500000003</v>
      </c>
      <c r="BR122" s="122">
        <v>9.96792329999999</v>
      </c>
      <c r="BS122" s="10"/>
      <c r="BT122" s="10"/>
      <c r="BU122" s="10"/>
      <c r="BV122" s="10"/>
      <c r="BW122" s="10"/>
      <c r="BX122" s="10"/>
      <c r="BY122" s="10"/>
      <c r="BZ122" s="10"/>
      <c r="CA122" s="10"/>
    </row>
    <row r="123" spans="2:79" x14ac:dyDescent="0.2">
      <c r="B123" s="123"/>
      <c r="C123" s="252"/>
      <c r="D123" s="252"/>
      <c r="E123" s="254"/>
      <c r="F123" s="254"/>
      <c r="G123" s="254"/>
      <c r="H123" s="121" t="s">
        <v>482</v>
      </c>
      <c r="I123" s="121" t="s">
        <v>481</v>
      </c>
      <c r="J123" s="121" t="s">
        <v>545</v>
      </c>
      <c r="K123" s="121" t="s">
        <v>482</v>
      </c>
      <c r="L123" s="121" t="s">
        <v>478</v>
      </c>
      <c r="M123" s="121">
        <v>53.507096500000003</v>
      </c>
      <c r="N123" s="121">
        <v>9.96792329999999</v>
      </c>
      <c r="O123" s="121">
        <v>35.1035355</v>
      </c>
      <c r="P123" s="121">
        <v>129.04236879999999</v>
      </c>
      <c r="Q123" s="121">
        <v>47.506405899999997</v>
      </c>
      <c r="R123" s="121">
        <v>19.049742999999999</v>
      </c>
      <c r="S123" s="121">
        <v>33.736540099999999</v>
      </c>
      <c r="T123" s="121">
        <v>-118.264982</v>
      </c>
      <c r="U123" s="121" t="s">
        <v>542</v>
      </c>
      <c r="V123" s="121">
        <v>8581.075035990847</v>
      </c>
      <c r="W123" s="121">
        <v>160.94</v>
      </c>
      <c r="X123" s="121">
        <v>8519.4252717745239</v>
      </c>
      <c r="Y123" s="121">
        <v>160.94</v>
      </c>
      <c r="Z123" s="121">
        <v>9136.6291838202542</v>
      </c>
      <c r="AA123" s="121">
        <v>1248.8529602403503</v>
      </c>
      <c r="AB123" s="121">
        <v>13.968</v>
      </c>
      <c r="AC123" s="121">
        <v>1.2479846399999999</v>
      </c>
      <c r="AD123" s="121">
        <v>67.639680000000013</v>
      </c>
      <c r="AE123" s="121">
        <v>41.686656000000006</v>
      </c>
      <c r="AF123" s="121">
        <v>134.27904270720001</v>
      </c>
      <c r="AG123" s="121">
        <v>192.20225270719999</v>
      </c>
      <c r="AH123" s="121">
        <v>8742.0150359908475</v>
      </c>
      <c r="AI123" s="121">
        <v>8680.3652717745244</v>
      </c>
      <c r="AJ123" s="253">
        <v>10385.482144060605</v>
      </c>
      <c r="AK123" s="253">
        <v>122.10846602272015</v>
      </c>
      <c r="AL123" s="253">
        <v>10.909900487565624</v>
      </c>
      <c r="AM123" s="121">
        <v>591.30709958960949</v>
      </c>
      <c r="AN123" s="121">
        <v>364.42537355217814</v>
      </c>
      <c r="AO123" s="121">
        <v>1165.5911390427073</v>
      </c>
      <c r="AP123" s="121">
        <v>1996.1130635388495</v>
      </c>
      <c r="AQ123" s="121">
        <v>6.8545663771513062E-3</v>
      </c>
      <c r="AR123" s="121">
        <v>6.8545663771513062E-3</v>
      </c>
      <c r="AS123" s="121">
        <v>6.8545663771513062E-3</v>
      </c>
      <c r="AT123" s="121">
        <v>6.8545663771513062E-3</v>
      </c>
      <c r="AU123" s="121">
        <v>6.8648650654162743E-3</v>
      </c>
      <c r="AV123" s="121">
        <v>1.4876039967498941E-2</v>
      </c>
      <c r="AW123" s="121">
        <v>3968.7679797582809</v>
      </c>
      <c r="AX123" s="121">
        <v>281.68706247534897</v>
      </c>
      <c r="AY123" s="253">
        <v>0.83700058556486023</v>
      </c>
      <c r="AZ123" s="253">
        <v>7.4782637060133966E-2</v>
      </c>
      <c r="BA123" s="121">
        <v>4.0531537634177965</v>
      </c>
      <c r="BB123" s="121">
        <v>2.4979779125315651</v>
      </c>
      <c r="BC123" s="121">
        <v>8.0016258909730436</v>
      </c>
      <c r="BD123" s="121">
        <v>29.694257712850678</v>
      </c>
      <c r="BE123" s="121">
        <v>580.4211694904094</v>
      </c>
      <c r="BF123" s="121">
        <v>10.885930099200003</v>
      </c>
      <c r="BG123" s="121">
        <v>357.71632313553806</v>
      </c>
      <c r="BH123" s="121">
        <v>6.7090504166400002</v>
      </c>
      <c r="BI123" s="121">
        <v>119.86045610272015</v>
      </c>
      <c r="BJ123" s="121">
        <v>2.2480099199999999</v>
      </c>
      <c r="BK123" s="121">
        <v>10.709049839604024</v>
      </c>
      <c r="BL123" s="121">
        <v>0.20085064796159999</v>
      </c>
      <c r="BM123" s="121">
        <v>1143.9802699094103</v>
      </c>
      <c r="BN123" s="121">
        <v>21.610869133296767</v>
      </c>
      <c r="BO123" s="121">
        <v>1756.0807112805987</v>
      </c>
      <c r="BP123" s="121">
        <v>240.03235225825057</v>
      </c>
      <c r="BQ123" s="121">
        <v>53.507096500000003</v>
      </c>
      <c r="BR123" s="122">
        <v>9.96792329999999</v>
      </c>
      <c r="BS123" s="10"/>
      <c r="BT123" s="10"/>
      <c r="BU123" s="10"/>
      <c r="BV123" s="10"/>
      <c r="BW123" s="10"/>
      <c r="BX123" s="10"/>
      <c r="BY123" s="10"/>
      <c r="BZ123" s="10"/>
      <c r="CA123" s="10"/>
    </row>
    <row r="124" spans="2:79" x14ac:dyDescent="0.2">
      <c r="B124" s="123" t="str">
        <f>'[1]LIB Maf LCI'!C14</f>
        <v>BMW 5-Series Plug in (530e)</v>
      </c>
      <c r="C124" s="252" t="str">
        <f>'[1]LIB Maf LCI'!D14</f>
        <v>PHEV</v>
      </c>
      <c r="D124" s="252" t="str">
        <f>'[1]LIB Maf LCI'!H14</f>
        <v>Korea</v>
      </c>
      <c r="E124" s="254" t="str">
        <f>'[1]LIB Maf LCI'!I14</f>
        <v>Germany</v>
      </c>
      <c r="F124" s="254">
        <f>F84</f>
        <v>0</v>
      </c>
      <c r="G124" s="254">
        <f>F40</f>
        <v>0</v>
      </c>
      <c r="H124" s="121" t="s">
        <v>478</v>
      </c>
      <c r="I124" s="121" t="s">
        <v>481</v>
      </c>
      <c r="J124" s="121" t="s">
        <v>482</v>
      </c>
      <c r="K124" s="121" t="s">
        <v>547</v>
      </c>
      <c r="L124" s="121" t="s">
        <v>478</v>
      </c>
      <c r="M124" s="121">
        <v>33.736540099999999</v>
      </c>
      <c r="N124" s="121">
        <v>-118.264982</v>
      </c>
      <c r="O124" s="121">
        <v>35.1035355</v>
      </c>
      <c r="P124" s="121">
        <v>129.04236879999999</v>
      </c>
      <c r="Q124" s="121">
        <v>53.507096500000003</v>
      </c>
      <c r="R124" s="121">
        <v>9.96792329999999</v>
      </c>
      <c r="S124" s="121">
        <v>33.736540099999999</v>
      </c>
      <c r="T124" s="121">
        <v>-118.264982</v>
      </c>
      <c r="U124" s="121" t="s">
        <v>542</v>
      </c>
      <c r="V124" s="121">
        <v>9668.5292154952567</v>
      </c>
      <c r="W124" s="121">
        <v>160.94</v>
      </c>
      <c r="X124" s="121">
        <v>8581.075035990847</v>
      </c>
      <c r="Y124" s="121">
        <v>160.94</v>
      </c>
      <c r="Z124" s="121">
        <v>9871.6124367637531</v>
      </c>
      <c r="AA124" s="121">
        <v>1057.2982144473692</v>
      </c>
      <c r="AB124" s="121">
        <v>6.4799999999999995</v>
      </c>
      <c r="AC124" s="121">
        <v>0.39014783999999997</v>
      </c>
      <c r="AD124" s="121">
        <v>20.266559999999998</v>
      </c>
      <c r="AE124" s="121">
        <v>12.313056</v>
      </c>
      <c r="AF124" s="121">
        <v>44.521699353599999</v>
      </c>
      <c r="AG124" s="121">
        <v>79.709019353599999</v>
      </c>
      <c r="AH124" s="121">
        <v>9829.4692154952572</v>
      </c>
      <c r="AI124" s="121">
        <v>8742.0150359908475</v>
      </c>
      <c r="AJ124" s="253">
        <v>10928.910651211123</v>
      </c>
      <c r="AK124" s="253">
        <v>63.694960516409267</v>
      </c>
      <c r="AL124" s="253">
        <v>3.8349461827719686</v>
      </c>
      <c r="AM124" s="121">
        <v>199.20952762398755</v>
      </c>
      <c r="AN124" s="121">
        <v>121.03080490066917</v>
      </c>
      <c r="AO124" s="121">
        <v>389.20936517703524</v>
      </c>
      <c r="AP124" s="121">
        <v>871.13275061115257</v>
      </c>
      <c r="AQ124" s="121">
        <v>6.6941423577805328E-3</v>
      </c>
      <c r="AR124" s="121">
        <v>6.6941423577805328E-3</v>
      </c>
      <c r="AS124" s="121">
        <v>6.6941423577805328E-3</v>
      </c>
      <c r="AT124" s="121">
        <v>6.6941423577805328E-3</v>
      </c>
      <c r="AU124" s="121">
        <v>6.8545663771513062E-3</v>
      </c>
      <c r="AV124" s="121">
        <v>1.3024527744624195E-2</v>
      </c>
      <c r="AW124" s="121">
        <v>1550.3217838877356</v>
      </c>
      <c r="AX124" s="121">
        <v>97.790571124290054</v>
      </c>
      <c r="AY124" s="253">
        <v>0.42638313317005389</v>
      </c>
      <c r="AZ124" s="253">
        <v>2.5671675681902602E-2</v>
      </c>
      <c r="BA124" s="121">
        <v>1.3335369369411862</v>
      </c>
      <c r="BB124" s="121">
        <v>0.81019743768184116</v>
      </c>
      <c r="BC124" s="121">
        <v>2.66786142821491</v>
      </c>
      <c r="BD124" s="121">
        <v>11.346092679585746</v>
      </c>
      <c r="BE124" s="121">
        <v>195.94782745758752</v>
      </c>
      <c r="BF124" s="121">
        <v>3.2617001663999994</v>
      </c>
      <c r="BG124" s="121">
        <v>119.04914166802916</v>
      </c>
      <c r="BH124" s="121">
        <v>1.9816632326399999</v>
      </c>
      <c r="BI124" s="121">
        <v>62.652069316409261</v>
      </c>
      <c r="BJ124" s="121">
        <v>1.0428911999999999</v>
      </c>
      <c r="BK124" s="121">
        <v>3.7721557894023685</v>
      </c>
      <c r="BL124" s="121">
        <v>6.2790393369600003E-2</v>
      </c>
      <c r="BM124" s="121">
        <v>382.04404288306682</v>
      </c>
      <c r="BN124" s="121">
        <v>7.1653222939683836</v>
      </c>
      <c r="BO124" s="121">
        <v>786.85654677324044</v>
      </c>
      <c r="BP124" s="121">
        <v>84.276203837912078</v>
      </c>
      <c r="BQ124" s="121">
        <v>48.2208282</v>
      </c>
      <c r="BR124" s="122">
        <v>16.239636099999998</v>
      </c>
      <c r="BS124" s="10"/>
      <c r="BT124" s="10"/>
      <c r="BU124" s="10"/>
      <c r="BV124" s="10"/>
      <c r="BW124" s="10"/>
      <c r="BX124" s="10"/>
      <c r="BY124" s="10"/>
      <c r="BZ124" s="10"/>
      <c r="CA124" s="10"/>
    </row>
    <row r="125" spans="2:79" x14ac:dyDescent="0.2">
      <c r="B125" s="123"/>
      <c r="C125" s="252"/>
      <c r="D125" s="252"/>
      <c r="E125" s="254"/>
      <c r="F125" s="254"/>
      <c r="G125" s="254"/>
      <c r="H125" s="121" t="s">
        <v>479</v>
      </c>
      <c r="I125" s="121" t="s">
        <v>481</v>
      </c>
      <c r="J125" s="121" t="s">
        <v>482</v>
      </c>
      <c r="K125" s="121" t="s">
        <v>547</v>
      </c>
      <c r="L125" s="121" t="s">
        <v>478</v>
      </c>
      <c r="M125" s="121">
        <v>31.230416000000002</v>
      </c>
      <c r="N125" s="121">
        <v>121.47370100000001</v>
      </c>
      <c r="O125" s="121">
        <v>35.1035355</v>
      </c>
      <c r="P125" s="121">
        <v>129.04236879999999</v>
      </c>
      <c r="Q125" s="121">
        <v>53.507096500000003</v>
      </c>
      <c r="R125" s="121">
        <v>9.96792329999999</v>
      </c>
      <c r="S125" s="121">
        <v>33.736540099999999</v>
      </c>
      <c r="T125" s="121">
        <v>-118.264982</v>
      </c>
      <c r="U125" s="121" t="s">
        <v>542</v>
      </c>
      <c r="V125" s="121">
        <v>826.53008575379351</v>
      </c>
      <c r="W125" s="121">
        <v>160.94</v>
      </c>
      <c r="X125" s="121">
        <v>8581.075035990847</v>
      </c>
      <c r="Y125" s="121">
        <v>160.94</v>
      </c>
      <c r="Z125" s="121">
        <v>9871.6124367637531</v>
      </c>
      <c r="AA125" s="121">
        <v>1057.2982144473692</v>
      </c>
      <c r="AB125" s="121">
        <v>6.4799999999999995</v>
      </c>
      <c r="AC125" s="121">
        <v>0.39014783999999997</v>
      </c>
      <c r="AD125" s="121">
        <v>20.266559999999998</v>
      </c>
      <c r="AE125" s="121">
        <v>12.313056</v>
      </c>
      <c r="AF125" s="121">
        <v>44.521699353599999</v>
      </c>
      <c r="AG125" s="121">
        <v>79.709019353599999</v>
      </c>
      <c r="AH125" s="121">
        <v>987.47008575379346</v>
      </c>
      <c r="AI125" s="121">
        <v>8742.0150359908475</v>
      </c>
      <c r="AJ125" s="253">
        <v>10928.910651211123</v>
      </c>
      <c r="AK125" s="253">
        <v>6.3988061556845812</v>
      </c>
      <c r="AL125" s="253">
        <v>0.38525932102145727</v>
      </c>
      <c r="AM125" s="121">
        <v>20.012621741134396</v>
      </c>
      <c r="AN125" s="121">
        <v>12.158774464211261</v>
      </c>
      <c r="AO125" s="121">
        <v>389.20936517703524</v>
      </c>
      <c r="AP125" s="121">
        <v>871.13275061115257</v>
      </c>
      <c r="AQ125" s="121">
        <v>1.8241869017550805E-2</v>
      </c>
      <c r="AR125" s="121">
        <v>1.8241869017550805E-2</v>
      </c>
      <c r="AS125" s="121">
        <v>1.8241869017550805E-2</v>
      </c>
      <c r="AT125" s="121">
        <v>1.8241869017550805E-2</v>
      </c>
      <c r="AU125" s="121">
        <v>6.8545663771513062E-3</v>
      </c>
      <c r="AV125" s="121">
        <v>1.3024527744624195E-2</v>
      </c>
      <c r="AW125" s="121">
        <v>1201.5070063459493</v>
      </c>
      <c r="AX125" s="121">
        <v>97.790571124290054</v>
      </c>
      <c r="AY125" s="253">
        <v>0.11672618376069593</v>
      </c>
      <c r="AZ125" s="253">
        <v>7.0278500718639813E-3</v>
      </c>
      <c r="BA125" s="121">
        <v>0.3650676244995632</v>
      </c>
      <c r="BB125" s="121">
        <v>0.22179877119008329</v>
      </c>
      <c r="BC125" s="121">
        <v>2.66786142821491</v>
      </c>
      <c r="BD125" s="121">
        <v>11.346092679585746</v>
      </c>
      <c r="BE125" s="121">
        <v>16.750921574734399</v>
      </c>
      <c r="BF125" s="121">
        <v>3.2617001663999994</v>
      </c>
      <c r="BG125" s="121">
        <v>10.177111231571262</v>
      </c>
      <c r="BH125" s="121">
        <v>1.9816632326399999</v>
      </c>
      <c r="BI125" s="121">
        <v>5.3559149556845815</v>
      </c>
      <c r="BJ125" s="121">
        <v>1.0428911999999999</v>
      </c>
      <c r="BK125" s="121">
        <v>0.32246892765185725</v>
      </c>
      <c r="BL125" s="121">
        <v>6.2790393369600003E-2</v>
      </c>
      <c r="BM125" s="121">
        <v>382.04404288306682</v>
      </c>
      <c r="BN125" s="121">
        <v>7.1653222939683836</v>
      </c>
      <c r="BO125" s="121">
        <v>786.85654677324044</v>
      </c>
      <c r="BP125" s="121">
        <v>84.276203837912078</v>
      </c>
      <c r="BQ125" s="121">
        <v>48.2208282</v>
      </c>
      <c r="BR125" s="122">
        <v>16.239636099999998</v>
      </c>
      <c r="BS125" s="10"/>
      <c r="BT125" s="10"/>
      <c r="BU125" s="10"/>
      <c r="BV125" s="10"/>
      <c r="BW125" s="10"/>
      <c r="BX125" s="10"/>
      <c r="BY125" s="10"/>
      <c r="BZ125" s="10"/>
      <c r="CA125" s="10"/>
    </row>
    <row r="126" spans="2:79" x14ac:dyDescent="0.2">
      <c r="B126" s="123"/>
      <c r="C126" s="252"/>
      <c r="D126" s="252"/>
      <c r="E126" s="254"/>
      <c r="F126" s="254"/>
      <c r="G126" s="254"/>
      <c r="H126" s="121" t="s">
        <v>480</v>
      </c>
      <c r="I126" s="121" t="s">
        <v>481</v>
      </c>
      <c r="J126" s="121" t="s">
        <v>482</v>
      </c>
      <c r="K126" s="121" t="s">
        <v>547</v>
      </c>
      <c r="L126" s="121" t="s">
        <v>478</v>
      </c>
      <c r="M126" s="121">
        <v>35.616811599999998</v>
      </c>
      <c r="N126" s="121">
        <v>139.79578069999999</v>
      </c>
      <c r="O126" s="121">
        <v>35.1035355</v>
      </c>
      <c r="P126" s="121">
        <v>129.04236879999999</v>
      </c>
      <c r="Q126" s="121">
        <v>53.507096500000003</v>
      </c>
      <c r="R126" s="121">
        <v>9.96792329999999</v>
      </c>
      <c r="S126" s="121">
        <v>33.736540099999999</v>
      </c>
      <c r="T126" s="121">
        <v>-118.264982</v>
      </c>
      <c r="U126" s="121" t="s">
        <v>542</v>
      </c>
      <c r="V126" s="121">
        <v>978.51678319176233</v>
      </c>
      <c r="W126" s="121">
        <v>160.94</v>
      </c>
      <c r="X126" s="121">
        <v>8581.075035990847</v>
      </c>
      <c r="Y126" s="121">
        <v>160.94</v>
      </c>
      <c r="Z126" s="121">
        <v>9871.6124367637531</v>
      </c>
      <c r="AA126" s="121">
        <v>1057.2982144473692</v>
      </c>
      <c r="AB126" s="121">
        <v>6.4799999999999995</v>
      </c>
      <c r="AC126" s="121">
        <v>0.39014783999999997</v>
      </c>
      <c r="AD126" s="121">
        <v>20.266559999999998</v>
      </c>
      <c r="AE126" s="121">
        <v>12.313056</v>
      </c>
      <c r="AF126" s="121">
        <v>44.521699353599999</v>
      </c>
      <c r="AG126" s="121">
        <v>79.709019353599999</v>
      </c>
      <c r="AH126" s="121">
        <v>1139.4567831917623</v>
      </c>
      <c r="AI126" s="121">
        <v>8742.0150359908475</v>
      </c>
      <c r="AJ126" s="253">
        <v>10928.910651211123</v>
      </c>
      <c r="AK126" s="253">
        <v>7.3836799550826191</v>
      </c>
      <c r="AL126" s="253">
        <v>0.44455660273561431</v>
      </c>
      <c r="AM126" s="121">
        <v>23.092869263962839</v>
      </c>
      <c r="AN126" s="121">
        <v>14.030195181020026</v>
      </c>
      <c r="AO126" s="121">
        <v>389.20936517703524</v>
      </c>
      <c r="AP126" s="121">
        <v>871.13275061115257</v>
      </c>
      <c r="AQ126" s="121">
        <v>1.652955341289717E-2</v>
      </c>
      <c r="AR126" s="121">
        <v>1.652955341289717E-2</v>
      </c>
      <c r="AS126" s="121">
        <v>1.652955341289717E-2</v>
      </c>
      <c r="AT126" s="121">
        <v>1.652955341289717E-2</v>
      </c>
      <c r="AU126" s="121">
        <v>6.8545663771513062E-3</v>
      </c>
      <c r="AV126" s="121">
        <v>1.3024527744624195E-2</v>
      </c>
      <c r="AW126" s="121">
        <v>1207.5028456666987</v>
      </c>
      <c r="AX126" s="121">
        <v>97.790571124290054</v>
      </c>
      <c r="AY126" s="253">
        <v>0.12204893220127633</v>
      </c>
      <c r="AZ126" s="253">
        <v>7.3483221099744454E-3</v>
      </c>
      <c r="BA126" s="121">
        <v>0.3817148159557251</v>
      </c>
      <c r="BB126" s="121">
        <v>0.23191286063804301</v>
      </c>
      <c r="BC126" s="121">
        <v>2.66786142821491</v>
      </c>
      <c r="BD126" s="121">
        <v>11.346092679585746</v>
      </c>
      <c r="BE126" s="121">
        <v>19.831169097562842</v>
      </c>
      <c r="BF126" s="121">
        <v>3.2617001663999994</v>
      </c>
      <c r="BG126" s="121">
        <v>12.048531948380029</v>
      </c>
      <c r="BH126" s="121">
        <v>1.9816632326399999</v>
      </c>
      <c r="BI126" s="121">
        <v>6.3407887550826194</v>
      </c>
      <c r="BJ126" s="121">
        <v>1.0428911999999999</v>
      </c>
      <c r="BK126" s="121">
        <v>0.3817662093660143</v>
      </c>
      <c r="BL126" s="121">
        <v>6.2790393369600003E-2</v>
      </c>
      <c r="BM126" s="121">
        <v>382.04404288306682</v>
      </c>
      <c r="BN126" s="121">
        <v>7.1653222939683836</v>
      </c>
      <c r="BO126" s="121">
        <v>786.85654677324044</v>
      </c>
      <c r="BP126" s="121">
        <v>84.276203837912078</v>
      </c>
      <c r="BQ126" s="121">
        <v>48.2208282</v>
      </c>
      <c r="BR126" s="122">
        <v>16.239636099999998</v>
      </c>
      <c r="BS126" s="10"/>
      <c r="BT126" s="10"/>
      <c r="BU126" s="10"/>
      <c r="BV126" s="10"/>
      <c r="BW126" s="10"/>
      <c r="BX126" s="10"/>
      <c r="BY126" s="10"/>
      <c r="BZ126" s="10"/>
      <c r="CA126" s="10"/>
    </row>
    <row r="127" spans="2:79" x14ac:dyDescent="0.2">
      <c r="B127" s="123"/>
      <c r="C127" s="252"/>
      <c r="D127" s="252"/>
      <c r="E127" s="254"/>
      <c r="F127" s="254"/>
      <c r="G127" s="254"/>
      <c r="H127" s="121" t="s">
        <v>481</v>
      </c>
      <c r="I127" s="121" t="s">
        <v>481</v>
      </c>
      <c r="J127" s="121" t="s">
        <v>482</v>
      </c>
      <c r="K127" s="121" t="s">
        <v>547</v>
      </c>
      <c r="L127" s="121" t="s">
        <v>478</v>
      </c>
      <c r="M127" s="121">
        <v>35.1035355</v>
      </c>
      <c r="N127" s="121">
        <v>129.04236879999999</v>
      </c>
      <c r="O127" s="121">
        <v>35.1035355</v>
      </c>
      <c r="P127" s="121">
        <v>129.04236879999999</v>
      </c>
      <c r="Q127" s="121">
        <v>53.507096500000003</v>
      </c>
      <c r="R127" s="121">
        <v>9.96792329999999</v>
      </c>
      <c r="S127" s="121">
        <v>33.736540099999999</v>
      </c>
      <c r="T127" s="121">
        <v>-118.264982</v>
      </c>
      <c r="U127" s="121" t="s">
        <v>541</v>
      </c>
      <c r="V127" s="121">
        <v>0</v>
      </c>
      <c r="W127" s="121">
        <v>160.94</v>
      </c>
      <c r="X127" s="121">
        <v>8581.075035990847</v>
      </c>
      <c r="Y127" s="121">
        <v>160.94</v>
      </c>
      <c r="Z127" s="121">
        <v>9871.6124367637531</v>
      </c>
      <c r="AA127" s="121">
        <v>1057.2982144473692</v>
      </c>
      <c r="AB127" s="121">
        <v>6.4799999999999995</v>
      </c>
      <c r="AC127" s="121">
        <v>0.39014783999999997</v>
      </c>
      <c r="AD127" s="121">
        <v>20.266559999999998</v>
      </c>
      <c r="AE127" s="121">
        <v>12.313056</v>
      </c>
      <c r="AF127" s="121">
        <v>44.521699353599999</v>
      </c>
      <c r="AG127" s="121">
        <v>79.709019353599999</v>
      </c>
      <c r="AH127" s="121">
        <v>160.94</v>
      </c>
      <c r="AI127" s="121">
        <v>8742.0150359908475</v>
      </c>
      <c r="AJ127" s="253">
        <v>10928.910651211123</v>
      </c>
      <c r="AK127" s="253">
        <v>1.0428911999999999</v>
      </c>
      <c r="AL127" s="253">
        <v>6.2790393369600003E-2</v>
      </c>
      <c r="AM127" s="121">
        <v>3.2617001663999994</v>
      </c>
      <c r="AN127" s="121">
        <v>1.9816632326399999</v>
      </c>
      <c r="AO127" s="121">
        <v>389.20936517703524</v>
      </c>
      <c r="AP127" s="121">
        <v>871.13275061115257</v>
      </c>
      <c r="AQ127" s="121">
        <v>8.4169999999999995E-2</v>
      </c>
      <c r="AR127" s="121">
        <v>8.4169999999999995E-2</v>
      </c>
      <c r="AS127" s="121">
        <v>8.4169999999999995E-2</v>
      </c>
      <c r="AT127" s="121">
        <v>8.4169999999999995E-2</v>
      </c>
      <c r="AU127" s="121">
        <v>6.8545663771513062E-3</v>
      </c>
      <c r="AV127" s="121">
        <v>1.3024527744624195E-2</v>
      </c>
      <c r="AW127" s="121">
        <v>1168.9005896563074</v>
      </c>
      <c r="AX127" s="121">
        <v>97.790571124290054</v>
      </c>
      <c r="AY127" s="253">
        <v>8.7780152303999992E-2</v>
      </c>
      <c r="AZ127" s="253">
        <v>5.2850674099192323E-3</v>
      </c>
      <c r="BA127" s="121">
        <v>0.27453730300588791</v>
      </c>
      <c r="BB127" s="121">
        <v>0.16679659429130878</v>
      </c>
      <c r="BC127" s="121">
        <v>2.66786142821491</v>
      </c>
      <c r="BD127" s="121">
        <v>11.346092679585746</v>
      </c>
      <c r="BE127" s="121">
        <v>0</v>
      </c>
      <c r="BF127" s="121">
        <v>3.2617001663999994</v>
      </c>
      <c r="BG127" s="121">
        <v>0</v>
      </c>
      <c r="BH127" s="121">
        <v>1.9816632326399999</v>
      </c>
      <c r="BI127" s="121">
        <v>0</v>
      </c>
      <c r="BJ127" s="121">
        <v>1.0428911999999999</v>
      </c>
      <c r="BK127" s="121">
        <v>0</v>
      </c>
      <c r="BL127" s="121">
        <v>6.2790393369600003E-2</v>
      </c>
      <c r="BM127" s="121">
        <v>382.04404288306682</v>
      </c>
      <c r="BN127" s="121">
        <v>7.1653222939683836</v>
      </c>
      <c r="BO127" s="121">
        <v>786.85654677324044</v>
      </c>
      <c r="BP127" s="121">
        <v>84.276203837912078</v>
      </c>
      <c r="BQ127" s="121">
        <v>48.2208282</v>
      </c>
      <c r="BR127" s="122">
        <v>16.239636099999998</v>
      </c>
      <c r="BS127" s="10"/>
      <c r="BT127" s="10"/>
      <c r="BU127" s="10"/>
      <c r="BV127" s="10"/>
      <c r="BW127" s="10"/>
      <c r="BX127" s="10"/>
      <c r="BY127" s="10"/>
      <c r="BZ127" s="10"/>
      <c r="CA127" s="10"/>
    </row>
    <row r="128" spans="2:79" x14ac:dyDescent="0.2">
      <c r="B128" s="123"/>
      <c r="C128" s="252"/>
      <c r="D128" s="252"/>
      <c r="E128" s="254"/>
      <c r="F128" s="254"/>
      <c r="G128" s="254"/>
      <c r="H128" s="121" t="s">
        <v>482</v>
      </c>
      <c r="I128" s="121" t="s">
        <v>481</v>
      </c>
      <c r="J128" s="121" t="s">
        <v>482</v>
      </c>
      <c r="K128" s="121" t="s">
        <v>547</v>
      </c>
      <c r="L128" s="121" t="s">
        <v>478</v>
      </c>
      <c r="M128" s="121">
        <v>53.507096500000003</v>
      </c>
      <c r="N128" s="121">
        <v>9.96792329999999</v>
      </c>
      <c r="O128" s="121">
        <v>35.1035355</v>
      </c>
      <c r="P128" s="121">
        <v>129.04236879999999</v>
      </c>
      <c r="Q128" s="121">
        <v>53.507096500000003</v>
      </c>
      <c r="R128" s="121">
        <v>9.96792329999999</v>
      </c>
      <c r="S128" s="121">
        <v>33.736540099999999</v>
      </c>
      <c r="T128" s="121">
        <v>-118.264982</v>
      </c>
      <c r="U128" s="121" t="s">
        <v>542</v>
      </c>
      <c r="V128" s="121">
        <v>8581.075035990847</v>
      </c>
      <c r="W128" s="121">
        <v>160.94</v>
      </c>
      <c r="X128" s="121">
        <v>8581.075035990847</v>
      </c>
      <c r="Y128" s="121">
        <v>160.94</v>
      </c>
      <c r="Z128" s="121">
        <v>9871.6124367637531</v>
      </c>
      <c r="AA128" s="121">
        <v>1057.2982144473692</v>
      </c>
      <c r="AB128" s="121">
        <v>6.4799999999999995</v>
      </c>
      <c r="AC128" s="121">
        <v>0.39014783999999997</v>
      </c>
      <c r="AD128" s="121">
        <v>20.266559999999998</v>
      </c>
      <c r="AE128" s="121">
        <v>12.313056</v>
      </c>
      <c r="AF128" s="121">
        <v>44.521699353599999</v>
      </c>
      <c r="AG128" s="121">
        <v>79.709019353599999</v>
      </c>
      <c r="AH128" s="121">
        <v>8742.0150359908475</v>
      </c>
      <c r="AI128" s="121">
        <v>8742.0150359908475</v>
      </c>
      <c r="AJ128" s="253">
        <v>10928.910651211123</v>
      </c>
      <c r="AK128" s="253">
        <v>56.648257433220685</v>
      </c>
      <c r="AL128" s="253">
        <v>3.410678283539351</v>
      </c>
      <c r="AM128" s="121">
        <v>177.17057224781067</v>
      </c>
      <c r="AN128" s="121">
        <v>107.64092069099732</v>
      </c>
      <c r="AO128" s="121">
        <v>389.20936517703524</v>
      </c>
      <c r="AP128" s="121">
        <v>871.13275061115257</v>
      </c>
      <c r="AQ128" s="121">
        <v>6.8545663771513062E-3</v>
      </c>
      <c r="AR128" s="121">
        <v>6.8545663771513062E-3</v>
      </c>
      <c r="AS128" s="121">
        <v>6.8545663771513062E-3</v>
      </c>
      <c r="AT128" s="121">
        <v>6.8545663771513062E-3</v>
      </c>
      <c r="AU128" s="121">
        <v>6.8545663771513062E-3</v>
      </c>
      <c r="AV128" s="121">
        <v>1.3024527744624195E-2</v>
      </c>
      <c r="AW128" s="121">
        <v>1507.4219733194657</v>
      </c>
      <c r="AX128" s="121">
        <v>97.790571124290054</v>
      </c>
      <c r="AY128" s="253">
        <v>0.38829924072596605</v>
      </c>
      <c r="AZ128" s="253">
        <v>2.3378720685628965E-2</v>
      </c>
      <c r="BA128" s="121">
        <v>1.2144274475504993</v>
      </c>
      <c r="BB128" s="121">
        <v>0.73783183577412059</v>
      </c>
      <c r="BC128" s="121">
        <v>2.66786142821491</v>
      </c>
      <c r="BD128" s="121">
        <v>11.346092679585746</v>
      </c>
      <c r="BE128" s="121">
        <v>173.90887208141064</v>
      </c>
      <c r="BF128" s="121">
        <v>3.2617001663999994</v>
      </c>
      <c r="BG128" s="121">
        <v>105.65925745835732</v>
      </c>
      <c r="BH128" s="121">
        <v>1.9816632326399999</v>
      </c>
      <c r="BI128" s="121">
        <v>55.605366233220686</v>
      </c>
      <c r="BJ128" s="121">
        <v>1.0428911999999999</v>
      </c>
      <c r="BK128" s="121">
        <v>3.3478878901697509</v>
      </c>
      <c r="BL128" s="121">
        <v>6.2790393369600003E-2</v>
      </c>
      <c r="BM128" s="121">
        <v>382.04404288306682</v>
      </c>
      <c r="BN128" s="121">
        <v>7.1653222939683836</v>
      </c>
      <c r="BO128" s="121">
        <v>786.85654677324044</v>
      </c>
      <c r="BP128" s="121">
        <v>84.276203837912078</v>
      </c>
      <c r="BQ128" s="121">
        <v>48.2208282</v>
      </c>
      <c r="BR128" s="122">
        <v>16.239636099999998</v>
      </c>
      <c r="BS128" s="10"/>
      <c r="BT128" s="10"/>
      <c r="BU128" s="10"/>
      <c r="BV128" s="10"/>
      <c r="BW128" s="10"/>
      <c r="BX128" s="10"/>
      <c r="BY128" s="10"/>
      <c r="BZ128" s="10"/>
      <c r="CA128" s="10"/>
    </row>
    <row r="129" spans="2:79" x14ac:dyDescent="0.2">
      <c r="B129" s="123" t="str">
        <f>'[1]LIB Maf LCI'!C15</f>
        <v>BMW i8</v>
      </c>
      <c r="C129" s="252" t="str">
        <f>'[1]LIB Maf LCI'!D15</f>
        <v>PHEV</v>
      </c>
      <c r="D129" s="252" t="str">
        <f>'[1]LIB Maf LCI'!H15</f>
        <v>Korea</v>
      </c>
      <c r="E129" s="254" t="str">
        <f>'[1]LIB Maf LCI'!I15</f>
        <v>Germany</v>
      </c>
      <c r="F129" s="254">
        <f>F84</f>
        <v>0</v>
      </c>
      <c r="G129" s="254">
        <f>G124</f>
        <v>0</v>
      </c>
      <c r="H129" s="121" t="s">
        <v>478</v>
      </c>
      <c r="I129" s="121" t="s">
        <v>481</v>
      </c>
      <c r="J129" s="121" t="s">
        <v>482</v>
      </c>
      <c r="K129" s="121" t="s">
        <v>482</v>
      </c>
      <c r="L129" s="121" t="s">
        <v>478</v>
      </c>
      <c r="M129" s="121">
        <v>33.736540099999999</v>
      </c>
      <c r="N129" s="121">
        <v>-118.264982</v>
      </c>
      <c r="O129" s="121">
        <v>35.1035355</v>
      </c>
      <c r="P129" s="121">
        <v>129.04236879999999</v>
      </c>
      <c r="Q129" s="121">
        <v>53.507096500000003</v>
      </c>
      <c r="R129" s="121">
        <v>9.96792329999999</v>
      </c>
      <c r="S129" s="121">
        <v>33.736540099999999</v>
      </c>
      <c r="T129" s="121">
        <v>-118.264982</v>
      </c>
      <c r="U129" s="121" t="s">
        <v>542</v>
      </c>
      <c r="V129" s="121">
        <v>9668.5292154952567</v>
      </c>
      <c r="W129" s="121">
        <v>160.94</v>
      </c>
      <c r="X129" s="121">
        <v>8581.075035990847</v>
      </c>
      <c r="Y129" s="121">
        <v>160.94</v>
      </c>
      <c r="Z129" s="121">
        <v>9136.6291838202542</v>
      </c>
      <c r="AA129" s="121">
        <v>160.94</v>
      </c>
      <c r="AB129" s="121">
        <v>4.9823999999999993</v>
      </c>
      <c r="AC129" s="121">
        <v>0.46433088000000011</v>
      </c>
      <c r="AD129" s="121">
        <v>13.80672</v>
      </c>
      <c r="AE129" s="121">
        <v>11.59008</v>
      </c>
      <c r="AF129" s="121">
        <v>35.138741011200004</v>
      </c>
      <c r="AG129" s="121">
        <v>67.338421011199998</v>
      </c>
      <c r="AH129" s="121">
        <v>9829.4692154952572</v>
      </c>
      <c r="AI129" s="121">
        <v>8742.0150359908475</v>
      </c>
      <c r="AJ129" s="253">
        <v>9297.5691838202547</v>
      </c>
      <c r="AK129" s="253">
        <v>48.974347419283561</v>
      </c>
      <c r="AL129" s="253">
        <v>4.564126090763823</v>
      </c>
      <c r="AM129" s="121">
        <v>135.71272920696268</v>
      </c>
      <c r="AN129" s="121">
        <v>113.92433456512727</v>
      </c>
      <c r="AO129" s="121">
        <v>307.18340226569865</v>
      </c>
      <c r="AP129" s="121">
        <v>626.08362808084746</v>
      </c>
      <c r="AQ129" s="121">
        <v>6.6941423577805328E-3</v>
      </c>
      <c r="AR129" s="121">
        <v>6.6941423577805328E-3</v>
      </c>
      <c r="AS129" s="121">
        <v>6.6941423577805328E-3</v>
      </c>
      <c r="AT129" s="121">
        <v>6.6941423577805328E-3</v>
      </c>
      <c r="AU129" s="121">
        <v>6.8545663771513062E-3</v>
      </c>
      <c r="AV129" s="121">
        <v>6.7679209855050181E-3</v>
      </c>
      <c r="AW129" s="121">
        <v>1214.9859353129709</v>
      </c>
      <c r="AX129" s="121">
        <v>21.456632315712252</v>
      </c>
      <c r="AY129" s="253">
        <v>0.32784125350408583</v>
      </c>
      <c r="AZ129" s="253">
        <v>3.0552909790433385E-2</v>
      </c>
      <c r="BA129" s="121">
        <v>0.90848032907432807</v>
      </c>
      <c r="BB129" s="121">
        <v>0.76262571359437925</v>
      </c>
      <c r="BC129" s="121">
        <v>2.1056090207894025</v>
      </c>
      <c r="BD129" s="121">
        <v>4.2372845251694864</v>
      </c>
      <c r="BE129" s="121">
        <v>133.49067569016267</v>
      </c>
      <c r="BF129" s="121">
        <v>2.2220535168</v>
      </c>
      <c r="BG129" s="121">
        <v>112.05902708992727</v>
      </c>
      <c r="BH129" s="121">
        <v>1.8653074752000001</v>
      </c>
      <c r="BI129" s="121">
        <v>48.172479963283557</v>
      </c>
      <c r="BJ129" s="121">
        <v>0.80186745599999987</v>
      </c>
      <c r="BK129" s="121">
        <v>4.4893966789366235</v>
      </c>
      <c r="BL129" s="121">
        <v>7.4729411827200012E-2</v>
      </c>
      <c r="BM129" s="121">
        <v>301.52817328735614</v>
      </c>
      <c r="BN129" s="121">
        <v>5.6552289783425289</v>
      </c>
      <c r="BO129" s="121">
        <v>615.24618260330487</v>
      </c>
      <c r="BP129" s="121">
        <v>10.837445477542527</v>
      </c>
      <c r="BQ129" s="121"/>
      <c r="BR129" s="122"/>
      <c r="BS129" s="10"/>
      <c r="BT129" s="10"/>
      <c r="BU129" s="10"/>
      <c r="BV129" s="10"/>
      <c r="BW129" s="10"/>
      <c r="BX129" s="10"/>
      <c r="BY129" s="10"/>
      <c r="BZ129" s="10"/>
      <c r="CA129" s="10"/>
    </row>
    <row r="130" spans="2:79" x14ac:dyDescent="0.2">
      <c r="B130" s="123"/>
      <c r="C130" s="252"/>
      <c r="D130" s="252"/>
      <c r="E130" s="254"/>
      <c r="F130" s="254"/>
      <c r="G130" s="254"/>
      <c r="H130" s="121" t="s">
        <v>479</v>
      </c>
      <c r="I130" s="121" t="s">
        <v>481</v>
      </c>
      <c r="J130" s="121" t="s">
        <v>482</v>
      </c>
      <c r="K130" s="121" t="s">
        <v>482</v>
      </c>
      <c r="L130" s="121" t="s">
        <v>478</v>
      </c>
      <c r="M130" s="121">
        <v>31.230416000000002</v>
      </c>
      <c r="N130" s="121">
        <v>121.47370100000001</v>
      </c>
      <c r="O130" s="121">
        <v>35.1035355</v>
      </c>
      <c r="P130" s="121">
        <v>129.04236879999999</v>
      </c>
      <c r="Q130" s="121">
        <v>53.507096500000003</v>
      </c>
      <c r="R130" s="121">
        <v>9.96792329999999</v>
      </c>
      <c r="S130" s="121">
        <v>33.736540099999999</v>
      </c>
      <c r="T130" s="121">
        <v>-118.264982</v>
      </c>
      <c r="U130" s="121" t="s">
        <v>542</v>
      </c>
      <c r="V130" s="121">
        <v>826.53008575379351</v>
      </c>
      <c r="W130" s="121">
        <v>160.94</v>
      </c>
      <c r="X130" s="121">
        <v>8581.075035990847</v>
      </c>
      <c r="Y130" s="121">
        <v>160.94</v>
      </c>
      <c r="Z130" s="121">
        <v>9136.6291838202542</v>
      </c>
      <c r="AA130" s="121">
        <v>160.94</v>
      </c>
      <c r="AB130" s="121">
        <v>4.9823999999999993</v>
      </c>
      <c r="AC130" s="121">
        <v>0.46433088000000011</v>
      </c>
      <c r="AD130" s="121">
        <v>13.80672</v>
      </c>
      <c r="AE130" s="121">
        <v>11.59008</v>
      </c>
      <c r="AF130" s="121">
        <v>35.138741011200004</v>
      </c>
      <c r="AG130" s="121">
        <v>67.338421011199998</v>
      </c>
      <c r="AH130" s="121">
        <v>987.47008575379346</v>
      </c>
      <c r="AI130" s="121">
        <v>8742.0150359908475</v>
      </c>
      <c r="AJ130" s="253">
        <v>9297.5691838202547</v>
      </c>
      <c r="AK130" s="253">
        <v>4.9199709552597</v>
      </c>
      <c r="AL130" s="253">
        <v>0.45851285389173452</v>
      </c>
      <c r="AM130" s="121">
        <v>13.633722982378615</v>
      </c>
      <c r="AN130" s="121">
        <v>11.444857291493326</v>
      </c>
      <c r="AO130" s="121">
        <v>307.18340226569865</v>
      </c>
      <c r="AP130" s="121">
        <v>626.08362808084746</v>
      </c>
      <c r="AQ130" s="121">
        <v>1.8241869017550805E-2</v>
      </c>
      <c r="AR130" s="121">
        <v>1.8241869017550805E-2</v>
      </c>
      <c r="AS130" s="121">
        <v>1.8241869017550805E-2</v>
      </c>
      <c r="AT130" s="121">
        <v>1.8241869017550805E-2</v>
      </c>
      <c r="AU130" s="121">
        <v>6.8545663771513062E-3</v>
      </c>
      <c r="AV130" s="121">
        <v>6.7679209855050181E-3</v>
      </c>
      <c r="AW130" s="121">
        <v>942.26746211385728</v>
      </c>
      <c r="AX130" s="121">
        <v>21.456632315712252</v>
      </c>
      <c r="AY130" s="253">
        <v>8.974946573600176E-2</v>
      </c>
      <c r="AZ130" s="253">
        <v>8.3641314235564316E-3</v>
      </c>
      <c r="BA130" s="121">
        <v>0.24870458886612282</v>
      </c>
      <c r="BB130" s="121">
        <v>0.20877558763598253</v>
      </c>
      <c r="BC130" s="121">
        <v>2.1056090207894025</v>
      </c>
      <c r="BD130" s="121">
        <v>4.2372845251694864</v>
      </c>
      <c r="BE130" s="121">
        <v>11.411669465578616</v>
      </c>
      <c r="BF130" s="121">
        <v>2.2220535168</v>
      </c>
      <c r="BG130" s="121">
        <v>9.5795498162933264</v>
      </c>
      <c r="BH130" s="121">
        <v>1.8653074752000001</v>
      </c>
      <c r="BI130" s="121">
        <v>4.1181034992597008</v>
      </c>
      <c r="BJ130" s="121">
        <v>0.80186745599999987</v>
      </c>
      <c r="BK130" s="121">
        <v>0.38378344206453446</v>
      </c>
      <c r="BL130" s="121">
        <v>7.4729411827200012E-2</v>
      </c>
      <c r="BM130" s="121">
        <v>301.52817328735614</v>
      </c>
      <c r="BN130" s="121">
        <v>5.6552289783425289</v>
      </c>
      <c r="BO130" s="121">
        <v>615.24618260330487</v>
      </c>
      <c r="BP130" s="121">
        <v>10.837445477542527</v>
      </c>
      <c r="BQ130" s="121"/>
      <c r="BR130" s="122"/>
      <c r="BS130" s="10"/>
      <c r="BT130" s="10"/>
      <c r="BU130" s="10"/>
      <c r="BV130" s="10"/>
      <c r="BW130" s="10"/>
      <c r="BX130" s="10"/>
      <c r="BY130" s="10"/>
      <c r="BZ130" s="10"/>
      <c r="CA130" s="10"/>
    </row>
    <row r="131" spans="2:79" x14ac:dyDescent="0.2">
      <c r="B131" s="123"/>
      <c r="C131" s="252"/>
      <c r="D131" s="252"/>
      <c r="E131" s="254"/>
      <c r="F131" s="254"/>
      <c r="G131" s="254"/>
      <c r="H131" s="121" t="s">
        <v>480</v>
      </c>
      <c r="I131" s="121" t="s">
        <v>481</v>
      </c>
      <c r="J131" s="121" t="s">
        <v>482</v>
      </c>
      <c r="K131" s="121" t="s">
        <v>482</v>
      </c>
      <c r="L131" s="121" t="s">
        <v>478</v>
      </c>
      <c r="M131" s="121">
        <v>35.616811599999998</v>
      </c>
      <c r="N131" s="121">
        <v>139.79578069999999</v>
      </c>
      <c r="O131" s="121">
        <v>35.1035355</v>
      </c>
      <c r="P131" s="121">
        <v>129.04236879999999</v>
      </c>
      <c r="Q131" s="121">
        <v>53.507096500000003</v>
      </c>
      <c r="R131" s="121">
        <v>9.96792329999999</v>
      </c>
      <c r="S131" s="121">
        <v>33.736540099999999</v>
      </c>
      <c r="T131" s="121">
        <v>-118.264982</v>
      </c>
      <c r="U131" s="121" t="s">
        <v>542</v>
      </c>
      <c r="V131" s="121">
        <v>978.51678319176233</v>
      </c>
      <c r="W131" s="121">
        <v>160.94</v>
      </c>
      <c r="X131" s="121">
        <v>8581.075035990847</v>
      </c>
      <c r="Y131" s="121">
        <v>160.94</v>
      </c>
      <c r="Z131" s="121">
        <v>9136.6291838202542</v>
      </c>
      <c r="AA131" s="121">
        <v>160.94</v>
      </c>
      <c r="AB131" s="121">
        <v>4.9823999999999993</v>
      </c>
      <c r="AC131" s="121">
        <v>0.46433088000000011</v>
      </c>
      <c r="AD131" s="121">
        <v>13.80672</v>
      </c>
      <c r="AE131" s="121">
        <v>11.59008</v>
      </c>
      <c r="AF131" s="121">
        <v>35.138741011200004</v>
      </c>
      <c r="AG131" s="121">
        <v>67.338421011199998</v>
      </c>
      <c r="AH131" s="121">
        <v>1139.4567831917623</v>
      </c>
      <c r="AI131" s="121">
        <v>8742.0150359908475</v>
      </c>
      <c r="AJ131" s="253">
        <v>9297.5691838202547</v>
      </c>
      <c r="AK131" s="253">
        <v>5.6772294765746354</v>
      </c>
      <c r="AL131" s="253">
        <v>0.52908497086140027</v>
      </c>
      <c r="AM131" s="121">
        <v>15.732160757629368</v>
      </c>
      <c r="AN131" s="121">
        <v>13.206395273735181</v>
      </c>
      <c r="AO131" s="121">
        <v>307.18340226569865</v>
      </c>
      <c r="AP131" s="121">
        <v>626.08362808084746</v>
      </c>
      <c r="AQ131" s="121">
        <v>1.652955341289717E-2</v>
      </c>
      <c r="AR131" s="121">
        <v>1.652955341289717E-2</v>
      </c>
      <c r="AS131" s="121">
        <v>1.652955341289717E-2</v>
      </c>
      <c r="AT131" s="121">
        <v>1.652955341289717E-2</v>
      </c>
      <c r="AU131" s="121">
        <v>6.8545663771513062E-3</v>
      </c>
      <c r="AV131" s="121">
        <v>6.7679209855050181E-3</v>
      </c>
      <c r="AW131" s="121">
        <v>946.95526850963438</v>
      </c>
      <c r="AX131" s="121">
        <v>21.456632315712252</v>
      </c>
      <c r="AY131" s="253">
        <v>9.3842067870314683E-2</v>
      </c>
      <c r="AZ131" s="253">
        <v>8.745538285814659E-3</v>
      </c>
      <c r="BA131" s="121">
        <v>0.26004559154351947</v>
      </c>
      <c r="BB131" s="121">
        <v>0.21829581606903842</v>
      </c>
      <c r="BC131" s="121">
        <v>2.1056090207894025</v>
      </c>
      <c r="BD131" s="121">
        <v>4.2372845251694864</v>
      </c>
      <c r="BE131" s="121">
        <v>13.510107240829369</v>
      </c>
      <c r="BF131" s="121">
        <v>2.2220535168</v>
      </c>
      <c r="BG131" s="121">
        <v>11.341087798535181</v>
      </c>
      <c r="BH131" s="121">
        <v>1.8653074752000001</v>
      </c>
      <c r="BI131" s="121">
        <v>4.8753620205746353</v>
      </c>
      <c r="BJ131" s="121">
        <v>0.80186745599999987</v>
      </c>
      <c r="BK131" s="121">
        <v>0.45435555903420033</v>
      </c>
      <c r="BL131" s="121">
        <v>7.4729411827200012E-2</v>
      </c>
      <c r="BM131" s="121">
        <v>301.52817328735614</v>
      </c>
      <c r="BN131" s="121">
        <v>5.6552289783425289</v>
      </c>
      <c r="BO131" s="121">
        <v>615.24618260330487</v>
      </c>
      <c r="BP131" s="121">
        <v>10.837445477542527</v>
      </c>
      <c r="BQ131" s="121"/>
      <c r="BR131" s="122"/>
      <c r="BS131" s="10"/>
      <c r="BT131" s="10"/>
      <c r="BU131" s="10"/>
      <c r="BV131" s="10"/>
      <c r="BW131" s="10"/>
      <c r="BX131" s="10"/>
      <c r="BY131" s="10"/>
      <c r="BZ131" s="10"/>
      <c r="CA131" s="10"/>
    </row>
    <row r="132" spans="2:79" x14ac:dyDescent="0.2">
      <c r="B132" s="123"/>
      <c r="C132" s="252"/>
      <c r="D132" s="252"/>
      <c r="E132" s="254"/>
      <c r="F132" s="254"/>
      <c r="G132" s="254"/>
      <c r="H132" s="121" t="s">
        <v>481</v>
      </c>
      <c r="I132" s="121" t="s">
        <v>481</v>
      </c>
      <c r="J132" s="121" t="s">
        <v>482</v>
      </c>
      <c r="K132" s="121" t="s">
        <v>482</v>
      </c>
      <c r="L132" s="121" t="s">
        <v>478</v>
      </c>
      <c r="M132" s="121">
        <v>35.1035355</v>
      </c>
      <c r="N132" s="121">
        <v>129.04236879999999</v>
      </c>
      <c r="O132" s="121">
        <v>35.1035355</v>
      </c>
      <c r="P132" s="121">
        <v>129.04236879999999</v>
      </c>
      <c r="Q132" s="121">
        <v>53.507096500000003</v>
      </c>
      <c r="R132" s="121">
        <v>9.96792329999999</v>
      </c>
      <c r="S132" s="121">
        <v>33.736540099999999</v>
      </c>
      <c r="T132" s="121">
        <v>-118.264982</v>
      </c>
      <c r="U132" s="121" t="s">
        <v>541</v>
      </c>
      <c r="V132" s="121">
        <v>0</v>
      </c>
      <c r="W132" s="121">
        <v>160.94</v>
      </c>
      <c r="X132" s="121">
        <v>8581.075035990847</v>
      </c>
      <c r="Y132" s="121">
        <v>160.94</v>
      </c>
      <c r="Z132" s="121">
        <v>9136.6291838202542</v>
      </c>
      <c r="AA132" s="121">
        <v>160.94</v>
      </c>
      <c r="AB132" s="121">
        <v>4.9823999999999993</v>
      </c>
      <c r="AC132" s="121">
        <v>0.46433088000000011</v>
      </c>
      <c r="AD132" s="121">
        <v>13.80672</v>
      </c>
      <c r="AE132" s="121">
        <v>11.59008</v>
      </c>
      <c r="AF132" s="121">
        <v>35.138741011200004</v>
      </c>
      <c r="AG132" s="121">
        <v>67.338421011199998</v>
      </c>
      <c r="AH132" s="121">
        <v>160.94</v>
      </c>
      <c r="AI132" s="121">
        <v>8742.0150359908475</v>
      </c>
      <c r="AJ132" s="253">
        <v>9297.5691838202547</v>
      </c>
      <c r="AK132" s="253">
        <v>0.80186745599999987</v>
      </c>
      <c r="AL132" s="253">
        <v>7.4729411827200012E-2</v>
      </c>
      <c r="AM132" s="121">
        <v>2.2220535168</v>
      </c>
      <c r="AN132" s="121">
        <v>1.8653074752000001</v>
      </c>
      <c r="AO132" s="121">
        <v>307.18340226569865</v>
      </c>
      <c r="AP132" s="121">
        <v>626.08362808084746</v>
      </c>
      <c r="AQ132" s="121">
        <v>8.4169999999999995E-2</v>
      </c>
      <c r="AR132" s="121">
        <v>8.4169999999999995E-2</v>
      </c>
      <c r="AS132" s="121">
        <v>8.4169999999999995E-2</v>
      </c>
      <c r="AT132" s="121">
        <v>8.4169999999999995E-2</v>
      </c>
      <c r="AU132" s="121">
        <v>6.8545663771513062E-3</v>
      </c>
      <c r="AV132" s="121">
        <v>6.7679209855050181E-3</v>
      </c>
      <c r="AW132" s="121">
        <v>916.77435589066101</v>
      </c>
      <c r="AX132" s="121">
        <v>21.456632315712252</v>
      </c>
      <c r="AY132" s="253">
        <v>6.7493183771519985E-2</v>
      </c>
      <c r="AZ132" s="253">
        <v>6.2899745934954249E-3</v>
      </c>
      <c r="BA132" s="121">
        <v>0.18703024450905598</v>
      </c>
      <c r="BB132" s="121">
        <v>0.15700293018758399</v>
      </c>
      <c r="BC132" s="121">
        <v>2.1056090207894025</v>
      </c>
      <c r="BD132" s="121">
        <v>4.2372845251694864</v>
      </c>
      <c r="BE132" s="121">
        <v>0</v>
      </c>
      <c r="BF132" s="121">
        <v>2.2220535168</v>
      </c>
      <c r="BG132" s="121">
        <v>0</v>
      </c>
      <c r="BH132" s="121">
        <v>1.8653074752000001</v>
      </c>
      <c r="BI132" s="121">
        <v>0</v>
      </c>
      <c r="BJ132" s="121">
        <v>0.80186745599999987</v>
      </c>
      <c r="BK132" s="121">
        <v>0</v>
      </c>
      <c r="BL132" s="121">
        <v>7.4729411827200012E-2</v>
      </c>
      <c r="BM132" s="121">
        <v>301.52817328735614</v>
      </c>
      <c r="BN132" s="121">
        <v>5.6552289783425289</v>
      </c>
      <c r="BO132" s="121">
        <v>615.24618260330487</v>
      </c>
      <c r="BP132" s="121">
        <v>10.837445477542527</v>
      </c>
      <c r="BQ132" s="121"/>
      <c r="BR132" s="122"/>
      <c r="BS132" s="10"/>
      <c r="BT132" s="10"/>
      <c r="BU132" s="10"/>
      <c r="BV132" s="10"/>
      <c r="BW132" s="10"/>
      <c r="BX132" s="10"/>
      <c r="BY132" s="10"/>
      <c r="BZ132" s="10"/>
      <c r="CA132" s="10"/>
    </row>
    <row r="133" spans="2:79" x14ac:dyDescent="0.2">
      <c r="B133" s="123"/>
      <c r="C133" s="252"/>
      <c r="D133" s="252"/>
      <c r="E133" s="254"/>
      <c r="F133" s="254"/>
      <c r="G133" s="254"/>
      <c r="H133" s="121" t="s">
        <v>482</v>
      </c>
      <c r="I133" s="121" t="s">
        <v>481</v>
      </c>
      <c r="J133" s="121" t="s">
        <v>482</v>
      </c>
      <c r="K133" s="121" t="s">
        <v>482</v>
      </c>
      <c r="L133" s="121" t="s">
        <v>478</v>
      </c>
      <c r="M133" s="121">
        <v>53.507096500000003</v>
      </c>
      <c r="N133" s="121">
        <v>9.96792329999999</v>
      </c>
      <c r="O133" s="121">
        <v>35.1035355</v>
      </c>
      <c r="P133" s="121">
        <v>129.04236879999999</v>
      </c>
      <c r="Q133" s="121">
        <v>53.507096500000003</v>
      </c>
      <c r="R133" s="121">
        <v>9.96792329999999</v>
      </c>
      <c r="S133" s="121">
        <v>33.736540099999999</v>
      </c>
      <c r="T133" s="121">
        <v>-118.264982</v>
      </c>
      <c r="U133" s="121" t="s">
        <v>542</v>
      </c>
      <c r="V133" s="121">
        <v>8581.075035990847</v>
      </c>
      <c r="W133" s="121">
        <v>160.94</v>
      </c>
      <c r="X133" s="121">
        <v>8581.075035990847</v>
      </c>
      <c r="Y133" s="121">
        <v>160.94</v>
      </c>
      <c r="Z133" s="121">
        <v>9136.6291838202542</v>
      </c>
      <c r="AA133" s="121">
        <v>160.94</v>
      </c>
      <c r="AB133" s="121">
        <v>4.9823999999999993</v>
      </c>
      <c r="AC133" s="121">
        <v>0.46433088000000011</v>
      </c>
      <c r="AD133" s="121">
        <v>13.80672</v>
      </c>
      <c r="AE133" s="121">
        <v>11.59008</v>
      </c>
      <c r="AF133" s="121">
        <v>35.138741011200004</v>
      </c>
      <c r="AG133" s="121">
        <v>67.338421011199998</v>
      </c>
      <c r="AH133" s="121">
        <v>8742.0150359908475</v>
      </c>
      <c r="AI133" s="121">
        <v>8742.0150359908475</v>
      </c>
      <c r="AJ133" s="253">
        <v>9297.5691838202547</v>
      </c>
      <c r="AK133" s="253">
        <v>43.556215715320796</v>
      </c>
      <c r="AL133" s="253">
        <v>4.0591875346348631</v>
      </c>
      <c r="AM133" s="121">
        <v>120.69855383771556</v>
      </c>
      <c r="AN133" s="121">
        <v>101.3206536283368</v>
      </c>
      <c r="AO133" s="121">
        <v>307.18340226569865</v>
      </c>
      <c r="AP133" s="121">
        <v>626.08362808084746</v>
      </c>
      <c r="AQ133" s="121">
        <v>6.8545663771513062E-3</v>
      </c>
      <c r="AR133" s="121">
        <v>6.8545663771513062E-3</v>
      </c>
      <c r="AS133" s="121">
        <v>6.8545663771513062E-3</v>
      </c>
      <c r="AT133" s="121">
        <v>6.8545663771513062E-3</v>
      </c>
      <c r="AU133" s="121">
        <v>6.8545663771513062E-3</v>
      </c>
      <c r="AV133" s="121">
        <v>6.7679209855050181E-3</v>
      </c>
      <c r="AW133" s="121">
        <v>1181.4450087468419</v>
      </c>
      <c r="AX133" s="121">
        <v>21.456632315712252</v>
      </c>
      <c r="AY133" s="253">
        <v>0.29855897175818724</v>
      </c>
      <c r="AZ133" s="253">
        <v>2.7823970393459838E-2</v>
      </c>
      <c r="BA133" s="121">
        <v>0.8273362489067918</v>
      </c>
      <c r="BB133" s="121">
        <v>0.6945091456717909</v>
      </c>
      <c r="BC133" s="121">
        <v>2.1056090207894025</v>
      </c>
      <c r="BD133" s="121">
        <v>4.2372845251694864</v>
      </c>
      <c r="BE133" s="121">
        <v>118.47650032091555</v>
      </c>
      <c r="BF133" s="121">
        <v>2.2220535168</v>
      </c>
      <c r="BG133" s="121">
        <v>99.455346153136787</v>
      </c>
      <c r="BH133" s="121">
        <v>1.8653074752000001</v>
      </c>
      <c r="BI133" s="121">
        <v>42.754348259320786</v>
      </c>
      <c r="BJ133" s="121">
        <v>0.80186745599999987</v>
      </c>
      <c r="BK133" s="121">
        <v>3.9844581228076628</v>
      </c>
      <c r="BL133" s="121">
        <v>7.4729411827200012E-2</v>
      </c>
      <c r="BM133" s="121">
        <v>301.52817328735614</v>
      </c>
      <c r="BN133" s="121">
        <v>5.6552289783425289</v>
      </c>
      <c r="BO133" s="121">
        <v>615.24618260330487</v>
      </c>
      <c r="BP133" s="121">
        <v>10.837445477542527</v>
      </c>
      <c r="BQ133" s="121"/>
      <c r="BR133" s="122"/>
      <c r="BS133" s="10"/>
      <c r="BT133" s="10"/>
      <c r="BU133" s="10"/>
      <c r="BV133" s="10"/>
      <c r="BW133" s="10"/>
      <c r="BX133" s="10"/>
      <c r="BY133" s="10"/>
      <c r="BZ133" s="10"/>
      <c r="CA133" s="10"/>
    </row>
    <row r="134" spans="2:79" s="4" customFormat="1" ht="12.75" customHeight="1" x14ac:dyDescent="0.2">
      <c r="B134" s="123" t="str">
        <f>'[1]LIB Maf LCI'!C16</f>
        <v>Chevy Volt</v>
      </c>
      <c r="C134" s="252" t="str">
        <f>'[1]LIB Maf LCI'!D16</f>
        <v>PHEV</v>
      </c>
      <c r="D134" s="252" t="str">
        <f>'[1]LIB Maf LCI'!H16</f>
        <v>MI, US</v>
      </c>
      <c r="E134" s="254" t="str">
        <f>'[1]LIB Maf LCI'!I16</f>
        <v>MI, US</v>
      </c>
      <c r="F134" s="254" t="str">
        <f>F79</f>
        <v>New York, NY</v>
      </c>
      <c r="G134" s="254">
        <f>G79</f>
        <v>0</v>
      </c>
      <c r="H134" s="121" t="s">
        <v>478</v>
      </c>
      <c r="I134" s="121" t="s">
        <v>487</v>
      </c>
      <c r="J134" s="121" t="s">
        <v>487</v>
      </c>
      <c r="K134" s="121" t="s">
        <v>487</v>
      </c>
      <c r="L134" s="121" t="s">
        <v>478</v>
      </c>
      <c r="M134" s="121">
        <v>33.736540099999999</v>
      </c>
      <c r="N134" s="121">
        <v>-118.264982</v>
      </c>
      <c r="O134" s="121">
        <v>42.331426999999998</v>
      </c>
      <c r="P134" s="121">
        <v>-83.0457538</v>
      </c>
      <c r="Q134" s="121">
        <v>42.331426999999998</v>
      </c>
      <c r="R134" s="121">
        <v>-83.0457538</v>
      </c>
      <c r="S134" s="121">
        <v>33.736540099999999</v>
      </c>
      <c r="T134" s="121">
        <v>-118.264982</v>
      </c>
      <c r="U134" s="121" t="s">
        <v>541</v>
      </c>
      <c r="V134" s="121">
        <v>0</v>
      </c>
      <c r="W134" s="121">
        <v>3210.4914431031552</v>
      </c>
      <c r="X134" s="121">
        <v>0</v>
      </c>
      <c r="Y134" s="121">
        <v>0</v>
      </c>
      <c r="Z134" s="121">
        <v>0</v>
      </c>
      <c r="AA134" s="121">
        <v>3210.4914431031552</v>
      </c>
      <c r="AB134" s="121">
        <v>12.758400000000002</v>
      </c>
      <c r="AC134" s="121">
        <v>0.7239715200000002</v>
      </c>
      <c r="AD134" s="121">
        <v>40.314239999999998</v>
      </c>
      <c r="AE134" s="121">
        <v>23.56128</v>
      </c>
      <c r="AF134" s="121">
        <v>85.202357049599996</v>
      </c>
      <c r="AG134" s="121">
        <v>130.29028704959998</v>
      </c>
      <c r="AH134" s="121">
        <v>3210.4914431031552</v>
      </c>
      <c r="AI134" s="121">
        <v>0</v>
      </c>
      <c r="AJ134" s="253">
        <v>3210.4914431031552</v>
      </c>
      <c r="AK134" s="253">
        <v>40.960734027687302</v>
      </c>
      <c r="AL134" s="253">
        <v>2.3243043700103851</v>
      </c>
      <c r="AM134" s="121">
        <v>129.42852255520694</v>
      </c>
      <c r="AN134" s="121">
        <v>75.643287828557519</v>
      </c>
      <c r="AO134" s="121">
        <v>0</v>
      </c>
      <c r="AP134" s="121">
        <v>418.29585169219456</v>
      </c>
      <c r="AQ134" s="121">
        <v>8.4169999999999995E-2</v>
      </c>
      <c r="AR134" s="121">
        <v>8.4169999999999995E-2</v>
      </c>
      <c r="AS134" s="121">
        <v>8.4169999999999995E-2</v>
      </c>
      <c r="AT134" s="121">
        <v>8.4169999999999995E-2</v>
      </c>
      <c r="AU134" s="121">
        <v>0</v>
      </c>
      <c r="AV134" s="121">
        <v>8.4169999999999995E-2</v>
      </c>
      <c r="AW134" s="121">
        <v>0</v>
      </c>
      <c r="AX134" s="121">
        <v>666.65270047365664</v>
      </c>
      <c r="AY134" s="253">
        <v>3.4476649831104398</v>
      </c>
      <c r="AZ134" s="253">
        <v>0.1956366988237741</v>
      </c>
      <c r="BA134" s="121">
        <v>10.893998743471768</v>
      </c>
      <c r="BB134" s="121">
        <v>6.366895536529686</v>
      </c>
      <c r="BC134" s="121">
        <v>0</v>
      </c>
      <c r="BD134" s="121">
        <v>35.207961836932014</v>
      </c>
      <c r="BE134" s="121">
        <v>0</v>
      </c>
      <c r="BF134" s="121">
        <v>129.42852255520694</v>
      </c>
      <c r="BG134" s="121">
        <v>0</v>
      </c>
      <c r="BH134" s="121">
        <v>75.643287828557519</v>
      </c>
      <c r="BI134" s="121">
        <v>0</v>
      </c>
      <c r="BJ134" s="121">
        <v>40.960734027687302</v>
      </c>
      <c r="BK134" s="121">
        <v>0</v>
      </c>
      <c r="BL134" s="121">
        <v>2.3243043700103851</v>
      </c>
      <c r="BM134" s="121">
        <v>0</v>
      </c>
      <c r="BN134" s="121">
        <v>0</v>
      </c>
      <c r="BO134" s="121">
        <v>0</v>
      </c>
      <c r="BP134" s="121">
        <v>418.29585169219456</v>
      </c>
      <c r="BQ134" s="121"/>
      <c r="BR134" s="122"/>
      <c r="BS134" s="10"/>
      <c r="BT134" s="10"/>
      <c r="BU134" s="10"/>
      <c r="BV134" s="10"/>
      <c r="BW134" s="10"/>
      <c r="BX134" s="10"/>
      <c r="BY134" s="10"/>
      <c r="BZ134" s="10"/>
      <c r="CA134" s="10"/>
    </row>
    <row r="135" spans="2:79" s="4" customFormat="1" x14ac:dyDescent="0.2">
      <c r="B135" s="123"/>
      <c r="C135" s="252"/>
      <c r="D135" s="252"/>
      <c r="E135" s="254"/>
      <c r="F135" s="254"/>
      <c r="G135" s="254"/>
      <c r="H135" s="121" t="s">
        <v>479</v>
      </c>
      <c r="I135" s="121" t="s">
        <v>546</v>
      </c>
      <c r="J135" s="121" t="s">
        <v>487</v>
      </c>
      <c r="K135" s="121" t="s">
        <v>487</v>
      </c>
      <c r="L135" s="121" t="s">
        <v>478</v>
      </c>
      <c r="M135" s="121">
        <v>31.230416000000002</v>
      </c>
      <c r="N135" s="121">
        <v>121.47370100000001</v>
      </c>
      <c r="O135" s="121">
        <v>40.618058499999997</v>
      </c>
      <c r="P135" s="121">
        <v>-74.066672199999999</v>
      </c>
      <c r="Q135" s="121">
        <v>42.331426999999998</v>
      </c>
      <c r="R135" s="121">
        <v>-83.0457538</v>
      </c>
      <c r="S135" s="121">
        <v>33.736540099999999</v>
      </c>
      <c r="T135" s="121">
        <v>-118.264982</v>
      </c>
      <c r="U135" s="121" t="s">
        <v>542</v>
      </c>
      <c r="V135" s="121">
        <v>11900.279263942959</v>
      </c>
      <c r="W135" s="121">
        <v>773.44651966323909</v>
      </c>
      <c r="X135" s="121">
        <v>0</v>
      </c>
      <c r="Y135" s="121">
        <v>0</v>
      </c>
      <c r="Z135" s="121">
        <v>0</v>
      </c>
      <c r="AA135" s="121">
        <v>3210.4914431031552</v>
      </c>
      <c r="AB135" s="121">
        <v>12.758400000000002</v>
      </c>
      <c r="AC135" s="121">
        <v>0.7239715200000002</v>
      </c>
      <c r="AD135" s="121">
        <v>40.314239999999998</v>
      </c>
      <c r="AE135" s="121">
        <v>23.56128</v>
      </c>
      <c r="AF135" s="121">
        <v>85.202357049599996</v>
      </c>
      <c r="AG135" s="121">
        <v>130.29028704959998</v>
      </c>
      <c r="AH135" s="121">
        <v>12673.725783606198</v>
      </c>
      <c r="AI135" s="121">
        <v>0</v>
      </c>
      <c r="AJ135" s="253">
        <v>3210.4914431031552</v>
      </c>
      <c r="AK135" s="253">
        <v>161.69646303756133</v>
      </c>
      <c r="AL135" s="253">
        <v>9.1754165196205726</v>
      </c>
      <c r="AM135" s="121">
        <v>510.9316229344883</v>
      </c>
      <c r="AN135" s="121">
        <v>298.60920183076507</v>
      </c>
      <c r="AO135" s="121">
        <v>0</v>
      </c>
      <c r="AP135" s="121">
        <v>418.29585169219456</v>
      </c>
      <c r="AQ135" s="121">
        <v>1.021136410758197E-2</v>
      </c>
      <c r="AR135" s="121">
        <v>1.021136410758197E-2</v>
      </c>
      <c r="AS135" s="121">
        <v>1.021136410758197E-2</v>
      </c>
      <c r="AT135" s="121">
        <v>1.021136410758197E-2</v>
      </c>
      <c r="AU135" s="121">
        <v>0</v>
      </c>
      <c r="AV135" s="121">
        <v>8.4169999999999995E-2</v>
      </c>
      <c r="AW135" s="121">
        <v>920.58051235780476</v>
      </c>
      <c r="AX135" s="121">
        <v>478.12804365682496</v>
      </c>
      <c r="AY135" s="253">
        <v>1.6511414589847084</v>
      </c>
      <c r="AZ135" s="253">
        <v>9.3693518920568195E-2</v>
      </c>
      <c r="BA135" s="121">
        <v>5.2173088358618385</v>
      </c>
      <c r="BB135" s="121">
        <v>3.0492072857683747</v>
      </c>
      <c r="BC135" s="121">
        <v>0</v>
      </c>
      <c r="BD135" s="121">
        <v>35.207961836932014</v>
      </c>
      <c r="BE135" s="121">
        <v>479.75071431361977</v>
      </c>
      <c r="BF135" s="121">
        <v>31.180908620868536</v>
      </c>
      <c r="BG135" s="121">
        <v>280.38581181595401</v>
      </c>
      <c r="BH135" s="121">
        <v>18.223390014811081</v>
      </c>
      <c r="BI135" s="121">
        <v>151.82852296108987</v>
      </c>
      <c r="BJ135" s="121">
        <v>9.86794007647147</v>
      </c>
      <c r="BK135" s="121">
        <v>8.6154632671412674</v>
      </c>
      <c r="BL135" s="121">
        <v>0.55995325247930516</v>
      </c>
      <c r="BM135" s="121">
        <v>0</v>
      </c>
      <c r="BN135" s="121">
        <v>0</v>
      </c>
      <c r="BO135" s="121">
        <v>0</v>
      </c>
      <c r="BP135" s="121">
        <v>418.29585169219456</v>
      </c>
      <c r="BQ135" s="121"/>
      <c r="BR135" s="122"/>
      <c r="BS135" s="10"/>
      <c r="BT135" s="10"/>
      <c r="BU135" s="10"/>
      <c r="BV135" s="10"/>
      <c r="BW135" s="10"/>
      <c r="BX135" s="10"/>
      <c r="BY135" s="10"/>
      <c r="BZ135" s="10"/>
      <c r="CA135" s="10"/>
    </row>
    <row r="136" spans="2:79" s="4" customFormat="1" x14ac:dyDescent="0.2">
      <c r="B136" s="123"/>
      <c r="C136" s="252"/>
      <c r="D136" s="252"/>
      <c r="E136" s="254"/>
      <c r="F136" s="254"/>
      <c r="G136" s="254"/>
      <c r="H136" s="121" t="s">
        <v>480</v>
      </c>
      <c r="I136" s="121" t="s">
        <v>546</v>
      </c>
      <c r="J136" s="121" t="s">
        <v>487</v>
      </c>
      <c r="K136" s="121" t="s">
        <v>487</v>
      </c>
      <c r="L136" s="121" t="s">
        <v>478</v>
      </c>
      <c r="M136" s="121">
        <v>35.616811599999998</v>
      </c>
      <c r="N136" s="121">
        <v>139.79578069999999</v>
      </c>
      <c r="O136" s="121">
        <v>40.618058499999997</v>
      </c>
      <c r="P136" s="121">
        <v>-74.066672199999999</v>
      </c>
      <c r="Q136" s="121">
        <v>42.331426999999998</v>
      </c>
      <c r="R136" s="121">
        <v>-83.0457538</v>
      </c>
      <c r="S136" s="121">
        <v>33.736540099999999</v>
      </c>
      <c r="T136" s="121">
        <v>-118.264982</v>
      </c>
      <c r="U136" s="121" t="s">
        <v>542</v>
      </c>
      <c r="V136" s="121">
        <v>10889.905068893693</v>
      </c>
      <c r="W136" s="121">
        <v>773.44651966323909</v>
      </c>
      <c r="X136" s="121">
        <v>0</v>
      </c>
      <c r="Y136" s="121">
        <v>0</v>
      </c>
      <c r="Z136" s="121">
        <v>0</v>
      </c>
      <c r="AA136" s="121">
        <v>3210.4914431031552</v>
      </c>
      <c r="AB136" s="121">
        <v>12.758400000000002</v>
      </c>
      <c r="AC136" s="121">
        <v>0.7239715200000002</v>
      </c>
      <c r="AD136" s="121">
        <v>40.314239999999998</v>
      </c>
      <c r="AE136" s="121">
        <v>23.56128</v>
      </c>
      <c r="AF136" s="121">
        <v>85.202357049599996</v>
      </c>
      <c r="AG136" s="121">
        <v>130.29028704959998</v>
      </c>
      <c r="AH136" s="121">
        <v>11663.351588556932</v>
      </c>
      <c r="AI136" s="121">
        <v>0</v>
      </c>
      <c r="AJ136" s="253">
        <v>3210.4914431031552</v>
      </c>
      <c r="AK136" s="253">
        <v>148.80570490744478</v>
      </c>
      <c r="AL136" s="253">
        <v>8.4439343778619786</v>
      </c>
      <c r="AM136" s="121">
        <v>470.1991551454654</v>
      </c>
      <c r="AN136" s="121">
        <v>274.80349251643469</v>
      </c>
      <c r="AO136" s="121">
        <v>0</v>
      </c>
      <c r="AP136" s="121">
        <v>418.29585169219456</v>
      </c>
      <c r="AQ136" s="121">
        <v>1.0627773874259909E-2</v>
      </c>
      <c r="AR136" s="121">
        <v>1.0627773874259909E-2</v>
      </c>
      <c r="AS136" s="121">
        <v>1.0627773874259909E-2</v>
      </c>
      <c r="AT136" s="121">
        <v>1.0627773874259909E-2</v>
      </c>
      <c r="AU136" s="121">
        <v>0</v>
      </c>
      <c r="AV136" s="121">
        <v>8.4169999999999995E-2</v>
      </c>
      <c r="AW136" s="121">
        <v>842.42009498257642</v>
      </c>
      <c r="AX136" s="121">
        <v>478.12804365682496</v>
      </c>
      <c r="AY136" s="253">
        <v>1.5814733829561711</v>
      </c>
      <c r="AZ136" s="253">
        <v>8.9740225177006638E-2</v>
      </c>
      <c r="BA136" s="121">
        <v>4.9971702967540592</v>
      </c>
      <c r="BB136" s="121">
        <v>2.9205493783215433</v>
      </c>
      <c r="BC136" s="121">
        <v>0</v>
      </c>
      <c r="BD136" s="121">
        <v>35.207961836932014</v>
      </c>
      <c r="BE136" s="121">
        <v>439.01824652459686</v>
      </c>
      <c r="BF136" s="121">
        <v>31.180908620868536</v>
      </c>
      <c r="BG136" s="121">
        <v>256.58010250162357</v>
      </c>
      <c r="BH136" s="121">
        <v>18.223390014811081</v>
      </c>
      <c r="BI136" s="121">
        <v>138.93776483097332</v>
      </c>
      <c r="BJ136" s="121">
        <v>9.86794007647147</v>
      </c>
      <c r="BK136" s="121">
        <v>7.8839811253826735</v>
      </c>
      <c r="BL136" s="121">
        <v>0.55995325247930516</v>
      </c>
      <c r="BM136" s="121">
        <v>0</v>
      </c>
      <c r="BN136" s="121">
        <v>0</v>
      </c>
      <c r="BO136" s="121">
        <v>0</v>
      </c>
      <c r="BP136" s="121">
        <v>418.29585169219456</v>
      </c>
      <c r="BQ136" s="121"/>
      <c r="BR136" s="122"/>
      <c r="BS136" s="10"/>
      <c r="BT136" s="10"/>
      <c r="BU136" s="10"/>
      <c r="BV136" s="10"/>
      <c r="BW136" s="10"/>
      <c r="BX136" s="10"/>
      <c r="BY136" s="10"/>
      <c r="BZ136" s="10"/>
      <c r="CA136" s="10"/>
    </row>
    <row r="137" spans="2:79" s="4" customFormat="1" x14ac:dyDescent="0.2">
      <c r="B137" s="123"/>
      <c r="C137" s="252"/>
      <c r="D137" s="252"/>
      <c r="E137" s="254"/>
      <c r="F137" s="254"/>
      <c r="G137" s="254"/>
      <c r="H137" s="121" t="s">
        <v>481</v>
      </c>
      <c r="I137" s="121" t="s">
        <v>546</v>
      </c>
      <c r="J137" s="121" t="s">
        <v>487</v>
      </c>
      <c r="K137" s="121" t="s">
        <v>487</v>
      </c>
      <c r="L137" s="121" t="s">
        <v>478</v>
      </c>
      <c r="M137" s="121">
        <v>35.1035355</v>
      </c>
      <c r="N137" s="121">
        <v>129.04236879999999</v>
      </c>
      <c r="O137" s="121">
        <v>40.618058499999997</v>
      </c>
      <c r="P137" s="121">
        <v>-74.066672199999999</v>
      </c>
      <c r="Q137" s="121">
        <v>42.331426999999998</v>
      </c>
      <c r="R137" s="121">
        <v>-83.0457538</v>
      </c>
      <c r="S137" s="121">
        <v>33.736540099999999</v>
      </c>
      <c r="T137" s="121">
        <v>-118.264982</v>
      </c>
      <c r="U137" s="121" t="s">
        <v>542</v>
      </c>
      <c r="V137" s="121">
        <v>11301.838744884406</v>
      </c>
      <c r="W137" s="121">
        <v>773.44651966323909</v>
      </c>
      <c r="X137" s="121">
        <v>0</v>
      </c>
      <c r="Y137" s="121">
        <v>0</v>
      </c>
      <c r="Z137" s="121">
        <v>0</v>
      </c>
      <c r="AA137" s="121">
        <v>3210.4914431031552</v>
      </c>
      <c r="AB137" s="121">
        <v>12.758400000000002</v>
      </c>
      <c r="AC137" s="121">
        <v>0.7239715200000002</v>
      </c>
      <c r="AD137" s="121">
        <v>40.314239999999998</v>
      </c>
      <c r="AE137" s="121">
        <v>23.56128</v>
      </c>
      <c r="AF137" s="121">
        <v>85.202357049599996</v>
      </c>
      <c r="AG137" s="121">
        <v>130.29028704959998</v>
      </c>
      <c r="AH137" s="121">
        <v>12075.285264547645</v>
      </c>
      <c r="AI137" s="121">
        <v>0</v>
      </c>
      <c r="AJ137" s="253">
        <v>3210.4914431031552</v>
      </c>
      <c r="AK137" s="253">
        <v>154.06131951920469</v>
      </c>
      <c r="AL137" s="253">
        <v>8.7421626274081632</v>
      </c>
      <c r="AM137" s="121">
        <v>486.80594822343721</v>
      </c>
      <c r="AN137" s="121">
        <v>284.50917719788117</v>
      </c>
      <c r="AO137" s="121">
        <v>0</v>
      </c>
      <c r="AP137" s="121">
        <v>418.29585169219456</v>
      </c>
      <c r="AQ137" s="121">
        <v>1.0449588166794642E-2</v>
      </c>
      <c r="AR137" s="121">
        <v>1.0449588166794642E-2</v>
      </c>
      <c r="AS137" s="121">
        <v>1.0449588166794642E-2</v>
      </c>
      <c r="AT137" s="121">
        <v>1.0449588166794642E-2</v>
      </c>
      <c r="AU137" s="121">
        <v>0</v>
      </c>
      <c r="AV137" s="121">
        <v>8.4169999999999995E-2</v>
      </c>
      <c r="AW137" s="121">
        <v>874.28641560330084</v>
      </c>
      <c r="AX137" s="121">
        <v>478.12804365682496</v>
      </c>
      <c r="AY137" s="253">
        <v>1.6098773414086496</v>
      </c>
      <c r="AZ137" s="253">
        <v>9.1351999143558696E-2</v>
      </c>
      <c r="BA137" s="121">
        <v>5.0869216760808742</v>
      </c>
      <c r="BB137" s="121">
        <v>2.9730037313914588</v>
      </c>
      <c r="BC137" s="121">
        <v>0</v>
      </c>
      <c r="BD137" s="121">
        <v>35.207961836932014</v>
      </c>
      <c r="BE137" s="121">
        <v>455.62503960256868</v>
      </c>
      <c r="BF137" s="121">
        <v>31.180908620868536</v>
      </c>
      <c r="BG137" s="121">
        <v>266.28578718307006</v>
      </c>
      <c r="BH137" s="121">
        <v>18.223390014811081</v>
      </c>
      <c r="BI137" s="121">
        <v>144.19337944273323</v>
      </c>
      <c r="BJ137" s="121">
        <v>9.86794007647147</v>
      </c>
      <c r="BK137" s="121">
        <v>8.182209374928858</v>
      </c>
      <c r="BL137" s="121">
        <v>0.55995325247930516</v>
      </c>
      <c r="BM137" s="121">
        <v>0</v>
      </c>
      <c r="BN137" s="121">
        <v>0</v>
      </c>
      <c r="BO137" s="121">
        <v>0</v>
      </c>
      <c r="BP137" s="121">
        <v>418.29585169219456</v>
      </c>
      <c r="BQ137" s="121"/>
      <c r="BR137" s="122"/>
      <c r="BS137" s="10"/>
      <c r="BT137" s="10"/>
      <c r="BU137" s="10"/>
      <c r="BV137" s="10"/>
      <c r="BW137" s="10"/>
      <c r="BX137" s="10"/>
      <c r="BY137" s="10"/>
      <c r="BZ137" s="10"/>
      <c r="CA137" s="10"/>
    </row>
    <row r="138" spans="2:79" s="4" customFormat="1" x14ac:dyDescent="0.2">
      <c r="B138" s="123"/>
      <c r="C138" s="252"/>
      <c r="D138" s="252"/>
      <c r="E138" s="254"/>
      <c r="F138" s="254"/>
      <c r="G138" s="254"/>
      <c r="H138" s="121" t="s">
        <v>482</v>
      </c>
      <c r="I138" s="121" t="s">
        <v>546</v>
      </c>
      <c r="J138" s="121" t="s">
        <v>487</v>
      </c>
      <c r="K138" s="121" t="s">
        <v>487</v>
      </c>
      <c r="L138" s="121" t="s">
        <v>478</v>
      </c>
      <c r="M138" s="121">
        <v>53.507096500000003</v>
      </c>
      <c r="N138" s="121">
        <v>9.96792329999999</v>
      </c>
      <c r="O138" s="121">
        <v>40.618058499999997</v>
      </c>
      <c r="P138" s="121">
        <v>-74.066672199999999</v>
      </c>
      <c r="Q138" s="121">
        <v>42.331426999999998</v>
      </c>
      <c r="R138" s="121">
        <v>-83.0457538</v>
      </c>
      <c r="S138" s="121">
        <v>33.736540099999999</v>
      </c>
      <c r="T138" s="121">
        <v>-118.264982</v>
      </c>
      <c r="U138" s="121" t="s">
        <v>542</v>
      </c>
      <c r="V138" s="121">
        <v>6159.5302428334426</v>
      </c>
      <c r="W138" s="121">
        <v>773.44651966323909</v>
      </c>
      <c r="X138" s="121">
        <v>0</v>
      </c>
      <c r="Y138" s="121">
        <v>0</v>
      </c>
      <c r="Z138" s="121">
        <v>0</v>
      </c>
      <c r="AA138" s="121">
        <v>3210.4914431031552</v>
      </c>
      <c r="AB138" s="121">
        <v>12.758400000000002</v>
      </c>
      <c r="AC138" s="121">
        <v>0.7239715200000002</v>
      </c>
      <c r="AD138" s="121">
        <v>40.314239999999998</v>
      </c>
      <c r="AE138" s="121">
        <v>23.56128</v>
      </c>
      <c r="AF138" s="121">
        <v>85.202357049599996</v>
      </c>
      <c r="AG138" s="121">
        <v>130.29028704959998</v>
      </c>
      <c r="AH138" s="121">
        <v>6932.9767624966817</v>
      </c>
      <c r="AI138" s="121">
        <v>0</v>
      </c>
      <c r="AJ138" s="253">
        <v>3210.4914431031552</v>
      </c>
      <c r="AK138" s="253">
        <v>88.453690726637674</v>
      </c>
      <c r="AL138" s="253">
        <v>5.0192777248694025</v>
      </c>
      <c r="AM138" s="121">
        <v>279.49768911771423</v>
      </c>
      <c r="AN138" s="121">
        <v>163.3498067346778</v>
      </c>
      <c r="AO138" s="121">
        <v>0</v>
      </c>
      <c r="AP138" s="121">
        <v>418.29585169219456</v>
      </c>
      <c r="AQ138" s="121">
        <v>1.4191618631944562E-2</v>
      </c>
      <c r="AR138" s="121">
        <v>1.4191618631944562E-2</v>
      </c>
      <c r="AS138" s="121">
        <v>1.4191618631944562E-2</v>
      </c>
      <c r="AT138" s="121">
        <v>1.4191618631944562E-2</v>
      </c>
      <c r="AU138" s="121">
        <v>0</v>
      </c>
      <c r="AV138" s="121">
        <v>8.4169999999999995E-2</v>
      </c>
      <c r="AW138" s="121">
        <v>476.48827233926869</v>
      </c>
      <c r="AX138" s="121">
        <v>478.12804365682496</v>
      </c>
      <c r="AY138" s="253">
        <v>1.2553010453804132</v>
      </c>
      <c r="AZ138" s="253">
        <v>7.1231675279160925E-2</v>
      </c>
      <c r="BA138" s="121">
        <v>3.9665246124684024</v>
      </c>
      <c r="BB138" s="121">
        <v>2.3181981607803968</v>
      </c>
      <c r="BC138" s="121">
        <v>0</v>
      </c>
      <c r="BD138" s="121">
        <v>35.207961836932014</v>
      </c>
      <c r="BE138" s="121">
        <v>248.31678049684567</v>
      </c>
      <c r="BF138" s="121">
        <v>31.180908620868536</v>
      </c>
      <c r="BG138" s="121">
        <v>145.12641671986674</v>
      </c>
      <c r="BH138" s="121">
        <v>18.223390014811081</v>
      </c>
      <c r="BI138" s="121">
        <v>78.585750650166204</v>
      </c>
      <c r="BJ138" s="121">
        <v>9.86794007647147</v>
      </c>
      <c r="BK138" s="121">
        <v>4.4593244723900982</v>
      </c>
      <c r="BL138" s="121">
        <v>0.55995325247930516</v>
      </c>
      <c r="BM138" s="121">
        <v>0</v>
      </c>
      <c r="BN138" s="121">
        <v>0</v>
      </c>
      <c r="BO138" s="121">
        <v>0</v>
      </c>
      <c r="BP138" s="121">
        <v>418.29585169219456</v>
      </c>
      <c r="BQ138" s="121"/>
      <c r="BR138" s="122"/>
      <c r="BS138" s="10"/>
      <c r="BT138" s="10"/>
      <c r="BU138" s="10"/>
      <c r="BV138" s="10"/>
      <c r="BW138" s="10"/>
      <c r="BX138" s="10"/>
      <c r="BY138" s="10"/>
      <c r="BZ138" s="10"/>
      <c r="CA138" s="10"/>
    </row>
    <row r="139" spans="2:79" s="4" customFormat="1" x14ac:dyDescent="0.2">
      <c r="B139" s="123" t="str">
        <f>'[1]LIB Maf LCI'!C17</f>
        <v>Chrysler Pacifica Plug-in Hybrid</v>
      </c>
      <c r="C139" s="252" t="str">
        <f>'[1]LIB Maf LCI'!D17</f>
        <v>PHEV</v>
      </c>
      <c r="D139" s="252" t="str">
        <f>'[1]LIB Maf LCI'!H17</f>
        <v>MI, US</v>
      </c>
      <c r="E139" s="254" t="str">
        <f>'[1]LIB Maf LCI'!I17</f>
        <v>MI, US</v>
      </c>
      <c r="F139" s="254" t="str">
        <f>F134</f>
        <v>New York, NY</v>
      </c>
      <c r="G139" s="254">
        <f>G134</f>
        <v>0</v>
      </c>
      <c r="H139" s="121" t="s">
        <v>478</v>
      </c>
      <c r="I139" s="121" t="s">
        <v>487</v>
      </c>
      <c r="J139" s="121" t="s">
        <v>487</v>
      </c>
      <c r="K139" s="121" t="s">
        <v>549</v>
      </c>
      <c r="L139" s="121" t="s">
        <v>478</v>
      </c>
      <c r="M139" s="121">
        <v>33.736540099999999</v>
      </c>
      <c r="N139" s="121">
        <v>-118.264982</v>
      </c>
      <c r="O139" s="121">
        <v>42.331426999999998</v>
      </c>
      <c r="P139" s="121">
        <v>-83.0457538</v>
      </c>
      <c r="Q139" s="121">
        <v>42.331426999999998</v>
      </c>
      <c r="R139" s="121">
        <v>-83.0457538</v>
      </c>
      <c r="S139" s="121">
        <v>33.736540099999999</v>
      </c>
      <c r="T139" s="121">
        <v>-118.264982</v>
      </c>
      <c r="U139" s="121" t="s">
        <v>541</v>
      </c>
      <c r="V139" s="121">
        <v>0</v>
      </c>
      <c r="W139" s="121">
        <v>3210.4914431031552</v>
      </c>
      <c r="X139" s="121">
        <v>0</v>
      </c>
      <c r="Y139" s="121">
        <v>0</v>
      </c>
      <c r="Z139" s="121">
        <v>0</v>
      </c>
      <c r="AA139" s="121">
        <v>3780.2678053721047</v>
      </c>
      <c r="AB139" s="121">
        <v>9.36</v>
      </c>
      <c r="AC139" s="121">
        <v>0.47806847999999996</v>
      </c>
      <c r="AD139" s="121">
        <v>26.6736</v>
      </c>
      <c r="AE139" s="121">
        <v>19.168991999999999</v>
      </c>
      <c r="AF139" s="121">
        <v>62.056673779200011</v>
      </c>
      <c r="AG139" s="121">
        <v>101.36839377920001</v>
      </c>
      <c r="AH139" s="121">
        <v>3210.4914431031552</v>
      </c>
      <c r="AI139" s="121">
        <v>0</v>
      </c>
      <c r="AJ139" s="253">
        <v>3780.2678053721047</v>
      </c>
      <c r="AK139" s="253">
        <v>30.050199907445531</v>
      </c>
      <c r="AL139" s="253">
        <v>1.5348347642573317</v>
      </c>
      <c r="AM139" s="121">
        <v>85.635364556756315</v>
      </c>
      <c r="AN139" s="121">
        <v>61.541884788912839</v>
      </c>
      <c r="AO139" s="121">
        <v>0</v>
      </c>
      <c r="AP139" s="121">
        <v>383.19967548579172</v>
      </c>
      <c r="AQ139" s="121">
        <v>8.4169999999999995E-2</v>
      </c>
      <c r="AR139" s="121">
        <v>8.4169999999999995E-2</v>
      </c>
      <c r="AS139" s="121">
        <v>8.4169999999999995E-2</v>
      </c>
      <c r="AT139" s="121">
        <v>8.4169999999999995E-2</v>
      </c>
      <c r="AU139" s="121">
        <v>0</v>
      </c>
      <c r="AV139" s="121">
        <v>8.4169999999999995E-2</v>
      </c>
      <c r="AW139" s="121">
        <v>0</v>
      </c>
      <c r="AX139" s="121">
        <v>561.96195950316371</v>
      </c>
      <c r="AY139" s="253">
        <v>2.5293253262096904</v>
      </c>
      <c r="AZ139" s="253">
        <v>0.12918704210753959</v>
      </c>
      <c r="BA139" s="121">
        <v>7.2079286347421787</v>
      </c>
      <c r="BB139" s="121">
        <v>5.1799804426827931</v>
      </c>
      <c r="BC139" s="121">
        <v>0</v>
      </c>
      <c r="BD139" s="121">
        <v>32.253916685639084</v>
      </c>
      <c r="BE139" s="121">
        <v>0</v>
      </c>
      <c r="BF139" s="121">
        <v>85.635364556756315</v>
      </c>
      <c r="BG139" s="121">
        <v>0</v>
      </c>
      <c r="BH139" s="121">
        <v>61.541884788912839</v>
      </c>
      <c r="BI139" s="121">
        <v>0</v>
      </c>
      <c r="BJ139" s="121">
        <v>30.050199907445531</v>
      </c>
      <c r="BK139" s="121">
        <v>0</v>
      </c>
      <c r="BL139" s="121">
        <v>1.5348347642573317</v>
      </c>
      <c r="BM139" s="121">
        <v>0</v>
      </c>
      <c r="BN139" s="121">
        <v>0</v>
      </c>
      <c r="BO139" s="121">
        <v>0</v>
      </c>
      <c r="BP139" s="121">
        <v>383.19967548579172</v>
      </c>
      <c r="BQ139" s="121">
        <v>43.725096200000003</v>
      </c>
      <c r="BR139" s="122">
        <v>-79.899968099999995</v>
      </c>
      <c r="BS139" s="10"/>
      <c r="BT139" s="10"/>
      <c r="BU139" s="10"/>
      <c r="BV139" s="10"/>
      <c r="BW139" s="10"/>
      <c r="BX139" s="10"/>
      <c r="BY139" s="10"/>
      <c r="BZ139" s="10"/>
      <c r="CA139" s="10"/>
    </row>
    <row r="140" spans="2:79" s="4" customFormat="1" x14ac:dyDescent="0.2">
      <c r="B140" s="123"/>
      <c r="C140" s="252"/>
      <c r="D140" s="252"/>
      <c r="E140" s="254"/>
      <c r="F140" s="254"/>
      <c r="G140" s="254"/>
      <c r="H140" s="121" t="s">
        <v>479</v>
      </c>
      <c r="I140" s="121" t="s">
        <v>546</v>
      </c>
      <c r="J140" s="121" t="s">
        <v>487</v>
      </c>
      <c r="K140" s="121" t="s">
        <v>549</v>
      </c>
      <c r="L140" s="121" t="s">
        <v>478</v>
      </c>
      <c r="M140" s="121">
        <v>31.230416000000002</v>
      </c>
      <c r="N140" s="121">
        <v>121.47370100000001</v>
      </c>
      <c r="O140" s="121">
        <v>40.618058499999997</v>
      </c>
      <c r="P140" s="121">
        <v>-74.066672199999999</v>
      </c>
      <c r="Q140" s="121">
        <v>42.331426999999998</v>
      </c>
      <c r="R140" s="121">
        <v>-83.0457538</v>
      </c>
      <c r="S140" s="121">
        <v>33.736540099999999</v>
      </c>
      <c r="T140" s="121">
        <v>-118.264982</v>
      </c>
      <c r="U140" s="121" t="s">
        <v>542</v>
      </c>
      <c r="V140" s="121">
        <v>11900.279263942959</v>
      </c>
      <c r="W140" s="121">
        <v>773.44651966323909</v>
      </c>
      <c r="X140" s="121">
        <v>0</v>
      </c>
      <c r="Y140" s="121">
        <v>0</v>
      </c>
      <c r="Z140" s="121">
        <v>0</v>
      </c>
      <c r="AA140" s="121">
        <v>3780.2678053721047</v>
      </c>
      <c r="AB140" s="121">
        <v>9.36</v>
      </c>
      <c r="AC140" s="121">
        <v>0.47806847999999996</v>
      </c>
      <c r="AD140" s="121">
        <v>26.6736</v>
      </c>
      <c r="AE140" s="121">
        <v>19.168991999999999</v>
      </c>
      <c r="AF140" s="121">
        <v>62.056673779200011</v>
      </c>
      <c r="AG140" s="121">
        <v>101.36839377920001</v>
      </c>
      <c r="AH140" s="121">
        <v>12673.725783606198</v>
      </c>
      <c r="AI140" s="121">
        <v>0</v>
      </c>
      <c r="AJ140" s="253">
        <v>3780.2678053721047</v>
      </c>
      <c r="AK140" s="253">
        <v>118.62607333455401</v>
      </c>
      <c r="AL140" s="253">
        <v>6.0589088213054234</v>
      </c>
      <c r="AM140" s="121">
        <v>338.05389206159833</v>
      </c>
      <c r="AN140" s="121">
        <v>242.94254815614093</v>
      </c>
      <c r="AO140" s="121">
        <v>0</v>
      </c>
      <c r="AP140" s="121">
        <v>383.19967548579172</v>
      </c>
      <c r="AQ140" s="121">
        <v>1.021136410758197E-2</v>
      </c>
      <c r="AR140" s="121">
        <v>1.021136410758197E-2</v>
      </c>
      <c r="AS140" s="121">
        <v>1.021136410758197E-2</v>
      </c>
      <c r="AT140" s="121">
        <v>1.021136410758197E-2</v>
      </c>
      <c r="AU140" s="121">
        <v>0</v>
      </c>
      <c r="AV140" s="121">
        <v>8.4169999999999995E-2</v>
      </c>
      <c r="AW140" s="121">
        <v>662.61540931279228</v>
      </c>
      <c r="AX140" s="121">
        <v>426.26568854659814</v>
      </c>
      <c r="AY140" s="253">
        <v>1.2113340274718514</v>
      </c>
      <c r="AZ140" s="253">
        <v>6.1869724068989981E-2</v>
      </c>
      <c r="BA140" s="121">
        <v>3.4519913798261945</v>
      </c>
      <c r="BB140" s="121">
        <v>2.4807748164461216</v>
      </c>
      <c r="BC140" s="121">
        <v>0</v>
      </c>
      <c r="BD140" s="121">
        <v>32.253916685639084</v>
      </c>
      <c r="BE140" s="121">
        <v>317.42328897470895</v>
      </c>
      <c r="BF140" s="121">
        <v>20.630603086889376</v>
      </c>
      <c r="BG140" s="121">
        <v>228.11635800828847</v>
      </c>
      <c r="BH140" s="121">
        <v>14.826190147852472</v>
      </c>
      <c r="BI140" s="121">
        <v>111.38661391050609</v>
      </c>
      <c r="BJ140" s="121">
        <v>7.2394594240479169</v>
      </c>
      <c r="BK140" s="121">
        <v>5.6891484192887294</v>
      </c>
      <c r="BL140" s="121">
        <v>0.3697604020166948</v>
      </c>
      <c r="BM140" s="121">
        <v>0</v>
      </c>
      <c r="BN140" s="121">
        <v>0</v>
      </c>
      <c r="BO140" s="121">
        <v>0</v>
      </c>
      <c r="BP140" s="121">
        <v>383.19967548579172</v>
      </c>
      <c r="BQ140" s="121">
        <v>43.725096200000003</v>
      </c>
      <c r="BR140" s="122">
        <v>-79.899968099999995</v>
      </c>
      <c r="BS140" s="10"/>
      <c r="BT140" s="10"/>
      <c r="BU140" s="10"/>
      <c r="BV140" s="10"/>
      <c r="BW140" s="10"/>
      <c r="BX140" s="10"/>
      <c r="BY140" s="10"/>
      <c r="BZ140" s="10"/>
      <c r="CA140" s="10"/>
    </row>
    <row r="141" spans="2:79" s="4" customFormat="1" x14ac:dyDescent="0.2">
      <c r="B141" s="123"/>
      <c r="C141" s="252"/>
      <c r="D141" s="252"/>
      <c r="E141" s="254"/>
      <c r="F141" s="254"/>
      <c r="G141" s="254"/>
      <c r="H141" s="121" t="s">
        <v>480</v>
      </c>
      <c r="I141" s="121" t="s">
        <v>546</v>
      </c>
      <c r="J141" s="121" t="s">
        <v>487</v>
      </c>
      <c r="K141" s="121" t="s">
        <v>549</v>
      </c>
      <c r="L141" s="121" t="s">
        <v>478</v>
      </c>
      <c r="M141" s="121">
        <v>35.616811599999998</v>
      </c>
      <c r="N141" s="121">
        <v>139.79578069999999</v>
      </c>
      <c r="O141" s="121">
        <v>40.618058499999997</v>
      </c>
      <c r="P141" s="121">
        <v>-74.066672199999999</v>
      </c>
      <c r="Q141" s="121">
        <v>42.331426999999998</v>
      </c>
      <c r="R141" s="121">
        <v>-83.0457538</v>
      </c>
      <c r="S141" s="121">
        <v>33.736540099999999</v>
      </c>
      <c r="T141" s="121">
        <v>-118.264982</v>
      </c>
      <c r="U141" s="121" t="s">
        <v>542</v>
      </c>
      <c r="V141" s="121">
        <v>10889.905068893693</v>
      </c>
      <c r="W141" s="121">
        <v>773.44651966323909</v>
      </c>
      <c r="X141" s="121">
        <v>0</v>
      </c>
      <c r="Y141" s="121">
        <v>0</v>
      </c>
      <c r="Z141" s="121">
        <v>0</v>
      </c>
      <c r="AA141" s="121">
        <v>3780.2678053721047</v>
      </c>
      <c r="AB141" s="121">
        <v>9.36</v>
      </c>
      <c r="AC141" s="121">
        <v>0.47806847999999996</v>
      </c>
      <c r="AD141" s="121">
        <v>26.6736</v>
      </c>
      <c r="AE141" s="121">
        <v>19.168991999999999</v>
      </c>
      <c r="AF141" s="121">
        <v>62.056673779200011</v>
      </c>
      <c r="AG141" s="121">
        <v>101.36839377920001</v>
      </c>
      <c r="AH141" s="121">
        <v>11663.351588556932</v>
      </c>
      <c r="AI141" s="121">
        <v>0</v>
      </c>
      <c r="AJ141" s="253">
        <v>3780.2678053721047</v>
      </c>
      <c r="AK141" s="253">
        <v>109.16897086889288</v>
      </c>
      <c r="AL141" s="253">
        <v>5.5758807656469971</v>
      </c>
      <c r="AM141" s="121">
        <v>311.10357493253218</v>
      </c>
      <c r="AN141" s="121">
        <v>223.57469329423512</v>
      </c>
      <c r="AO141" s="121">
        <v>0</v>
      </c>
      <c r="AP141" s="121">
        <v>383.19967548579172</v>
      </c>
      <c r="AQ141" s="121">
        <v>1.0627773874259909E-2</v>
      </c>
      <c r="AR141" s="121">
        <v>1.0627773874259909E-2</v>
      </c>
      <c r="AS141" s="121">
        <v>1.0627773874259909E-2</v>
      </c>
      <c r="AT141" s="121">
        <v>1.0627773874259909E-2</v>
      </c>
      <c r="AU141" s="121">
        <v>0</v>
      </c>
      <c r="AV141" s="121">
        <v>8.4169999999999995E-2</v>
      </c>
      <c r="AW141" s="121">
        <v>606.35710680050079</v>
      </c>
      <c r="AX141" s="121">
        <v>426.26568854659814</v>
      </c>
      <c r="AY141" s="253">
        <v>1.1602231364802609</v>
      </c>
      <c r="AZ141" s="253">
        <v>5.9259199927131495E-2</v>
      </c>
      <c r="BA141" s="121">
        <v>3.3063384458568255</v>
      </c>
      <c r="BB141" s="121">
        <v>2.3761012843381439</v>
      </c>
      <c r="BC141" s="121">
        <v>0</v>
      </c>
      <c r="BD141" s="121">
        <v>32.253916685639084</v>
      </c>
      <c r="BE141" s="121">
        <v>290.47297184564286</v>
      </c>
      <c r="BF141" s="121">
        <v>20.630603086889376</v>
      </c>
      <c r="BG141" s="121">
        <v>208.74850314638266</v>
      </c>
      <c r="BH141" s="121">
        <v>14.826190147852472</v>
      </c>
      <c r="BI141" s="121">
        <v>101.92951144484496</v>
      </c>
      <c r="BJ141" s="121">
        <v>7.2394594240479169</v>
      </c>
      <c r="BK141" s="121">
        <v>5.2061203636303022</v>
      </c>
      <c r="BL141" s="121">
        <v>0.3697604020166948</v>
      </c>
      <c r="BM141" s="121">
        <v>0</v>
      </c>
      <c r="BN141" s="121">
        <v>0</v>
      </c>
      <c r="BO141" s="121">
        <v>0</v>
      </c>
      <c r="BP141" s="121">
        <v>383.19967548579172</v>
      </c>
      <c r="BQ141" s="121">
        <v>43.725096200000003</v>
      </c>
      <c r="BR141" s="122">
        <v>-79.899968099999995</v>
      </c>
      <c r="BS141" s="10"/>
      <c r="BT141" s="10"/>
      <c r="BU141" s="10"/>
      <c r="BV141" s="10"/>
      <c r="BW141" s="10"/>
      <c r="BX141" s="10"/>
      <c r="BY141" s="10"/>
      <c r="BZ141" s="10"/>
      <c r="CA141" s="10"/>
    </row>
    <row r="142" spans="2:79" s="4" customFormat="1" x14ac:dyDescent="0.2">
      <c r="B142" s="123"/>
      <c r="C142" s="252"/>
      <c r="D142" s="252"/>
      <c r="E142" s="254"/>
      <c r="F142" s="254"/>
      <c r="G142" s="254"/>
      <c r="H142" s="121" t="s">
        <v>481</v>
      </c>
      <c r="I142" s="121" t="s">
        <v>546</v>
      </c>
      <c r="J142" s="121" t="s">
        <v>487</v>
      </c>
      <c r="K142" s="121" t="s">
        <v>549</v>
      </c>
      <c r="L142" s="121" t="s">
        <v>478</v>
      </c>
      <c r="M142" s="121">
        <v>35.1035355</v>
      </c>
      <c r="N142" s="121">
        <v>129.04236879999999</v>
      </c>
      <c r="O142" s="121">
        <v>40.618058499999997</v>
      </c>
      <c r="P142" s="121">
        <v>-74.066672199999999</v>
      </c>
      <c r="Q142" s="121">
        <v>42.331426999999998</v>
      </c>
      <c r="R142" s="121">
        <v>-83.0457538</v>
      </c>
      <c r="S142" s="121">
        <v>33.736540099999999</v>
      </c>
      <c r="T142" s="121">
        <v>-118.264982</v>
      </c>
      <c r="U142" s="121" t="s">
        <v>542</v>
      </c>
      <c r="V142" s="121">
        <v>11301.838744884406</v>
      </c>
      <c r="W142" s="121">
        <v>773.44651966323909</v>
      </c>
      <c r="X142" s="121">
        <v>0</v>
      </c>
      <c r="Y142" s="121">
        <v>0</v>
      </c>
      <c r="Z142" s="121">
        <v>0</v>
      </c>
      <c r="AA142" s="121">
        <v>3780.2678053721047</v>
      </c>
      <c r="AB142" s="121">
        <v>9.36</v>
      </c>
      <c r="AC142" s="121">
        <v>0.47806847999999996</v>
      </c>
      <c r="AD142" s="121">
        <v>26.6736</v>
      </c>
      <c r="AE142" s="121">
        <v>19.168991999999999</v>
      </c>
      <c r="AF142" s="121">
        <v>62.056673779200011</v>
      </c>
      <c r="AG142" s="121">
        <v>101.36839377920001</v>
      </c>
      <c r="AH142" s="121">
        <v>12075.285264547645</v>
      </c>
      <c r="AI142" s="121">
        <v>0</v>
      </c>
      <c r="AJ142" s="253">
        <v>3780.2678053721047</v>
      </c>
      <c r="AK142" s="253">
        <v>113.02467007616595</v>
      </c>
      <c r="AL142" s="253">
        <v>5.7728132719886895</v>
      </c>
      <c r="AM142" s="121">
        <v>322.09132903243807</v>
      </c>
      <c r="AN142" s="121">
        <v>231.47104663383169</v>
      </c>
      <c r="AO142" s="121">
        <v>0</v>
      </c>
      <c r="AP142" s="121">
        <v>383.19967548579172</v>
      </c>
      <c r="AQ142" s="121">
        <v>1.0449588166794642E-2</v>
      </c>
      <c r="AR142" s="121">
        <v>1.0449588166794642E-2</v>
      </c>
      <c r="AS142" s="121">
        <v>1.0449588166794642E-2</v>
      </c>
      <c r="AT142" s="121">
        <v>1.0449588166794642E-2</v>
      </c>
      <c r="AU142" s="121">
        <v>0</v>
      </c>
      <c r="AV142" s="121">
        <v>8.4169999999999995E-2</v>
      </c>
      <c r="AW142" s="121">
        <v>629.29384595361796</v>
      </c>
      <c r="AX142" s="121">
        <v>426.26568854659814</v>
      </c>
      <c r="AY142" s="253">
        <v>1.181061254983772</v>
      </c>
      <c r="AZ142" s="253">
        <v>6.0323521256088065E-2</v>
      </c>
      <c r="BA142" s="121">
        <v>3.3657217404845241</v>
      </c>
      <c r="BB142" s="121">
        <v>2.4187771098604585</v>
      </c>
      <c r="BC142" s="121">
        <v>0</v>
      </c>
      <c r="BD142" s="121">
        <v>32.253916685639084</v>
      </c>
      <c r="BE142" s="121">
        <v>301.46072594554869</v>
      </c>
      <c r="BF142" s="121">
        <v>20.630603086889376</v>
      </c>
      <c r="BG142" s="121">
        <v>216.64485648597923</v>
      </c>
      <c r="BH142" s="121">
        <v>14.826190147852472</v>
      </c>
      <c r="BI142" s="121">
        <v>105.78521065211804</v>
      </c>
      <c r="BJ142" s="121">
        <v>7.2394594240479169</v>
      </c>
      <c r="BK142" s="121">
        <v>5.4030528699719955</v>
      </c>
      <c r="BL142" s="121">
        <v>0.3697604020166948</v>
      </c>
      <c r="BM142" s="121">
        <v>0</v>
      </c>
      <c r="BN142" s="121">
        <v>0</v>
      </c>
      <c r="BO142" s="121">
        <v>0</v>
      </c>
      <c r="BP142" s="121">
        <v>383.19967548579172</v>
      </c>
      <c r="BQ142" s="121">
        <v>43.725096200000003</v>
      </c>
      <c r="BR142" s="122">
        <v>-79.899968099999995</v>
      </c>
      <c r="BS142" s="10"/>
      <c r="BT142" s="10"/>
      <c r="BU142" s="10"/>
      <c r="BV142" s="10"/>
      <c r="BW142" s="10"/>
      <c r="BX142" s="10"/>
      <c r="BY142" s="10"/>
      <c r="BZ142" s="10"/>
      <c r="CA142" s="10"/>
    </row>
    <row r="143" spans="2:79" s="4" customFormat="1" x14ac:dyDescent="0.2">
      <c r="B143" s="123"/>
      <c r="C143" s="252"/>
      <c r="D143" s="252"/>
      <c r="E143" s="254"/>
      <c r="F143" s="254"/>
      <c r="G143" s="254"/>
      <c r="H143" s="121" t="s">
        <v>482</v>
      </c>
      <c r="I143" s="121" t="s">
        <v>546</v>
      </c>
      <c r="J143" s="121" t="s">
        <v>487</v>
      </c>
      <c r="K143" s="121" t="s">
        <v>549</v>
      </c>
      <c r="L143" s="121" t="s">
        <v>478</v>
      </c>
      <c r="M143" s="121">
        <v>53.507096500000003</v>
      </c>
      <c r="N143" s="121">
        <v>9.96792329999999</v>
      </c>
      <c r="O143" s="121">
        <v>40.618058499999997</v>
      </c>
      <c r="P143" s="121">
        <v>-74.066672199999999</v>
      </c>
      <c r="Q143" s="121">
        <v>42.331426999999998</v>
      </c>
      <c r="R143" s="121">
        <v>-83.0457538</v>
      </c>
      <c r="S143" s="121">
        <v>33.736540099999999</v>
      </c>
      <c r="T143" s="121">
        <v>-118.264982</v>
      </c>
      <c r="U143" s="121" t="s">
        <v>542</v>
      </c>
      <c r="V143" s="121">
        <v>6159.5302428334426</v>
      </c>
      <c r="W143" s="121">
        <v>773.44651966323909</v>
      </c>
      <c r="X143" s="121">
        <v>0</v>
      </c>
      <c r="Y143" s="121">
        <v>0</v>
      </c>
      <c r="Z143" s="121">
        <v>0</v>
      </c>
      <c r="AA143" s="121">
        <v>3780.2678053721047</v>
      </c>
      <c r="AB143" s="121">
        <v>9.36</v>
      </c>
      <c r="AC143" s="121">
        <v>0.47806847999999996</v>
      </c>
      <c r="AD143" s="121">
        <v>26.6736</v>
      </c>
      <c r="AE143" s="121">
        <v>19.168991999999999</v>
      </c>
      <c r="AF143" s="121">
        <v>62.056673779200011</v>
      </c>
      <c r="AG143" s="121">
        <v>101.36839377920001</v>
      </c>
      <c r="AH143" s="121">
        <v>6932.9767624966817</v>
      </c>
      <c r="AI143" s="121">
        <v>0</v>
      </c>
      <c r="AJ143" s="253">
        <v>3780.2678053721047</v>
      </c>
      <c r="AK143" s="253">
        <v>64.892662496968939</v>
      </c>
      <c r="AL143" s="253">
        <v>3.3144376627221095</v>
      </c>
      <c r="AM143" s="121">
        <v>184.92744897213151</v>
      </c>
      <c r="AN143" s="121">
        <v>132.8981760964848</v>
      </c>
      <c r="AO143" s="121">
        <v>0</v>
      </c>
      <c r="AP143" s="121">
        <v>383.19967548579172</v>
      </c>
      <c r="AQ143" s="121">
        <v>1.4191618631944562E-2</v>
      </c>
      <c r="AR143" s="121">
        <v>1.4191618631944562E-2</v>
      </c>
      <c r="AS143" s="121">
        <v>1.4191618631944562E-2</v>
      </c>
      <c r="AT143" s="121">
        <v>1.4191618631944562E-2</v>
      </c>
      <c r="AU143" s="121">
        <v>0</v>
      </c>
      <c r="AV143" s="121">
        <v>8.4169999999999995E-2</v>
      </c>
      <c r="AW143" s="121">
        <v>342.96671216750087</v>
      </c>
      <c r="AX143" s="121">
        <v>426.26568854659814</v>
      </c>
      <c r="AY143" s="253">
        <v>0.92093191816847453</v>
      </c>
      <c r="AZ143" s="253">
        <v>4.7037235288705875E-2</v>
      </c>
      <c r="BA143" s="121">
        <v>2.6244198303908788</v>
      </c>
      <c r="BB143" s="121">
        <v>1.8860402320423233</v>
      </c>
      <c r="BC143" s="121">
        <v>0</v>
      </c>
      <c r="BD143" s="121">
        <v>32.253916685639084</v>
      </c>
      <c r="BE143" s="121">
        <v>164.29684588524211</v>
      </c>
      <c r="BF143" s="121">
        <v>20.630603086889376</v>
      </c>
      <c r="BG143" s="121">
        <v>118.07198594863232</v>
      </c>
      <c r="BH143" s="121">
        <v>14.826190147852472</v>
      </c>
      <c r="BI143" s="121">
        <v>57.653203072921016</v>
      </c>
      <c r="BJ143" s="121">
        <v>7.2394594240479169</v>
      </c>
      <c r="BK143" s="121">
        <v>2.9446772607054146</v>
      </c>
      <c r="BL143" s="121">
        <v>0.3697604020166948</v>
      </c>
      <c r="BM143" s="121">
        <v>0</v>
      </c>
      <c r="BN143" s="121">
        <v>0</v>
      </c>
      <c r="BO143" s="121">
        <v>0</v>
      </c>
      <c r="BP143" s="121">
        <v>383.19967548579172</v>
      </c>
      <c r="BQ143" s="121">
        <v>43.725096200000003</v>
      </c>
      <c r="BR143" s="122">
        <v>-79.899968099999995</v>
      </c>
      <c r="BS143" s="10"/>
      <c r="BT143" s="10"/>
      <c r="BU143" s="10"/>
      <c r="BV143" s="10"/>
      <c r="BW143" s="10"/>
      <c r="BX143" s="10"/>
      <c r="BY143" s="10"/>
      <c r="BZ143" s="10"/>
      <c r="CA143" s="10"/>
    </row>
    <row r="144" spans="2:79" s="4" customFormat="1" x14ac:dyDescent="0.2">
      <c r="B144" s="123" t="str">
        <f>'[1]LIB Maf LCI'!C18</f>
        <v>Ford Fusion Energi</v>
      </c>
      <c r="C144" s="252" t="str">
        <f>'[1]LIB Maf LCI'!D18</f>
        <v>PHEV</v>
      </c>
      <c r="D144" s="252" t="str">
        <f>'[1]LIB Maf LCI'!H18</f>
        <v>MI, US</v>
      </c>
      <c r="E144" s="254" t="str">
        <f>'[1]LIB Maf LCI'!I18</f>
        <v>MI, US</v>
      </c>
      <c r="F144" s="254" t="str">
        <f>F139</f>
        <v>New York, NY</v>
      </c>
      <c r="G144" s="254">
        <f>G139</f>
        <v>0</v>
      </c>
      <c r="H144" s="121" t="s">
        <v>478</v>
      </c>
      <c r="I144" s="121" t="s">
        <v>487</v>
      </c>
      <c r="J144" s="121" t="s">
        <v>487</v>
      </c>
      <c r="K144" s="121" t="s">
        <v>550</v>
      </c>
      <c r="L144" s="121" t="s">
        <v>478</v>
      </c>
      <c r="M144" s="121">
        <v>33.736540099999999</v>
      </c>
      <c r="N144" s="121">
        <v>-118.264982</v>
      </c>
      <c r="O144" s="121">
        <v>42.331426999999998</v>
      </c>
      <c r="P144" s="121">
        <v>-83.0457538</v>
      </c>
      <c r="Q144" s="121">
        <v>42.331426999999998</v>
      </c>
      <c r="R144" s="121">
        <v>-83.0457538</v>
      </c>
      <c r="S144" s="121">
        <v>33.736540099999999</v>
      </c>
      <c r="T144" s="121">
        <v>-118.264982</v>
      </c>
      <c r="U144" s="121" t="s">
        <v>541</v>
      </c>
      <c r="V144" s="121">
        <v>0</v>
      </c>
      <c r="W144" s="121">
        <v>3210.4914431031552</v>
      </c>
      <c r="X144" s="121">
        <v>0</v>
      </c>
      <c r="Y144" s="121">
        <v>0</v>
      </c>
      <c r="Z144" s="121">
        <v>0</v>
      </c>
      <c r="AA144" s="121">
        <v>3770.2198917209312</v>
      </c>
      <c r="AB144" s="121">
        <v>5.5007999999999999</v>
      </c>
      <c r="AC144" s="121">
        <v>0.39976415999999998</v>
      </c>
      <c r="AD144" s="121">
        <v>17.012639999999998</v>
      </c>
      <c r="AE144" s="121">
        <v>10.908671999999999</v>
      </c>
      <c r="AF144" s="121">
        <v>38.392224115199994</v>
      </c>
      <c r="AG144" s="121">
        <v>70.778944115199991</v>
      </c>
      <c r="AH144" s="121">
        <v>3210.4914431031552</v>
      </c>
      <c r="AI144" s="121">
        <v>0</v>
      </c>
      <c r="AJ144" s="253">
        <v>3770.2198917209312</v>
      </c>
      <c r="AK144" s="253">
        <v>17.660271330221835</v>
      </c>
      <c r="AL144" s="253">
        <v>1.2834394149393207</v>
      </c>
      <c r="AM144" s="121">
        <v>54.618935144594452</v>
      </c>
      <c r="AN144" s="121">
        <v>35.022198111618977</v>
      </c>
      <c r="AO144" s="121">
        <v>0</v>
      </c>
      <c r="AP144" s="121">
        <v>266.85218301813114</v>
      </c>
      <c r="AQ144" s="121">
        <v>8.4169999999999995E-2</v>
      </c>
      <c r="AR144" s="121">
        <v>8.4169999999999995E-2</v>
      </c>
      <c r="AS144" s="121">
        <v>8.4169999999999995E-2</v>
      </c>
      <c r="AT144" s="121">
        <v>8.4169999999999995E-2</v>
      </c>
      <c r="AU144" s="121">
        <v>0</v>
      </c>
      <c r="AV144" s="121">
        <v>8.4170000000000009E-2</v>
      </c>
      <c r="AW144" s="121">
        <v>0</v>
      </c>
      <c r="AX144" s="121">
        <v>375.43702701950576</v>
      </c>
      <c r="AY144" s="253">
        <v>1.4864650378647719</v>
      </c>
      <c r="AZ144" s="253">
        <v>0.10802709555544261</v>
      </c>
      <c r="BA144" s="121">
        <v>4.5972757711205148</v>
      </c>
      <c r="BB144" s="121">
        <v>2.9478184150549689</v>
      </c>
      <c r="BC144" s="121">
        <v>0</v>
      </c>
      <c r="BD144" s="121">
        <v>22.4609482446361</v>
      </c>
      <c r="BE144" s="121">
        <v>0</v>
      </c>
      <c r="BF144" s="121">
        <v>54.618935144594452</v>
      </c>
      <c r="BG144" s="121">
        <v>0</v>
      </c>
      <c r="BH144" s="121">
        <v>35.022198111618977</v>
      </c>
      <c r="BI144" s="121">
        <v>0</v>
      </c>
      <c r="BJ144" s="121">
        <v>17.660271330221835</v>
      </c>
      <c r="BK144" s="121">
        <v>0</v>
      </c>
      <c r="BL144" s="121">
        <v>1.2834394149393207</v>
      </c>
      <c r="BM144" s="121">
        <v>0</v>
      </c>
      <c r="BN144" s="121">
        <v>0</v>
      </c>
      <c r="BO144" s="121">
        <v>0</v>
      </c>
      <c r="BP144" s="121">
        <v>266.85218301813114</v>
      </c>
      <c r="BQ144" s="121">
        <v>29.0822869</v>
      </c>
      <c r="BR144" s="122">
        <v>-111.05919780000001</v>
      </c>
      <c r="BS144" s="10"/>
      <c r="BT144" s="10"/>
      <c r="BU144" s="10"/>
      <c r="BV144" s="10"/>
      <c r="BW144" s="10"/>
      <c r="BX144" s="10"/>
      <c r="BY144" s="10"/>
      <c r="BZ144" s="10"/>
      <c r="CA144" s="10"/>
    </row>
    <row r="145" spans="2:79" s="4" customFormat="1" x14ac:dyDescent="0.2">
      <c r="B145" s="123"/>
      <c r="C145" s="252"/>
      <c r="D145" s="252"/>
      <c r="E145" s="254"/>
      <c r="F145" s="254"/>
      <c r="G145" s="254"/>
      <c r="H145" s="121" t="s">
        <v>479</v>
      </c>
      <c r="I145" s="121" t="s">
        <v>546</v>
      </c>
      <c r="J145" s="121" t="s">
        <v>487</v>
      </c>
      <c r="K145" s="121" t="s">
        <v>550</v>
      </c>
      <c r="L145" s="121" t="s">
        <v>478</v>
      </c>
      <c r="M145" s="121">
        <v>31.230416000000002</v>
      </c>
      <c r="N145" s="121">
        <v>121.47370100000001</v>
      </c>
      <c r="O145" s="121">
        <v>40.618058499999997</v>
      </c>
      <c r="P145" s="121">
        <v>-74.066672199999999</v>
      </c>
      <c r="Q145" s="121">
        <v>42.331426999999998</v>
      </c>
      <c r="R145" s="121">
        <v>-83.0457538</v>
      </c>
      <c r="S145" s="121">
        <v>33.736540099999999</v>
      </c>
      <c r="T145" s="121">
        <v>-118.264982</v>
      </c>
      <c r="U145" s="121" t="s">
        <v>542</v>
      </c>
      <c r="V145" s="121">
        <v>11900.279263942959</v>
      </c>
      <c r="W145" s="121">
        <v>160.94</v>
      </c>
      <c r="X145" s="121">
        <v>0</v>
      </c>
      <c r="Y145" s="121">
        <v>0</v>
      </c>
      <c r="Z145" s="121">
        <v>0</v>
      </c>
      <c r="AA145" s="121">
        <v>3770.2198917209312</v>
      </c>
      <c r="AB145" s="121">
        <v>5.5007999999999999</v>
      </c>
      <c r="AC145" s="121">
        <v>0.39976415999999998</v>
      </c>
      <c r="AD145" s="121">
        <v>17.012639999999998</v>
      </c>
      <c r="AE145" s="121">
        <v>10.908671999999999</v>
      </c>
      <c r="AF145" s="121">
        <v>38.392224115199994</v>
      </c>
      <c r="AG145" s="121">
        <v>70.778944115199991</v>
      </c>
      <c r="AH145" s="121">
        <v>12061.21926394296</v>
      </c>
      <c r="AI145" s="121">
        <v>0</v>
      </c>
      <c r="AJ145" s="253">
        <v>3770.2198917209312</v>
      </c>
      <c r="AK145" s="253">
        <v>66.346354927097437</v>
      </c>
      <c r="AL145" s="253">
        <v>4.8216431876259751</v>
      </c>
      <c r="AM145" s="121">
        <v>205.19318129852653</v>
      </c>
      <c r="AN145" s="121">
        <v>131.57188487043516</v>
      </c>
      <c r="AO145" s="121">
        <v>0</v>
      </c>
      <c r="AP145" s="121">
        <v>266.85218301813114</v>
      </c>
      <c r="AQ145" s="121">
        <v>6.4555127563897599E-3</v>
      </c>
      <c r="AR145" s="121">
        <v>6.4555127563897599E-3</v>
      </c>
      <c r="AS145" s="121">
        <v>6.4555127563897599E-3</v>
      </c>
      <c r="AT145" s="121">
        <v>6.4555127563897599E-3</v>
      </c>
      <c r="AU145" s="121">
        <v>0</v>
      </c>
      <c r="AV145" s="121">
        <v>8.4170000000000009E-2</v>
      </c>
      <c r="AW145" s="121">
        <v>402.48977153449476</v>
      </c>
      <c r="AX145" s="121">
        <v>272.29547576732153</v>
      </c>
      <c r="AY145" s="253">
        <v>0.42829974057184012</v>
      </c>
      <c r="AZ145" s="253">
        <v>3.1126179104479266E-2</v>
      </c>
      <c r="BA145" s="121">
        <v>1.3246271993968346</v>
      </c>
      <c r="BB145" s="121">
        <v>0.849363981163339</v>
      </c>
      <c r="BC145" s="121">
        <v>0</v>
      </c>
      <c r="BD145" s="121">
        <v>22.4609482446361</v>
      </c>
      <c r="BE145" s="121">
        <v>202.45516701692651</v>
      </c>
      <c r="BF145" s="121">
        <v>2.7380142815999999</v>
      </c>
      <c r="BG145" s="121">
        <v>129.81624319875516</v>
      </c>
      <c r="BH145" s="121">
        <v>1.7556416716799998</v>
      </c>
      <c r="BI145" s="121">
        <v>65.461056175097426</v>
      </c>
      <c r="BJ145" s="121">
        <v>0.88529875199999997</v>
      </c>
      <c r="BK145" s="121">
        <v>4.7573051437155751</v>
      </c>
      <c r="BL145" s="121">
        <v>6.4338043910399989E-2</v>
      </c>
      <c r="BM145" s="121">
        <v>0</v>
      </c>
      <c r="BN145" s="121">
        <v>0</v>
      </c>
      <c r="BO145" s="121">
        <v>0</v>
      </c>
      <c r="BP145" s="121">
        <v>266.85218301813114</v>
      </c>
      <c r="BQ145" s="121">
        <v>29.0822869</v>
      </c>
      <c r="BR145" s="122">
        <v>-111.05919780000001</v>
      </c>
      <c r="BS145" s="10"/>
      <c r="BT145" s="10"/>
      <c r="BU145" s="10"/>
      <c r="BV145" s="10"/>
      <c r="BW145" s="10"/>
      <c r="BX145" s="10"/>
      <c r="BY145" s="10"/>
      <c r="BZ145" s="10"/>
      <c r="CA145" s="10"/>
    </row>
    <row r="146" spans="2:79" s="4" customFormat="1" x14ac:dyDescent="0.2">
      <c r="B146" s="123"/>
      <c r="C146" s="252"/>
      <c r="D146" s="252"/>
      <c r="E146" s="254"/>
      <c r="F146" s="254"/>
      <c r="G146" s="254"/>
      <c r="H146" s="121" t="s">
        <v>480</v>
      </c>
      <c r="I146" s="121" t="s">
        <v>546</v>
      </c>
      <c r="J146" s="121" t="s">
        <v>487</v>
      </c>
      <c r="K146" s="121" t="s">
        <v>550</v>
      </c>
      <c r="L146" s="121" t="s">
        <v>478</v>
      </c>
      <c r="M146" s="121">
        <v>35.616811599999998</v>
      </c>
      <c r="N146" s="121">
        <v>139.79578069999999</v>
      </c>
      <c r="O146" s="121">
        <v>40.618058499999997</v>
      </c>
      <c r="P146" s="121">
        <v>-74.066672199999999</v>
      </c>
      <c r="Q146" s="121">
        <v>42.331426999999998</v>
      </c>
      <c r="R146" s="121">
        <v>-83.0457538</v>
      </c>
      <c r="S146" s="121">
        <v>33.736540099999999</v>
      </c>
      <c r="T146" s="121">
        <v>-118.264982</v>
      </c>
      <c r="U146" s="121" t="s">
        <v>542</v>
      </c>
      <c r="V146" s="121">
        <v>10889.905068893693</v>
      </c>
      <c r="W146" s="121">
        <v>160.94</v>
      </c>
      <c r="X146" s="121">
        <v>0</v>
      </c>
      <c r="Y146" s="121">
        <v>0</v>
      </c>
      <c r="Z146" s="121">
        <v>0</v>
      </c>
      <c r="AA146" s="121">
        <v>3770.2198917209312</v>
      </c>
      <c r="AB146" s="121">
        <v>5.5007999999999999</v>
      </c>
      <c r="AC146" s="121">
        <v>0.39976415999999998</v>
      </c>
      <c r="AD146" s="121">
        <v>17.012639999999998</v>
      </c>
      <c r="AE146" s="121">
        <v>10.908671999999999</v>
      </c>
      <c r="AF146" s="121">
        <v>38.392224115199994</v>
      </c>
      <c r="AG146" s="121">
        <v>70.778944115199991</v>
      </c>
      <c r="AH146" s="121">
        <v>11050.845068893694</v>
      </c>
      <c r="AI146" s="121">
        <v>0</v>
      </c>
      <c r="AJ146" s="253">
        <v>3770.2198917209312</v>
      </c>
      <c r="AK146" s="253">
        <v>60.788488554970428</v>
      </c>
      <c r="AL146" s="253">
        <v>4.4177317962564295</v>
      </c>
      <c r="AM146" s="121">
        <v>188.00404885286358</v>
      </c>
      <c r="AN146" s="121">
        <v>120.5500441793787</v>
      </c>
      <c r="AO146" s="121">
        <v>0</v>
      </c>
      <c r="AP146" s="121">
        <v>266.85218301813114</v>
      </c>
      <c r="AQ146" s="121">
        <v>6.5516066045405554E-3</v>
      </c>
      <c r="AR146" s="121">
        <v>6.5516066045405554E-3</v>
      </c>
      <c r="AS146" s="121">
        <v>6.5516066045405554E-3</v>
      </c>
      <c r="AT146" s="121">
        <v>6.5516066045405554E-3</v>
      </c>
      <c r="AU146" s="121">
        <v>0</v>
      </c>
      <c r="AV146" s="121">
        <v>8.4170000000000009E-2</v>
      </c>
      <c r="AW146" s="121">
        <v>368.31702063427878</v>
      </c>
      <c r="AX146" s="121">
        <v>272.29547576732153</v>
      </c>
      <c r="AY146" s="253">
        <v>0.3982622630967822</v>
      </c>
      <c r="AZ146" s="253">
        <v>2.8943240813442433E-2</v>
      </c>
      <c r="BA146" s="121">
        <v>1.2317285681447863</v>
      </c>
      <c r="BB146" s="121">
        <v>0.78979646562327321</v>
      </c>
      <c r="BC146" s="121">
        <v>0</v>
      </c>
      <c r="BD146" s="121">
        <v>22.4609482446361</v>
      </c>
      <c r="BE146" s="121">
        <v>185.26603457126356</v>
      </c>
      <c r="BF146" s="121">
        <v>2.7380142815999999</v>
      </c>
      <c r="BG146" s="121">
        <v>118.79440250769869</v>
      </c>
      <c r="BH146" s="121">
        <v>1.7556416716799998</v>
      </c>
      <c r="BI146" s="121">
        <v>59.903189802970424</v>
      </c>
      <c r="BJ146" s="121">
        <v>0.88529875199999997</v>
      </c>
      <c r="BK146" s="121">
        <v>4.3533937523460287</v>
      </c>
      <c r="BL146" s="121">
        <v>6.4338043910399989E-2</v>
      </c>
      <c r="BM146" s="121">
        <v>0</v>
      </c>
      <c r="BN146" s="121">
        <v>0</v>
      </c>
      <c r="BO146" s="121">
        <v>0</v>
      </c>
      <c r="BP146" s="121">
        <v>266.85218301813114</v>
      </c>
      <c r="BQ146" s="121">
        <v>29.0822869</v>
      </c>
      <c r="BR146" s="122">
        <v>-111.05919780000001</v>
      </c>
      <c r="BS146" s="10"/>
      <c r="BT146" s="10"/>
      <c r="BU146" s="10"/>
      <c r="BV146" s="10"/>
      <c r="BW146" s="10"/>
      <c r="BX146" s="10"/>
      <c r="BY146" s="10"/>
      <c r="BZ146" s="10"/>
      <c r="CA146" s="10"/>
    </row>
    <row r="147" spans="2:79" s="4" customFormat="1" x14ac:dyDescent="0.2">
      <c r="B147" s="123"/>
      <c r="C147" s="252"/>
      <c r="D147" s="252"/>
      <c r="E147" s="254"/>
      <c r="F147" s="254"/>
      <c r="G147" s="254"/>
      <c r="H147" s="121" t="s">
        <v>481</v>
      </c>
      <c r="I147" s="121" t="s">
        <v>546</v>
      </c>
      <c r="J147" s="121" t="s">
        <v>487</v>
      </c>
      <c r="K147" s="121" t="s">
        <v>550</v>
      </c>
      <c r="L147" s="121" t="s">
        <v>478</v>
      </c>
      <c r="M147" s="121">
        <v>35.1035355</v>
      </c>
      <c r="N147" s="121">
        <v>129.04236879999999</v>
      </c>
      <c r="O147" s="121">
        <v>40.618058499999997</v>
      </c>
      <c r="P147" s="121">
        <v>-74.066672199999999</v>
      </c>
      <c r="Q147" s="121">
        <v>42.331426999999998</v>
      </c>
      <c r="R147" s="121">
        <v>-83.0457538</v>
      </c>
      <c r="S147" s="121">
        <v>33.736540099999999</v>
      </c>
      <c r="T147" s="121">
        <v>-118.264982</v>
      </c>
      <c r="U147" s="121" t="s">
        <v>542</v>
      </c>
      <c r="V147" s="121">
        <v>11301.838744884406</v>
      </c>
      <c r="W147" s="121">
        <v>160.94</v>
      </c>
      <c r="X147" s="121">
        <v>0</v>
      </c>
      <c r="Y147" s="121">
        <v>0</v>
      </c>
      <c r="Z147" s="121">
        <v>0</v>
      </c>
      <c r="AA147" s="121">
        <v>3770.2198917209312</v>
      </c>
      <c r="AB147" s="121">
        <v>5.5007999999999999</v>
      </c>
      <c r="AC147" s="121">
        <v>0.39976415999999998</v>
      </c>
      <c r="AD147" s="121">
        <v>17.012639999999998</v>
      </c>
      <c r="AE147" s="121">
        <v>10.908671999999999</v>
      </c>
      <c r="AF147" s="121">
        <v>38.392224115199994</v>
      </c>
      <c r="AG147" s="121">
        <v>70.778944115199991</v>
      </c>
      <c r="AH147" s="121">
        <v>11462.778744884406</v>
      </c>
      <c r="AI147" s="121">
        <v>0</v>
      </c>
      <c r="AJ147" s="253">
        <v>3770.2198917209312</v>
      </c>
      <c r="AK147" s="253">
        <v>63.054453319860144</v>
      </c>
      <c r="AL147" s="253">
        <v>4.5824081162145687</v>
      </c>
      <c r="AM147" s="121">
        <v>195.01212818637021</v>
      </c>
      <c r="AN147" s="121">
        <v>125.04369353651565</v>
      </c>
      <c r="AO147" s="121">
        <v>0</v>
      </c>
      <c r="AP147" s="121">
        <v>266.85218301813114</v>
      </c>
      <c r="AQ147" s="121">
        <v>6.5103833818947639E-3</v>
      </c>
      <c r="AR147" s="121">
        <v>6.5103833818947639E-3</v>
      </c>
      <c r="AS147" s="121">
        <v>6.5103833818947639E-3</v>
      </c>
      <c r="AT147" s="121">
        <v>6.5103833818947639E-3</v>
      </c>
      <c r="AU147" s="121">
        <v>0</v>
      </c>
      <c r="AV147" s="121">
        <v>8.4170000000000009E-2</v>
      </c>
      <c r="AW147" s="121">
        <v>382.24939040977023</v>
      </c>
      <c r="AX147" s="121">
        <v>272.29547576732153</v>
      </c>
      <c r="AY147" s="253">
        <v>0.41050866504807659</v>
      </c>
      <c r="AZ147" s="253">
        <v>2.9833233648863016E-2</v>
      </c>
      <c r="BA147" s="121">
        <v>1.269603718612476</v>
      </c>
      <c r="BB147" s="121">
        <v>0.81408238441087322</v>
      </c>
      <c r="BC147" s="121">
        <v>0</v>
      </c>
      <c r="BD147" s="121">
        <v>22.4609482446361</v>
      </c>
      <c r="BE147" s="121">
        <v>192.27411390477019</v>
      </c>
      <c r="BF147" s="121">
        <v>2.7380142815999999</v>
      </c>
      <c r="BG147" s="121">
        <v>123.28805186483565</v>
      </c>
      <c r="BH147" s="121">
        <v>1.7556416716799998</v>
      </c>
      <c r="BI147" s="121">
        <v>62.16915456786014</v>
      </c>
      <c r="BJ147" s="121">
        <v>0.88529875199999997</v>
      </c>
      <c r="BK147" s="121">
        <v>4.5180700723041678</v>
      </c>
      <c r="BL147" s="121">
        <v>6.4338043910399989E-2</v>
      </c>
      <c r="BM147" s="121">
        <v>0</v>
      </c>
      <c r="BN147" s="121">
        <v>0</v>
      </c>
      <c r="BO147" s="121">
        <v>0</v>
      </c>
      <c r="BP147" s="121">
        <v>266.85218301813114</v>
      </c>
      <c r="BQ147" s="121">
        <v>29.0822869</v>
      </c>
      <c r="BR147" s="122">
        <v>-111.05919780000001</v>
      </c>
      <c r="BS147" s="10"/>
      <c r="BT147" s="10"/>
      <c r="BU147" s="10"/>
      <c r="BV147" s="10"/>
      <c r="BW147" s="10"/>
      <c r="BX147" s="10"/>
      <c r="BY147" s="10"/>
      <c r="BZ147" s="10"/>
      <c r="CA147" s="10"/>
    </row>
    <row r="148" spans="2:79" s="4" customFormat="1" x14ac:dyDescent="0.2">
      <c r="B148" s="123"/>
      <c r="C148" s="252"/>
      <c r="D148" s="252"/>
      <c r="E148" s="254"/>
      <c r="F148" s="254"/>
      <c r="G148" s="254"/>
      <c r="H148" s="121" t="s">
        <v>482</v>
      </c>
      <c r="I148" s="121" t="s">
        <v>546</v>
      </c>
      <c r="J148" s="121" t="s">
        <v>487</v>
      </c>
      <c r="K148" s="121" t="s">
        <v>550</v>
      </c>
      <c r="L148" s="121" t="s">
        <v>478</v>
      </c>
      <c r="M148" s="121">
        <v>53.507096500000003</v>
      </c>
      <c r="N148" s="121">
        <v>9.96792329999999</v>
      </c>
      <c r="O148" s="121">
        <v>40.618058499999997</v>
      </c>
      <c r="P148" s="121">
        <v>-74.066672199999999</v>
      </c>
      <c r="Q148" s="121">
        <v>42.331426999999998</v>
      </c>
      <c r="R148" s="121">
        <v>-83.0457538</v>
      </c>
      <c r="S148" s="121">
        <v>33.736540099999999</v>
      </c>
      <c r="T148" s="121">
        <v>-118.264982</v>
      </c>
      <c r="U148" s="121" t="s">
        <v>542</v>
      </c>
      <c r="V148" s="121">
        <v>6159.5302428334426</v>
      </c>
      <c r="W148" s="121">
        <v>160.94</v>
      </c>
      <c r="X148" s="121">
        <v>0</v>
      </c>
      <c r="Y148" s="121">
        <v>0</v>
      </c>
      <c r="Z148" s="121">
        <v>0</v>
      </c>
      <c r="AA148" s="121">
        <v>3770.2198917209312</v>
      </c>
      <c r="AB148" s="121">
        <v>5.5007999999999999</v>
      </c>
      <c r="AC148" s="121">
        <v>0.39976415999999998</v>
      </c>
      <c r="AD148" s="121">
        <v>17.012639999999998</v>
      </c>
      <c r="AE148" s="121">
        <v>10.908671999999999</v>
      </c>
      <c r="AF148" s="121">
        <v>38.392224115199994</v>
      </c>
      <c r="AG148" s="121">
        <v>70.778944115199991</v>
      </c>
      <c r="AH148" s="121">
        <v>6320.4702428334422</v>
      </c>
      <c r="AI148" s="121">
        <v>0</v>
      </c>
      <c r="AJ148" s="253">
        <v>3770.2198917209312</v>
      </c>
      <c r="AK148" s="253">
        <v>34.767642711778201</v>
      </c>
      <c r="AL148" s="253">
        <v>2.5266974774313069</v>
      </c>
      <c r="AM148" s="121">
        <v>107.52788487203792</v>
      </c>
      <c r="AN148" s="121">
        <v>68.947936764830359</v>
      </c>
      <c r="AO148" s="121">
        <v>0</v>
      </c>
      <c r="AP148" s="121">
        <v>266.85218301813114</v>
      </c>
      <c r="AQ148" s="121">
        <v>7.4101271959213589E-3</v>
      </c>
      <c r="AR148" s="121">
        <v>7.4101271959213589E-3</v>
      </c>
      <c r="AS148" s="121">
        <v>7.4101271959213589E-3</v>
      </c>
      <c r="AT148" s="121">
        <v>7.4101271959213589E-3</v>
      </c>
      <c r="AU148" s="121">
        <v>0</v>
      </c>
      <c r="AV148" s="121">
        <v>8.4170000000000009E-2</v>
      </c>
      <c r="AW148" s="121">
        <v>208.32686907688745</v>
      </c>
      <c r="AX148" s="121">
        <v>272.29547576732153</v>
      </c>
      <c r="AY148" s="253">
        <v>0.25763265479662467</v>
      </c>
      <c r="AZ148" s="253">
        <v>1.8723149693379623E-2</v>
      </c>
      <c r="BA148" s="121">
        <v>0.79679530401018905</v>
      </c>
      <c r="BB148" s="121">
        <v>0.51091298132373553</v>
      </c>
      <c r="BC148" s="121">
        <v>0</v>
      </c>
      <c r="BD148" s="121">
        <v>22.4609482446361</v>
      </c>
      <c r="BE148" s="121">
        <v>104.78987059043791</v>
      </c>
      <c r="BF148" s="121">
        <v>2.7380142815999999</v>
      </c>
      <c r="BG148" s="121">
        <v>67.192295093150378</v>
      </c>
      <c r="BH148" s="121">
        <v>1.7556416716799998</v>
      </c>
      <c r="BI148" s="121">
        <v>33.882343959778197</v>
      </c>
      <c r="BJ148" s="121">
        <v>0.88529875199999997</v>
      </c>
      <c r="BK148" s="121">
        <v>2.4623594335209074</v>
      </c>
      <c r="BL148" s="121">
        <v>6.4338043910399989E-2</v>
      </c>
      <c r="BM148" s="121">
        <v>0</v>
      </c>
      <c r="BN148" s="121">
        <v>0</v>
      </c>
      <c r="BO148" s="121">
        <v>0</v>
      </c>
      <c r="BP148" s="121">
        <v>266.85218301813114</v>
      </c>
      <c r="BQ148" s="121">
        <v>29.0822869</v>
      </c>
      <c r="BR148" s="122">
        <v>-111.05919780000001</v>
      </c>
      <c r="BS148" s="10"/>
      <c r="BT148" s="10"/>
      <c r="BU148" s="10"/>
      <c r="BV148" s="10"/>
      <c r="BW148" s="10"/>
      <c r="BX148" s="10"/>
      <c r="BY148" s="10"/>
      <c r="BZ148" s="10"/>
      <c r="CA148" s="10"/>
    </row>
    <row r="149" spans="2:79" x14ac:dyDescent="0.2">
      <c r="B149" s="123" t="str">
        <f>'[1]LIB Maf LCI'!C19</f>
        <v>Honda Clarity Plug-in</v>
      </c>
      <c r="C149" s="252" t="str">
        <f>'[1]LIB Maf LCI'!D19</f>
        <v>PHEV</v>
      </c>
      <c r="D149" s="252" t="str">
        <f>'[1]LIB Maf LCI'!H19</f>
        <v>Japan</v>
      </c>
      <c r="E149" s="254" t="str">
        <f>'[1]LIB Maf LCI'!I19</f>
        <v>Japan</v>
      </c>
      <c r="F149" s="254">
        <f>F109</f>
        <v>0</v>
      </c>
      <c r="G149" s="254">
        <f>F149</f>
        <v>0</v>
      </c>
      <c r="H149" s="121" t="s">
        <v>478</v>
      </c>
      <c r="I149" s="121" t="s">
        <v>480</v>
      </c>
      <c r="J149" s="121" t="s">
        <v>480</v>
      </c>
      <c r="K149" s="121" t="s">
        <v>480</v>
      </c>
      <c r="L149" s="121" t="s">
        <v>478</v>
      </c>
      <c r="M149" s="121">
        <v>33.736540099999999</v>
      </c>
      <c r="N149" s="121">
        <v>-118.264982</v>
      </c>
      <c r="O149" s="121">
        <v>35.616811599999998</v>
      </c>
      <c r="P149" s="121">
        <v>139.79578069999999</v>
      </c>
      <c r="Q149" s="121">
        <v>35.616811599999998</v>
      </c>
      <c r="R149" s="121">
        <v>139.79578069999999</v>
      </c>
      <c r="S149" s="121">
        <v>33.736540099999999</v>
      </c>
      <c r="T149" s="121">
        <v>-118.264982</v>
      </c>
      <c r="U149" s="121" t="s">
        <v>542</v>
      </c>
      <c r="V149" s="121">
        <v>8852.6976130126332</v>
      </c>
      <c r="W149" s="121">
        <v>160.94</v>
      </c>
      <c r="X149" s="121">
        <v>0</v>
      </c>
      <c r="Y149" s="121">
        <v>0</v>
      </c>
      <c r="Z149" s="121">
        <v>8852.6976130126332</v>
      </c>
      <c r="AA149" s="121">
        <v>160.94</v>
      </c>
      <c r="AB149" s="121">
        <v>9.9071999999999996</v>
      </c>
      <c r="AC149" s="121">
        <v>0.50554368000000005</v>
      </c>
      <c r="AD149" s="121">
        <v>28.340520000000001</v>
      </c>
      <c r="AE149" s="121">
        <v>20.310336</v>
      </c>
      <c r="AF149" s="121">
        <v>65.715433958399984</v>
      </c>
      <c r="AG149" s="121">
        <v>103.69039395840001</v>
      </c>
      <c r="AH149" s="121">
        <v>9013.6376130126337</v>
      </c>
      <c r="AI149" s="121">
        <v>0</v>
      </c>
      <c r="AJ149" s="253">
        <v>9013.6376130126337</v>
      </c>
      <c r="AK149" s="253">
        <v>89.299910559638761</v>
      </c>
      <c r="AL149" s="253">
        <v>4.5567875290688233</v>
      </c>
      <c r="AM149" s="121">
        <v>255.45117704433682</v>
      </c>
      <c r="AN149" s="121">
        <v>183.07000850252456</v>
      </c>
      <c r="AO149" s="121">
        <v>0</v>
      </c>
      <c r="AP149" s="121">
        <v>934.62763509153228</v>
      </c>
      <c r="AQ149" s="121">
        <v>6.8108691111868676E-3</v>
      </c>
      <c r="AR149" s="121">
        <v>6.8108691111868676E-3</v>
      </c>
      <c r="AS149" s="121">
        <v>6.8108691111868676E-3</v>
      </c>
      <c r="AT149" s="121">
        <v>6.8108691111868676E-3</v>
      </c>
      <c r="AU149" s="121">
        <v>0</v>
      </c>
      <c r="AV149" s="121">
        <v>6.8108691111868676E-3</v>
      </c>
      <c r="AW149" s="121">
        <v>1440.8118909909372</v>
      </c>
      <c r="AX149" s="121">
        <v>26.193627736164096</v>
      </c>
      <c r="AY149" s="253">
        <v>0.60821000246239365</v>
      </c>
      <c r="AZ149" s="253">
        <v>3.1035683427976378E-2</v>
      </c>
      <c r="BA149" s="121">
        <v>1.7398445311476014</v>
      </c>
      <c r="BB149" s="121">
        <v>1.2468658660945617</v>
      </c>
      <c r="BC149" s="121">
        <v>0</v>
      </c>
      <c r="BD149" s="121">
        <v>6.3656264903065489</v>
      </c>
      <c r="BE149" s="121">
        <v>250.8900537555368</v>
      </c>
      <c r="BF149" s="121">
        <v>4.5611232888000002</v>
      </c>
      <c r="BG149" s="121">
        <v>179.80126302668455</v>
      </c>
      <c r="BH149" s="121">
        <v>3.2687454758399999</v>
      </c>
      <c r="BI149" s="121">
        <v>87.705445791638766</v>
      </c>
      <c r="BJ149" s="121">
        <v>1.5944647679999999</v>
      </c>
      <c r="BK149" s="121">
        <v>4.4754253292096227</v>
      </c>
      <c r="BL149" s="121">
        <v>8.1362199859199999E-2</v>
      </c>
      <c r="BM149" s="121">
        <v>0</v>
      </c>
      <c r="BN149" s="121">
        <v>0</v>
      </c>
      <c r="BO149" s="121">
        <v>917.93970308786731</v>
      </c>
      <c r="BP149" s="121">
        <v>16.687932003664898</v>
      </c>
      <c r="BQ149" s="121"/>
      <c r="BR149" s="122"/>
      <c r="BS149" s="10"/>
      <c r="BT149" s="10"/>
      <c r="BU149" s="10"/>
      <c r="BV149" s="10"/>
      <c r="BW149" s="10"/>
      <c r="BX149" s="10"/>
      <c r="BY149" s="10"/>
      <c r="BZ149" s="10"/>
      <c r="CA149" s="10"/>
    </row>
    <row r="150" spans="2:79" x14ac:dyDescent="0.2">
      <c r="B150" s="123"/>
      <c r="C150" s="252"/>
      <c r="D150" s="252"/>
      <c r="E150" s="254"/>
      <c r="F150" s="254"/>
      <c r="G150" s="254"/>
      <c r="H150" s="121" t="s">
        <v>479</v>
      </c>
      <c r="I150" s="121" t="s">
        <v>480</v>
      </c>
      <c r="J150" s="121" t="s">
        <v>480</v>
      </c>
      <c r="K150" s="121" t="s">
        <v>480</v>
      </c>
      <c r="L150" s="121" t="s">
        <v>478</v>
      </c>
      <c r="M150" s="121">
        <v>31.230416000000002</v>
      </c>
      <c r="N150" s="121">
        <v>121.47370100000001</v>
      </c>
      <c r="O150" s="121">
        <v>35.616811599999998</v>
      </c>
      <c r="P150" s="121">
        <v>139.79578069999999</v>
      </c>
      <c r="Q150" s="121">
        <v>35.616811599999998</v>
      </c>
      <c r="R150" s="121">
        <v>139.79578069999999</v>
      </c>
      <c r="S150" s="121">
        <v>33.736540099999999</v>
      </c>
      <c r="T150" s="121">
        <v>-118.264982</v>
      </c>
      <c r="U150" s="121" t="s">
        <v>542</v>
      </c>
      <c r="V150" s="121">
        <v>1769.3835953646901</v>
      </c>
      <c r="W150" s="121">
        <v>160.94</v>
      </c>
      <c r="X150" s="121">
        <v>0</v>
      </c>
      <c r="Y150" s="121">
        <v>0</v>
      </c>
      <c r="Z150" s="121">
        <v>8852.6976130126332</v>
      </c>
      <c r="AA150" s="121">
        <v>160.94</v>
      </c>
      <c r="AB150" s="121">
        <v>9.9071999999999996</v>
      </c>
      <c r="AC150" s="121">
        <v>0.50554368000000005</v>
      </c>
      <c r="AD150" s="121">
        <v>28.340520000000001</v>
      </c>
      <c r="AE150" s="121">
        <v>20.310336</v>
      </c>
      <c r="AF150" s="121">
        <v>65.715433958399984</v>
      </c>
      <c r="AG150" s="121">
        <v>103.69039395840001</v>
      </c>
      <c r="AH150" s="121">
        <v>1930.3235953646902</v>
      </c>
      <c r="AI150" s="121">
        <v>0</v>
      </c>
      <c r="AJ150" s="253">
        <v>9013.6376130126337</v>
      </c>
      <c r="AK150" s="253">
        <v>19.12410192399706</v>
      </c>
      <c r="AL150" s="253">
        <v>0.97586289399149651</v>
      </c>
      <c r="AM150" s="121">
        <v>54.706374460904911</v>
      </c>
      <c r="AN150" s="121">
        <v>39.2055208105849</v>
      </c>
      <c r="AO150" s="121">
        <v>0</v>
      </c>
      <c r="AP150" s="121">
        <v>934.62763509153228</v>
      </c>
      <c r="AQ150" s="121">
        <v>1.1971541915910863E-2</v>
      </c>
      <c r="AR150" s="121">
        <v>1.1971541915910863E-2</v>
      </c>
      <c r="AS150" s="121">
        <v>1.1971541915910863E-2</v>
      </c>
      <c r="AT150" s="121">
        <v>1.1971541915910863E-2</v>
      </c>
      <c r="AU150" s="121">
        <v>0</v>
      </c>
      <c r="AV150" s="121">
        <v>6.8108691111868676E-3</v>
      </c>
      <c r="AW150" s="121">
        <v>1022.4458674448465</v>
      </c>
      <c r="AX150" s="121">
        <v>26.193627736164096</v>
      </c>
      <c r="AY150" s="253">
        <v>0.22894498778728239</v>
      </c>
      <c r="AZ150" s="253">
        <v>1.168258353960128E-2</v>
      </c>
      <c r="BA150" s="121">
        <v>0.65491965492623871</v>
      </c>
      <c r="BB150" s="121">
        <v>0.46935053571903279</v>
      </c>
      <c r="BC150" s="121">
        <v>0</v>
      </c>
      <c r="BD150" s="121">
        <v>6.3656264903065489</v>
      </c>
      <c r="BE150" s="121">
        <v>50.145251172104906</v>
      </c>
      <c r="BF150" s="121">
        <v>4.5611232888000002</v>
      </c>
      <c r="BG150" s="121">
        <v>35.936775334744894</v>
      </c>
      <c r="BH150" s="121">
        <v>3.2687454758399999</v>
      </c>
      <c r="BI150" s="121">
        <v>17.529637155997058</v>
      </c>
      <c r="BJ150" s="121">
        <v>1.5944647679999999</v>
      </c>
      <c r="BK150" s="121">
        <v>0.89450069413229638</v>
      </c>
      <c r="BL150" s="121">
        <v>8.1362199859199999E-2</v>
      </c>
      <c r="BM150" s="121">
        <v>0</v>
      </c>
      <c r="BN150" s="121">
        <v>0</v>
      </c>
      <c r="BO150" s="121">
        <v>917.93970308786731</v>
      </c>
      <c r="BP150" s="121">
        <v>16.687932003664898</v>
      </c>
      <c r="BQ150" s="121"/>
      <c r="BR150" s="122"/>
      <c r="BS150" s="10"/>
      <c r="BT150" s="10"/>
      <c r="BU150" s="10"/>
      <c r="BV150" s="10"/>
      <c r="BW150" s="10"/>
      <c r="BX150" s="10"/>
      <c r="BY150" s="10"/>
      <c r="BZ150" s="10"/>
      <c r="CA150" s="10"/>
    </row>
    <row r="151" spans="2:79" x14ac:dyDescent="0.2">
      <c r="B151" s="123"/>
      <c r="C151" s="252"/>
      <c r="D151" s="252"/>
      <c r="E151" s="254"/>
      <c r="F151" s="254"/>
      <c r="G151" s="254"/>
      <c r="H151" s="121" t="s">
        <v>480</v>
      </c>
      <c r="I151" s="121" t="s">
        <v>480</v>
      </c>
      <c r="J151" s="121" t="s">
        <v>480</v>
      </c>
      <c r="K151" s="121" t="s">
        <v>480</v>
      </c>
      <c r="L151" s="121" t="s">
        <v>478</v>
      </c>
      <c r="M151" s="121">
        <v>35.616811599999998</v>
      </c>
      <c r="N151" s="121">
        <v>139.79578069999999</v>
      </c>
      <c r="O151" s="121">
        <v>35.616811599999998</v>
      </c>
      <c r="P151" s="121">
        <v>139.79578069999999</v>
      </c>
      <c r="Q151" s="121">
        <v>35.616811599999998</v>
      </c>
      <c r="R151" s="121">
        <v>139.79578069999999</v>
      </c>
      <c r="S151" s="121">
        <v>33.736540099999999</v>
      </c>
      <c r="T151" s="121">
        <v>-118.264982</v>
      </c>
      <c r="U151" s="121" t="s">
        <v>541</v>
      </c>
      <c r="V151" s="121">
        <v>0</v>
      </c>
      <c r="W151" s="121">
        <v>160.94</v>
      </c>
      <c r="X151" s="121">
        <v>0</v>
      </c>
      <c r="Y151" s="121">
        <v>0</v>
      </c>
      <c r="Z151" s="121">
        <v>8852.6976130126332</v>
      </c>
      <c r="AA151" s="121">
        <v>160.94</v>
      </c>
      <c r="AB151" s="121">
        <v>9.9071999999999996</v>
      </c>
      <c r="AC151" s="121">
        <v>0.50554368000000005</v>
      </c>
      <c r="AD151" s="121">
        <v>28.340520000000001</v>
      </c>
      <c r="AE151" s="121">
        <v>20.310336</v>
      </c>
      <c r="AF151" s="121">
        <v>65.715433958399984</v>
      </c>
      <c r="AG151" s="121">
        <v>103.69039395840001</v>
      </c>
      <c r="AH151" s="121">
        <v>160.94</v>
      </c>
      <c r="AI151" s="121">
        <v>0</v>
      </c>
      <c r="AJ151" s="253">
        <v>9013.6376130126337</v>
      </c>
      <c r="AK151" s="253">
        <v>1.5944647679999999</v>
      </c>
      <c r="AL151" s="253">
        <v>8.1362199859199999E-2</v>
      </c>
      <c r="AM151" s="121">
        <v>4.5611232888000002</v>
      </c>
      <c r="AN151" s="121">
        <v>3.2687454758399999</v>
      </c>
      <c r="AO151" s="121">
        <v>0</v>
      </c>
      <c r="AP151" s="121">
        <v>934.62763509153228</v>
      </c>
      <c r="AQ151" s="121">
        <v>8.4169999999999995E-2</v>
      </c>
      <c r="AR151" s="121">
        <v>8.4169999999999995E-2</v>
      </c>
      <c r="AS151" s="121">
        <v>8.4169999999999995E-2</v>
      </c>
      <c r="AT151" s="121">
        <v>8.4169999999999995E-2</v>
      </c>
      <c r="AU151" s="121">
        <v>0</v>
      </c>
      <c r="AV151" s="121">
        <v>6.8108691111868676E-3</v>
      </c>
      <c r="AW151" s="121">
        <v>917.93970308786731</v>
      </c>
      <c r="AX151" s="121">
        <v>26.193627736164096</v>
      </c>
      <c r="AY151" s="253">
        <v>0.13420609952255999</v>
      </c>
      <c r="AZ151" s="253">
        <v>6.8482563621488635E-3</v>
      </c>
      <c r="BA151" s="121">
        <v>0.38390974721829602</v>
      </c>
      <c r="BB151" s="121">
        <v>0.27513030670145278</v>
      </c>
      <c r="BC151" s="121">
        <v>0</v>
      </c>
      <c r="BD151" s="121">
        <v>6.3656264903065489</v>
      </c>
      <c r="BE151" s="121">
        <v>0</v>
      </c>
      <c r="BF151" s="121">
        <v>4.5611232888000002</v>
      </c>
      <c r="BG151" s="121">
        <v>0</v>
      </c>
      <c r="BH151" s="121">
        <v>3.2687454758399999</v>
      </c>
      <c r="BI151" s="121">
        <v>0</v>
      </c>
      <c r="BJ151" s="121">
        <v>1.5944647679999999</v>
      </c>
      <c r="BK151" s="121">
        <v>0</v>
      </c>
      <c r="BL151" s="121">
        <v>8.1362199859199999E-2</v>
      </c>
      <c r="BM151" s="121">
        <v>0</v>
      </c>
      <c r="BN151" s="121">
        <v>0</v>
      </c>
      <c r="BO151" s="121">
        <v>917.93970308786731</v>
      </c>
      <c r="BP151" s="121">
        <v>16.687932003664898</v>
      </c>
      <c r="BQ151" s="121"/>
      <c r="BR151" s="122"/>
      <c r="BS151" s="10"/>
      <c r="BT151" s="10"/>
      <c r="BU151" s="10"/>
      <c r="BV151" s="10"/>
      <c r="BW151" s="10"/>
      <c r="BX151" s="10"/>
      <c r="BY151" s="10"/>
      <c r="BZ151" s="10"/>
      <c r="CA151" s="10"/>
    </row>
    <row r="152" spans="2:79" x14ac:dyDescent="0.2">
      <c r="B152" s="123"/>
      <c r="C152" s="252"/>
      <c r="D152" s="252"/>
      <c r="E152" s="254"/>
      <c r="F152" s="254"/>
      <c r="G152" s="254"/>
      <c r="H152" s="121" t="s">
        <v>481</v>
      </c>
      <c r="I152" s="121" t="s">
        <v>480</v>
      </c>
      <c r="J152" s="121" t="s">
        <v>480</v>
      </c>
      <c r="K152" s="121" t="s">
        <v>480</v>
      </c>
      <c r="L152" s="121" t="s">
        <v>478</v>
      </c>
      <c r="M152" s="121">
        <v>35.1035355</v>
      </c>
      <c r="N152" s="121">
        <v>129.04236879999999</v>
      </c>
      <c r="O152" s="121">
        <v>35.616811599999998</v>
      </c>
      <c r="P152" s="121">
        <v>139.79578069999999</v>
      </c>
      <c r="Q152" s="121">
        <v>35.616811599999998</v>
      </c>
      <c r="R152" s="121">
        <v>139.79578069999999</v>
      </c>
      <c r="S152" s="121">
        <v>33.736540099999999</v>
      </c>
      <c r="T152" s="121">
        <v>-118.264982</v>
      </c>
      <c r="U152" s="121" t="s">
        <v>542</v>
      </c>
      <c r="V152" s="121">
        <v>978.51678319176233</v>
      </c>
      <c r="W152" s="121">
        <v>160.94</v>
      </c>
      <c r="X152" s="121">
        <v>0</v>
      </c>
      <c r="Y152" s="121">
        <v>0</v>
      </c>
      <c r="Z152" s="121">
        <v>8852.6976130126332</v>
      </c>
      <c r="AA152" s="121">
        <v>160.94</v>
      </c>
      <c r="AB152" s="121">
        <v>9.9071999999999996</v>
      </c>
      <c r="AC152" s="121">
        <v>0.50554368000000005</v>
      </c>
      <c r="AD152" s="121">
        <v>28.340520000000001</v>
      </c>
      <c r="AE152" s="121">
        <v>20.310336</v>
      </c>
      <c r="AF152" s="121">
        <v>65.715433958399984</v>
      </c>
      <c r="AG152" s="121">
        <v>103.69039395840001</v>
      </c>
      <c r="AH152" s="121">
        <v>1139.4567831917623</v>
      </c>
      <c r="AI152" s="121">
        <v>0</v>
      </c>
      <c r="AJ152" s="253">
        <v>9013.6376130126337</v>
      </c>
      <c r="AK152" s="253">
        <v>11.288826242437427</v>
      </c>
      <c r="AL152" s="253">
        <v>0.57604517537572564</v>
      </c>
      <c r="AM152" s="121">
        <v>32.292797753181802</v>
      </c>
      <c r="AN152" s="121">
        <v>23.142750124103845</v>
      </c>
      <c r="AO152" s="121">
        <v>0</v>
      </c>
      <c r="AP152" s="121">
        <v>934.62763509153228</v>
      </c>
      <c r="AQ152" s="121">
        <v>1.652955341289717E-2</v>
      </c>
      <c r="AR152" s="121">
        <v>1.652955341289717E-2</v>
      </c>
      <c r="AS152" s="121">
        <v>1.652955341289717E-2</v>
      </c>
      <c r="AT152" s="121">
        <v>1.652955341289717E-2</v>
      </c>
      <c r="AU152" s="121">
        <v>0</v>
      </c>
      <c r="AV152" s="121">
        <v>6.8108691111868676E-3</v>
      </c>
      <c r="AW152" s="121">
        <v>975.73442665046696</v>
      </c>
      <c r="AX152" s="121">
        <v>26.193627736164096</v>
      </c>
      <c r="AY152" s="253">
        <v>0.1865992563432847</v>
      </c>
      <c r="AZ152" s="253">
        <v>9.5217694946147739E-3</v>
      </c>
      <c r="BA152" s="121">
        <v>0.5337855253131043</v>
      </c>
      <c r="BB152" s="121">
        <v>0.3825393242977071</v>
      </c>
      <c r="BC152" s="121">
        <v>0</v>
      </c>
      <c r="BD152" s="121">
        <v>6.3656264903065489</v>
      </c>
      <c r="BE152" s="121">
        <v>27.731674464381804</v>
      </c>
      <c r="BF152" s="121">
        <v>4.5611232888000002</v>
      </c>
      <c r="BG152" s="121">
        <v>19.874004648263845</v>
      </c>
      <c r="BH152" s="121">
        <v>3.2687454758399999</v>
      </c>
      <c r="BI152" s="121">
        <v>9.6943614744374287</v>
      </c>
      <c r="BJ152" s="121">
        <v>1.5944647679999999</v>
      </c>
      <c r="BK152" s="121">
        <v>0.49468297551652574</v>
      </c>
      <c r="BL152" s="121">
        <v>8.1362199859199999E-2</v>
      </c>
      <c r="BM152" s="121">
        <v>0</v>
      </c>
      <c r="BN152" s="121">
        <v>0</v>
      </c>
      <c r="BO152" s="121">
        <v>917.93970308786731</v>
      </c>
      <c r="BP152" s="121">
        <v>16.687932003664898</v>
      </c>
      <c r="BQ152" s="121"/>
      <c r="BR152" s="122"/>
      <c r="BS152" s="10"/>
      <c r="BT152" s="10"/>
      <c r="BU152" s="10"/>
      <c r="BV152" s="10"/>
      <c r="BW152" s="10"/>
      <c r="BX152" s="10"/>
      <c r="BY152" s="10"/>
      <c r="BZ152" s="10"/>
      <c r="CA152" s="10"/>
    </row>
    <row r="153" spans="2:79" x14ac:dyDescent="0.2">
      <c r="B153" s="123"/>
      <c r="C153" s="252"/>
      <c r="D153" s="252"/>
      <c r="E153" s="254"/>
      <c r="F153" s="254"/>
      <c r="G153" s="254"/>
      <c r="H153" s="121" t="s">
        <v>482</v>
      </c>
      <c r="I153" s="121" t="s">
        <v>480</v>
      </c>
      <c r="J153" s="121" t="s">
        <v>480</v>
      </c>
      <c r="K153" s="121" t="s">
        <v>480</v>
      </c>
      <c r="L153" s="121" t="s">
        <v>478</v>
      </c>
      <c r="M153" s="121">
        <v>53.507096500000003</v>
      </c>
      <c r="N153" s="121">
        <v>9.96792329999999</v>
      </c>
      <c r="O153" s="121">
        <v>35.616811599999998</v>
      </c>
      <c r="P153" s="121">
        <v>139.79578069999999</v>
      </c>
      <c r="Q153" s="121">
        <v>35.616811599999998</v>
      </c>
      <c r="R153" s="121">
        <v>139.79578069999999</v>
      </c>
      <c r="S153" s="121">
        <v>33.736540099999999</v>
      </c>
      <c r="T153" s="121">
        <v>-118.264982</v>
      </c>
      <c r="U153" s="121" t="s">
        <v>542</v>
      </c>
      <c r="V153" s="121">
        <v>9020.2972527982074</v>
      </c>
      <c r="W153" s="121">
        <v>160.94</v>
      </c>
      <c r="X153" s="121">
        <v>0</v>
      </c>
      <c r="Y153" s="121">
        <v>0</v>
      </c>
      <c r="Z153" s="121">
        <v>8852.6976130126332</v>
      </c>
      <c r="AA153" s="121">
        <v>160.94</v>
      </c>
      <c r="AB153" s="121">
        <v>9.9071999999999996</v>
      </c>
      <c r="AC153" s="121">
        <v>0.50554368000000005</v>
      </c>
      <c r="AD153" s="121">
        <v>28.340520000000001</v>
      </c>
      <c r="AE153" s="121">
        <v>20.310336</v>
      </c>
      <c r="AF153" s="121">
        <v>65.715433958399984</v>
      </c>
      <c r="AG153" s="121">
        <v>103.69039395840001</v>
      </c>
      <c r="AH153" s="121">
        <v>9181.2372527982079</v>
      </c>
      <c r="AI153" s="121">
        <v>0</v>
      </c>
      <c r="AJ153" s="253">
        <v>9013.6376130126337</v>
      </c>
      <c r="AK153" s="253">
        <v>90.960353710922405</v>
      </c>
      <c r="AL153" s="253">
        <v>4.6415164677326963</v>
      </c>
      <c r="AM153" s="121">
        <v>260.20103798767269</v>
      </c>
      <c r="AN153" s="121">
        <v>186.47401350004856</v>
      </c>
      <c r="AO153" s="121">
        <v>0</v>
      </c>
      <c r="AP153" s="121">
        <v>934.62763509153228</v>
      </c>
      <c r="AQ153" s="121">
        <v>6.7851963950044383E-3</v>
      </c>
      <c r="AR153" s="121">
        <v>6.7851963950044383E-3</v>
      </c>
      <c r="AS153" s="121">
        <v>6.7851963950044383E-3</v>
      </c>
      <c r="AT153" s="121">
        <v>6.7851963950044383E-3</v>
      </c>
      <c r="AU153" s="121">
        <v>0</v>
      </c>
      <c r="AV153" s="121">
        <v>6.8108691111868676E-3</v>
      </c>
      <c r="AW153" s="121">
        <v>1450.7109290217445</v>
      </c>
      <c r="AX153" s="121">
        <v>26.193627736164096</v>
      </c>
      <c r="AY153" s="253">
        <v>0.61718386408767933</v>
      </c>
      <c r="AZ153" s="253">
        <v>3.1493600804213623E-2</v>
      </c>
      <c r="BA153" s="121">
        <v>1.7655151449303697</v>
      </c>
      <c r="BB153" s="121">
        <v>1.2652628041625384</v>
      </c>
      <c r="BC153" s="121">
        <v>0</v>
      </c>
      <c r="BD153" s="121">
        <v>6.3656264903065489</v>
      </c>
      <c r="BE153" s="121">
        <v>255.63991469887264</v>
      </c>
      <c r="BF153" s="121">
        <v>4.5611232888000002</v>
      </c>
      <c r="BG153" s="121">
        <v>183.20526802420852</v>
      </c>
      <c r="BH153" s="121">
        <v>3.2687454758399999</v>
      </c>
      <c r="BI153" s="121">
        <v>89.365888942922396</v>
      </c>
      <c r="BJ153" s="121">
        <v>1.5944647679999999</v>
      </c>
      <c r="BK153" s="121">
        <v>4.5601542678734965</v>
      </c>
      <c r="BL153" s="121">
        <v>8.1362199859199999E-2</v>
      </c>
      <c r="BM153" s="121">
        <v>0</v>
      </c>
      <c r="BN153" s="121">
        <v>0</v>
      </c>
      <c r="BO153" s="121">
        <v>917.93970308786731</v>
      </c>
      <c r="BP153" s="121">
        <v>16.687932003664898</v>
      </c>
      <c r="BQ153" s="121"/>
      <c r="BR153" s="122"/>
      <c r="BS153" s="10"/>
      <c r="BT153" s="10"/>
      <c r="BU153" s="10"/>
      <c r="BV153" s="10"/>
      <c r="BW153" s="10"/>
      <c r="BX153" s="10"/>
      <c r="BY153" s="10"/>
      <c r="BZ153" s="10"/>
      <c r="CA153" s="10"/>
    </row>
    <row r="154" spans="2:79" x14ac:dyDescent="0.2">
      <c r="B154" s="123" t="str">
        <f>'[1]LIB Maf LCI'!C20</f>
        <v>Hyundai Ioniq Plug-In</v>
      </c>
      <c r="C154" s="252" t="str">
        <f>'[1]LIB Maf LCI'!D20</f>
        <v>PHEV</v>
      </c>
      <c r="D154" s="252" t="str">
        <f>'[1]LIB Maf LCI'!H20</f>
        <v>Korea</v>
      </c>
      <c r="E154" s="254" t="str">
        <f>'[1]LIB Maf LCI'!I20</f>
        <v>Korea</v>
      </c>
      <c r="F154" s="254">
        <f>F84</f>
        <v>0</v>
      </c>
      <c r="G154" s="254">
        <f>F84</f>
        <v>0</v>
      </c>
      <c r="H154" s="121" t="s">
        <v>478</v>
      </c>
      <c r="I154" s="121" t="s">
        <v>481</v>
      </c>
      <c r="J154" s="121" t="s">
        <v>481</v>
      </c>
      <c r="K154" s="121" t="s">
        <v>481</v>
      </c>
      <c r="L154" s="121" t="s">
        <v>478</v>
      </c>
      <c r="M154" s="121">
        <v>33.736540099999999</v>
      </c>
      <c r="N154" s="121">
        <v>-118.264982</v>
      </c>
      <c r="O154" s="121">
        <v>35.1035355</v>
      </c>
      <c r="P154" s="121">
        <v>129.04236879999999</v>
      </c>
      <c r="Q154" s="121">
        <v>35.1035355</v>
      </c>
      <c r="R154" s="121">
        <v>129.04236879999999</v>
      </c>
      <c r="S154" s="121">
        <v>33.736540099999999</v>
      </c>
      <c r="T154" s="121">
        <v>-118.264982</v>
      </c>
      <c r="U154" s="121" t="s">
        <v>542</v>
      </c>
      <c r="V154" s="121">
        <v>9668.5292154952567</v>
      </c>
      <c r="W154" s="121">
        <v>160.94</v>
      </c>
      <c r="X154" s="121">
        <v>0</v>
      </c>
      <c r="Y154" s="121">
        <v>0</v>
      </c>
      <c r="Z154" s="121">
        <v>9668.5292154952567</v>
      </c>
      <c r="AA154" s="121">
        <v>160.94</v>
      </c>
      <c r="AB154" s="121">
        <v>5.5295999999999985</v>
      </c>
      <c r="AC154" s="121">
        <v>0.45196704000000004</v>
      </c>
      <c r="AD154" s="121">
        <v>15.483839999999999</v>
      </c>
      <c r="AE154" s="121">
        <v>12.500160000000001</v>
      </c>
      <c r="AF154" s="121">
        <v>38.523057350400002</v>
      </c>
      <c r="AG154" s="121">
        <v>70.184417350399983</v>
      </c>
      <c r="AH154" s="121">
        <v>9829.4692154952572</v>
      </c>
      <c r="AI154" s="121">
        <v>0</v>
      </c>
      <c r="AJ154" s="253">
        <v>9829.4692154952572</v>
      </c>
      <c r="AK154" s="253">
        <v>54.353032974002559</v>
      </c>
      <c r="AL154" s="253">
        <v>4.442596106098514</v>
      </c>
      <c r="AM154" s="121">
        <v>152.19792861765407</v>
      </c>
      <c r="AN154" s="121">
        <v>122.86993790876521</v>
      </c>
      <c r="AO154" s="121">
        <v>0</v>
      </c>
      <c r="AP154" s="121">
        <v>689.87556975322786</v>
      </c>
      <c r="AQ154" s="121">
        <v>6.6941423577805328E-3</v>
      </c>
      <c r="AR154" s="121">
        <v>6.6941423577805328E-3</v>
      </c>
      <c r="AS154" s="121">
        <v>6.6941423577805328E-3</v>
      </c>
      <c r="AT154" s="121">
        <v>6.6941423577805328E-3</v>
      </c>
      <c r="AU154" s="121">
        <v>0</v>
      </c>
      <c r="AV154" s="121">
        <v>6.6941423577805328E-3</v>
      </c>
      <c r="AW154" s="121">
        <v>1006.977166871957</v>
      </c>
      <c r="AX154" s="121">
        <v>16.761898487790972</v>
      </c>
      <c r="AY154" s="253">
        <v>0.36384694030511255</v>
      </c>
      <c r="AZ154" s="253">
        <v>2.9739370772344922E-2</v>
      </c>
      <c r="BA154" s="121">
        <v>1.0188346007258962</v>
      </c>
      <c r="BB154" s="121">
        <v>0.82250885585292921</v>
      </c>
      <c r="BC154" s="121">
        <v>0</v>
      </c>
      <c r="BD154" s="121">
        <v>4.6181252730830611</v>
      </c>
      <c r="BE154" s="121">
        <v>149.70595940805407</v>
      </c>
      <c r="BF154" s="121">
        <v>2.4919692095999997</v>
      </c>
      <c r="BG154" s="121">
        <v>120.8581621583652</v>
      </c>
      <c r="BH154" s="121">
        <v>2.0117757504</v>
      </c>
      <c r="BI154" s="121">
        <v>53.463099150002556</v>
      </c>
      <c r="BJ154" s="121">
        <v>0.88993382399999976</v>
      </c>
      <c r="BK154" s="121">
        <v>4.3698565306809138</v>
      </c>
      <c r="BL154" s="121">
        <v>7.2739575417600011E-2</v>
      </c>
      <c r="BM154" s="121">
        <v>0</v>
      </c>
      <c r="BN154" s="121">
        <v>0</v>
      </c>
      <c r="BO154" s="121">
        <v>678.58008962485439</v>
      </c>
      <c r="BP154" s="121">
        <v>11.295480128373372</v>
      </c>
      <c r="BQ154" s="121"/>
      <c r="BR154" s="122"/>
      <c r="BS154" s="10"/>
      <c r="BT154" s="10"/>
      <c r="BU154" s="10"/>
      <c r="BV154" s="10"/>
      <c r="BW154" s="10"/>
      <c r="BX154" s="10"/>
      <c r="BY154" s="10"/>
      <c r="BZ154" s="10"/>
      <c r="CA154" s="10"/>
    </row>
    <row r="155" spans="2:79" x14ac:dyDescent="0.2">
      <c r="B155" s="123"/>
      <c r="C155" s="252"/>
      <c r="D155" s="252"/>
      <c r="E155" s="254"/>
      <c r="F155" s="254"/>
      <c r="G155" s="254"/>
      <c r="H155" s="121" t="s">
        <v>479</v>
      </c>
      <c r="I155" s="121" t="s">
        <v>481</v>
      </c>
      <c r="J155" s="121" t="s">
        <v>481</v>
      </c>
      <c r="K155" s="121" t="s">
        <v>481</v>
      </c>
      <c r="L155" s="121" t="s">
        <v>478</v>
      </c>
      <c r="M155" s="121">
        <v>31.230416000000002</v>
      </c>
      <c r="N155" s="121">
        <v>121.47370100000001</v>
      </c>
      <c r="O155" s="121">
        <v>35.1035355</v>
      </c>
      <c r="P155" s="121">
        <v>129.04236879999999</v>
      </c>
      <c r="Q155" s="121">
        <v>35.1035355</v>
      </c>
      <c r="R155" s="121">
        <v>129.04236879999999</v>
      </c>
      <c r="S155" s="121">
        <v>33.736540099999999</v>
      </c>
      <c r="T155" s="121">
        <v>-118.264982</v>
      </c>
      <c r="U155" s="121" t="s">
        <v>542</v>
      </c>
      <c r="V155" s="121">
        <v>826.53008575379351</v>
      </c>
      <c r="W155" s="121">
        <v>160.94</v>
      </c>
      <c r="X155" s="121">
        <v>0</v>
      </c>
      <c r="Y155" s="121">
        <v>0</v>
      </c>
      <c r="Z155" s="121">
        <v>9668.5292154952567</v>
      </c>
      <c r="AA155" s="121">
        <v>160.94</v>
      </c>
      <c r="AB155" s="121">
        <v>5.5295999999999985</v>
      </c>
      <c r="AC155" s="121">
        <v>0.45196704000000004</v>
      </c>
      <c r="AD155" s="121">
        <v>15.483839999999999</v>
      </c>
      <c r="AE155" s="121">
        <v>12.500160000000001</v>
      </c>
      <c r="AF155" s="121">
        <v>38.523057350400002</v>
      </c>
      <c r="AG155" s="121">
        <v>70.184417350399983</v>
      </c>
      <c r="AH155" s="121">
        <v>987.47008575379346</v>
      </c>
      <c r="AI155" s="121">
        <v>0</v>
      </c>
      <c r="AJ155" s="253">
        <v>9829.4692154952572</v>
      </c>
      <c r="AK155" s="253">
        <v>5.4603145861841753</v>
      </c>
      <c r="AL155" s="253">
        <v>0.44630393174668825</v>
      </c>
      <c r="AM155" s="121">
        <v>15.289828812598016</v>
      </c>
      <c r="AN155" s="121">
        <v>12.343534067136138</v>
      </c>
      <c r="AO155" s="121">
        <v>0</v>
      </c>
      <c r="AP155" s="121">
        <v>689.87556975322786</v>
      </c>
      <c r="AQ155" s="121">
        <v>1.8241869017550805E-2</v>
      </c>
      <c r="AR155" s="121">
        <v>1.8241869017550805E-2</v>
      </c>
      <c r="AS155" s="121">
        <v>1.8241869017550805E-2</v>
      </c>
      <c r="AT155" s="121">
        <v>1.8241869017550805E-2</v>
      </c>
      <c r="AU155" s="121">
        <v>0</v>
      </c>
      <c r="AV155" s="121">
        <v>6.6941423577805328E-3</v>
      </c>
      <c r="AW155" s="121">
        <v>706.65365266310175</v>
      </c>
      <c r="AX155" s="121">
        <v>16.761898487790972</v>
      </c>
      <c r="AY155" s="253">
        <v>9.9606343475793849E-2</v>
      </c>
      <c r="AZ155" s="253">
        <v>8.1414178649410213E-3</v>
      </c>
      <c r="BA155" s="121">
        <v>0.27891505450018733</v>
      </c>
      <c r="BB155" s="121">
        <v>0.22516913166637362</v>
      </c>
      <c r="BC155" s="121">
        <v>0</v>
      </c>
      <c r="BD155" s="121">
        <v>4.6181252730830611</v>
      </c>
      <c r="BE155" s="121">
        <v>12.797859602998019</v>
      </c>
      <c r="BF155" s="121">
        <v>2.4919692095999997</v>
      </c>
      <c r="BG155" s="121">
        <v>10.33175831673614</v>
      </c>
      <c r="BH155" s="121">
        <v>2.0117757504</v>
      </c>
      <c r="BI155" s="121">
        <v>4.5703807621841754</v>
      </c>
      <c r="BJ155" s="121">
        <v>0.88993382399999976</v>
      </c>
      <c r="BK155" s="121">
        <v>0.37356435632908824</v>
      </c>
      <c r="BL155" s="121">
        <v>7.2739575417600011E-2</v>
      </c>
      <c r="BM155" s="121">
        <v>0</v>
      </c>
      <c r="BN155" s="121">
        <v>0</v>
      </c>
      <c r="BO155" s="121">
        <v>678.58008962485439</v>
      </c>
      <c r="BP155" s="121">
        <v>11.295480128373372</v>
      </c>
      <c r="BQ155" s="121"/>
      <c r="BR155" s="122"/>
      <c r="BS155" s="10"/>
      <c r="BT155" s="10"/>
      <c r="BU155" s="10"/>
      <c r="BV155" s="10"/>
      <c r="BW155" s="10"/>
      <c r="BX155" s="10"/>
      <c r="BY155" s="10"/>
      <c r="BZ155" s="10"/>
      <c r="CA155" s="10"/>
    </row>
    <row r="156" spans="2:79" x14ac:dyDescent="0.2">
      <c r="B156" s="123"/>
      <c r="C156" s="252"/>
      <c r="D156" s="252"/>
      <c r="E156" s="254"/>
      <c r="F156" s="254"/>
      <c r="G156" s="254"/>
      <c r="H156" s="121" t="s">
        <v>480</v>
      </c>
      <c r="I156" s="121" t="s">
        <v>481</v>
      </c>
      <c r="J156" s="121" t="s">
        <v>481</v>
      </c>
      <c r="K156" s="121" t="s">
        <v>481</v>
      </c>
      <c r="L156" s="121" t="s">
        <v>478</v>
      </c>
      <c r="M156" s="121">
        <v>35.616811599999998</v>
      </c>
      <c r="N156" s="121">
        <v>139.79578069999999</v>
      </c>
      <c r="O156" s="121">
        <v>35.1035355</v>
      </c>
      <c r="P156" s="121">
        <v>129.04236879999999</v>
      </c>
      <c r="Q156" s="121">
        <v>35.1035355</v>
      </c>
      <c r="R156" s="121">
        <v>129.04236879999999</v>
      </c>
      <c r="S156" s="121">
        <v>33.736540099999999</v>
      </c>
      <c r="T156" s="121">
        <v>-118.264982</v>
      </c>
      <c r="U156" s="121" t="s">
        <v>542</v>
      </c>
      <c r="V156" s="121">
        <v>978.51678319176233</v>
      </c>
      <c r="W156" s="121">
        <v>160.94</v>
      </c>
      <c r="X156" s="121">
        <v>0</v>
      </c>
      <c r="Y156" s="121">
        <v>0</v>
      </c>
      <c r="Z156" s="121">
        <v>9668.5292154952567</v>
      </c>
      <c r="AA156" s="121">
        <v>160.94</v>
      </c>
      <c r="AB156" s="121">
        <v>5.5295999999999985</v>
      </c>
      <c r="AC156" s="121">
        <v>0.45196704000000004</v>
      </c>
      <c r="AD156" s="121">
        <v>15.483839999999999</v>
      </c>
      <c r="AE156" s="121">
        <v>12.500160000000001</v>
      </c>
      <c r="AF156" s="121">
        <v>38.523057350400002</v>
      </c>
      <c r="AG156" s="121">
        <v>70.184417350399983</v>
      </c>
      <c r="AH156" s="121">
        <v>1139.4567831917623</v>
      </c>
      <c r="AI156" s="121">
        <v>0</v>
      </c>
      <c r="AJ156" s="253">
        <v>9829.4692154952572</v>
      </c>
      <c r="AK156" s="253">
        <v>6.3007402283371663</v>
      </c>
      <c r="AL156" s="253">
        <v>0.51499690950710264</v>
      </c>
      <c r="AM156" s="121">
        <v>17.643166517855935</v>
      </c>
      <c r="AN156" s="121">
        <v>14.243392102982339</v>
      </c>
      <c r="AO156" s="121">
        <v>0</v>
      </c>
      <c r="AP156" s="121">
        <v>689.87556975322786</v>
      </c>
      <c r="AQ156" s="121">
        <v>1.652955341289717E-2</v>
      </c>
      <c r="AR156" s="121">
        <v>1.652955341289717E-2</v>
      </c>
      <c r="AS156" s="121">
        <v>1.652955341289717E-2</v>
      </c>
      <c r="AT156" s="121">
        <v>1.652955341289717E-2</v>
      </c>
      <c r="AU156" s="121">
        <v>0</v>
      </c>
      <c r="AV156" s="121">
        <v>6.6941423577805328E-3</v>
      </c>
      <c r="AW156" s="121">
        <v>711.81596702411935</v>
      </c>
      <c r="AX156" s="121">
        <v>16.761898487790972</v>
      </c>
      <c r="AY156" s="253">
        <v>0.1041484221450891</v>
      </c>
      <c r="AZ156" s="253">
        <v>8.5126689231746228E-3</v>
      </c>
      <c r="BA156" s="121">
        <v>0.29163366332953866</v>
      </c>
      <c r="BB156" s="121">
        <v>0.23543691054708432</v>
      </c>
      <c r="BC156" s="121">
        <v>0</v>
      </c>
      <c r="BD156" s="121">
        <v>4.6181252730830611</v>
      </c>
      <c r="BE156" s="121">
        <v>15.151197308255936</v>
      </c>
      <c r="BF156" s="121">
        <v>2.4919692095999997</v>
      </c>
      <c r="BG156" s="121">
        <v>12.231616352582341</v>
      </c>
      <c r="BH156" s="121">
        <v>2.0117757504</v>
      </c>
      <c r="BI156" s="121">
        <v>5.4108064043371682</v>
      </c>
      <c r="BJ156" s="121">
        <v>0.88993382399999976</v>
      </c>
      <c r="BK156" s="121">
        <v>0.44225733408950257</v>
      </c>
      <c r="BL156" s="121">
        <v>7.2739575417600011E-2</v>
      </c>
      <c r="BM156" s="121">
        <v>0</v>
      </c>
      <c r="BN156" s="121">
        <v>0</v>
      </c>
      <c r="BO156" s="121">
        <v>678.58008962485439</v>
      </c>
      <c r="BP156" s="121">
        <v>11.295480128373372</v>
      </c>
      <c r="BQ156" s="121"/>
      <c r="BR156" s="122"/>
      <c r="BS156" s="10"/>
      <c r="BT156" s="10"/>
      <c r="BU156" s="10"/>
      <c r="BV156" s="10"/>
      <c r="BW156" s="10"/>
      <c r="BX156" s="10"/>
      <c r="BY156" s="10"/>
      <c r="BZ156" s="10"/>
      <c r="CA156" s="10"/>
    </row>
    <row r="157" spans="2:79" x14ac:dyDescent="0.2">
      <c r="B157" s="123"/>
      <c r="C157" s="252"/>
      <c r="D157" s="252"/>
      <c r="E157" s="254"/>
      <c r="F157" s="254"/>
      <c r="G157" s="254"/>
      <c r="H157" s="121" t="s">
        <v>481</v>
      </c>
      <c r="I157" s="121" t="s">
        <v>481</v>
      </c>
      <c r="J157" s="121" t="s">
        <v>481</v>
      </c>
      <c r="K157" s="121" t="s">
        <v>481</v>
      </c>
      <c r="L157" s="121" t="s">
        <v>478</v>
      </c>
      <c r="M157" s="121">
        <v>35.1035355</v>
      </c>
      <c r="N157" s="121">
        <v>129.04236879999999</v>
      </c>
      <c r="O157" s="121">
        <v>35.1035355</v>
      </c>
      <c r="P157" s="121">
        <v>129.04236879999999</v>
      </c>
      <c r="Q157" s="121">
        <v>35.1035355</v>
      </c>
      <c r="R157" s="121">
        <v>129.04236879999999</v>
      </c>
      <c r="S157" s="121">
        <v>33.736540099999999</v>
      </c>
      <c r="T157" s="121">
        <v>-118.264982</v>
      </c>
      <c r="U157" s="121" t="s">
        <v>541</v>
      </c>
      <c r="V157" s="121">
        <v>0</v>
      </c>
      <c r="W157" s="121">
        <v>160.94</v>
      </c>
      <c r="X157" s="121">
        <v>0</v>
      </c>
      <c r="Y157" s="121">
        <v>0</v>
      </c>
      <c r="Z157" s="121">
        <v>9668.5292154952567</v>
      </c>
      <c r="AA157" s="121">
        <v>160.94</v>
      </c>
      <c r="AB157" s="121">
        <v>5.5295999999999985</v>
      </c>
      <c r="AC157" s="121">
        <v>0.45196704000000004</v>
      </c>
      <c r="AD157" s="121">
        <v>15.483839999999999</v>
      </c>
      <c r="AE157" s="121">
        <v>12.500160000000001</v>
      </c>
      <c r="AF157" s="121">
        <v>38.523057350400002</v>
      </c>
      <c r="AG157" s="121">
        <v>70.184417350399983</v>
      </c>
      <c r="AH157" s="121">
        <v>160.94</v>
      </c>
      <c r="AI157" s="121">
        <v>0</v>
      </c>
      <c r="AJ157" s="253">
        <v>9829.4692154952572</v>
      </c>
      <c r="AK157" s="253">
        <v>0.88993382399999976</v>
      </c>
      <c r="AL157" s="253">
        <v>7.2739575417600011E-2</v>
      </c>
      <c r="AM157" s="121">
        <v>2.4919692095999997</v>
      </c>
      <c r="AN157" s="121">
        <v>2.0117757504</v>
      </c>
      <c r="AO157" s="121">
        <v>0</v>
      </c>
      <c r="AP157" s="121">
        <v>689.87556975322786</v>
      </c>
      <c r="AQ157" s="121">
        <v>8.4169999999999995E-2</v>
      </c>
      <c r="AR157" s="121">
        <v>8.4169999999999995E-2</v>
      </c>
      <c r="AS157" s="121">
        <v>8.4169999999999995E-2</v>
      </c>
      <c r="AT157" s="121">
        <v>8.4169999999999995E-2</v>
      </c>
      <c r="AU157" s="121">
        <v>0</v>
      </c>
      <c r="AV157" s="121">
        <v>6.6941423577805328E-3</v>
      </c>
      <c r="AW157" s="121">
        <v>678.58008962485439</v>
      </c>
      <c r="AX157" s="121">
        <v>16.761898487790972</v>
      </c>
      <c r="AY157" s="253">
        <v>7.490572996607997E-2</v>
      </c>
      <c r="AZ157" s="253">
        <v>6.1224900628993927E-3</v>
      </c>
      <c r="BA157" s="121">
        <v>0.20974904837203195</v>
      </c>
      <c r="BB157" s="121">
        <v>0.16933116491116798</v>
      </c>
      <c r="BC157" s="121">
        <v>0</v>
      </c>
      <c r="BD157" s="121">
        <v>4.6181252730830611</v>
      </c>
      <c r="BE157" s="121">
        <v>0</v>
      </c>
      <c r="BF157" s="121">
        <v>2.4919692095999997</v>
      </c>
      <c r="BG157" s="121">
        <v>0</v>
      </c>
      <c r="BH157" s="121">
        <v>2.0117757504</v>
      </c>
      <c r="BI157" s="121">
        <v>0</v>
      </c>
      <c r="BJ157" s="121">
        <v>0.88993382399999976</v>
      </c>
      <c r="BK157" s="121">
        <v>0</v>
      </c>
      <c r="BL157" s="121">
        <v>7.2739575417600011E-2</v>
      </c>
      <c r="BM157" s="121">
        <v>0</v>
      </c>
      <c r="BN157" s="121">
        <v>0</v>
      </c>
      <c r="BO157" s="121">
        <v>678.58008962485439</v>
      </c>
      <c r="BP157" s="121">
        <v>11.295480128373372</v>
      </c>
      <c r="BQ157" s="121"/>
      <c r="BR157" s="122"/>
      <c r="BS157" s="10"/>
      <c r="BT157" s="10"/>
      <c r="BU157" s="10"/>
      <c r="BV157" s="10"/>
      <c r="BW157" s="10"/>
      <c r="BX157" s="10"/>
      <c r="BY157" s="10"/>
      <c r="BZ157" s="10"/>
      <c r="CA157" s="10"/>
    </row>
    <row r="158" spans="2:79" x14ac:dyDescent="0.2">
      <c r="B158" s="123"/>
      <c r="C158" s="252"/>
      <c r="D158" s="252"/>
      <c r="E158" s="254"/>
      <c r="F158" s="254"/>
      <c r="G158" s="254"/>
      <c r="H158" s="121" t="s">
        <v>482</v>
      </c>
      <c r="I158" s="121" t="s">
        <v>481</v>
      </c>
      <c r="J158" s="121" t="s">
        <v>481</v>
      </c>
      <c r="K158" s="121" t="s">
        <v>481</v>
      </c>
      <c r="L158" s="121" t="s">
        <v>478</v>
      </c>
      <c r="M158" s="121">
        <v>53.507096500000003</v>
      </c>
      <c r="N158" s="121">
        <v>9.96792329999999</v>
      </c>
      <c r="O158" s="121">
        <v>35.1035355</v>
      </c>
      <c r="P158" s="121">
        <v>129.04236879999999</v>
      </c>
      <c r="Q158" s="121">
        <v>35.1035355</v>
      </c>
      <c r="R158" s="121">
        <v>129.04236879999999</v>
      </c>
      <c r="S158" s="121">
        <v>33.736540099999999</v>
      </c>
      <c r="T158" s="121">
        <v>-118.264982</v>
      </c>
      <c r="U158" s="121" t="s">
        <v>542</v>
      </c>
      <c r="V158" s="121">
        <v>8581.075035990847</v>
      </c>
      <c r="W158" s="121">
        <v>160.94</v>
      </c>
      <c r="X158" s="121">
        <v>0</v>
      </c>
      <c r="Y158" s="121">
        <v>0</v>
      </c>
      <c r="Z158" s="121">
        <v>9668.5292154952567</v>
      </c>
      <c r="AA158" s="121">
        <v>160.94</v>
      </c>
      <c r="AB158" s="121">
        <v>5.5295999999999985</v>
      </c>
      <c r="AC158" s="121">
        <v>0.45196704000000004</v>
      </c>
      <c r="AD158" s="121">
        <v>15.483839999999999</v>
      </c>
      <c r="AE158" s="121">
        <v>12.500160000000001</v>
      </c>
      <c r="AF158" s="121">
        <v>38.523057350400002</v>
      </c>
      <c r="AG158" s="121">
        <v>70.184417350399983</v>
      </c>
      <c r="AH158" s="121">
        <v>8742.0150359908475</v>
      </c>
      <c r="AI158" s="121">
        <v>0</v>
      </c>
      <c r="AJ158" s="253">
        <v>9829.4692154952572</v>
      </c>
      <c r="AK158" s="253">
        <v>48.339846343014976</v>
      </c>
      <c r="AL158" s="253">
        <v>3.9511026594522773</v>
      </c>
      <c r="AM158" s="121">
        <v>135.35996209487649</v>
      </c>
      <c r="AN158" s="121">
        <v>109.27658667229136</v>
      </c>
      <c r="AO158" s="121">
        <v>0</v>
      </c>
      <c r="AP158" s="121">
        <v>689.87556975322786</v>
      </c>
      <c r="AQ158" s="121">
        <v>6.8545663771513062E-3</v>
      </c>
      <c r="AR158" s="121">
        <v>6.8545663771513062E-3</v>
      </c>
      <c r="AS158" s="121">
        <v>6.8545663771513062E-3</v>
      </c>
      <c r="AT158" s="121">
        <v>6.8545663771513062E-3</v>
      </c>
      <c r="AU158" s="121">
        <v>0</v>
      </c>
      <c r="AV158" s="121">
        <v>6.6941423577805328E-3</v>
      </c>
      <c r="AW158" s="121">
        <v>970.0411690350719</v>
      </c>
      <c r="AX158" s="121">
        <v>16.761898487790972</v>
      </c>
      <c r="AY158" s="253">
        <v>0.33134868541949097</v>
      </c>
      <c r="AZ158" s="253">
        <v>2.7083095442154689E-2</v>
      </c>
      <c r="BA158" s="121">
        <v>0.92783384498801569</v>
      </c>
      <c r="BB158" s="121">
        <v>0.74904361681374887</v>
      </c>
      <c r="BC158" s="121">
        <v>0</v>
      </c>
      <c r="BD158" s="121">
        <v>4.6181252730830611</v>
      </c>
      <c r="BE158" s="121">
        <v>132.86799288527649</v>
      </c>
      <c r="BF158" s="121">
        <v>2.4919692095999997</v>
      </c>
      <c r="BG158" s="121">
        <v>107.26481092189135</v>
      </c>
      <c r="BH158" s="121">
        <v>2.0117757504</v>
      </c>
      <c r="BI158" s="121">
        <v>47.449912519014973</v>
      </c>
      <c r="BJ158" s="121">
        <v>0.88993382399999976</v>
      </c>
      <c r="BK158" s="121">
        <v>3.8783630840346768</v>
      </c>
      <c r="BL158" s="121">
        <v>7.2739575417600011E-2</v>
      </c>
      <c r="BM158" s="121">
        <v>0</v>
      </c>
      <c r="BN158" s="121">
        <v>0</v>
      </c>
      <c r="BO158" s="121">
        <v>678.58008962485439</v>
      </c>
      <c r="BP158" s="121">
        <v>11.295480128373372</v>
      </c>
      <c r="BQ158" s="121"/>
      <c r="BR158" s="122"/>
      <c r="BS158" s="10"/>
      <c r="BT158" s="10"/>
      <c r="BU158" s="10"/>
      <c r="BV158" s="10"/>
      <c r="BW158" s="10"/>
      <c r="BX158" s="10"/>
      <c r="BY158" s="10"/>
      <c r="BZ158" s="10"/>
      <c r="CA158" s="10"/>
    </row>
    <row r="159" spans="2:79" x14ac:dyDescent="0.2">
      <c r="B159" s="123" t="str">
        <f>'[1]LIB Maf LCI'!C21</f>
        <v>Kia Niro Plug In</v>
      </c>
      <c r="C159" s="252" t="str">
        <f>'[1]LIB Maf LCI'!D21</f>
        <v>PHEV</v>
      </c>
      <c r="D159" s="252" t="str">
        <f>'[1]LIB Maf LCI'!H21</f>
        <v>Korea</v>
      </c>
      <c r="E159" s="254" t="str">
        <f>'[1]LIB Maf LCI'!I21</f>
        <v>Korea</v>
      </c>
      <c r="F159" s="254">
        <f>F84</f>
        <v>0</v>
      </c>
      <c r="G159" s="254">
        <f>F84</f>
        <v>0</v>
      </c>
      <c r="H159" s="121" t="s">
        <v>478</v>
      </c>
      <c r="I159" s="121" t="s">
        <v>481</v>
      </c>
      <c r="J159" s="121" t="s">
        <v>481</v>
      </c>
      <c r="K159" s="121" t="s">
        <v>481</v>
      </c>
      <c r="L159" s="121" t="s">
        <v>478</v>
      </c>
      <c r="M159" s="121">
        <v>33.736540099999999</v>
      </c>
      <c r="N159" s="121">
        <v>-118.264982</v>
      </c>
      <c r="O159" s="121">
        <v>35.1035355</v>
      </c>
      <c r="P159" s="121">
        <v>129.04236879999999</v>
      </c>
      <c r="Q159" s="121">
        <v>35.1035355</v>
      </c>
      <c r="R159" s="121">
        <v>129.04236879999999</v>
      </c>
      <c r="S159" s="121">
        <v>33.736540099999999</v>
      </c>
      <c r="T159" s="121">
        <v>-118.264982</v>
      </c>
      <c r="U159" s="121" t="s">
        <v>542</v>
      </c>
      <c r="V159" s="121">
        <v>9668.5292154952567</v>
      </c>
      <c r="W159" s="121">
        <v>160.94</v>
      </c>
      <c r="X159" s="121">
        <v>0</v>
      </c>
      <c r="Y159" s="121">
        <v>0</v>
      </c>
      <c r="Z159" s="121">
        <v>9668.5292154952567</v>
      </c>
      <c r="AA159" s="121">
        <v>160.94</v>
      </c>
      <c r="AB159" s="121">
        <v>5.5295999999999985</v>
      </c>
      <c r="AC159" s="121">
        <v>0.45196704000000004</v>
      </c>
      <c r="AD159" s="121">
        <v>15.483839999999999</v>
      </c>
      <c r="AE159" s="121">
        <v>12.500160000000001</v>
      </c>
      <c r="AF159" s="121">
        <v>38.523057350400002</v>
      </c>
      <c r="AG159" s="121">
        <v>70.869857350399997</v>
      </c>
      <c r="AH159" s="121">
        <v>9829.4692154952572</v>
      </c>
      <c r="AI159" s="121">
        <v>0</v>
      </c>
      <c r="AJ159" s="253">
        <v>9829.4692154952572</v>
      </c>
      <c r="AK159" s="253">
        <v>54.353032974002559</v>
      </c>
      <c r="AL159" s="253">
        <v>4.442596106098514</v>
      </c>
      <c r="AM159" s="121">
        <v>152.19792861765407</v>
      </c>
      <c r="AN159" s="121">
        <v>122.86993790876521</v>
      </c>
      <c r="AO159" s="121">
        <v>0</v>
      </c>
      <c r="AP159" s="121">
        <v>696.61308113229711</v>
      </c>
      <c r="AQ159" s="121">
        <v>6.6941423577805328E-3</v>
      </c>
      <c r="AR159" s="121">
        <v>6.6941423577805328E-3</v>
      </c>
      <c r="AS159" s="121">
        <v>6.6941423577805328E-3</v>
      </c>
      <c r="AT159" s="121">
        <v>6.6941423577805328E-3</v>
      </c>
      <c r="AU159" s="121">
        <v>0</v>
      </c>
      <c r="AV159" s="121">
        <v>6.6941423577805328E-3</v>
      </c>
      <c r="AW159" s="121">
        <v>1013.6043635374264</v>
      </c>
      <c r="AX159" s="121">
        <v>16.872213201390974</v>
      </c>
      <c r="AY159" s="253">
        <v>0.36384694030511255</v>
      </c>
      <c r="AZ159" s="253">
        <v>2.9739370772344922E-2</v>
      </c>
      <c r="BA159" s="121">
        <v>1.0188346007258962</v>
      </c>
      <c r="BB159" s="121">
        <v>0.82250885585292921</v>
      </c>
      <c r="BC159" s="121">
        <v>0</v>
      </c>
      <c r="BD159" s="121">
        <v>4.6632271333917172</v>
      </c>
      <c r="BE159" s="121">
        <v>149.70595940805407</v>
      </c>
      <c r="BF159" s="121">
        <v>2.4919692095999997</v>
      </c>
      <c r="BG159" s="121">
        <v>120.8581621583652</v>
      </c>
      <c r="BH159" s="121">
        <v>2.0117757504</v>
      </c>
      <c r="BI159" s="121">
        <v>53.463099150002556</v>
      </c>
      <c r="BJ159" s="121">
        <v>0.88993382399999976</v>
      </c>
      <c r="BK159" s="121">
        <v>4.3698565306809138</v>
      </c>
      <c r="BL159" s="121">
        <v>7.2739575417600011E-2</v>
      </c>
      <c r="BM159" s="121">
        <v>0</v>
      </c>
      <c r="BN159" s="121">
        <v>0</v>
      </c>
      <c r="BO159" s="121">
        <v>685.20728629032362</v>
      </c>
      <c r="BP159" s="121">
        <v>11.405794841973375</v>
      </c>
      <c r="BQ159" s="121"/>
      <c r="BR159" s="122"/>
      <c r="BS159" s="10"/>
      <c r="BT159" s="10"/>
      <c r="BU159" s="10"/>
      <c r="BV159" s="10"/>
      <c r="BW159" s="10"/>
      <c r="BX159" s="10"/>
      <c r="BY159" s="10"/>
      <c r="BZ159" s="10"/>
      <c r="CA159" s="10"/>
    </row>
    <row r="160" spans="2:79" x14ac:dyDescent="0.2">
      <c r="B160" s="123"/>
      <c r="C160" s="252"/>
      <c r="D160" s="252"/>
      <c r="E160" s="254"/>
      <c r="F160" s="254"/>
      <c r="G160" s="254"/>
      <c r="H160" s="121" t="s">
        <v>479</v>
      </c>
      <c r="I160" s="121" t="s">
        <v>481</v>
      </c>
      <c r="J160" s="121" t="s">
        <v>481</v>
      </c>
      <c r="K160" s="121" t="s">
        <v>481</v>
      </c>
      <c r="L160" s="121" t="s">
        <v>478</v>
      </c>
      <c r="M160" s="121">
        <v>31.230416000000002</v>
      </c>
      <c r="N160" s="121">
        <v>121.47370100000001</v>
      </c>
      <c r="O160" s="121">
        <v>35.1035355</v>
      </c>
      <c r="P160" s="121">
        <v>129.04236879999999</v>
      </c>
      <c r="Q160" s="121">
        <v>35.1035355</v>
      </c>
      <c r="R160" s="121">
        <v>129.04236879999999</v>
      </c>
      <c r="S160" s="121">
        <v>33.736540099999999</v>
      </c>
      <c r="T160" s="121">
        <v>-118.264982</v>
      </c>
      <c r="U160" s="121" t="s">
        <v>542</v>
      </c>
      <c r="V160" s="121">
        <v>826.53008575379351</v>
      </c>
      <c r="W160" s="121">
        <v>160.94</v>
      </c>
      <c r="X160" s="121">
        <v>0</v>
      </c>
      <c r="Y160" s="121">
        <v>0</v>
      </c>
      <c r="Z160" s="121">
        <v>9668.5292154952567</v>
      </c>
      <c r="AA160" s="121">
        <v>160.94</v>
      </c>
      <c r="AB160" s="121">
        <v>5.5295999999999985</v>
      </c>
      <c r="AC160" s="121">
        <v>0.45196704000000004</v>
      </c>
      <c r="AD160" s="121">
        <v>15.483839999999999</v>
      </c>
      <c r="AE160" s="121">
        <v>12.500160000000001</v>
      </c>
      <c r="AF160" s="121">
        <v>38.523057350400002</v>
      </c>
      <c r="AG160" s="121">
        <v>70.869857350399997</v>
      </c>
      <c r="AH160" s="121">
        <v>987.47008575379346</v>
      </c>
      <c r="AI160" s="121">
        <v>0</v>
      </c>
      <c r="AJ160" s="253">
        <v>9829.4692154952572</v>
      </c>
      <c r="AK160" s="253">
        <v>5.4603145861841753</v>
      </c>
      <c r="AL160" s="253">
        <v>0.44630393174668825</v>
      </c>
      <c r="AM160" s="121">
        <v>15.289828812598016</v>
      </c>
      <c r="AN160" s="121">
        <v>12.343534067136138</v>
      </c>
      <c r="AO160" s="121">
        <v>0</v>
      </c>
      <c r="AP160" s="121">
        <v>696.61308113229711</v>
      </c>
      <c r="AQ160" s="121">
        <v>1.8241869017550805E-2</v>
      </c>
      <c r="AR160" s="121">
        <v>1.8241869017550805E-2</v>
      </c>
      <c r="AS160" s="121">
        <v>1.8241869017550805E-2</v>
      </c>
      <c r="AT160" s="121">
        <v>1.8241869017550805E-2</v>
      </c>
      <c r="AU160" s="121">
        <v>0</v>
      </c>
      <c r="AV160" s="121">
        <v>6.6941423577805328E-3</v>
      </c>
      <c r="AW160" s="121">
        <v>713.28084932857098</v>
      </c>
      <c r="AX160" s="121">
        <v>16.872213201390974</v>
      </c>
      <c r="AY160" s="253">
        <v>9.9606343475793849E-2</v>
      </c>
      <c r="AZ160" s="253">
        <v>8.1414178649410213E-3</v>
      </c>
      <c r="BA160" s="121">
        <v>0.27891505450018733</v>
      </c>
      <c r="BB160" s="121">
        <v>0.22516913166637362</v>
      </c>
      <c r="BC160" s="121">
        <v>0</v>
      </c>
      <c r="BD160" s="121">
        <v>4.6632271333917172</v>
      </c>
      <c r="BE160" s="121">
        <v>12.797859602998019</v>
      </c>
      <c r="BF160" s="121">
        <v>2.4919692095999997</v>
      </c>
      <c r="BG160" s="121">
        <v>10.33175831673614</v>
      </c>
      <c r="BH160" s="121">
        <v>2.0117757504</v>
      </c>
      <c r="BI160" s="121">
        <v>4.5703807621841754</v>
      </c>
      <c r="BJ160" s="121">
        <v>0.88993382399999976</v>
      </c>
      <c r="BK160" s="121">
        <v>0.37356435632908824</v>
      </c>
      <c r="BL160" s="121">
        <v>7.2739575417600011E-2</v>
      </c>
      <c r="BM160" s="121">
        <v>0</v>
      </c>
      <c r="BN160" s="121">
        <v>0</v>
      </c>
      <c r="BO160" s="121">
        <v>685.20728629032362</v>
      </c>
      <c r="BP160" s="121">
        <v>11.405794841973375</v>
      </c>
      <c r="BQ160" s="121"/>
      <c r="BR160" s="122"/>
      <c r="BS160" s="10"/>
      <c r="BT160" s="10"/>
      <c r="BU160" s="10"/>
      <c r="BV160" s="10"/>
      <c r="BW160" s="10"/>
      <c r="BX160" s="10"/>
      <c r="BY160" s="10"/>
      <c r="BZ160" s="10"/>
      <c r="CA160" s="10"/>
    </row>
    <row r="161" spans="2:79" x14ac:dyDescent="0.2">
      <c r="B161" s="123"/>
      <c r="C161" s="252"/>
      <c r="D161" s="252"/>
      <c r="E161" s="254"/>
      <c r="F161" s="254"/>
      <c r="G161" s="254"/>
      <c r="H161" s="121" t="s">
        <v>480</v>
      </c>
      <c r="I161" s="121" t="s">
        <v>481</v>
      </c>
      <c r="J161" s="121" t="s">
        <v>481</v>
      </c>
      <c r="K161" s="121" t="s">
        <v>481</v>
      </c>
      <c r="L161" s="121" t="s">
        <v>478</v>
      </c>
      <c r="M161" s="121">
        <v>35.616811599999998</v>
      </c>
      <c r="N161" s="121">
        <v>139.79578069999999</v>
      </c>
      <c r="O161" s="121">
        <v>35.1035355</v>
      </c>
      <c r="P161" s="121">
        <v>129.04236879999999</v>
      </c>
      <c r="Q161" s="121">
        <v>35.1035355</v>
      </c>
      <c r="R161" s="121">
        <v>129.04236879999999</v>
      </c>
      <c r="S161" s="121">
        <v>33.736540099999999</v>
      </c>
      <c r="T161" s="121">
        <v>-118.264982</v>
      </c>
      <c r="U161" s="121" t="s">
        <v>542</v>
      </c>
      <c r="V161" s="121">
        <v>978.51678319176233</v>
      </c>
      <c r="W161" s="121">
        <v>160.94</v>
      </c>
      <c r="X161" s="121">
        <v>0</v>
      </c>
      <c r="Y161" s="121">
        <v>0</v>
      </c>
      <c r="Z161" s="121">
        <v>9668.5292154952567</v>
      </c>
      <c r="AA161" s="121">
        <v>160.94</v>
      </c>
      <c r="AB161" s="121">
        <v>5.5295999999999985</v>
      </c>
      <c r="AC161" s="121">
        <v>0.45196704000000004</v>
      </c>
      <c r="AD161" s="121">
        <v>15.483839999999999</v>
      </c>
      <c r="AE161" s="121">
        <v>12.500160000000001</v>
      </c>
      <c r="AF161" s="121">
        <v>38.523057350400002</v>
      </c>
      <c r="AG161" s="121">
        <v>70.869857350399997</v>
      </c>
      <c r="AH161" s="121">
        <v>1139.4567831917623</v>
      </c>
      <c r="AI161" s="121">
        <v>0</v>
      </c>
      <c r="AJ161" s="253">
        <v>9829.4692154952572</v>
      </c>
      <c r="AK161" s="253">
        <v>6.3007402283371663</v>
      </c>
      <c r="AL161" s="253">
        <v>0.51499690950710264</v>
      </c>
      <c r="AM161" s="121">
        <v>17.643166517855935</v>
      </c>
      <c r="AN161" s="121">
        <v>14.243392102982339</v>
      </c>
      <c r="AO161" s="121">
        <v>0</v>
      </c>
      <c r="AP161" s="121">
        <v>696.61308113229711</v>
      </c>
      <c r="AQ161" s="121">
        <v>1.652955341289717E-2</v>
      </c>
      <c r="AR161" s="121">
        <v>1.652955341289717E-2</v>
      </c>
      <c r="AS161" s="121">
        <v>1.652955341289717E-2</v>
      </c>
      <c r="AT161" s="121">
        <v>1.652955341289717E-2</v>
      </c>
      <c r="AU161" s="121">
        <v>0</v>
      </c>
      <c r="AV161" s="121">
        <v>6.6941423577805328E-3</v>
      </c>
      <c r="AW161" s="121">
        <v>718.44316368958857</v>
      </c>
      <c r="AX161" s="121">
        <v>16.872213201390974</v>
      </c>
      <c r="AY161" s="253">
        <v>0.1041484221450891</v>
      </c>
      <c r="AZ161" s="253">
        <v>8.5126689231746228E-3</v>
      </c>
      <c r="BA161" s="121">
        <v>0.29163366332953866</v>
      </c>
      <c r="BB161" s="121">
        <v>0.23543691054708432</v>
      </c>
      <c r="BC161" s="121">
        <v>0</v>
      </c>
      <c r="BD161" s="121">
        <v>4.6632271333917172</v>
      </c>
      <c r="BE161" s="121">
        <v>15.151197308255936</v>
      </c>
      <c r="BF161" s="121">
        <v>2.4919692095999997</v>
      </c>
      <c r="BG161" s="121">
        <v>12.231616352582341</v>
      </c>
      <c r="BH161" s="121">
        <v>2.0117757504</v>
      </c>
      <c r="BI161" s="121">
        <v>5.4108064043371682</v>
      </c>
      <c r="BJ161" s="121">
        <v>0.88993382399999976</v>
      </c>
      <c r="BK161" s="121">
        <v>0.44225733408950257</v>
      </c>
      <c r="BL161" s="121">
        <v>7.2739575417600011E-2</v>
      </c>
      <c r="BM161" s="121">
        <v>0</v>
      </c>
      <c r="BN161" s="121">
        <v>0</v>
      </c>
      <c r="BO161" s="121">
        <v>685.20728629032362</v>
      </c>
      <c r="BP161" s="121">
        <v>11.405794841973375</v>
      </c>
      <c r="BQ161" s="121"/>
      <c r="BR161" s="122"/>
      <c r="BS161" s="10"/>
      <c r="BT161" s="10"/>
      <c r="BU161" s="10"/>
      <c r="BV161" s="10"/>
      <c r="BW161" s="10"/>
      <c r="BX161" s="10"/>
      <c r="BY161" s="10"/>
      <c r="BZ161" s="10"/>
      <c r="CA161" s="10"/>
    </row>
    <row r="162" spans="2:79" x14ac:dyDescent="0.2">
      <c r="B162" s="123"/>
      <c r="C162" s="252"/>
      <c r="D162" s="252"/>
      <c r="E162" s="254"/>
      <c r="F162" s="254"/>
      <c r="G162" s="254"/>
      <c r="H162" s="121" t="s">
        <v>481</v>
      </c>
      <c r="I162" s="121" t="s">
        <v>481</v>
      </c>
      <c r="J162" s="121" t="s">
        <v>481</v>
      </c>
      <c r="K162" s="121" t="s">
        <v>481</v>
      </c>
      <c r="L162" s="121" t="s">
        <v>478</v>
      </c>
      <c r="M162" s="121">
        <v>35.1035355</v>
      </c>
      <c r="N162" s="121">
        <v>129.04236879999999</v>
      </c>
      <c r="O162" s="121">
        <v>35.1035355</v>
      </c>
      <c r="P162" s="121">
        <v>129.04236879999999</v>
      </c>
      <c r="Q162" s="121">
        <v>35.1035355</v>
      </c>
      <c r="R162" s="121">
        <v>129.04236879999999</v>
      </c>
      <c r="S162" s="121">
        <v>33.736540099999999</v>
      </c>
      <c r="T162" s="121">
        <v>-118.264982</v>
      </c>
      <c r="U162" s="121" t="s">
        <v>541</v>
      </c>
      <c r="V162" s="121">
        <v>0</v>
      </c>
      <c r="W162" s="121">
        <v>160.94</v>
      </c>
      <c r="X162" s="121">
        <v>0</v>
      </c>
      <c r="Y162" s="121">
        <v>0</v>
      </c>
      <c r="Z162" s="121">
        <v>9668.5292154952567</v>
      </c>
      <c r="AA162" s="121">
        <v>160.94</v>
      </c>
      <c r="AB162" s="121">
        <v>5.5295999999999985</v>
      </c>
      <c r="AC162" s="121">
        <v>0.45196704000000004</v>
      </c>
      <c r="AD162" s="121">
        <v>15.483839999999999</v>
      </c>
      <c r="AE162" s="121">
        <v>12.500160000000001</v>
      </c>
      <c r="AF162" s="121">
        <v>38.523057350400002</v>
      </c>
      <c r="AG162" s="121">
        <v>70.869857350399997</v>
      </c>
      <c r="AH162" s="121">
        <v>160.94</v>
      </c>
      <c r="AI162" s="121">
        <v>0</v>
      </c>
      <c r="AJ162" s="253">
        <v>9829.4692154952572</v>
      </c>
      <c r="AK162" s="253">
        <v>0.88993382399999976</v>
      </c>
      <c r="AL162" s="253">
        <v>7.2739575417600011E-2</v>
      </c>
      <c r="AM162" s="121">
        <v>2.4919692095999997</v>
      </c>
      <c r="AN162" s="121">
        <v>2.0117757504</v>
      </c>
      <c r="AO162" s="121">
        <v>0</v>
      </c>
      <c r="AP162" s="121">
        <v>696.61308113229711</v>
      </c>
      <c r="AQ162" s="121">
        <v>8.4169999999999995E-2</v>
      </c>
      <c r="AR162" s="121">
        <v>8.4169999999999995E-2</v>
      </c>
      <c r="AS162" s="121">
        <v>8.4169999999999995E-2</v>
      </c>
      <c r="AT162" s="121">
        <v>8.4169999999999995E-2</v>
      </c>
      <c r="AU162" s="121">
        <v>0</v>
      </c>
      <c r="AV162" s="121">
        <v>6.6941423577805328E-3</v>
      </c>
      <c r="AW162" s="121">
        <v>685.20728629032362</v>
      </c>
      <c r="AX162" s="121">
        <v>16.872213201390974</v>
      </c>
      <c r="AY162" s="253">
        <v>7.490572996607997E-2</v>
      </c>
      <c r="AZ162" s="253">
        <v>6.1224900628993927E-3</v>
      </c>
      <c r="BA162" s="121">
        <v>0.20974904837203195</v>
      </c>
      <c r="BB162" s="121">
        <v>0.16933116491116798</v>
      </c>
      <c r="BC162" s="121">
        <v>0</v>
      </c>
      <c r="BD162" s="121">
        <v>4.6632271333917172</v>
      </c>
      <c r="BE162" s="121">
        <v>0</v>
      </c>
      <c r="BF162" s="121">
        <v>2.4919692095999997</v>
      </c>
      <c r="BG162" s="121">
        <v>0</v>
      </c>
      <c r="BH162" s="121">
        <v>2.0117757504</v>
      </c>
      <c r="BI162" s="121">
        <v>0</v>
      </c>
      <c r="BJ162" s="121">
        <v>0.88993382399999976</v>
      </c>
      <c r="BK162" s="121">
        <v>0</v>
      </c>
      <c r="BL162" s="121">
        <v>7.2739575417600011E-2</v>
      </c>
      <c r="BM162" s="121">
        <v>0</v>
      </c>
      <c r="BN162" s="121">
        <v>0</v>
      </c>
      <c r="BO162" s="121">
        <v>685.20728629032362</v>
      </c>
      <c r="BP162" s="121">
        <v>11.405794841973375</v>
      </c>
      <c r="BQ162" s="121"/>
      <c r="BR162" s="122"/>
      <c r="BS162" s="10"/>
      <c r="BT162" s="10"/>
      <c r="BU162" s="10"/>
      <c r="BV162" s="10"/>
      <c r="BW162" s="10"/>
      <c r="BX162" s="10"/>
      <c r="BY162" s="10"/>
      <c r="BZ162" s="10"/>
      <c r="CA162" s="10"/>
    </row>
    <row r="163" spans="2:79" x14ac:dyDescent="0.2">
      <c r="B163" s="123"/>
      <c r="C163" s="252"/>
      <c r="D163" s="252"/>
      <c r="E163" s="254"/>
      <c r="F163" s="254"/>
      <c r="G163" s="254"/>
      <c r="H163" s="121" t="s">
        <v>482</v>
      </c>
      <c r="I163" s="121" t="s">
        <v>481</v>
      </c>
      <c r="J163" s="121" t="s">
        <v>481</v>
      </c>
      <c r="K163" s="121" t="s">
        <v>481</v>
      </c>
      <c r="L163" s="121" t="s">
        <v>478</v>
      </c>
      <c r="M163" s="121">
        <v>53.507096500000003</v>
      </c>
      <c r="N163" s="121">
        <v>9.96792329999999</v>
      </c>
      <c r="O163" s="121">
        <v>35.1035355</v>
      </c>
      <c r="P163" s="121">
        <v>129.04236879999999</v>
      </c>
      <c r="Q163" s="121">
        <v>35.1035355</v>
      </c>
      <c r="R163" s="121">
        <v>129.04236879999999</v>
      </c>
      <c r="S163" s="121">
        <v>33.736540099999999</v>
      </c>
      <c r="T163" s="121">
        <v>-118.264982</v>
      </c>
      <c r="U163" s="121" t="s">
        <v>542</v>
      </c>
      <c r="V163" s="121">
        <v>8581.075035990847</v>
      </c>
      <c r="W163" s="121">
        <v>160.94</v>
      </c>
      <c r="X163" s="121">
        <v>0</v>
      </c>
      <c r="Y163" s="121">
        <v>0</v>
      </c>
      <c r="Z163" s="121">
        <v>9668.5292154952567</v>
      </c>
      <c r="AA163" s="121">
        <v>160.94</v>
      </c>
      <c r="AB163" s="121">
        <v>5.5295999999999985</v>
      </c>
      <c r="AC163" s="121">
        <v>0.45196704000000004</v>
      </c>
      <c r="AD163" s="121">
        <v>15.483839999999999</v>
      </c>
      <c r="AE163" s="121">
        <v>12.500160000000001</v>
      </c>
      <c r="AF163" s="121">
        <v>38.523057350400002</v>
      </c>
      <c r="AG163" s="121">
        <v>70.869857350399997</v>
      </c>
      <c r="AH163" s="121">
        <v>8742.0150359908475</v>
      </c>
      <c r="AI163" s="121">
        <v>0</v>
      </c>
      <c r="AJ163" s="253">
        <v>9829.4692154952572</v>
      </c>
      <c r="AK163" s="253">
        <v>48.339846343014976</v>
      </c>
      <c r="AL163" s="253">
        <v>3.9511026594522773</v>
      </c>
      <c r="AM163" s="121">
        <v>135.35996209487649</v>
      </c>
      <c r="AN163" s="121">
        <v>109.27658667229136</v>
      </c>
      <c r="AO163" s="121">
        <v>0</v>
      </c>
      <c r="AP163" s="121">
        <v>696.61308113229711</v>
      </c>
      <c r="AQ163" s="121">
        <v>6.8545663771513062E-3</v>
      </c>
      <c r="AR163" s="121">
        <v>6.8545663771513062E-3</v>
      </c>
      <c r="AS163" s="121">
        <v>6.8545663771513062E-3</v>
      </c>
      <c r="AT163" s="121">
        <v>6.8545663771513062E-3</v>
      </c>
      <c r="AU163" s="121">
        <v>0</v>
      </c>
      <c r="AV163" s="121">
        <v>6.6941423577805328E-3</v>
      </c>
      <c r="AW163" s="121">
        <v>976.66836570054102</v>
      </c>
      <c r="AX163" s="121">
        <v>16.872213201390974</v>
      </c>
      <c r="AY163" s="253">
        <v>0.33134868541949097</v>
      </c>
      <c r="AZ163" s="253">
        <v>2.7083095442154689E-2</v>
      </c>
      <c r="BA163" s="121">
        <v>0.92783384498801569</v>
      </c>
      <c r="BB163" s="121">
        <v>0.74904361681374887</v>
      </c>
      <c r="BC163" s="121">
        <v>0</v>
      </c>
      <c r="BD163" s="121">
        <v>4.6632271333917172</v>
      </c>
      <c r="BE163" s="121">
        <v>132.86799288527649</v>
      </c>
      <c r="BF163" s="121">
        <v>2.4919692095999997</v>
      </c>
      <c r="BG163" s="121">
        <v>107.26481092189135</v>
      </c>
      <c r="BH163" s="121">
        <v>2.0117757504</v>
      </c>
      <c r="BI163" s="121">
        <v>47.449912519014973</v>
      </c>
      <c r="BJ163" s="121">
        <v>0.88993382399999976</v>
      </c>
      <c r="BK163" s="121">
        <v>3.8783630840346768</v>
      </c>
      <c r="BL163" s="121">
        <v>7.2739575417600011E-2</v>
      </c>
      <c r="BM163" s="121">
        <v>0</v>
      </c>
      <c r="BN163" s="121">
        <v>0</v>
      </c>
      <c r="BO163" s="121">
        <v>685.20728629032362</v>
      </c>
      <c r="BP163" s="121">
        <v>11.405794841973375</v>
      </c>
      <c r="BQ163" s="121"/>
      <c r="BR163" s="122"/>
      <c r="BS163" s="10"/>
      <c r="BT163" s="10"/>
      <c r="BU163" s="10"/>
      <c r="BV163" s="10"/>
      <c r="BW163" s="10"/>
      <c r="BX163" s="10"/>
      <c r="BY163" s="10"/>
      <c r="BZ163" s="10"/>
      <c r="CA163" s="10"/>
    </row>
    <row r="164" spans="2:79" x14ac:dyDescent="0.2">
      <c r="B164" s="123" t="str">
        <f>'[1]LIB Maf LCI'!C22</f>
        <v>Mercedes C350We</v>
      </c>
      <c r="C164" s="252" t="str">
        <f>'[1]LIB Maf LCI'!D22</f>
        <v>PHEV</v>
      </c>
      <c r="D164" s="252" t="str">
        <f>'[1]LIB Maf LCI'!H22</f>
        <v>Korea</v>
      </c>
      <c r="E164" s="254" t="str">
        <f>'[1]LIB Maf LCI'!I22</f>
        <v>Germany</v>
      </c>
      <c r="F164" s="254">
        <f>F84</f>
        <v>0</v>
      </c>
      <c r="G164" s="254">
        <f>G124</f>
        <v>0</v>
      </c>
      <c r="H164" s="121" t="s">
        <v>478</v>
      </c>
      <c r="I164" s="121" t="s">
        <v>481</v>
      </c>
      <c r="J164" s="121" t="s">
        <v>482</v>
      </c>
      <c r="K164" s="121" t="s">
        <v>551</v>
      </c>
      <c r="L164" s="121" t="s">
        <v>478</v>
      </c>
      <c r="M164" s="121">
        <v>33.736540099999999</v>
      </c>
      <c r="N164" s="121">
        <v>-118.264982</v>
      </c>
      <c r="O164" s="121">
        <v>35.1035355</v>
      </c>
      <c r="P164" s="121">
        <v>129.04236879999999</v>
      </c>
      <c r="Q164" s="121">
        <v>53.507096500000003</v>
      </c>
      <c r="R164" s="121">
        <v>9.96792329999999</v>
      </c>
      <c r="S164" s="121">
        <v>33.736540099999999</v>
      </c>
      <c r="T164" s="121">
        <v>-118.264982</v>
      </c>
      <c r="U164" s="121" t="s">
        <v>542</v>
      </c>
      <c r="V164" s="121">
        <v>9668.5292154952567</v>
      </c>
      <c r="W164" s="121">
        <v>160.94</v>
      </c>
      <c r="X164" s="121">
        <v>8581.075035990847</v>
      </c>
      <c r="Y164" s="121">
        <v>160.94</v>
      </c>
      <c r="Z164" s="121">
        <v>7850.0778721932675</v>
      </c>
      <c r="AA164" s="121">
        <v>3386.770814101149</v>
      </c>
      <c r="AB164" s="121">
        <v>4.0607999999999995</v>
      </c>
      <c r="AC164" s="121">
        <v>0.49592735999999998</v>
      </c>
      <c r="AD164" s="121">
        <v>10.64268</v>
      </c>
      <c r="AE164" s="121">
        <v>10.55424</v>
      </c>
      <c r="AF164" s="121">
        <v>29.468802643199997</v>
      </c>
      <c r="AG164" s="121">
        <v>56.051042643199992</v>
      </c>
      <c r="AH164" s="121">
        <v>9829.4692154952572</v>
      </c>
      <c r="AI164" s="121">
        <v>8742.0150359908475</v>
      </c>
      <c r="AJ164" s="253">
        <v>11236.848686294416</v>
      </c>
      <c r="AK164" s="253">
        <v>39.915508590283132</v>
      </c>
      <c r="AL164" s="253">
        <v>4.8747027182418341</v>
      </c>
      <c r="AM164" s="121">
        <v>104.61189543036706</v>
      </c>
      <c r="AN164" s="121">
        <v>103.74257717294866</v>
      </c>
      <c r="AO164" s="121">
        <v>257.61671579950121</v>
      </c>
      <c r="AP164" s="121">
        <v>629.83708489067408</v>
      </c>
      <c r="AQ164" s="121">
        <v>6.6941423577805328E-3</v>
      </c>
      <c r="AR164" s="121">
        <v>6.6941423577805328E-3</v>
      </c>
      <c r="AS164" s="121">
        <v>6.6941423577805328E-3</v>
      </c>
      <c r="AT164" s="121">
        <v>6.6941423577805328E-3</v>
      </c>
      <c r="AU164" s="121">
        <v>6.8545663771513062E-3</v>
      </c>
      <c r="AV164" s="121">
        <v>2.9144312468621862E-2</v>
      </c>
      <c r="AW164" s="121">
        <v>941.87894817457232</v>
      </c>
      <c r="AX164" s="121">
        <v>198.71953642744367</v>
      </c>
      <c r="AY164" s="253">
        <v>0.26720009678656703</v>
      </c>
      <c r="AZ164" s="253">
        <v>3.2631953947770562E-2</v>
      </c>
      <c r="BA164" s="121">
        <v>0.70028692032812789</v>
      </c>
      <c r="BB164" s="121">
        <v>0.69446758015875143</v>
      </c>
      <c r="BC164" s="121">
        <v>1.7658508783114046</v>
      </c>
      <c r="BD164" s="121">
        <v>18.356168806379717</v>
      </c>
      <c r="BE164" s="121">
        <v>102.89906251116707</v>
      </c>
      <c r="BF164" s="121">
        <v>1.7128329192</v>
      </c>
      <c r="BG164" s="121">
        <v>102.04397778734867</v>
      </c>
      <c r="BH164" s="121">
        <v>1.6985993855999999</v>
      </c>
      <c r="BI164" s="121">
        <v>39.261963438283132</v>
      </c>
      <c r="BJ164" s="121">
        <v>0.65354515199999996</v>
      </c>
      <c r="BK164" s="121">
        <v>4.7948881689234337</v>
      </c>
      <c r="BL164" s="121">
        <v>7.9814549318399999E-2</v>
      </c>
      <c r="BM164" s="121">
        <v>252.87400670210459</v>
      </c>
      <c r="BN164" s="121">
        <v>4.7427090973966068</v>
      </c>
      <c r="BO164" s="121">
        <v>440.00504956674547</v>
      </c>
      <c r="BP164" s="121">
        <v>189.83203532392866</v>
      </c>
      <c r="BQ164" s="121">
        <v>33.531492800000002</v>
      </c>
      <c r="BR164" s="122">
        <v>-87.130998500000004</v>
      </c>
      <c r="BS164" s="10"/>
      <c r="BT164" s="10"/>
      <c r="BU164" s="10"/>
      <c r="BV164" s="10"/>
      <c r="BW164" s="10"/>
      <c r="BX164" s="10"/>
      <c r="BY164" s="10"/>
      <c r="BZ164" s="10"/>
      <c r="CA164" s="10"/>
    </row>
    <row r="165" spans="2:79" x14ac:dyDescent="0.2">
      <c r="B165" s="123"/>
      <c r="C165" s="252"/>
      <c r="D165" s="252"/>
      <c r="E165" s="254"/>
      <c r="F165" s="254"/>
      <c r="G165" s="254"/>
      <c r="H165" s="121" t="s">
        <v>479</v>
      </c>
      <c r="I165" s="121" t="s">
        <v>481</v>
      </c>
      <c r="J165" s="121" t="s">
        <v>482</v>
      </c>
      <c r="K165" s="121" t="s">
        <v>551</v>
      </c>
      <c r="L165" s="121" t="s">
        <v>478</v>
      </c>
      <c r="M165" s="121">
        <v>31.230416000000002</v>
      </c>
      <c r="N165" s="121">
        <v>121.47370100000001</v>
      </c>
      <c r="O165" s="121">
        <v>35.1035355</v>
      </c>
      <c r="P165" s="121">
        <v>129.04236879999999</v>
      </c>
      <c r="Q165" s="121">
        <v>53.507096500000003</v>
      </c>
      <c r="R165" s="121">
        <v>9.96792329999999</v>
      </c>
      <c r="S165" s="121">
        <v>33.736540099999999</v>
      </c>
      <c r="T165" s="121">
        <v>-118.264982</v>
      </c>
      <c r="U165" s="121" t="s">
        <v>542</v>
      </c>
      <c r="V165" s="121">
        <v>826.53008575379351</v>
      </c>
      <c r="W165" s="121">
        <v>160.94</v>
      </c>
      <c r="X165" s="121">
        <v>8581.075035990847</v>
      </c>
      <c r="Y165" s="121">
        <v>160.94</v>
      </c>
      <c r="Z165" s="121">
        <v>7850.0778721932675</v>
      </c>
      <c r="AA165" s="121">
        <v>3386.770814101149</v>
      </c>
      <c r="AB165" s="121">
        <v>4.0607999999999995</v>
      </c>
      <c r="AC165" s="121">
        <v>0.49592735999999998</v>
      </c>
      <c r="AD165" s="121">
        <v>10.64268</v>
      </c>
      <c r="AE165" s="121">
        <v>10.55424</v>
      </c>
      <c r="AF165" s="121">
        <v>29.468802643199997</v>
      </c>
      <c r="AG165" s="121">
        <v>56.051042643199992</v>
      </c>
      <c r="AH165" s="121">
        <v>987.47008575379346</v>
      </c>
      <c r="AI165" s="121">
        <v>8742.0150359908475</v>
      </c>
      <c r="AJ165" s="253">
        <v>11236.848686294416</v>
      </c>
      <c r="AK165" s="253">
        <v>4.0099185242290041</v>
      </c>
      <c r="AL165" s="253">
        <v>0.48971343270685236</v>
      </c>
      <c r="AM165" s="121">
        <v>10.509328132250182</v>
      </c>
      <c r="AN165" s="121">
        <v>10.421996277866118</v>
      </c>
      <c r="AO165" s="121">
        <v>257.61671579950121</v>
      </c>
      <c r="AP165" s="121">
        <v>629.83708489067408</v>
      </c>
      <c r="AQ165" s="121">
        <v>1.8241869017550805E-2</v>
      </c>
      <c r="AR165" s="121">
        <v>1.8241869017550805E-2</v>
      </c>
      <c r="AS165" s="121">
        <v>1.8241869017550805E-2</v>
      </c>
      <c r="AT165" s="121">
        <v>1.8241869017550805E-2</v>
      </c>
      <c r="AU165" s="121">
        <v>6.8545663771513062E-3</v>
      </c>
      <c r="AV165" s="121">
        <v>2.9144312468621862E-2</v>
      </c>
      <c r="AW165" s="121">
        <v>714.16522062978379</v>
      </c>
      <c r="AX165" s="121">
        <v>198.71953642744367</v>
      </c>
      <c r="AY165" s="253">
        <v>7.3148408490036121E-2</v>
      </c>
      <c r="AZ165" s="253">
        <v>8.9332882955735805E-3</v>
      </c>
      <c r="BA165" s="121">
        <v>0.19170978725096968</v>
      </c>
      <c r="BB165" s="121">
        <v>0.19011669100223574</v>
      </c>
      <c r="BC165" s="121">
        <v>1.7658508783114046</v>
      </c>
      <c r="BD165" s="121">
        <v>18.356168806379717</v>
      </c>
      <c r="BE165" s="121">
        <v>8.7964952130501839</v>
      </c>
      <c r="BF165" s="121">
        <v>1.7128329192</v>
      </c>
      <c r="BG165" s="121">
        <v>8.7233968922661163</v>
      </c>
      <c r="BH165" s="121">
        <v>1.6985993855999999</v>
      </c>
      <c r="BI165" s="121">
        <v>3.3563733722290046</v>
      </c>
      <c r="BJ165" s="121">
        <v>0.65354515199999996</v>
      </c>
      <c r="BK165" s="121">
        <v>0.40989888338845243</v>
      </c>
      <c r="BL165" s="121">
        <v>7.9814549318399999E-2</v>
      </c>
      <c r="BM165" s="121">
        <v>252.87400670210459</v>
      </c>
      <c r="BN165" s="121">
        <v>4.7427090973966068</v>
      </c>
      <c r="BO165" s="121">
        <v>440.00504956674547</v>
      </c>
      <c r="BP165" s="121">
        <v>189.83203532392866</v>
      </c>
      <c r="BQ165" s="121">
        <v>33.531492800000002</v>
      </c>
      <c r="BR165" s="122">
        <v>-87.130998500000004</v>
      </c>
      <c r="BS165" s="10"/>
      <c r="BT165" s="10"/>
      <c r="BU165" s="10"/>
      <c r="BV165" s="10"/>
      <c r="BW165" s="10"/>
      <c r="BX165" s="10"/>
      <c r="BY165" s="10"/>
      <c r="BZ165" s="10"/>
      <c r="CA165" s="10"/>
    </row>
    <row r="166" spans="2:79" x14ac:dyDescent="0.2">
      <c r="B166" s="123"/>
      <c r="C166" s="252"/>
      <c r="D166" s="252"/>
      <c r="E166" s="254"/>
      <c r="F166" s="254"/>
      <c r="G166" s="254"/>
      <c r="H166" s="121" t="s">
        <v>480</v>
      </c>
      <c r="I166" s="121" t="s">
        <v>481</v>
      </c>
      <c r="J166" s="121" t="s">
        <v>482</v>
      </c>
      <c r="K166" s="121" t="s">
        <v>551</v>
      </c>
      <c r="L166" s="121" t="s">
        <v>478</v>
      </c>
      <c r="M166" s="121">
        <v>35.616811599999998</v>
      </c>
      <c r="N166" s="121">
        <v>139.79578069999999</v>
      </c>
      <c r="O166" s="121">
        <v>35.1035355</v>
      </c>
      <c r="P166" s="121">
        <v>129.04236879999999</v>
      </c>
      <c r="Q166" s="121">
        <v>53.507096500000003</v>
      </c>
      <c r="R166" s="121">
        <v>9.96792329999999</v>
      </c>
      <c r="S166" s="121">
        <v>33.736540099999999</v>
      </c>
      <c r="T166" s="121">
        <v>-118.264982</v>
      </c>
      <c r="U166" s="121" t="s">
        <v>542</v>
      </c>
      <c r="V166" s="121">
        <v>978.51678319176233</v>
      </c>
      <c r="W166" s="121">
        <v>160.94</v>
      </c>
      <c r="X166" s="121">
        <v>8581.075035990847</v>
      </c>
      <c r="Y166" s="121">
        <v>160.94</v>
      </c>
      <c r="Z166" s="121">
        <v>7850.0778721932675</v>
      </c>
      <c r="AA166" s="121">
        <v>3386.770814101149</v>
      </c>
      <c r="AB166" s="121">
        <v>4.0607999999999995</v>
      </c>
      <c r="AC166" s="121">
        <v>0.49592735999999998</v>
      </c>
      <c r="AD166" s="121">
        <v>10.64268</v>
      </c>
      <c r="AE166" s="121">
        <v>10.55424</v>
      </c>
      <c r="AF166" s="121">
        <v>29.468802643199997</v>
      </c>
      <c r="AG166" s="121">
        <v>56.051042643199992</v>
      </c>
      <c r="AH166" s="121">
        <v>1139.4567831917623</v>
      </c>
      <c r="AI166" s="121">
        <v>8742.0150359908475</v>
      </c>
      <c r="AJ166" s="253">
        <v>11236.848686294416</v>
      </c>
      <c r="AK166" s="253">
        <v>4.6271061051851072</v>
      </c>
      <c r="AL166" s="253">
        <v>0.5650877943223831</v>
      </c>
      <c r="AM166" s="121">
        <v>12.126873917339305</v>
      </c>
      <c r="AN166" s="121">
        <v>12.026100359433824</v>
      </c>
      <c r="AO166" s="121">
        <v>257.61671579950121</v>
      </c>
      <c r="AP166" s="121">
        <v>629.83708489067408</v>
      </c>
      <c r="AQ166" s="121">
        <v>1.652955341289717E-2</v>
      </c>
      <c r="AR166" s="121">
        <v>1.652955341289717E-2</v>
      </c>
      <c r="AS166" s="121">
        <v>1.652955341289717E-2</v>
      </c>
      <c r="AT166" s="121">
        <v>1.652955341289717E-2</v>
      </c>
      <c r="AU166" s="121">
        <v>6.8545663771513062E-3</v>
      </c>
      <c r="AV166" s="121">
        <v>2.9144312468621862E-2</v>
      </c>
      <c r="AW166" s="121">
        <v>718.07943243901218</v>
      </c>
      <c r="AX166" s="121">
        <v>198.71953642744367</v>
      </c>
      <c r="AY166" s="253">
        <v>7.6483997512799828E-2</v>
      </c>
      <c r="AZ166" s="253">
        <v>9.340648879228081E-3</v>
      </c>
      <c r="BA166" s="121">
        <v>0.20045181014812957</v>
      </c>
      <c r="BB166" s="121">
        <v>0.19878606824012326</v>
      </c>
      <c r="BC166" s="121">
        <v>1.7658508783114046</v>
      </c>
      <c r="BD166" s="121">
        <v>18.356168806379717</v>
      </c>
      <c r="BE166" s="121">
        <v>10.414040998139306</v>
      </c>
      <c r="BF166" s="121">
        <v>1.7128329192</v>
      </c>
      <c r="BG166" s="121">
        <v>10.327500973833825</v>
      </c>
      <c r="BH166" s="121">
        <v>1.6985993855999999</v>
      </c>
      <c r="BI166" s="121">
        <v>3.9735609531851077</v>
      </c>
      <c r="BJ166" s="121">
        <v>0.65354515199999996</v>
      </c>
      <c r="BK166" s="121">
        <v>0.48527324500398306</v>
      </c>
      <c r="BL166" s="121">
        <v>7.9814549318399999E-2</v>
      </c>
      <c r="BM166" s="121">
        <v>252.87400670210459</v>
      </c>
      <c r="BN166" s="121">
        <v>4.7427090973966068</v>
      </c>
      <c r="BO166" s="121">
        <v>440.00504956674547</v>
      </c>
      <c r="BP166" s="121">
        <v>189.83203532392866</v>
      </c>
      <c r="BQ166" s="121">
        <v>33.531492800000002</v>
      </c>
      <c r="BR166" s="122">
        <v>-87.130998500000004</v>
      </c>
      <c r="BS166" s="10"/>
      <c r="BT166" s="10"/>
      <c r="BU166" s="10"/>
      <c r="BV166" s="10"/>
      <c r="BW166" s="10"/>
      <c r="BX166" s="10"/>
      <c r="BY166" s="10"/>
      <c r="BZ166" s="10"/>
      <c r="CA166" s="10"/>
    </row>
    <row r="167" spans="2:79" x14ac:dyDescent="0.2">
      <c r="B167" s="123"/>
      <c r="C167" s="252"/>
      <c r="D167" s="252"/>
      <c r="E167" s="254"/>
      <c r="F167" s="254"/>
      <c r="G167" s="254"/>
      <c r="H167" s="121" t="s">
        <v>481</v>
      </c>
      <c r="I167" s="121" t="s">
        <v>481</v>
      </c>
      <c r="J167" s="121" t="s">
        <v>482</v>
      </c>
      <c r="K167" s="121" t="s">
        <v>551</v>
      </c>
      <c r="L167" s="121" t="s">
        <v>478</v>
      </c>
      <c r="M167" s="121">
        <v>35.1035355</v>
      </c>
      <c r="N167" s="121">
        <v>129.04236879999999</v>
      </c>
      <c r="O167" s="121">
        <v>35.1035355</v>
      </c>
      <c r="P167" s="121">
        <v>129.04236879999999</v>
      </c>
      <c r="Q167" s="121">
        <v>53.507096500000003</v>
      </c>
      <c r="R167" s="121">
        <v>9.96792329999999</v>
      </c>
      <c r="S167" s="121">
        <v>33.736540099999999</v>
      </c>
      <c r="T167" s="121">
        <v>-118.264982</v>
      </c>
      <c r="U167" s="121" t="s">
        <v>541</v>
      </c>
      <c r="V167" s="121">
        <v>0</v>
      </c>
      <c r="W167" s="121">
        <v>160.94</v>
      </c>
      <c r="X167" s="121">
        <v>8581.075035990847</v>
      </c>
      <c r="Y167" s="121">
        <v>160.94</v>
      </c>
      <c r="Z167" s="121">
        <v>7850.0778721932675</v>
      </c>
      <c r="AA167" s="121">
        <v>3386.770814101149</v>
      </c>
      <c r="AB167" s="121">
        <v>4.0607999999999995</v>
      </c>
      <c r="AC167" s="121">
        <v>0.49592735999999998</v>
      </c>
      <c r="AD167" s="121">
        <v>10.64268</v>
      </c>
      <c r="AE167" s="121">
        <v>10.55424</v>
      </c>
      <c r="AF167" s="121">
        <v>29.468802643199997</v>
      </c>
      <c r="AG167" s="121">
        <v>56.051042643199992</v>
      </c>
      <c r="AH167" s="121">
        <v>160.94</v>
      </c>
      <c r="AI167" s="121">
        <v>8742.0150359908475</v>
      </c>
      <c r="AJ167" s="253">
        <v>11236.848686294416</v>
      </c>
      <c r="AK167" s="253">
        <v>0.65354515199999996</v>
      </c>
      <c r="AL167" s="253">
        <v>7.9814549318399999E-2</v>
      </c>
      <c r="AM167" s="121">
        <v>1.7128329192</v>
      </c>
      <c r="AN167" s="121">
        <v>1.6985993855999999</v>
      </c>
      <c r="AO167" s="121">
        <v>257.61671579950121</v>
      </c>
      <c r="AP167" s="121">
        <v>629.83708489067408</v>
      </c>
      <c r="AQ167" s="121">
        <v>8.4169999999999995E-2</v>
      </c>
      <c r="AR167" s="121">
        <v>8.4169999999999995E-2</v>
      </c>
      <c r="AS167" s="121">
        <v>8.4169999999999995E-2</v>
      </c>
      <c r="AT167" s="121">
        <v>8.4169999999999995E-2</v>
      </c>
      <c r="AU167" s="121">
        <v>6.8545663771513062E-3</v>
      </c>
      <c r="AV167" s="121">
        <v>2.9144312468621862E-2</v>
      </c>
      <c r="AW167" s="121">
        <v>692.87905626885015</v>
      </c>
      <c r="AX167" s="121">
        <v>198.71953642744367</v>
      </c>
      <c r="AY167" s="253">
        <v>5.5008895443839995E-2</v>
      </c>
      <c r="AZ167" s="253">
        <v>6.7179906161297272E-3</v>
      </c>
      <c r="BA167" s="121">
        <v>0.14416914680906398</v>
      </c>
      <c r="BB167" s="121">
        <v>0.142971110285952</v>
      </c>
      <c r="BC167" s="121">
        <v>1.7658508783114046</v>
      </c>
      <c r="BD167" s="121">
        <v>18.356168806379717</v>
      </c>
      <c r="BE167" s="121">
        <v>0</v>
      </c>
      <c r="BF167" s="121">
        <v>1.7128329192</v>
      </c>
      <c r="BG167" s="121">
        <v>0</v>
      </c>
      <c r="BH167" s="121">
        <v>1.6985993855999999</v>
      </c>
      <c r="BI167" s="121">
        <v>0</v>
      </c>
      <c r="BJ167" s="121">
        <v>0.65354515199999996</v>
      </c>
      <c r="BK167" s="121">
        <v>0</v>
      </c>
      <c r="BL167" s="121">
        <v>7.9814549318399999E-2</v>
      </c>
      <c r="BM167" s="121">
        <v>252.87400670210459</v>
      </c>
      <c r="BN167" s="121">
        <v>4.7427090973966068</v>
      </c>
      <c r="BO167" s="121">
        <v>440.00504956674547</v>
      </c>
      <c r="BP167" s="121">
        <v>189.83203532392866</v>
      </c>
      <c r="BQ167" s="121">
        <v>33.531492800000002</v>
      </c>
      <c r="BR167" s="122">
        <v>-87.130998500000004</v>
      </c>
      <c r="BS167" s="10"/>
      <c r="BT167" s="10"/>
      <c r="BU167" s="10"/>
      <c r="BV167" s="10"/>
      <c r="BW167" s="10"/>
      <c r="BX167" s="10"/>
      <c r="BY167" s="10"/>
      <c r="BZ167" s="10"/>
      <c r="CA167" s="10"/>
    </row>
    <row r="168" spans="2:79" x14ac:dyDescent="0.2">
      <c r="B168" s="123"/>
      <c r="C168" s="252"/>
      <c r="D168" s="252"/>
      <c r="E168" s="254"/>
      <c r="F168" s="254"/>
      <c r="G168" s="254"/>
      <c r="H168" s="121" t="s">
        <v>482</v>
      </c>
      <c r="I168" s="121" t="s">
        <v>481</v>
      </c>
      <c r="J168" s="121" t="s">
        <v>482</v>
      </c>
      <c r="K168" s="121" t="s">
        <v>551</v>
      </c>
      <c r="L168" s="121" t="s">
        <v>478</v>
      </c>
      <c r="M168" s="121">
        <v>53.507096500000003</v>
      </c>
      <c r="N168" s="121">
        <v>9.96792329999999</v>
      </c>
      <c r="O168" s="121">
        <v>35.1035355</v>
      </c>
      <c r="P168" s="121">
        <v>129.04236879999999</v>
      </c>
      <c r="Q168" s="121">
        <v>53.507096500000003</v>
      </c>
      <c r="R168" s="121">
        <v>9.96792329999999</v>
      </c>
      <c r="S168" s="121">
        <v>33.736540099999999</v>
      </c>
      <c r="T168" s="121">
        <v>-118.264982</v>
      </c>
      <c r="U168" s="121" t="s">
        <v>542</v>
      </c>
      <c r="V168" s="121">
        <v>8581.075035990847</v>
      </c>
      <c r="W168" s="121">
        <v>160.94</v>
      </c>
      <c r="X168" s="121">
        <v>8581.075035990847</v>
      </c>
      <c r="Y168" s="121">
        <v>160.94</v>
      </c>
      <c r="Z168" s="121">
        <v>7850.0778721932675</v>
      </c>
      <c r="AA168" s="121">
        <v>3386.770814101149</v>
      </c>
      <c r="AB168" s="121">
        <v>4.0607999999999995</v>
      </c>
      <c r="AC168" s="121">
        <v>0.49592735999999998</v>
      </c>
      <c r="AD168" s="121">
        <v>10.64268</v>
      </c>
      <c r="AE168" s="121">
        <v>10.55424</v>
      </c>
      <c r="AF168" s="121">
        <v>29.468802643199997</v>
      </c>
      <c r="AG168" s="121">
        <v>56.051042643199992</v>
      </c>
      <c r="AH168" s="121">
        <v>8742.0150359908475</v>
      </c>
      <c r="AI168" s="121">
        <v>8742.0150359908475</v>
      </c>
      <c r="AJ168" s="253">
        <v>11236.848686294416</v>
      </c>
      <c r="AK168" s="253">
        <v>35.49957465815163</v>
      </c>
      <c r="AL168" s="253">
        <v>4.3354044378792462</v>
      </c>
      <c r="AM168" s="121">
        <v>93.03846858323908</v>
      </c>
      <c r="AN168" s="121">
        <v>92.265324773456044</v>
      </c>
      <c r="AO168" s="121">
        <v>257.61671579950121</v>
      </c>
      <c r="AP168" s="121">
        <v>629.83708489067408</v>
      </c>
      <c r="AQ168" s="121">
        <v>6.8545663771513062E-3</v>
      </c>
      <c r="AR168" s="121">
        <v>6.8545663771513062E-3</v>
      </c>
      <c r="AS168" s="121">
        <v>6.8545663771513062E-3</v>
      </c>
      <c r="AT168" s="121">
        <v>6.8545663771513062E-3</v>
      </c>
      <c r="AU168" s="121">
        <v>6.8545663771513062E-3</v>
      </c>
      <c r="AV168" s="121">
        <v>2.9144312468621862E-2</v>
      </c>
      <c r="AW168" s="121">
        <v>913.87303671545772</v>
      </c>
      <c r="AX168" s="121">
        <v>198.71953642744367</v>
      </c>
      <c r="AY168" s="253">
        <v>0.24333419085493874</v>
      </c>
      <c r="AZ168" s="253">
        <v>2.9717317491239639E-2</v>
      </c>
      <c r="BA168" s="121">
        <v>0.63773835853231875</v>
      </c>
      <c r="BB168" s="121">
        <v>0.63243879296907723</v>
      </c>
      <c r="BC168" s="121">
        <v>1.7658508783114046</v>
      </c>
      <c r="BD168" s="121">
        <v>18.356168806379717</v>
      </c>
      <c r="BE168" s="121">
        <v>91.325635664039069</v>
      </c>
      <c r="BF168" s="121">
        <v>1.7128329192</v>
      </c>
      <c r="BG168" s="121">
        <v>90.566725387856039</v>
      </c>
      <c r="BH168" s="121">
        <v>1.6985993855999999</v>
      </c>
      <c r="BI168" s="121">
        <v>34.846029506151631</v>
      </c>
      <c r="BJ168" s="121">
        <v>0.65354515199999996</v>
      </c>
      <c r="BK168" s="121">
        <v>4.2555898885608459</v>
      </c>
      <c r="BL168" s="121">
        <v>7.9814549318399999E-2</v>
      </c>
      <c r="BM168" s="121">
        <v>252.87400670210459</v>
      </c>
      <c r="BN168" s="121">
        <v>4.7427090973966068</v>
      </c>
      <c r="BO168" s="121">
        <v>440.00504956674547</v>
      </c>
      <c r="BP168" s="121">
        <v>189.83203532392866</v>
      </c>
      <c r="BQ168" s="121">
        <v>33.531492800000002</v>
      </c>
      <c r="BR168" s="122">
        <v>-87.130998500000004</v>
      </c>
      <c r="BS168" s="10"/>
      <c r="BT168" s="10"/>
      <c r="BU168" s="10"/>
      <c r="BV168" s="10"/>
      <c r="BW168" s="10"/>
      <c r="BX168" s="10"/>
      <c r="BY168" s="10"/>
      <c r="BZ168" s="10"/>
      <c r="CA168" s="10"/>
    </row>
    <row r="169" spans="2:79" x14ac:dyDescent="0.2">
      <c r="B169" s="123" t="str">
        <f>'[1]LIB Maf LCI'!C23</f>
        <v>Mercedes GLC 350e Hybrid</v>
      </c>
      <c r="C169" s="252" t="str">
        <f>'[1]LIB Maf LCI'!D23</f>
        <v>PHEV</v>
      </c>
      <c r="D169" s="252" t="str">
        <f>'[1]LIB Maf LCI'!H23</f>
        <v>Korea</v>
      </c>
      <c r="E169" s="254" t="str">
        <f>'[1]LIB Maf LCI'!I23</f>
        <v>Germany</v>
      </c>
      <c r="F169" s="254">
        <f>F84</f>
        <v>0</v>
      </c>
      <c r="G169" s="254">
        <f>G164</f>
        <v>0</v>
      </c>
      <c r="H169" s="121" t="s">
        <v>478</v>
      </c>
      <c r="I169" s="121" t="s">
        <v>481</v>
      </c>
      <c r="J169" s="121" t="s">
        <v>482</v>
      </c>
      <c r="K169" s="121" t="s">
        <v>482</v>
      </c>
      <c r="L169" s="121" t="s">
        <v>478</v>
      </c>
      <c r="M169" s="121">
        <v>33.736540099999999</v>
      </c>
      <c r="N169" s="121">
        <v>-118.264982</v>
      </c>
      <c r="O169" s="121">
        <v>35.1035355</v>
      </c>
      <c r="P169" s="121">
        <v>129.04236879999999</v>
      </c>
      <c r="Q169" s="121">
        <v>53.507096500000003</v>
      </c>
      <c r="R169" s="121">
        <v>9.96792329999999</v>
      </c>
      <c r="S169" s="121">
        <v>33.736540099999999</v>
      </c>
      <c r="T169" s="121">
        <v>-118.264982</v>
      </c>
      <c r="U169" s="121" t="s">
        <v>542</v>
      </c>
      <c r="V169" s="121">
        <v>9668.5292154952567</v>
      </c>
      <c r="W169" s="121">
        <v>160.94</v>
      </c>
      <c r="X169" s="121">
        <v>8581.075035990847</v>
      </c>
      <c r="Y169" s="121">
        <v>160.94</v>
      </c>
      <c r="Z169" s="121">
        <v>9136.6291838202542</v>
      </c>
      <c r="AA169" s="121">
        <v>160.94</v>
      </c>
      <c r="AB169" s="121">
        <v>5.4431999999999992</v>
      </c>
      <c r="AC169" s="121">
        <v>0.4547145600000001</v>
      </c>
      <c r="AD169" s="121">
        <v>15.17916</v>
      </c>
      <c r="AE169" s="121">
        <v>12.339264</v>
      </c>
      <c r="AF169" s="121">
        <v>37.912971225599996</v>
      </c>
      <c r="AG169" s="121">
        <v>71.442171225599992</v>
      </c>
      <c r="AH169" s="121">
        <v>9829.4692154952572</v>
      </c>
      <c r="AI169" s="121">
        <v>8742.0150359908475</v>
      </c>
      <c r="AJ169" s="253">
        <v>9297.5691838202547</v>
      </c>
      <c r="AK169" s="253">
        <v>53.503766833783772</v>
      </c>
      <c r="AL169" s="253">
        <v>4.469602769357472</v>
      </c>
      <c r="AM169" s="121">
        <v>149.20308593707696</v>
      </c>
      <c r="AN169" s="121">
        <v>121.28841562986888</v>
      </c>
      <c r="AO169" s="121">
        <v>331.43576451328352</v>
      </c>
      <c r="AP169" s="121">
        <v>664.23852961234866</v>
      </c>
      <c r="AQ169" s="121">
        <v>6.6941423577805328E-3</v>
      </c>
      <c r="AR169" s="121">
        <v>6.6941423577805328E-3</v>
      </c>
      <c r="AS169" s="121">
        <v>6.6941423577805328E-3</v>
      </c>
      <c r="AT169" s="121">
        <v>6.6941423577805328E-3</v>
      </c>
      <c r="AU169" s="121">
        <v>6.8545663771513062E-3</v>
      </c>
      <c r="AV169" s="121">
        <v>6.7679209855050181E-3</v>
      </c>
      <c r="AW169" s="121">
        <v>1301.1615231417766</v>
      </c>
      <c r="AX169" s="121">
        <v>22.977642153942529</v>
      </c>
      <c r="AY169" s="253">
        <v>0.35816183186284517</v>
      </c>
      <c r="AZ169" s="253">
        <v>2.9920157220809027E-2</v>
      </c>
      <c r="BA169" s="121">
        <v>0.99878669748295579</v>
      </c>
      <c r="BB169" s="121">
        <v>0.81192192057599566</v>
      </c>
      <c r="BC169" s="121">
        <v>2.2718484476181913</v>
      </c>
      <c r="BD169" s="121">
        <v>4.4955138839444109</v>
      </c>
      <c r="BE169" s="121">
        <v>146.76015192667697</v>
      </c>
      <c r="BF169" s="121">
        <v>2.4429340103999997</v>
      </c>
      <c r="BG169" s="121">
        <v>119.30253448170886</v>
      </c>
      <c r="BH169" s="121">
        <v>1.9858811481600001</v>
      </c>
      <c r="BI169" s="121">
        <v>52.627738225783773</v>
      </c>
      <c r="BJ169" s="121">
        <v>0.87602860799999982</v>
      </c>
      <c r="BK169" s="121">
        <v>4.3964210080710719</v>
      </c>
      <c r="BL169" s="121">
        <v>7.3181761286400013E-2</v>
      </c>
      <c r="BM169" s="121">
        <v>325.33405092423544</v>
      </c>
      <c r="BN169" s="121">
        <v>6.1017135890480629</v>
      </c>
      <c r="BO169" s="121">
        <v>652.74062657530044</v>
      </c>
      <c r="BP169" s="121">
        <v>11.497903037048063</v>
      </c>
      <c r="BQ169" s="121"/>
      <c r="BR169" s="122"/>
      <c r="BS169" s="10"/>
      <c r="BT169" s="10"/>
      <c r="BU169" s="10"/>
      <c r="BV169" s="10"/>
      <c r="BW169" s="10"/>
      <c r="BX169" s="10"/>
      <c r="BY169" s="10"/>
      <c r="BZ169" s="10"/>
      <c r="CA169" s="10"/>
    </row>
    <row r="170" spans="2:79" x14ac:dyDescent="0.2">
      <c r="B170" s="123"/>
      <c r="C170" s="252"/>
      <c r="D170" s="252"/>
      <c r="E170" s="254"/>
      <c r="F170" s="254"/>
      <c r="G170" s="254"/>
      <c r="H170" s="121" t="s">
        <v>479</v>
      </c>
      <c r="I170" s="121" t="s">
        <v>481</v>
      </c>
      <c r="J170" s="121" t="s">
        <v>482</v>
      </c>
      <c r="K170" s="121" t="s">
        <v>482</v>
      </c>
      <c r="L170" s="121" t="s">
        <v>478</v>
      </c>
      <c r="M170" s="121">
        <v>31.230416000000002</v>
      </c>
      <c r="N170" s="121">
        <v>121.47370100000001</v>
      </c>
      <c r="O170" s="121">
        <v>35.1035355</v>
      </c>
      <c r="P170" s="121">
        <v>129.04236879999999</v>
      </c>
      <c r="Q170" s="121">
        <v>53.507096500000003</v>
      </c>
      <c r="R170" s="121">
        <v>9.96792329999999</v>
      </c>
      <c r="S170" s="121">
        <v>33.736540099999999</v>
      </c>
      <c r="T170" s="121">
        <v>-118.264982</v>
      </c>
      <c r="U170" s="121" t="s">
        <v>542</v>
      </c>
      <c r="V170" s="121">
        <v>826.53008575379351</v>
      </c>
      <c r="W170" s="121">
        <v>160.94</v>
      </c>
      <c r="X170" s="121">
        <v>8581.075035990847</v>
      </c>
      <c r="Y170" s="121">
        <v>160.94</v>
      </c>
      <c r="Z170" s="121">
        <v>9136.6291838202542</v>
      </c>
      <c r="AA170" s="121">
        <v>160.94</v>
      </c>
      <c r="AB170" s="121">
        <v>5.4431999999999992</v>
      </c>
      <c r="AC170" s="121">
        <v>0.4547145600000001</v>
      </c>
      <c r="AD170" s="121">
        <v>15.17916</v>
      </c>
      <c r="AE170" s="121">
        <v>12.339264</v>
      </c>
      <c r="AF170" s="121">
        <v>37.912971225599996</v>
      </c>
      <c r="AG170" s="121">
        <v>71.442171225599992</v>
      </c>
      <c r="AH170" s="121">
        <v>987.47008575379346</v>
      </c>
      <c r="AI170" s="121">
        <v>8742.0150359908475</v>
      </c>
      <c r="AJ170" s="253">
        <v>9297.5691838202547</v>
      </c>
      <c r="AK170" s="253">
        <v>5.374997170775047</v>
      </c>
      <c r="AL170" s="253">
        <v>0.44901702555669859</v>
      </c>
      <c r="AM170" s="121">
        <v>14.988966426870551</v>
      </c>
      <c r="AN170" s="121">
        <v>12.184654080218698</v>
      </c>
      <c r="AO170" s="121">
        <v>331.43576451328352</v>
      </c>
      <c r="AP170" s="121">
        <v>664.23852961234866</v>
      </c>
      <c r="AQ170" s="121">
        <v>1.8241869017550805E-2</v>
      </c>
      <c r="AR170" s="121">
        <v>1.8241869017550805E-2</v>
      </c>
      <c r="AS170" s="121">
        <v>1.8241869017550805E-2</v>
      </c>
      <c r="AT170" s="121">
        <v>1.8241869017550805E-2</v>
      </c>
      <c r="AU170" s="121">
        <v>6.8545663771513062E-3</v>
      </c>
      <c r="AV170" s="121">
        <v>6.7679209855050181E-3</v>
      </c>
      <c r="AW170" s="121">
        <v>1005.6942866751104</v>
      </c>
      <c r="AX170" s="121">
        <v>22.977642153942529</v>
      </c>
      <c r="AY170" s="253">
        <v>9.8049994358984566E-2</v>
      </c>
      <c r="AZ170" s="253">
        <v>8.1909097668555579E-3</v>
      </c>
      <c r="BA170" s="121">
        <v>0.27342676226743912</v>
      </c>
      <c r="BB170" s="121">
        <v>0.22227086375551547</v>
      </c>
      <c r="BC170" s="121">
        <v>2.2718484476181913</v>
      </c>
      <c r="BD170" s="121">
        <v>4.4955138839444109</v>
      </c>
      <c r="BE170" s="121">
        <v>12.546032416470553</v>
      </c>
      <c r="BF170" s="121">
        <v>2.4429340103999997</v>
      </c>
      <c r="BG170" s="121">
        <v>10.198772932058697</v>
      </c>
      <c r="BH170" s="121">
        <v>1.9858811481600001</v>
      </c>
      <c r="BI170" s="121">
        <v>4.4989685627750475</v>
      </c>
      <c r="BJ170" s="121">
        <v>0.87602860799999982</v>
      </c>
      <c r="BK170" s="121">
        <v>0.37583526427029856</v>
      </c>
      <c r="BL170" s="121">
        <v>7.3181761286400013E-2</v>
      </c>
      <c r="BM170" s="121">
        <v>325.33405092423544</v>
      </c>
      <c r="BN170" s="121">
        <v>6.1017135890480629</v>
      </c>
      <c r="BO170" s="121">
        <v>652.74062657530044</v>
      </c>
      <c r="BP170" s="121">
        <v>11.497903037048063</v>
      </c>
      <c r="BQ170" s="121"/>
      <c r="BR170" s="122"/>
      <c r="BS170" s="10"/>
      <c r="BT170" s="10"/>
      <c r="BU170" s="10"/>
      <c r="BV170" s="10"/>
      <c r="BW170" s="10"/>
      <c r="BX170" s="10"/>
      <c r="BY170" s="10"/>
      <c r="BZ170" s="10"/>
      <c r="CA170" s="10"/>
    </row>
    <row r="171" spans="2:79" x14ac:dyDescent="0.2">
      <c r="B171" s="123"/>
      <c r="C171" s="252"/>
      <c r="D171" s="252"/>
      <c r="E171" s="254"/>
      <c r="F171" s="254"/>
      <c r="G171" s="254"/>
      <c r="H171" s="121" t="s">
        <v>480</v>
      </c>
      <c r="I171" s="121" t="s">
        <v>481</v>
      </c>
      <c r="J171" s="121" t="s">
        <v>482</v>
      </c>
      <c r="K171" s="121" t="s">
        <v>482</v>
      </c>
      <c r="L171" s="121" t="s">
        <v>478</v>
      </c>
      <c r="M171" s="121">
        <v>35.616811599999998</v>
      </c>
      <c r="N171" s="121">
        <v>139.79578069999999</v>
      </c>
      <c r="O171" s="121">
        <v>35.1035355</v>
      </c>
      <c r="P171" s="121">
        <v>129.04236879999999</v>
      </c>
      <c r="Q171" s="121">
        <v>53.507096500000003</v>
      </c>
      <c r="R171" s="121">
        <v>9.96792329999999</v>
      </c>
      <c r="S171" s="121">
        <v>33.736540099999999</v>
      </c>
      <c r="T171" s="121">
        <v>-118.264982</v>
      </c>
      <c r="U171" s="121" t="s">
        <v>542</v>
      </c>
      <c r="V171" s="121">
        <v>978.51678319176233</v>
      </c>
      <c r="W171" s="121">
        <v>160.94</v>
      </c>
      <c r="X171" s="121">
        <v>8581.075035990847</v>
      </c>
      <c r="Y171" s="121">
        <v>160.94</v>
      </c>
      <c r="Z171" s="121">
        <v>9136.6291838202542</v>
      </c>
      <c r="AA171" s="121">
        <v>160.94</v>
      </c>
      <c r="AB171" s="121">
        <v>5.4431999999999992</v>
      </c>
      <c r="AC171" s="121">
        <v>0.4547145600000001</v>
      </c>
      <c r="AD171" s="121">
        <v>15.17916</v>
      </c>
      <c r="AE171" s="121">
        <v>12.339264</v>
      </c>
      <c r="AF171" s="121">
        <v>37.912971225599996</v>
      </c>
      <c r="AG171" s="121">
        <v>71.442171225599992</v>
      </c>
      <c r="AH171" s="121">
        <v>1139.4567831917623</v>
      </c>
      <c r="AI171" s="121">
        <v>8742.0150359908475</v>
      </c>
      <c r="AJ171" s="253">
        <v>9297.5691838202547</v>
      </c>
      <c r="AK171" s="253">
        <v>6.2022911622693995</v>
      </c>
      <c r="AL171" s="253">
        <v>0.51812758980805773</v>
      </c>
      <c r="AM171" s="121">
        <v>17.295996825153068</v>
      </c>
      <c r="AN171" s="121">
        <v>14.060058064393917</v>
      </c>
      <c r="AO171" s="121">
        <v>331.43576451328352</v>
      </c>
      <c r="AP171" s="121">
        <v>664.23852961234866</v>
      </c>
      <c r="AQ171" s="121">
        <v>1.652955341289717E-2</v>
      </c>
      <c r="AR171" s="121">
        <v>1.652955341289717E-2</v>
      </c>
      <c r="AS171" s="121">
        <v>1.652955341289717E-2</v>
      </c>
      <c r="AT171" s="121">
        <v>1.652955341289717E-2</v>
      </c>
      <c r="AU171" s="121">
        <v>6.8545663771513062E-3</v>
      </c>
      <c r="AV171" s="121">
        <v>6.7679209855050181E-3</v>
      </c>
      <c r="AW171" s="121">
        <v>1010.7731256133138</v>
      </c>
      <c r="AX171" s="121">
        <v>22.977642153942529</v>
      </c>
      <c r="AY171" s="253">
        <v>0.10252110304907211</v>
      </c>
      <c r="AZ171" s="253">
        <v>8.5644176704279661E-3</v>
      </c>
      <c r="BA171" s="121">
        <v>0.28589510335066753</v>
      </c>
      <c r="BB171" s="121">
        <v>0.23240648076383486</v>
      </c>
      <c r="BC171" s="121">
        <v>2.2718484476181913</v>
      </c>
      <c r="BD171" s="121">
        <v>4.4955138839444109</v>
      </c>
      <c r="BE171" s="121">
        <v>14.853062814753072</v>
      </c>
      <c r="BF171" s="121">
        <v>2.4429340103999997</v>
      </c>
      <c r="BG171" s="121">
        <v>12.074176916233919</v>
      </c>
      <c r="BH171" s="121">
        <v>1.9858811481600001</v>
      </c>
      <c r="BI171" s="121">
        <v>5.3262625542693991</v>
      </c>
      <c r="BJ171" s="121">
        <v>0.87602860799999982</v>
      </c>
      <c r="BK171" s="121">
        <v>0.4449458285216577</v>
      </c>
      <c r="BL171" s="121">
        <v>7.3181761286400013E-2</v>
      </c>
      <c r="BM171" s="121">
        <v>325.33405092423544</v>
      </c>
      <c r="BN171" s="121">
        <v>6.1017135890480629</v>
      </c>
      <c r="BO171" s="121">
        <v>652.74062657530044</v>
      </c>
      <c r="BP171" s="121">
        <v>11.497903037048063</v>
      </c>
      <c r="BQ171" s="121"/>
      <c r="BR171" s="122"/>
      <c r="BS171" s="10"/>
      <c r="BT171" s="10"/>
      <c r="BU171" s="10"/>
      <c r="BV171" s="10"/>
      <c r="BW171" s="10"/>
      <c r="BX171" s="10"/>
      <c r="BY171" s="10"/>
      <c r="BZ171" s="10"/>
      <c r="CA171" s="10"/>
    </row>
    <row r="172" spans="2:79" x14ac:dyDescent="0.2">
      <c r="B172" s="123"/>
      <c r="C172" s="252"/>
      <c r="D172" s="252"/>
      <c r="E172" s="254"/>
      <c r="F172" s="254"/>
      <c r="G172" s="254"/>
      <c r="H172" s="121" t="s">
        <v>481</v>
      </c>
      <c r="I172" s="121" t="s">
        <v>481</v>
      </c>
      <c r="J172" s="121" t="s">
        <v>482</v>
      </c>
      <c r="K172" s="121" t="s">
        <v>482</v>
      </c>
      <c r="L172" s="121" t="s">
        <v>478</v>
      </c>
      <c r="M172" s="121">
        <v>35.1035355</v>
      </c>
      <c r="N172" s="121">
        <v>129.04236879999999</v>
      </c>
      <c r="O172" s="121">
        <v>35.1035355</v>
      </c>
      <c r="P172" s="121">
        <v>129.04236879999999</v>
      </c>
      <c r="Q172" s="121">
        <v>53.507096500000003</v>
      </c>
      <c r="R172" s="121">
        <v>9.96792329999999</v>
      </c>
      <c r="S172" s="121">
        <v>33.736540099999999</v>
      </c>
      <c r="T172" s="121">
        <v>-118.264982</v>
      </c>
      <c r="U172" s="121" t="s">
        <v>541</v>
      </c>
      <c r="V172" s="121">
        <v>0</v>
      </c>
      <c r="W172" s="121">
        <v>160.94</v>
      </c>
      <c r="X172" s="121">
        <v>8581.075035990847</v>
      </c>
      <c r="Y172" s="121">
        <v>160.94</v>
      </c>
      <c r="Z172" s="121">
        <v>9136.6291838202542</v>
      </c>
      <c r="AA172" s="121">
        <v>160.94</v>
      </c>
      <c r="AB172" s="121">
        <v>5.4431999999999992</v>
      </c>
      <c r="AC172" s="121">
        <v>0.4547145600000001</v>
      </c>
      <c r="AD172" s="121">
        <v>15.17916</v>
      </c>
      <c r="AE172" s="121">
        <v>12.339264</v>
      </c>
      <c r="AF172" s="121">
        <v>37.912971225599996</v>
      </c>
      <c r="AG172" s="121">
        <v>71.442171225599992</v>
      </c>
      <c r="AH172" s="121">
        <v>160.94</v>
      </c>
      <c r="AI172" s="121">
        <v>8742.0150359908475</v>
      </c>
      <c r="AJ172" s="253">
        <v>9297.5691838202547</v>
      </c>
      <c r="AK172" s="253">
        <v>0.87602860799999982</v>
      </c>
      <c r="AL172" s="253">
        <v>7.3181761286400013E-2</v>
      </c>
      <c r="AM172" s="121">
        <v>2.4429340103999997</v>
      </c>
      <c r="AN172" s="121">
        <v>1.9858811481600001</v>
      </c>
      <c r="AO172" s="121">
        <v>331.43576451328352</v>
      </c>
      <c r="AP172" s="121">
        <v>664.23852961234866</v>
      </c>
      <c r="AQ172" s="121">
        <v>8.4169999999999995E-2</v>
      </c>
      <c r="AR172" s="121">
        <v>8.4169999999999995E-2</v>
      </c>
      <c r="AS172" s="121">
        <v>8.4169999999999995E-2</v>
      </c>
      <c r="AT172" s="121">
        <v>8.4169999999999995E-2</v>
      </c>
      <c r="AU172" s="121">
        <v>6.8545663771513062E-3</v>
      </c>
      <c r="AV172" s="121">
        <v>6.7679209855050181E-3</v>
      </c>
      <c r="AW172" s="121">
        <v>978.07467749953594</v>
      </c>
      <c r="AX172" s="121">
        <v>22.977642153942529</v>
      </c>
      <c r="AY172" s="253">
        <v>7.3735327935359987E-2</v>
      </c>
      <c r="AZ172" s="253">
        <v>6.1597088474762886E-3</v>
      </c>
      <c r="BA172" s="121">
        <v>0.20562175565536797</v>
      </c>
      <c r="BB172" s="121">
        <v>0.16715161624062719</v>
      </c>
      <c r="BC172" s="121">
        <v>2.2718484476181913</v>
      </c>
      <c r="BD172" s="121">
        <v>4.4955138839444109</v>
      </c>
      <c r="BE172" s="121">
        <v>0</v>
      </c>
      <c r="BF172" s="121">
        <v>2.4429340103999997</v>
      </c>
      <c r="BG172" s="121">
        <v>0</v>
      </c>
      <c r="BH172" s="121">
        <v>1.9858811481600001</v>
      </c>
      <c r="BI172" s="121">
        <v>0</v>
      </c>
      <c r="BJ172" s="121">
        <v>0.87602860799999982</v>
      </c>
      <c r="BK172" s="121">
        <v>0</v>
      </c>
      <c r="BL172" s="121">
        <v>7.3181761286400013E-2</v>
      </c>
      <c r="BM172" s="121">
        <v>325.33405092423544</v>
      </c>
      <c r="BN172" s="121">
        <v>6.1017135890480629</v>
      </c>
      <c r="BO172" s="121">
        <v>652.74062657530044</v>
      </c>
      <c r="BP172" s="121">
        <v>11.497903037048063</v>
      </c>
      <c r="BQ172" s="121"/>
      <c r="BR172" s="122"/>
      <c r="BS172" s="10"/>
      <c r="BT172" s="10"/>
      <c r="BU172" s="10"/>
      <c r="BV172" s="10"/>
      <c r="BW172" s="10"/>
      <c r="BX172" s="10"/>
      <c r="BY172" s="10"/>
      <c r="BZ172" s="10"/>
      <c r="CA172" s="10"/>
    </row>
    <row r="173" spans="2:79" x14ac:dyDescent="0.2">
      <c r="B173" s="123"/>
      <c r="C173" s="252"/>
      <c r="D173" s="252"/>
      <c r="E173" s="254"/>
      <c r="F173" s="254"/>
      <c r="G173" s="254"/>
      <c r="H173" s="121" t="s">
        <v>482</v>
      </c>
      <c r="I173" s="121" t="s">
        <v>481</v>
      </c>
      <c r="J173" s="121" t="s">
        <v>482</v>
      </c>
      <c r="K173" s="121" t="s">
        <v>482</v>
      </c>
      <c r="L173" s="121" t="s">
        <v>478</v>
      </c>
      <c r="M173" s="121">
        <v>53.507096500000003</v>
      </c>
      <c r="N173" s="121">
        <v>9.96792329999999</v>
      </c>
      <c r="O173" s="121">
        <v>35.1035355</v>
      </c>
      <c r="P173" s="121">
        <v>129.04236879999999</v>
      </c>
      <c r="Q173" s="121">
        <v>53.507096500000003</v>
      </c>
      <c r="R173" s="121">
        <v>9.96792329999999</v>
      </c>
      <c r="S173" s="121">
        <v>33.736540099999999</v>
      </c>
      <c r="T173" s="121">
        <v>-118.264982</v>
      </c>
      <c r="U173" s="121" t="s">
        <v>542</v>
      </c>
      <c r="V173" s="121">
        <v>8581.075035990847</v>
      </c>
      <c r="W173" s="121">
        <v>160.94</v>
      </c>
      <c r="X173" s="121">
        <v>8581.075035990847</v>
      </c>
      <c r="Y173" s="121">
        <v>160.94</v>
      </c>
      <c r="Z173" s="121">
        <v>9136.6291838202542</v>
      </c>
      <c r="AA173" s="121">
        <v>160.94</v>
      </c>
      <c r="AB173" s="121">
        <v>5.4431999999999992</v>
      </c>
      <c r="AC173" s="121">
        <v>0.4547145600000001</v>
      </c>
      <c r="AD173" s="121">
        <v>15.17916</v>
      </c>
      <c r="AE173" s="121">
        <v>12.339264</v>
      </c>
      <c r="AF173" s="121">
        <v>37.912971225599996</v>
      </c>
      <c r="AG173" s="121">
        <v>71.442171225599992</v>
      </c>
      <c r="AH173" s="121">
        <v>8742.0150359908475</v>
      </c>
      <c r="AI173" s="121">
        <v>8742.0150359908475</v>
      </c>
      <c r="AJ173" s="253">
        <v>9297.5691838202547</v>
      </c>
      <c r="AK173" s="253">
        <v>47.584536243905369</v>
      </c>
      <c r="AL173" s="253">
        <v>3.9751215206039632</v>
      </c>
      <c r="AM173" s="121">
        <v>132.69644495371082</v>
      </c>
      <c r="AN173" s="121">
        <v>107.87003142106057</v>
      </c>
      <c r="AO173" s="121">
        <v>331.43576451328352</v>
      </c>
      <c r="AP173" s="121">
        <v>664.23852961234866</v>
      </c>
      <c r="AQ173" s="121">
        <v>6.8545663771513062E-3</v>
      </c>
      <c r="AR173" s="121">
        <v>6.8545663771513062E-3</v>
      </c>
      <c r="AS173" s="121">
        <v>6.8545663771513062E-3</v>
      </c>
      <c r="AT173" s="121">
        <v>6.8545663771513062E-3</v>
      </c>
      <c r="AU173" s="121">
        <v>6.8545663771513062E-3</v>
      </c>
      <c r="AV173" s="121">
        <v>6.7679209855050181E-3</v>
      </c>
      <c r="AW173" s="121">
        <v>1264.8227861109701</v>
      </c>
      <c r="AX173" s="121">
        <v>22.977642153942529</v>
      </c>
      <c r="AY173" s="253">
        <v>0.32617136220981147</v>
      </c>
      <c r="AZ173" s="253">
        <v>2.72477343202225E-2</v>
      </c>
      <c r="BA173" s="121">
        <v>0.90957658994721535</v>
      </c>
      <c r="BB173" s="121">
        <v>0.73940229048105677</v>
      </c>
      <c r="BC173" s="121">
        <v>2.2718484476181913</v>
      </c>
      <c r="BD173" s="121">
        <v>4.4955138839444109</v>
      </c>
      <c r="BE173" s="121">
        <v>130.25351094331083</v>
      </c>
      <c r="BF173" s="121">
        <v>2.4429340103999997</v>
      </c>
      <c r="BG173" s="121">
        <v>105.88415027290056</v>
      </c>
      <c r="BH173" s="121">
        <v>1.9858811481600001</v>
      </c>
      <c r="BI173" s="121">
        <v>46.70850763590537</v>
      </c>
      <c r="BJ173" s="121">
        <v>0.87602860799999982</v>
      </c>
      <c r="BK173" s="121">
        <v>3.9019397593175631</v>
      </c>
      <c r="BL173" s="121">
        <v>7.3181761286400013E-2</v>
      </c>
      <c r="BM173" s="121">
        <v>325.33405092423544</v>
      </c>
      <c r="BN173" s="121">
        <v>6.1017135890480629</v>
      </c>
      <c r="BO173" s="121">
        <v>652.74062657530044</v>
      </c>
      <c r="BP173" s="121">
        <v>11.497903037048063</v>
      </c>
      <c r="BQ173" s="121"/>
      <c r="BR173" s="122"/>
      <c r="BS173" s="10"/>
      <c r="BT173" s="10"/>
      <c r="BU173" s="10"/>
      <c r="BV173" s="10"/>
      <c r="BW173" s="10"/>
      <c r="BX173" s="10"/>
      <c r="BY173" s="10"/>
      <c r="BZ173" s="10"/>
      <c r="CA173" s="10"/>
    </row>
    <row r="174" spans="2:79" x14ac:dyDescent="0.2">
      <c r="B174" s="123" t="str">
        <f>'[1]LIB Maf LCI'!C24</f>
        <v>Mercedes GLE 550e</v>
      </c>
      <c r="C174" s="252" t="str">
        <f>'[1]LIB Maf LCI'!D24</f>
        <v>PHEV</v>
      </c>
      <c r="D174" s="252" t="str">
        <f>'[1]LIB Maf LCI'!H24</f>
        <v>Korea</v>
      </c>
      <c r="E174" s="254" t="str">
        <f>'[1]LIB Maf LCI'!I24</f>
        <v>Germany</v>
      </c>
      <c r="F174" s="254">
        <f>F84</f>
        <v>0</v>
      </c>
      <c r="G174" s="254">
        <f>G164</f>
        <v>0</v>
      </c>
      <c r="H174" s="121" t="s">
        <v>478</v>
      </c>
      <c r="I174" s="121" t="s">
        <v>481</v>
      </c>
      <c r="J174" s="121" t="s">
        <v>482</v>
      </c>
      <c r="K174" s="121" t="s">
        <v>551</v>
      </c>
      <c r="L174" s="121" t="s">
        <v>478</v>
      </c>
      <c r="M174" s="121">
        <v>33.736540099999999</v>
      </c>
      <c r="N174" s="121">
        <v>-118.264982</v>
      </c>
      <c r="O174" s="121">
        <v>35.1035355</v>
      </c>
      <c r="P174" s="121">
        <v>129.04236879999999</v>
      </c>
      <c r="Q174" s="121">
        <v>53.507096500000003</v>
      </c>
      <c r="R174" s="121">
        <v>9.96792329999999</v>
      </c>
      <c r="S174" s="121">
        <v>33.736540099999999</v>
      </c>
      <c r="T174" s="121">
        <v>-118.264982</v>
      </c>
      <c r="U174" s="121" t="s">
        <v>542</v>
      </c>
      <c r="V174" s="121">
        <v>9668.5292154952567</v>
      </c>
      <c r="W174" s="121">
        <v>160.94</v>
      </c>
      <c r="X174" s="121">
        <v>8581.075035990847</v>
      </c>
      <c r="Y174" s="121">
        <v>160.94</v>
      </c>
      <c r="Z174" s="121">
        <v>7850.0778721932675</v>
      </c>
      <c r="AA174" s="121">
        <v>3386.770814101149</v>
      </c>
      <c r="AB174" s="121">
        <v>5.4431999999999992</v>
      </c>
      <c r="AC174" s="121">
        <v>0.4547145600000001</v>
      </c>
      <c r="AD174" s="121">
        <v>15.17916</v>
      </c>
      <c r="AE174" s="121">
        <v>12.339264</v>
      </c>
      <c r="AF174" s="121">
        <v>37.912971225599996</v>
      </c>
      <c r="AG174" s="121">
        <v>71.362171225599994</v>
      </c>
      <c r="AH174" s="121">
        <v>9829.4692154952572</v>
      </c>
      <c r="AI174" s="121">
        <v>8742.0150359908475</v>
      </c>
      <c r="AJ174" s="253">
        <v>11236.848686294416</v>
      </c>
      <c r="AK174" s="253">
        <v>53.503766833783772</v>
      </c>
      <c r="AL174" s="253">
        <v>4.469602769357472</v>
      </c>
      <c r="AM174" s="121">
        <v>149.20308593707696</v>
      </c>
      <c r="AN174" s="121">
        <v>121.28841562986888</v>
      </c>
      <c r="AO174" s="121">
        <v>331.43576451328352</v>
      </c>
      <c r="AP174" s="121">
        <v>801.88591998750042</v>
      </c>
      <c r="AQ174" s="121">
        <v>6.6941423577805328E-3</v>
      </c>
      <c r="AR174" s="121">
        <v>6.6941423577805328E-3</v>
      </c>
      <c r="AS174" s="121">
        <v>6.6941423577805328E-3</v>
      </c>
      <c r="AT174" s="121">
        <v>6.6941423577805328E-3</v>
      </c>
      <c r="AU174" s="121">
        <v>6.8545663771513062E-3</v>
      </c>
      <c r="AV174" s="121">
        <v>2.9144312468621862E-2</v>
      </c>
      <c r="AW174" s="121">
        <v>1208.6194978162259</v>
      </c>
      <c r="AX174" s="121">
        <v>253.16705785464532</v>
      </c>
      <c r="AY174" s="253">
        <v>0.35816183186284517</v>
      </c>
      <c r="AZ174" s="253">
        <v>2.9920157220809027E-2</v>
      </c>
      <c r="BA174" s="121">
        <v>0.99878669748295579</v>
      </c>
      <c r="BB174" s="121">
        <v>0.81192192057599566</v>
      </c>
      <c r="BC174" s="121">
        <v>2.2718484476181913</v>
      </c>
      <c r="BD174" s="121">
        <v>23.370413816304023</v>
      </c>
      <c r="BE174" s="121">
        <v>146.76015192667697</v>
      </c>
      <c r="BF174" s="121">
        <v>2.4429340103999997</v>
      </c>
      <c r="BG174" s="121">
        <v>119.30253448170886</v>
      </c>
      <c r="BH174" s="121">
        <v>1.9858811481600001</v>
      </c>
      <c r="BI174" s="121">
        <v>52.627738225783773</v>
      </c>
      <c r="BJ174" s="121">
        <v>0.87602860799999982</v>
      </c>
      <c r="BK174" s="121">
        <v>4.3964210080710719</v>
      </c>
      <c r="BL174" s="121">
        <v>7.3181761286400013E-2</v>
      </c>
      <c r="BM174" s="121">
        <v>325.33405092423544</v>
      </c>
      <c r="BN174" s="121">
        <v>6.1017135890480629</v>
      </c>
      <c r="BO174" s="121">
        <v>560.19860124974969</v>
      </c>
      <c r="BP174" s="121">
        <v>241.68731873775087</v>
      </c>
      <c r="BQ174" s="121">
        <v>33.531492800000002</v>
      </c>
      <c r="BR174" s="122">
        <v>-87.130998500000004</v>
      </c>
      <c r="BS174" s="10"/>
      <c r="BT174" s="10"/>
      <c r="BU174" s="10"/>
      <c r="BV174" s="10"/>
      <c r="BW174" s="10"/>
      <c r="BX174" s="10"/>
      <c r="BY174" s="10"/>
      <c r="BZ174" s="10"/>
      <c r="CA174" s="10"/>
    </row>
    <row r="175" spans="2:79" x14ac:dyDescent="0.2">
      <c r="B175" s="123"/>
      <c r="C175" s="252"/>
      <c r="D175" s="252"/>
      <c r="E175" s="254"/>
      <c r="F175" s="254"/>
      <c r="G175" s="254"/>
      <c r="H175" s="121" t="s">
        <v>479</v>
      </c>
      <c r="I175" s="121" t="s">
        <v>481</v>
      </c>
      <c r="J175" s="121" t="s">
        <v>482</v>
      </c>
      <c r="K175" s="121" t="s">
        <v>551</v>
      </c>
      <c r="L175" s="121" t="s">
        <v>478</v>
      </c>
      <c r="M175" s="121">
        <v>31.230416000000002</v>
      </c>
      <c r="N175" s="121">
        <v>121.47370100000001</v>
      </c>
      <c r="O175" s="121">
        <v>35.1035355</v>
      </c>
      <c r="P175" s="121">
        <v>129.04236879999999</v>
      </c>
      <c r="Q175" s="121">
        <v>53.507096500000003</v>
      </c>
      <c r="R175" s="121">
        <v>9.96792329999999</v>
      </c>
      <c r="S175" s="121">
        <v>33.736540099999999</v>
      </c>
      <c r="T175" s="121">
        <v>-118.264982</v>
      </c>
      <c r="U175" s="121" t="s">
        <v>542</v>
      </c>
      <c r="V175" s="121">
        <v>826.53008575379351</v>
      </c>
      <c r="W175" s="121">
        <v>160.94</v>
      </c>
      <c r="X175" s="121">
        <v>8581.075035990847</v>
      </c>
      <c r="Y175" s="121">
        <v>160.94</v>
      </c>
      <c r="Z175" s="121">
        <v>7850.0778721932675</v>
      </c>
      <c r="AA175" s="121">
        <v>3386.770814101149</v>
      </c>
      <c r="AB175" s="121">
        <v>5.4431999999999992</v>
      </c>
      <c r="AC175" s="121">
        <v>0.4547145600000001</v>
      </c>
      <c r="AD175" s="121">
        <v>15.17916</v>
      </c>
      <c r="AE175" s="121">
        <v>12.339264</v>
      </c>
      <c r="AF175" s="121">
        <v>37.912971225599996</v>
      </c>
      <c r="AG175" s="121">
        <v>71.362171225599994</v>
      </c>
      <c r="AH175" s="121">
        <v>987.47008575379346</v>
      </c>
      <c r="AI175" s="121">
        <v>8742.0150359908475</v>
      </c>
      <c r="AJ175" s="253">
        <v>11236.848686294416</v>
      </c>
      <c r="AK175" s="253">
        <v>5.374997170775047</v>
      </c>
      <c r="AL175" s="253">
        <v>0.44901702555669859</v>
      </c>
      <c r="AM175" s="121">
        <v>14.988966426870551</v>
      </c>
      <c r="AN175" s="121">
        <v>12.184654080218698</v>
      </c>
      <c r="AO175" s="121">
        <v>331.43576451328352</v>
      </c>
      <c r="AP175" s="121">
        <v>801.88591998750042</v>
      </c>
      <c r="AQ175" s="121">
        <v>1.8241869017550805E-2</v>
      </c>
      <c r="AR175" s="121">
        <v>1.8241869017550805E-2</v>
      </c>
      <c r="AS175" s="121">
        <v>1.8241869017550805E-2</v>
      </c>
      <c r="AT175" s="121">
        <v>1.8241869017550805E-2</v>
      </c>
      <c r="AU175" s="121">
        <v>6.8545663771513062E-3</v>
      </c>
      <c r="AV175" s="121">
        <v>2.9144312468621862E-2</v>
      </c>
      <c r="AW175" s="121">
        <v>913.15226134955981</v>
      </c>
      <c r="AX175" s="121">
        <v>253.16705785464532</v>
      </c>
      <c r="AY175" s="253">
        <v>9.8049994358984566E-2</v>
      </c>
      <c r="AZ175" s="253">
        <v>8.1909097668555579E-3</v>
      </c>
      <c r="BA175" s="121">
        <v>0.27342676226743912</v>
      </c>
      <c r="BB175" s="121">
        <v>0.22227086375551547</v>
      </c>
      <c r="BC175" s="121">
        <v>2.2718484476181913</v>
      </c>
      <c r="BD175" s="121">
        <v>23.370413816304023</v>
      </c>
      <c r="BE175" s="121">
        <v>12.546032416470553</v>
      </c>
      <c r="BF175" s="121">
        <v>2.4429340103999997</v>
      </c>
      <c r="BG175" s="121">
        <v>10.198772932058697</v>
      </c>
      <c r="BH175" s="121">
        <v>1.9858811481600001</v>
      </c>
      <c r="BI175" s="121">
        <v>4.4989685627750475</v>
      </c>
      <c r="BJ175" s="121">
        <v>0.87602860799999982</v>
      </c>
      <c r="BK175" s="121">
        <v>0.37583526427029856</v>
      </c>
      <c r="BL175" s="121">
        <v>7.3181761286400013E-2</v>
      </c>
      <c r="BM175" s="121">
        <v>325.33405092423544</v>
      </c>
      <c r="BN175" s="121">
        <v>6.1017135890480629</v>
      </c>
      <c r="BO175" s="121">
        <v>560.19860124974969</v>
      </c>
      <c r="BP175" s="121">
        <v>241.68731873775087</v>
      </c>
      <c r="BQ175" s="121">
        <v>33.531492800000002</v>
      </c>
      <c r="BR175" s="122">
        <v>-87.130998500000004</v>
      </c>
      <c r="BS175" s="10"/>
      <c r="BT175" s="10"/>
      <c r="BU175" s="10"/>
      <c r="BV175" s="10"/>
      <c r="BW175" s="10"/>
      <c r="BX175" s="10"/>
      <c r="BY175" s="10"/>
      <c r="BZ175" s="10"/>
      <c r="CA175" s="10"/>
    </row>
    <row r="176" spans="2:79" x14ac:dyDescent="0.2">
      <c r="B176" s="123"/>
      <c r="C176" s="252"/>
      <c r="D176" s="252"/>
      <c r="E176" s="254"/>
      <c r="F176" s="254"/>
      <c r="G176" s="254"/>
      <c r="H176" s="121" t="s">
        <v>480</v>
      </c>
      <c r="I176" s="121" t="s">
        <v>481</v>
      </c>
      <c r="J176" s="121" t="s">
        <v>482</v>
      </c>
      <c r="K176" s="121" t="s">
        <v>551</v>
      </c>
      <c r="L176" s="121" t="s">
        <v>478</v>
      </c>
      <c r="M176" s="121">
        <v>35.616811599999998</v>
      </c>
      <c r="N176" s="121">
        <v>139.79578069999999</v>
      </c>
      <c r="O176" s="121">
        <v>35.1035355</v>
      </c>
      <c r="P176" s="121">
        <v>129.04236879999999</v>
      </c>
      <c r="Q176" s="121">
        <v>53.507096500000003</v>
      </c>
      <c r="R176" s="121">
        <v>9.96792329999999</v>
      </c>
      <c r="S176" s="121">
        <v>33.736540099999999</v>
      </c>
      <c r="T176" s="121">
        <v>-118.264982</v>
      </c>
      <c r="U176" s="121" t="s">
        <v>542</v>
      </c>
      <c r="V176" s="121">
        <v>978.51678319176233</v>
      </c>
      <c r="W176" s="121">
        <v>160.94</v>
      </c>
      <c r="X176" s="121">
        <v>8581.075035990847</v>
      </c>
      <c r="Y176" s="121">
        <v>160.94</v>
      </c>
      <c r="Z176" s="121">
        <v>7850.0778721932675</v>
      </c>
      <c r="AA176" s="121">
        <v>3386.770814101149</v>
      </c>
      <c r="AB176" s="121">
        <v>5.4431999999999992</v>
      </c>
      <c r="AC176" s="121">
        <v>0.4547145600000001</v>
      </c>
      <c r="AD176" s="121">
        <v>15.17916</v>
      </c>
      <c r="AE176" s="121">
        <v>12.339264</v>
      </c>
      <c r="AF176" s="121">
        <v>37.912971225599996</v>
      </c>
      <c r="AG176" s="121">
        <v>71.362171225599994</v>
      </c>
      <c r="AH176" s="121">
        <v>1139.4567831917623</v>
      </c>
      <c r="AI176" s="121">
        <v>8742.0150359908475</v>
      </c>
      <c r="AJ176" s="253">
        <v>11236.848686294416</v>
      </c>
      <c r="AK176" s="253">
        <v>6.2022911622693995</v>
      </c>
      <c r="AL176" s="253">
        <v>0.51812758980805773</v>
      </c>
      <c r="AM176" s="121">
        <v>17.295996825153068</v>
      </c>
      <c r="AN176" s="121">
        <v>14.060058064393917</v>
      </c>
      <c r="AO176" s="121">
        <v>331.43576451328352</v>
      </c>
      <c r="AP176" s="121">
        <v>801.88591998750042</v>
      </c>
      <c r="AQ176" s="121">
        <v>1.652955341289717E-2</v>
      </c>
      <c r="AR176" s="121">
        <v>1.652955341289717E-2</v>
      </c>
      <c r="AS176" s="121">
        <v>1.652955341289717E-2</v>
      </c>
      <c r="AT176" s="121">
        <v>1.652955341289717E-2</v>
      </c>
      <c r="AU176" s="121">
        <v>6.8545663771513062E-3</v>
      </c>
      <c r="AV176" s="121">
        <v>2.9144312468621862E-2</v>
      </c>
      <c r="AW176" s="121">
        <v>918.23110028776318</v>
      </c>
      <c r="AX176" s="121">
        <v>253.16705785464532</v>
      </c>
      <c r="AY176" s="253">
        <v>0.10252110304907211</v>
      </c>
      <c r="AZ176" s="253">
        <v>8.5644176704279661E-3</v>
      </c>
      <c r="BA176" s="121">
        <v>0.28589510335066753</v>
      </c>
      <c r="BB176" s="121">
        <v>0.23240648076383486</v>
      </c>
      <c r="BC176" s="121">
        <v>2.2718484476181913</v>
      </c>
      <c r="BD176" s="121">
        <v>23.370413816304023</v>
      </c>
      <c r="BE176" s="121">
        <v>14.853062814753072</v>
      </c>
      <c r="BF176" s="121">
        <v>2.4429340103999997</v>
      </c>
      <c r="BG176" s="121">
        <v>12.074176916233919</v>
      </c>
      <c r="BH176" s="121">
        <v>1.9858811481600001</v>
      </c>
      <c r="BI176" s="121">
        <v>5.3262625542693991</v>
      </c>
      <c r="BJ176" s="121">
        <v>0.87602860799999982</v>
      </c>
      <c r="BK176" s="121">
        <v>0.4449458285216577</v>
      </c>
      <c r="BL176" s="121">
        <v>7.3181761286400013E-2</v>
      </c>
      <c r="BM176" s="121">
        <v>325.33405092423544</v>
      </c>
      <c r="BN176" s="121">
        <v>6.1017135890480629</v>
      </c>
      <c r="BO176" s="121">
        <v>560.19860124974969</v>
      </c>
      <c r="BP176" s="121">
        <v>241.68731873775087</v>
      </c>
      <c r="BQ176" s="121">
        <v>33.531492800000002</v>
      </c>
      <c r="BR176" s="122">
        <v>-87.130998500000004</v>
      </c>
      <c r="BS176" s="10"/>
      <c r="BT176" s="10"/>
      <c r="BU176" s="10"/>
      <c r="BV176" s="10"/>
      <c r="BW176" s="10"/>
      <c r="BX176" s="10"/>
      <c r="BY176" s="10"/>
      <c r="BZ176" s="10"/>
      <c r="CA176" s="10"/>
    </row>
    <row r="177" spans="2:79" x14ac:dyDescent="0.2">
      <c r="B177" s="123"/>
      <c r="C177" s="252"/>
      <c r="D177" s="252"/>
      <c r="E177" s="254"/>
      <c r="F177" s="254"/>
      <c r="G177" s="254"/>
      <c r="H177" s="121" t="s">
        <v>481</v>
      </c>
      <c r="I177" s="121" t="s">
        <v>481</v>
      </c>
      <c r="J177" s="121" t="s">
        <v>482</v>
      </c>
      <c r="K177" s="121" t="s">
        <v>551</v>
      </c>
      <c r="L177" s="121" t="s">
        <v>478</v>
      </c>
      <c r="M177" s="121">
        <v>35.1035355</v>
      </c>
      <c r="N177" s="121">
        <v>129.04236879999999</v>
      </c>
      <c r="O177" s="121">
        <v>35.1035355</v>
      </c>
      <c r="P177" s="121">
        <v>129.04236879999999</v>
      </c>
      <c r="Q177" s="121">
        <v>53.507096500000003</v>
      </c>
      <c r="R177" s="121">
        <v>9.96792329999999</v>
      </c>
      <c r="S177" s="121">
        <v>33.736540099999999</v>
      </c>
      <c r="T177" s="121">
        <v>-118.264982</v>
      </c>
      <c r="U177" s="121" t="s">
        <v>541</v>
      </c>
      <c r="V177" s="121">
        <v>0</v>
      </c>
      <c r="W177" s="121">
        <v>160.94</v>
      </c>
      <c r="X177" s="121">
        <v>8581.075035990847</v>
      </c>
      <c r="Y177" s="121">
        <v>160.94</v>
      </c>
      <c r="Z177" s="121">
        <v>7850.0778721932675</v>
      </c>
      <c r="AA177" s="121">
        <v>3386.770814101149</v>
      </c>
      <c r="AB177" s="121">
        <v>5.4431999999999992</v>
      </c>
      <c r="AC177" s="121">
        <v>0.4547145600000001</v>
      </c>
      <c r="AD177" s="121">
        <v>15.17916</v>
      </c>
      <c r="AE177" s="121">
        <v>12.339264</v>
      </c>
      <c r="AF177" s="121">
        <v>37.912971225599996</v>
      </c>
      <c r="AG177" s="121">
        <v>71.362171225599994</v>
      </c>
      <c r="AH177" s="121">
        <v>160.94</v>
      </c>
      <c r="AI177" s="121">
        <v>8742.0150359908475</v>
      </c>
      <c r="AJ177" s="253">
        <v>11236.848686294416</v>
      </c>
      <c r="AK177" s="253">
        <v>0.87602860799999982</v>
      </c>
      <c r="AL177" s="253">
        <v>7.3181761286400013E-2</v>
      </c>
      <c r="AM177" s="121">
        <v>2.4429340103999997</v>
      </c>
      <c r="AN177" s="121">
        <v>1.9858811481600001</v>
      </c>
      <c r="AO177" s="121">
        <v>331.43576451328352</v>
      </c>
      <c r="AP177" s="121">
        <v>801.88591998750042</v>
      </c>
      <c r="AQ177" s="121">
        <v>8.4169999999999995E-2</v>
      </c>
      <c r="AR177" s="121">
        <v>8.4169999999999995E-2</v>
      </c>
      <c r="AS177" s="121">
        <v>8.4169999999999995E-2</v>
      </c>
      <c r="AT177" s="121">
        <v>8.4169999999999995E-2</v>
      </c>
      <c r="AU177" s="121">
        <v>6.8545663771513062E-3</v>
      </c>
      <c r="AV177" s="121">
        <v>2.9144312468621862E-2</v>
      </c>
      <c r="AW177" s="121">
        <v>885.53265217398507</v>
      </c>
      <c r="AX177" s="121">
        <v>253.16705785464532</v>
      </c>
      <c r="AY177" s="253">
        <v>7.3735327935359987E-2</v>
      </c>
      <c r="AZ177" s="253">
        <v>6.1597088474762886E-3</v>
      </c>
      <c r="BA177" s="121">
        <v>0.20562175565536797</v>
      </c>
      <c r="BB177" s="121">
        <v>0.16715161624062719</v>
      </c>
      <c r="BC177" s="121">
        <v>2.2718484476181913</v>
      </c>
      <c r="BD177" s="121">
        <v>23.370413816304023</v>
      </c>
      <c r="BE177" s="121">
        <v>0</v>
      </c>
      <c r="BF177" s="121">
        <v>2.4429340103999997</v>
      </c>
      <c r="BG177" s="121">
        <v>0</v>
      </c>
      <c r="BH177" s="121">
        <v>1.9858811481600001</v>
      </c>
      <c r="BI177" s="121">
        <v>0</v>
      </c>
      <c r="BJ177" s="121">
        <v>0.87602860799999982</v>
      </c>
      <c r="BK177" s="121">
        <v>0</v>
      </c>
      <c r="BL177" s="121">
        <v>7.3181761286400013E-2</v>
      </c>
      <c r="BM177" s="121">
        <v>325.33405092423544</v>
      </c>
      <c r="BN177" s="121">
        <v>6.1017135890480629</v>
      </c>
      <c r="BO177" s="121">
        <v>560.19860124974969</v>
      </c>
      <c r="BP177" s="121">
        <v>241.68731873775087</v>
      </c>
      <c r="BQ177" s="121">
        <v>33.531492800000002</v>
      </c>
      <c r="BR177" s="122">
        <v>-87.130998500000004</v>
      </c>
      <c r="BS177" s="10"/>
      <c r="BT177" s="10"/>
      <c r="BU177" s="10"/>
      <c r="BV177" s="10"/>
      <c r="BW177" s="10"/>
      <c r="BX177" s="10"/>
      <c r="BY177" s="10"/>
      <c r="BZ177" s="10"/>
      <c r="CA177" s="10"/>
    </row>
    <row r="178" spans="2:79" x14ac:dyDescent="0.2">
      <c r="B178" s="123"/>
      <c r="C178" s="252"/>
      <c r="D178" s="252"/>
      <c r="E178" s="254"/>
      <c r="F178" s="254"/>
      <c r="G178" s="254"/>
      <c r="H178" s="121" t="s">
        <v>482</v>
      </c>
      <c r="I178" s="121" t="s">
        <v>481</v>
      </c>
      <c r="J178" s="121" t="s">
        <v>482</v>
      </c>
      <c r="K178" s="121" t="s">
        <v>551</v>
      </c>
      <c r="L178" s="121" t="s">
        <v>478</v>
      </c>
      <c r="M178" s="121">
        <v>53.507096500000003</v>
      </c>
      <c r="N178" s="121">
        <v>9.96792329999999</v>
      </c>
      <c r="O178" s="121">
        <v>35.1035355</v>
      </c>
      <c r="P178" s="121">
        <v>129.04236879999999</v>
      </c>
      <c r="Q178" s="121">
        <v>53.507096500000003</v>
      </c>
      <c r="R178" s="121">
        <v>9.96792329999999</v>
      </c>
      <c r="S178" s="121">
        <v>33.736540099999999</v>
      </c>
      <c r="T178" s="121">
        <v>-118.264982</v>
      </c>
      <c r="U178" s="121" t="s">
        <v>542</v>
      </c>
      <c r="V178" s="121">
        <v>8581.075035990847</v>
      </c>
      <c r="W178" s="121">
        <v>160.94</v>
      </c>
      <c r="X178" s="121">
        <v>8581.075035990847</v>
      </c>
      <c r="Y178" s="121">
        <v>160.94</v>
      </c>
      <c r="Z178" s="121">
        <v>7850.0778721932675</v>
      </c>
      <c r="AA178" s="121">
        <v>3386.770814101149</v>
      </c>
      <c r="AB178" s="121">
        <v>5.4431999999999992</v>
      </c>
      <c r="AC178" s="121">
        <v>0.4547145600000001</v>
      </c>
      <c r="AD178" s="121">
        <v>15.17916</v>
      </c>
      <c r="AE178" s="121">
        <v>12.339264</v>
      </c>
      <c r="AF178" s="121">
        <v>37.912971225599996</v>
      </c>
      <c r="AG178" s="121">
        <v>71.362171225599994</v>
      </c>
      <c r="AH178" s="121">
        <v>8742.0150359908475</v>
      </c>
      <c r="AI178" s="121">
        <v>8742.0150359908475</v>
      </c>
      <c r="AJ178" s="253">
        <v>11236.848686294416</v>
      </c>
      <c r="AK178" s="253">
        <v>47.584536243905369</v>
      </c>
      <c r="AL178" s="253">
        <v>3.9751215206039632</v>
      </c>
      <c r="AM178" s="121">
        <v>132.69644495371082</v>
      </c>
      <c r="AN178" s="121">
        <v>107.87003142106057</v>
      </c>
      <c r="AO178" s="121">
        <v>331.43576451328352</v>
      </c>
      <c r="AP178" s="121">
        <v>801.88591998750042</v>
      </c>
      <c r="AQ178" s="121">
        <v>6.8545663771513062E-3</v>
      </c>
      <c r="AR178" s="121">
        <v>6.8545663771513062E-3</v>
      </c>
      <c r="AS178" s="121">
        <v>6.8545663771513062E-3</v>
      </c>
      <c r="AT178" s="121">
        <v>6.8545663771513062E-3</v>
      </c>
      <c r="AU178" s="121">
        <v>6.8545663771513062E-3</v>
      </c>
      <c r="AV178" s="121">
        <v>2.9144312468621862E-2</v>
      </c>
      <c r="AW178" s="121">
        <v>1172.2807607854195</v>
      </c>
      <c r="AX178" s="121">
        <v>253.16705785464532</v>
      </c>
      <c r="AY178" s="253">
        <v>0.32617136220981147</v>
      </c>
      <c r="AZ178" s="253">
        <v>2.72477343202225E-2</v>
      </c>
      <c r="BA178" s="121">
        <v>0.90957658994721535</v>
      </c>
      <c r="BB178" s="121">
        <v>0.73940229048105677</v>
      </c>
      <c r="BC178" s="121">
        <v>2.2718484476181913</v>
      </c>
      <c r="BD178" s="121">
        <v>23.370413816304023</v>
      </c>
      <c r="BE178" s="121">
        <v>130.25351094331083</v>
      </c>
      <c r="BF178" s="121">
        <v>2.4429340103999997</v>
      </c>
      <c r="BG178" s="121">
        <v>105.88415027290056</v>
      </c>
      <c r="BH178" s="121">
        <v>1.9858811481600001</v>
      </c>
      <c r="BI178" s="121">
        <v>46.70850763590537</v>
      </c>
      <c r="BJ178" s="121">
        <v>0.87602860799999982</v>
      </c>
      <c r="BK178" s="121">
        <v>3.9019397593175631</v>
      </c>
      <c r="BL178" s="121">
        <v>7.3181761286400013E-2</v>
      </c>
      <c r="BM178" s="121">
        <v>325.33405092423544</v>
      </c>
      <c r="BN178" s="121">
        <v>6.1017135890480629</v>
      </c>
      <c r="BO178" s="121">
        <v>560.19860124974969</v>
      </c>
      <c r="BP178" s="121">
        <v>241.68731873775087</v>
      </c>
      <c r="BQ178" s="121">
        <v>33.531492800000002</v>
      </c>
      <c r="BR178" s="122">
        <v>-87.130998500000004</v>
      </c>
      <c r="BS178" s="10"/>
      <c r="BT178" s="10"/>
      <c r="BU178" s="10"/>
      <c r="BV178" s="10"/>
      <c r="BW178" s="10"/>
      <c r="BX178" s="10"/>
      <c r="BY178" s="10"/>
      <c r="BZ178" s="10"/>
      <c r="CA178" s="10"/>
    </row>
    <row r="179" spans="2:79" x14ac:dyDescent="0.2">
      <c r="B179" s="123" t="str">
        <f>'[1]LIB Maf LCI'!C25</f>
        <v>Mitsubishi Outlander Plug In</v>
      </c>
      <c r="C179" s="252" t="str">
        <f>'[1]LIB Maf LCI'!D25</f>
        <v>PHEV</v>
      </c>
      <c r="D179" s="252" t="str">
        <f>'[1]LIB Maf LCI'!H25</f>
        <v>Japan</v>
      </c>
      <c r="E179" s="254" t="str">
        <f>'[1]LIB Maf LCI'!I25</f>
        <v>Japan</v>
      </c>
      <c r="F179" s="254">
        <f>F109</f>
        <v>0</v>
      </c>
      <c r="G179" s="254">
        <f>F109</f>
        <v>0</v>
      </c>
      <c r="H179" s="121" t="s">
        <v>478</v>
      </c>
      <c r="I179" s="121" t="s">
        <v>480</v>
      </c>
      <c r="J179" s="121" t="s">
        <v>480</v>
      </c>
      <c r="K179" s="121" t="s">
        <v>480</v>
      </c>
      <c r="L179" s="121" t="s">
        <v>478</v>
      </c>
      <c r="M179" s="121">
        <v>33.736540099999999</v>
      </c>
      <c r="N179" s="121">
        <v>-118.264982</v>
      </c>
      <c r="O179" s="121">
        <v>35.616811599999998</v>
      </c>
      <c r="P179" s="121">
        <v>139.79578069999999</v>
      </c>
      <c r="Q179" s="121">
        <v>35.616811599999998</v>
      </c>
      <c r="R179" s="121">
        <v>139.79578069999999</v>
      </c>
      <c r="S179" s="121">
        <v>33.736540099999999</v>
      </c>
      <c r="T179" s="121">
        <v>-118.264982</v>
      </c>
      <c r="U179" s="121" t="s">
        <v>542</v>
      </c>
      <c r="V179" s="121">
        <v>8852.6976130126332</v>
      </c>
      <c r="W179" s="121">
        <v>160.94</v>
      </c>
      <c r="X179" s="121">
        <v>0</v>
      </c>
      <c r="Y179" s="121">
        <v>0</v>
      </c>
      <c r="Z179" s="121">
        <v>8852.6976130126332</v>
      </c>
      <c r="AA179" s="121">
        <v>160.94</v>
      </c>
      <c r="AB179" s="121">
        <v>7.1423999999999994</v>
      </c>
      <c r="AC179" s="121">
        <v>0.42998688000000007</v>
      </c>
      <c r="AD179" s="121">
        <v>20.251560000000001</v>
      </c>
      <c r="AE179" s="121">
        <v>15.13152</v>
      </c>
      <c r="AF179" s="121">
        <v>48.343117862400007</v>
      </c>
      <c r="AG179" s="121">
        <v>84.649237862399985</v>
      </c>
      <c r="AH179" s="121">
        <v>9013.6376130126337</v>
      </c>
      <c r="AI179" s="121">
        <v>0</v>
      </c>
      <c r="AJ179" s="253">
        <v>9013.6376130126337</v>
      </c>
      <c r="AK179" s="253">
        <v>64.379005287181428</v>
      </c>
      <c r="AL179" s="253">
        <v>3.8757459146699502</v>
      </c>
      <c r="AM179" s="121">
        <v>182.54022293818215</v>
      </c>
      <c r="AN179" s="121">
        <v>136.39003781405293</v>
      </c>
      <c r="AO179" s="121">
        <v>0</v>
      </c>
      <c r="AP179" s="121">
        <v>762.9975543093816</v>
      </c>
      <c r="AQ179" s="121">
        <v>6.8108691111868676E-3</v>
      </c>
      <c r="AR179" s="121">
        <v>6.8108691111868676E-3</v>
      </c>
      <c r="AS179" s="121">
        <v>6.8108691111868676E-3</v>
      </c>
      <c r="AT179" s="121">
        <v>6.8108691111868676E-3</v>
      </c>
      <c r="AU179" s="121">
        <v>0</v>
      </c>
      <c r="AV179" s="121">
        <v>6.8108691111868676E-3</v>
      </c>
      <c r="AW179" s="121">
        <v>1129.6458650822262</v>
      </c>
      <c r="AX179" s="121">
        <v>20.536701181241853</v>
      </c>
      <c r="AY179" s="253">
        <v>0.43847697851940004</v>
      </c>
      <c r="AZ179" s="253">
        <v>2.6397198133034257E-2</v>
      </c>
      <c r="BA179" s="121">
        <v>1.2432575659588294</v>
      </c>
      <c r="BB179" s="121">
        <v>0.92893469562134201</v>
      </c>
      <c r="BC179" s="121">
        <v>0</v>
      </c>
      <c r="BD179" s="121">
        <v>5.1966764745568916</v>
      </c>
      <c r="BE179" s="121">
        <v>179.28093687178213</v>
      </c>
      <c r="BF179" s="121">
        <v>3.2592860664000001</v>
      </c>
      <c r="BG179" s="121">
        <v>133.95477098525294</v>
      </c>
      <c r="BH179" s="121">
        <v>2.4352668288000001</v>
      </c>
      <c r="BI179" s="121">
        <v>63.229507431181425</v>
      </c>
      <c r="BJ179" s="121">
        <v>1.149497856</v>
      </c>
      <c r="BK179" s="121">
        <v>3.8065438262027502</v>
      </c>
      <c r="BL179" s="121">
        <v>6.920208846720001E-2</v>
      </c>
      <c r="BM179" s="121">
        <v>0</v>
      </c>
      <c r="BN179" s="121">
        <v>0</v>
      </c>
      <c r="BO179" s="121">
        <v>749.37410596780705</v>
      </c>
      <c r="BP179" s="121">
        <v>13.623448341574653</v>
      </c>
      <c r="BQ179" s="121"/>
      <c r="BR179" s="122"/>
      <c r="BS179" s="10"/>
      <c r="BT179" s="10"/>
      <c r="BU179" s="10"/>
      <c r="BV179" s="10"/>
      <c r="BW179" s="10"/>
      <c r="BX179" s="10"/>
      <c r="BY179" s="10"/>
      <c r="BZ179" s="10"/>
      <c r="CA179" s="10"/>
    </row>
    <row r="180" spans="2:79" x14ac:dyDescent="0.2">
      <c r="B180" s="123"/>
      <c r="C180" s="252"/>
      <c r="D180" s="252"/>
      <c r="E180" s="254"/>
      <c r="F180" s="254"/>
      <c r="G180" s="254"/>
      <c r="H180" s="121" t="s">
        <v>479</v>
      </c>
      <c r="I180" s="121" t="s">
        <v>480</v>
      </c>
      <c r="J180" s="121" t="s">
        <v>480</v>
      </c>
      <c r="K180" s="121" t="s">
        <v>480</v>
      </c>
      <c r="L180" s="121" t="s">
        <v>478</v>
      </c>
      <c r="M180" s="121">
        <v>31.230416000000002</v>
      </c>
      <c r="N180" s="121">
        <v>121.47370100000001</v>
      </c>
      <c r="O180" s="121">
        <v>35.616811599999998</v>
      </c>
      <c r="P180" s="121">
        <v>139.79578069999999</v>
      </c>
      <c r="Q180" s="121">
        <v>35.616811599999998</v>
      </c>
      <c r="R180" s="121">
        <v>139.79578069999999</v>
      </c>
      <c r="S180" s="121">
        <v>33.736540099999999</v>
      </c>
      <c r="T180" s="121">
        <v>-118.264982</v>
      </c>
      <c r="U180" s="121" t="s">
        <v>542</v>
      </c>
      <c r="V180" s="121">
        <v>1769.3835953646901</v>
      </c>
      <c r="W180" s="121">
        <v>160.94</v>
      </c>
      <c r="X180" s="121">
        <v>0</v>
      </c>
      <c r="Y180" s="121">
        <v>0</v>
      </c>
      <c r="Z180" s="121">
        <v>8852.6976130126332</v>
      </c>
      <c r="AA180" s="121">
        <v>160.94</v>
      </c>
      <c r="AB180" s="121">
        <v>7.1423999999999994</v>
      </c>
      <c r="AC180" s="121">
        <v>0.42998688000000007</v>
      </c>
      <c r="AD180" s="121">
        <v>20.251560000000001</v>
      </c>
      <c r="AE180" s="121">
        <v>15.13152</v>
      </c>
      <c r="AF180" s="121">
        <v>48.343117862400007</v>
      </c>
      <c r="AG180" s="121">
        <v>84.649237862399985</v>
      </c>
      <c r="AH180" s="121">
        <v>1930.3235953646902</v>
      </c>
      <c r="AI180" s="121">
        <v>0</v>
      </c>
      <c r="AJ180" s="253">
        <v>9013.6376130126337</v>
      </c>
      <c r="AK180" s="253">
        <v>13.787143247532763</v>
      </c>
      <c r="AL180" s="253">
        <v>0.8300138201612457</v>
      </c>
      <c r="AM180" s="121">
        <v>39.092064110943753</v>
      </c>
      <c r="AN180" s="121">
        <v>29.208730089732715</v>
      </c>
      <c r="AO180" s="121">
        <v>0</v>
      </c>
      <c r="AP180" s="121">
        <v>762.9975543093816</v>
      </c>
      <c r="AQ180" s="121">
        <v>1.1971541915910863E-2</v>
      </c>
      <c r="AR180" s="121">
        <v>1.1971541915910863E-2</v>
      </c>
      <c r="AS180" s="121">
        <v>1.1971541915910863E-2</v>
      </c>
      <c r="AT180" s="121">
        <v>1.1971541915910863E-2</v>
      </c>
      <c r="AU180" s="121">
        <v>0</v>
      </c>
      <c r="AV180" s="121">
        <v>6.8108691111868676E-3</v>
      </c>
      <c r="AW180" s="121">
        <v>825.37880439651019</v>
      </c>
      <c r="AX180" s="121">
        <v>20.536701181241853</v>
      </c>
      <c r="AY180" s="253">
        <v>0.16505336328850589</v>
      </c>
      <c r="AZ180" s="253">
        <v>9.9365452388456548E-3</v>
      </c>
      <c r="BA180" s="121">
        <v>0.46799228408363786</v>
      </c>
      <c r="BB180" s="121">
        <v>0.34967353657976208</v>
      </c>
      <c r="BC180" s="121">
        <v>0</v>
      </c>
      <c r="BD180" s="121">
        <v>5.1966764745568916</v>
      </c>
      <c r="BE180" s="121">
        <v>35.832778044543744</v>
      </c>
      <c r="BF180" s="121">
        <v>3.2592860664000001</v>
      </c>
      <c r="BG180" s="121">
        <v>26.773463260932715</v>
      </c>
      <c r="BH180" s="121">
        <v>2.4352668288000001</v>
      </c>
      <c r="BI180" s="121">
        <v>12.637645391532763</v>
      </c>
      <c r="BJ180" s="121">
        <v>1.149497856</v>
      </c>
      <c r="BK180" s="121">
        <v>0.7608117316940457</v>
      </c>
      <c r="BL180" s="121">
        <v>6.920208846720001E-2</v>
      </c>
      <c r="BM180" s="121">
        <v>0</v>
      </c>
      <c r="BN180" s="121">
        <v>0</v>
      </c>
      <c r="BO180" s="121">
        <v>749.37410596780705</v>
      </c>
      <c r="BP180" s="121">
        <v>13.623448341574653</v>
      </c>
      <c r="BQ180" s="121"/>
      <c r="BR180" s="122"/>
      <c r="BS180" s="10"/>
      <c r="BT180" s="10"/>
      <c r="BU180" s="10"/>
      <c r="BV180" s="10"/>
      <c r="BW180" s="10"/>
      <c r="BX180" s="10"/>
      <c r="BY180" s="10"/>
      <c r="BZ180" s="10"/>
      <c r="CA180" s="10"/>
    </row>
    <row r="181" spans="2:79" x14ac:dyDescent="0.2">
      <c r="B181" s="123"/>
      <c r="C181" s="252"/>
      <c r="D181" s="252"/>
      <c r="E181" s="254"/>
      <c r="F181" s="254"/>
      <c r="G181" s="254"/>
      <c r="H181" s="121" t="s">
        <v>480</v>
      </c>
      <c r="I181" s="121" t="s">
        <v>480</v>
      </c>
      <c r="J181" s="121" t="s">
        <v>480</v>
      </c>
      <c r="K181" s="121" t="s">
        <v>480</v>
      </c>
      <c r="L181" s="121" t="s">
        <v>478</v>
      </c>
      <c r="M181" s="121">
        <v>35.616811599999998</v>
      </c>
      <c r="N181" s="121">
        <v>139.79578069999999</v>
      </c>
      <c r="O181" s="121">
        <v>35.616811599999998</v>
      </c>
      <c r="P181" s="121">
        <v>139.79578069999999</v>
      </c>
      <c r="Q181" s="121">
        <v>35.616811599999998</v>
      </c>
      <c r="R181" s="121">
        <v>139.79578069999999</v>
      </c>
      <c r="S181" s="121">
        <v>33.736540099999999</v>
      </c>
      <c r="T181" s="121">
        <v>-118.264982</v>
      </c>
      <c r="U181" s="121" t="s">
        <v>541</v>
      </c>
      <c r="V181" s="121">
        <v>0</v>
      </c>
      <c r="W181" s="121">
        <v>160.94</v>
      </c>
      <c r="X181" s="121">
        <v>0</v>
      </c>
      <c r="Y181" s="121">
        <v>0</v>
      </c>
      <c r="Z181" s="121">
        <v>8852.6976130126332</v>
      </c>
      <c r="AA181" s="121">
        <v>160.94</v>
      </c>
      <c r="AB181" s="121">
        <v>7.1423999999999994</v>
      </c>
      <c r="AC181" s="121">
        <v>0.42998688000000007</v>
      </c>
      <c r="AD181" s="121">
        <v>20.251560000000001</v>
      </c>
      <c r="AE181" s="121">
        <v>15.13152</v>
      </c>
      <c r="AF181" s="121">
        <v>48.343117862400007</v>
      </c>
      <c r="AG181" s="121">
        <v>84.649237862399985</v>
      </c>
      <c r="AH181" s="121">
        <v>160.94</v>
      </c>
      <c r="AI181" s="121">
        <v>0</v>
      </c>
      <c r="AJ181" s="253">
        <v>9013.6376130126337</v>
      </c>
      <c r="AK181" s="253">
        <v>1.149497856</v>
      </c>
      <c r="AL181" s="253">
        <v>6.920208846720001E-2</v>
      </c>
      <c r="AM181" s="121">
        <v>3.2592860664000001</v>
      </c>
      <c r="AN181" s="121">
        <v>2.4352668288000001</v>
      </c>
      <c r="AO181" s="121">
        <v>0</v>
      </c>
      <c r="AP181" s="121">
        <v>762.9975543093816</v>
      </c>
      <c r="AQ181" s="121">
        <v>8.4169999999999995E-2</v>
      </c>
      <c r="AR181" s="121">
        <v>8.4169999999999995E-2</v>
      </c>
      <c r="AS181" s="121">
        <v>8.4169999999999995E-2</v>
      </c>
      <c r="AT181" s="121">
        <v>8.4169999999999995E-2</v>
      </c>
      <c r="AU181" s="121">
        <v>0</v>
      </c>
      <c r="AV181" s="121">
        <v>6.8108691111868676E-3</v>
      </c>
      <c r="AW181" s="121">
        <v>749.37410596780705</v>
      </c>
      <c r="AX181" s="121">
        <v>20.536701181241853</v>
      </c>
      <c r="AY181" s="253">
        <v>9.6753234539519992E-2</v>
      </c>
      <c r="AZ181" s="253">
        <v>5.8247397862842241E-3</v>
      </c>
      <c r="BA181" s="121">
        <v>0.27433410820888798</v>
      </c>
      <c r="BB181" s="121">
        <v>0.204976408980096</v>
      </c>
      <c r="BC181" s="121">
        <v>0</v>
      </c>
      <c r="BD181" s="121">
        <v>5.1966764745568916</v>
      </c>
      <c r="BE181" s="121">
        <v>0</v>
      </c>
      <c r="BF181" s="121">
        <v>3.2592860664000001</v>
      </c>
      <c r="BG181" s="121">
        <v>0</v>
      </c>
      <c r="BH181" s="121">
        <v>2.4352668288000001</v>
      </c>
      <c r="BI181" s="121">
        <v>0</v>
      </c>
      <c r="BJ181" s="121">
        <v>1.149497856</v>
      </c>
      <c r="BK181" s="121">
        <v>0</v>
      </c>
      <c r="BL181" s="121">
        <v>6.920208846720001E-2</v>
      </c>
      <c r="BM181" s="121">
        <v>0</v>
      </c>
      <c r="BN181" s="121">
        <v>0</v>
      </c>
      <c r="BO181" s="121">
        <v>749.37410596780705</v>
      </c>
      <c r="BP181" s="121">
        <v>13.623448341574653</v>
      </c>
      <c r="BQ181" s="121"/>
      <c r="BR181" s="122"/>
      <c r="BS181" s="10"/>
      <c r="BT181" s="10"/>
      <c r="BU181" s="10"/>
      <c r="BV181" s="10"/>
      <c r="BW181" s="10"/>
      <c r="BX181" s="10"/>
      <c r="BY181" s="10"/>
      <c r="BZ181" s="10"/>
      <c r="CA181" s="10"/>
    </row>
    <row r="182" spans="2:79" x14ac:dyDescent="0.2">
      <c r="B182" s="123"/>
      <c r="C182" s="252"/>
      <c r="D182" s="252"/>
      <c r="E182" s="254"/>
      <c r="F182" s="254"/>
      <c r="G182" s="254"/>
      <c r="H182" s="121" t="s">
        <v>481</v>
      </c>
      <c r="I182" s="121" t="s">
        <v>480</v>
      </c>
      <c r="J182" s="121" t="s">
        <v>480</v>
      </c>
      <c r="K182" s="121" t="s">
        <v>480</v>
      </c>
      <c r="L182" s="121" t="s">
        <v>478</v>
      </c>
      <c r="M182" s="121">
        <v>35.1035355</v>
      </c>
      <c r="N182" s="121">
        <v>129.04236879999999</v>
      </c>
      <c r="O182" s="121">
        <v>35.616811599999998</v>
      </c>
      <c r="P182" s="121">
        <v>139.79578069999999</v>
      </c>
      <c r="Q182" s="121">
        <v>35.616811599999998</v>
      </c>
      <c r="R182" s="121">
        <v>139.79578069999999</v>
      </c>
      <c r="S182" s="121">
        <v>33.736540099999999</v>
      </c>
      <c r="T182" s="121">
        <v>-118.264982</v>
      </c>
      <c r="U182" s="121" t="s">
        <v>542</v>
      </c>
      <c r="V182" s="121">
        <v>978.51678319176233</v>
      </c>
      <c r="W182" s="121">
        <v>160.94</v>
      </c>
      <c r="X182" s="121">
        <v>0</v>
      </c>
      <c r="Y182" s="121">
        <v>0</v>
      </c>
      <c r="Z182" s="121">
        <v>8852.6976130126332</v>
      </c>
      <c r="AA182" s="121">
        <v>160.94</v>
      </c>
      <c r="AB182" s="121">
        <v>7.1423999999999994</v>
      </c>
      <c r="AC182" s="121">
        <v>0.42998688000000007</v>
      </c>
      <c r="AD182" s="121">
        <v>20.251560000000001</v>
      </c>
      <c r="AE182" s="121">
        <v>15.13152</v>
      </c>
      <c r="AF182" s="121">
        <v>48.343117862400007</v>
      </c>
      <c r="AG182" s="121">
        <v>84.649237862399985</v>
      </c>
      <c r="AH182" s="121">
        <v>1139.4567831917623</v>
      </c>
      <c r="AI182" s="121">
        <v>0</v>
      </c>
      <c r="AJ182" s="253">
        <v>9013.6376130126337</v>
      </c>
      <c r="AK182" s="253">
        <v>8.1384561282688423</v>
      </c>
      <c r="AL182" s="253">
        <v>0.48995146709946236</v>
      </c>
      <c r="AM182" s="121">
        <v>23.075777412214968</v>
      </c>
      <c r="AN182" s="121">
        <v>17.241713104001814</v>
      </c>
      <c r="AO182" s="121">
        <v>0</v>
      </c>
      <c r="AP182" s="121">
        <v>762.9975543093816</v>
      </c>
      <c r="AQ182" s="121">
        <v>1.652955341289717E-2</v>
      </c>
      <c r="AR182" s="121">
        <v>1.652955341289717E-2</v>
      </c>
      <c r="AS182" s="121">
        <v>1.652955341289717E-2</v>
      </c>
      <c r="AT182" s="121">
        <v>1.652955341289717E-2</v>
      </c>
      <c r="AU182" s="121">
        <v>0</v>
      </c>
      <c r="AV182" s="121">
        <v>6.8108691111868676E-3</v>
      </c>
      <c r="AW182" s="121">
        <v>791.40675123972494</v>
      </c>
      <c r="AX182" s="121">
        <v>20.536701181241853</v>
      </c>
      <c r="AY182" s="253">
        <v>0.13452504527074013</v>
      </c>
      <c r="AZ182" s="253">
        <v>8.0986789451478938E-3</v>
      </c>
      <c r="BA182" s="121">
        <v>0.38143229527933337</v>
      </c>
      <c r="BB182" s="121">
        <v>0.28499781768244703</v>
      </c>
      <c r="BC182" s="121">
        <v>0</v>
      </c>
      <c r="BD182" s="121">
        <v>5.1966764745568916</v>
      </c>
      <c r="BE182" s="121">
        <v>19.816491345814967</v>
      </c>
      <c r="BF182" s="121">
        <v>3.2592860664000001</v>
      </c>
      <c r="BG182" s="121">
        <v>14.806446275201814</v>
      </c>
      <c r="BH182" s="121">
        <v>2.4352668288000001</v>
      </c>
      <c r="BI182" s="121">
        <v>6.9889582722688433</v>
      </c>
      <c r="BJ182" s="121">
        <v>1.149497856</v>
      </c>
      <c r="BK182" s="121">
        <v>0.42074937863226242</v>
      </c>
      <c r="BL182" s="121">
        <v>6.920208846720001E-2</v>
      </c>
      <c r="BM182" s="121">
        <v>0</v>
      </c>
      <c r="BN182" s="121">
        <v>0</v>
      </c>
      <c r="BO182" s="121">
        <v>749.37410596780705</v>
      </c>
      <c r="BP182" s="121">
        <v>13.623448341574653</v>
      </c>
      <c r="BQ182" s="121"/>
      <c r="BR182" s="122"/>
      <c r="BS182" s="10"/>
      <c r="BT182" s="10"/>
      <c r="BU182" s="10"/>
      <c r="BV182" s="10"/>
      <c r="BW182" s="10"/>
      <c r="BX182" s="10"/>
      <c r="BY182" s="10"/>
      <c r="BZ182" s="10"/>
      <c r="CA182" s="10"/>
    </row>
    <row r="183" spans="2:79" x14ac:dyDescent="0.2">
      <c r="B183" s="123"/>
      <c r="C183" s="252"/>
      <c r="D183" s="252"/>
      <c r="E183" s="254"/>
      <c r="F183" s="254"/>
      <c r="G183" s="254"/>
      <c r="H183" s="121" t="s">
        <v>482</v>
      </c>
      <c r="I183" s="121" t="s">
        <v>480</v>
      </c>
      <c r="J183" s="121" t="s">
        <v>480</v>
      </c>
      <c r="K183" s="121" t="s">
        <v>480</v>
      </c>
      <c r="L183" s="121" t="s">
        <v>478</v>
      </c>
      <c r="M183" s="121">
        <v>53.507096500000003</v>
      </c>
      <c r="N183" s="121">
        <v>9.96792329999999</v>
      </c>
      <c r="O183" s="121">
        <v>35.616811599999998</v>
      </c>
      <c r="P183" s="121">
        <v>139.79578069999999</v>
      </c>
      <c r="Q183" s="121">
        <v>35.616811599999998</v>
      </c>
      <c r="R183" s="121">
        <v>139.79578069999999</v>
      </c>
      <c r="S183" s="121">
        <v>33.736540099999999</v>
      </c>
      <c r="T183" s="121">
        <v>-118.264982</v>
      </c>
      <c r="U183" s="121" t="s">
        <v>542</v>
      </c>
      <c r="V183" s="121">
        <v>9020.2972527982074</v>
      </c>
      <c r="W183" s="121">
        <v>160.94</v>
      </c>
      <c r="X183" s="121">
        <v>0</v>
      </c>
      <c r="Y183" s="121">
        <v>0</v>
      </c>
      <c r="Z183" s="121">
        <v>8852.6976130126332</v>
      </c>
      <c r="AA183" s="121">
        <v>160.94</v>
      </c>
      <c r="AB183" s="121">
        <v>7.1423999999999994</v>
      </c>
      <c r="AC183" s="121">
        <v>0.42998688000000007</v>
      </c>
      <c r="AD183" s="121">
        <v>20.251560000000001</v>
      </c>
      <c r="AE183" s="121">
        <v>15.13152</v>
      </c>
      <c r="AF183" s="121">
        <v>48.343117862400007</v>
      </c>
      <c r="AG183" s="121">
        <v>84.649237862399985</v>
      </c>
      <c r="AH183" s="121">
        <v>9181.2372527982079</v>
      </c>
      <c r="AI183" s="121">
        <v>0</v>
      </c>
      <c r="AJ183" s="253">
        <v>9013.6376130126337</v>
      </c>
      <c r="AK183" s="253">
        <v>65.576068954385917</v>
      </c>
      <c r="AL183" s="253">
        <v>3.9478115608704734</v>
      </c>
      <c r="AM183" s="121">
        <v>185.93437709927809</v>
      </c>
      <c r="AN183" s="121">
        <v>138.92607511546115</v>
      </c>
      <c r="AO183" s="121">
        <v>0</v>
      </c>
      <c r="AP183" s="121">
        <v>762.9975543093816</v>
      </c>
      <c r="AQ183" s="121">
        <v>6.7851963950044383E-3</v>
      </c>
      <c r="AR183" s="121">
        <v>6.7851963950044383E-3</v>
      </c>
      <c r="AS183" s="121">
        <v>6.7851963950044383E-3</v>
      </c>
      <c r="AT183" s="121">
        <v>6.7851963950044383E-3</v>
      </c>
      <c r="AU183" s="121">
        <v>0</v>
      </c>
      <c r="AV183" s="121">
        <v>6.8108691111868676E-3</v>
      </c>
      <c r="AW183" s="121">
        <v>1136.8451858581354</v>
      </c>
      <c r="AX183" s="121">
        <v>20.536701181241853</v>
      </c>
      <c r="AY183" s="253">
        <v>0.44494650666786179</v>
      </c>
      <c r="AZ183" s="253">
        <v>2.6786676770975182E-2</v>
      </c>
      <c r="BA183" s="121">
        <v>1.2616012652014175</v>
      </c>
      <c r="BB183" s="121">
        <v>0.94264070404554279</v>
      </c>
      <c r="BC183" s="121">
        <v>0</v>
      </c>
      <c r="BD183" s="121">
        <v>5.1966764745568916</v>
      </c>
      <c r="BE183" s="121">
        <v>182.6750910328781</v>
      </c>
      <c r="BF183" s="121">
        <v>3.2592860664000001</v>
      </c>
      <c r="BG183" s="121">
        <v>136.49080828666115</v>
      </c>
      <c r="BH183" s="121">
        <v>2.4352668288000001</v>
      </c>
      <c r="BI183" s="121">
        <v>64.426571098385907</v>
      </c>
      <c r="BJ183" s="121">
        <v>1.149497856</v>
      </c>
      <c r="BK183" s="121">
        <v>3.8786094724032734</v>
      </c>
      <c r="BL183" s="121">
        <v>6.920208846720001E-2</v>
      </c>
      <c r="BM183" s="121">
        <v>0</v>
      </c>
      <c r="BN183" s="121">
        <v>0</v>
      </c>
      <c r="BO183" s="121">
        <v>749.37410596780705</v>
      </c>
      <c r="BP183" s="121">
        <v>13.623448341574653</v>
      </c>
      <c r="BQ183" s="121"/>
      <c r="BR183" s="122"/>
      <c r="BS183" s="10"/>
      <c r="BT183" s="10"/>
      <c r="BU183" s="10"/>
      <c r="BV183" s="10"/>
      <c r="BW183" s="10"/>
      <c r="BX183" s="10"/>
      <c r="BY183" s="10"/>
      <c r="BZ183" s="10"/>
      <c r="CA183" s="10"/>
    </row>
    <row r="184" spans="2:79" x14ac:dyDescent="0.2">
      <c r="B184" s="123" t="str">
        <f>'[1]LIB Maf LCI'!C26</f>
        <v>Porsche Cayenne S E-Hybrid</v>
      </c>
      <c r="C184" s="252" t="str">
        <f>'[1]LIB Maf LCI'!D26</f>
        <v>PHEV</v>
      </c>
      <c r="D184" s="252" t="str">
        <f>'[1]LIB Maf LCI'!H26</f>
        <v>Japan</v>
      </c>
      <c r="E184" s="254" t="str">
        <f>'[1]LIB Maf LCI'!I26</f>
        <v>Germany</v>
      </c>
      <c r="F184" s="254">
        <f>F109</f>
        <v>0</v>
      </c>
      <c r="G184" s="254">
        <f>G164</f>
        <v>0</v>
      </c>
      <c r="H184" s="121" t="s">
        <v>478</v>
      </c>
      <c r="I184" s="121" t="s">
        <v>480</v>
      </c>
      <c r="J184" s="121" t="s">
        <v>482</v>
      </c>
      <c r="K184" s="121" t="s">
        <v>482</v>
      </c>
      <c r="L184" s="121" t="s">
        <v>478</v>
      </c>
      <c r="M184" s="121">
        <v>33.736540099999999</v>
      </c>
      <c r="N184" s="121">
        <v>-118.264982</v>
      </c>
      <c r="O184" s="121">
        <v>35.616811599999998</v>
      </c>
      <c r="P184" s="121">
        <v>139.79578069999999</v>
      </c>
      <c r="Q184" s="121">
        <v>53.507096500000003</v>
      </c>
      <c r="R184" s="121">
        <v>9.96792329999999</v>
      </c>
      <c r="S184" s="121">
        <v>33.736540099999999</v>
      </c>
      <c r="T184" s="121">
        <v>-118.264982</v>
      </c>
      <c r="U184" s="121" t="s">
        <v>542</v>
      </c>
      <c r="V184" s="121">
        <v>8852.6976130126332</v>
      </c>
      <c r="W184" s="121">
        <v>160.94</v>
      </c>
      <c r="X184" s="121">
        <v>9020.2972527982074</v>
      </c>
      <c r="Y184" s="121">
        <v>160.94</v>
      </c>
      <c r="Z184" s="121">
        <v>9136.6291838202542</v>
      </c>
      <c r="AA184" s="121">
        <v>160.94</v>
      </c>
      <c r="AB184" s="121">
        <v>6.508799999999999</v>
      </c>
      <c r="AC184" s="121">
        <v>0.43822943999999997</v>
      </c>
      <c r="AD184" s="121">
        <v>18.396719999999998</v>
      </c>
      <c r="AE184" s="121">
        <v>14.099232000000002</v>
      </c>
      <c r="AF184" s="121">
        <v>44.514916953599993</v>
      </c>
      <c r="AG184" s="121">
        <v>80.195956953599989</v>
      </c>
      <c r="AH184" s="121">
        <v>9013.6376130126337</v>
      </c>
      <c r="AI184" s="121">
        <v>9181.2372527982079</v>
      </c>
      <c r="AJ184" s="253">
        <v>9297.5691838202547</v>
      </c>
      <c r="AK184" s="253">
        <v>58.667964495576619</v>
      </c>
      <c r="AL184" s="253">
        <v>3.9500413635134626</v>
      </c>
      <c r="AM184" s="121">
        <v>165.82136734806176</v>
      </c>
      <c r="AN184" s="121">
        <v>127.08536786979136</v>
      </c>
      <c r="AO184" s="121">
        <v>408.7020138396108</v>
      </c>
      <c r="AP184" s="121">
        <v>745.62745803876703</v>
      </c>
      <c r="AQ184" s="121">
        <v>6.8108691111868676E-3</v>
      </c>
      <c r="AR184" s="121">
        <v>6.8108691111868676E-3</v>
      </c>
      <c r="AS184" s="121">
        <v>6.8108691111868676E-3</v>
      </c>
      <c r="AT184" s="121">
        <v>6.8108691111868676E-3</v>
      </c>
      <c r="AU184" s="121">
        <v>6.7851963950044383E-3</v>
      </c>
      <c r="AV184" s="121">
        <v>6.7679209855050181E-3</v>
      </c>
      <c r="AW184" s="121">
        <v>1483.4352914757426</v>
      </c>
      <c r="AX184" s="121">
        <v>26.418921479578362</v>
      </c>
      <c r="AY184" s="253">
        <v>0.39957982719913065</v>
      </c>
      <c r="AZ184" s="253">
        <v>2.69032147106643E-2</v>
      </c>
      <c r="BA184" s="121">
        <v>1.1293876288456846</v>
      </c>
      <c r="BB184" s="121">
        <v>0.86556180650818193</v>
      </c>
      <c r="BC184" s="121">
        <v>2.7731234309355814</v>
      </c>
      <c r="BD184" s="121">
        <v>5.0463477206293339</v>
      </c>
      <c r="BE184" s="121">
        <v>162.86059923126177</v>
      </c>
      <c r="BF184" s="121">
        <v>2.9607681167999997</v>
      </c>
      <c r="BG184" s="121">
        <v>124.81623747171136</v>
      </c>
      <c r="BH184" s="121">
        <v>2.2691303980800002</v>
      </c>
      <c r="BI184" s="121">
        <v>57.62043822357662</v>
      </c>
      <c r="BJ184" s="121">
        <v>1.0475262719999998</v>
      </c>
      <c r="BK184" s="121">
        <v>3.8795127174398627</v>
      </c>
      <c r="BL184" s="121">
        <v>7.0528646073600001E-2</v>
      </c>
      <c r="BM184" s="121">
        <v>401.53778310509836</v>
      </c>
      <c r="BN184" s="121">
        <v>7.1642307345123823</v>
      </c>
      <c r="BO184" s="121">
        <v>732.72072072665446</v>
      </c>
      <c r="BP184" s="121">
        <v>12.906737312112382</v>
      </c>
      <c r="BQ184" s="121"/>
      <c r="BR184" s="122"/>
      <c r="BS184" s="10"/>
      <c r="BT184" s="10"/>
      <c r="BU184" s="10"/>
      <c r="BV184" s="10"/>
      <c r="BW184" s="10"/>
      <c r="BX184" s="10"/>
      <c r="BY184" s="10"/>
      <c r="BZ184" s="10"/>
      <c r="CA184" s="10"/>
    </row>
    <row r="185" spans="2:79" x14ac:dyDescent="0.2">
      <c r="B185" s="123"/>
      <c r="C185" s="252"/>
      <c r="D185" s="252"/>
      <c r="E185" s="254"/>
      <c r="F185" s="254"/>
      <c r="G185" s="254"/>
      <c r="H185" s="121" t="s">
        <v>479</v>
      </c>
      <c r="I185" s="121" t="s">
        <v>480</v>
      </c>
      <c r="J185" s="121" t="s">
        <v>482</v>
      </c>
      <c r="K185" s="121" t="s">
        <v>482</v>
      </c>
      <c r="L185" s="121" t="s">
        <v>478</v>
      </c>
      <c r="M185" s="121">
        <v>31.230416000000002</v>
      </c>
      <c r="N185" s="121">
        <v>121.47370100000001</v>
      </c>
      <c r="O185" s="121">
        <v>35.616811599999998</v>
      </c>
      <c r="P185" s="121">
        <v>139.79578069999999</v>
      </c>
      <c r="Q185" s="121">
        <v>53.507096500000003</v>
      </c>
      <c r="R185" s="121">
        <v>9.96792329999999</v>
      </c>
      <c r="S185" s="121">
        <v>33.736540099999999</v>
      </c>
      <c r="T185" s="121">
        <v>-118.264982</v>
      </c>
      <c r="U185" s="121" t="s">
        <v>542</v>
      </c>
      <c r="V185" s="121">
        <v>1769.3835953646901</v>
      </c>
      <c r="W185" s="121">
        <v>160.94</v>
      </c>
      <c r="X185" s="121">
        <v>9020.2972527982074</v>
      </c>
      <c r="Y185" s="121">
        <v>160.94</v>
      </c>
      <c r="Z185" s="121">
        <v>9136.6291838202542</v>
      </c>
      <c r="AA185" s="121">
        <v>160.94</v>
      </c>
      <c r="AB185" s="121">
        <v>6.508799999999999</v>
      </c>
      <c r="AC185" s="121">
        <v>0.43822943999999997</v>
      </c>
      <c r="AD185" s="121">
        <v>18.396719999999998</v>
      </c>
      <c r="AE185" s="121">
        <v>14.099232000000002</v>
      </c>
      <c r="AF185" s="121">
        <v>44.514916953599993</v>
      </c>
      <c r="AG185" s="121">
        <v>80.195956953599989</v>
      </c>
      <c r="AH185" s="121">
        <v>1930.3235953646902</v>
      </c>
      <c r="AI185" s="121">
        <v>9181.2372527982079</v>
      </c>
      <c r="AJ185" s="253">
        <v>9297.5691838202547</v>
      </c>
      <c r="AK185" s="253">
        <v>12.564090217509692</v>
      </c>
      <c r="AL185" s="253">
        <v>0.84592462821545478</v>
      </c>
      <c r="AM185" s="121">
        <v>35.511622693317499</v>
      </c>
      <c r="AN185" s="121">
        <v>27.216080206120896</v>
      </c>
      <c r="AO185" s="121">
        <v>408.7020138396108</v>
      </c>
      <c r="AP185" s="121">
        <v>745.62745803876703</v>
      </c>
      <c r="AQ185" s="121">
        <v>1.1971541915910863E-2</v>
      </c>
      <c r="AR185" s="121">
        <v>1.1971541915910863E-2</v>
      </c>
      <c r="AS185" s="121">
        <v>1.1971541915910863E-2</v>
      </c>
      <c r="AT185" s="121">
        <v>1.1971541915910863E-2</v>
      </c>
      <c r="AU185" s="121">
        <v>6.7851963950044383E-3</v>
      </c>
      <c r="AV185" s="121">
        <v>6.7679209855050181E-3</v>
      </c>
      <c r="AW185" s="121">
        <v>1204.0482681439628</v>
      </c>
      <c r="AX185" s="121">
        <v>26.418921479578362</v>
      </c>
      <c r="AY185" s="253">
        <v>0.1504115326742029</v>
      </c>
      <c r="AZ185" s="253">
        <v>1.012702214438263E-2</v>
      </c>
      <c r="BA185" s="121">
        <v>0.42512887957506185</v>
      </c>
      <c r="BB185" s="121">
        <v>0.32581844497436829</v>
      </c>
      <c r="BC185" s="121">
        <v>2.7731234309355814</v>
      </c>
      <c r="BD185" s="121">
        <v>5.0463477206293339</v>
      </c>
      <c r="BE185" s="121">
        <v>32.550854576517501</v>
      </c>
      <c r="BF185" s="121">
        <v>2.9607681167999997</v>
      </c>
      <c r="BG185" s="121">
        <v>24.946949808040895</v>
      </c>
      <c r="BH185" s="121">
        <v>2.2691303980800002</v>
      </c>
      <c r="BI185" s="121">
        <v>11.516563945509693</v>
      </c>
      <c r="BJ185" s="121">
        <v>1.0475262719999998</v>
      </c>
      <c r="BK185" s="121">
        <v>0.77539598214185468</v>
      </c>
      <c r="BL185" s="121">
        <v>7.0528646073600001E-2</v>
      </c>
      <c r="BM185" s="121">
        <v>401.53778310509836</v>
      </c>
      <c r="BN185" s="121">
        <v>7.1642307345123823</v>
      </c>
      <c r="BO185" s="121">
        <v>732.72072072665446</v>
      </c>
      <c r="BP185" s="121">
        <v>12.906737312112382</v>
      </c>
      <c r="BQ185" s="121"/>
      <c r="BR185" s="122"/>
      <c r="BS185" s="10"/>
      <c r="BT185" s="10"/>
      <c r="BU185" s="10"/>
      <c r="BV185" s="10"/>
      <c r="BW185" s="10"/>
      <c r="BX185" s="10"/>
      <c r="BY185" s="10"/>
      <c r="BZ185" s="10"/>
      <c r="CA185" s="10"/>
    </row>
    <row r="186" spans="2:79" x14ac:dyDescent="0.2">
      <c r="B186" s="123"/>
      <c r="C186" s="252"/>
      <c r="D186" s="252"/>
      <c r="E186" s="254"/>
      <c r="F186" s="254"/>
      <c r="G186" s="254"/>
      <c r="H186" s="121" t="s">
        <v>480</v>
      </c>
      <c r="I186" s="121" t="s">
        <v>480</v>
      </c>
      <c r="J186" s="121" t="s">
        <v>482</v>
      </c>
      <c r="K186" s="121" t="s">
        <v>482</v>
      </c>
      <c r="L186" s="121" t="s">
        <v>478</v>
      </c>
      <c r="M186" s="121">
        <v>35.616811599999998</v>
      </c>
      <c r="N186" s="121">
        <v>139.79578069999999</v>
      </c>
      <c r="O186" s="121">
        <v>35.616811599999998</v>
      </c>
      <c r="P186" s="121">
        <v>139.79578069999999</v>
      </c>
      <c r="Q186" s="121">
        <v>53.507096500000003</v>
      </c>
      <c r="R186" s="121">
        <v>9.96792329999999</v>
      </c>
      <c r="S186" s="121">
        <v>33.736540099999999</v>
      </c>
      <c r="T186" s="121">
        <v>-118.264982</v>
      </c>
      <c r="U186" s="121" t="s">
        <v>541</v>
      </c>
      <c r="V186" s="121">
        <v>0</v>
      </c>
      <c r="W186" s="121">
        <v>160.94</v>
      </c>
      <c r="X186" s="121">
        <v>9020.2972527982074</v>
      </c>
      <c r="Y186" s="121">
        <v>160.94</v>
      </c>
      <c r="Z186" s="121">
        <v>9136.6291838202542</v>
      </c>
      <c r="AA186" s="121">
        <v>160.94</v>
      </c>
      <c r="AB186" s="121">
        <v>6.508799999999999</v>
      </c>
      <c r="AC186" s="121">
        <v>0.43822943999999997</v>
      </c>
      <c r="AD186" s="121">
        <v>18.396719999999998</v>
      </c>
      <c r="AE186" s="121">
        <v>14.099232000000002</v>
      </c>
      <c r="AF186" s="121">
        <v>44.514916953599993</v>
      </c>
      <c r="AG186" s="121">
        <v>80.195956953599989</v>
      </c>
      <c r="AH186" s="121">
        <v>160.94</v>
      </c>
      <c r="AI186" s="121">
        <v>9181.2372527982079</v>
      </c>
      <c r="AJ186" s="253">
        <v>9297.5691838202547</v>
      </c>
      <c r="AK186" s="253">
        <v>1.0475262719999998</v>
      </c>
      <c r="AL186" s="253">
        <v>7.0528646073600001E-2</v>
      </c>
      <c r="AM186" s="121">
        <v>2.9607681167999997</v>
      </c>
      <c r="AN186" s="121">
        <v>2.2691303980800002</v>
      </c>
      <c r="AO186" s="121">
        <v>408.7020138396108</v>
      </c>
      <c r="AP186" s="121">
        <v>745.62745803876703</v>
      </c>
      <c r="AQ186" s="121">
        <v>8.4169999999999995E-2</v>
      </c>
      <c r="AR186" s="121">
        <v>8.4169999999999995E-2</v>
      </c>
      <c r="AS186" s="121">
        <v>8.4169999999999995E-2</v>
      </c>
      <c r="AT186" s="121">
        <v>8.4169999999999995E-2</v>
      </c>
      <c r="AU186" s="121">
        <v>6.7851963950044383E-3</v>
      </c>
      <c r="AV186" s="121">
        <v>6.7679209855050181E-3</v>
      </c>
      <c r="AW186" s="121">
        <v>1134.2585038317527</v>
      </c>
      <c r="AX186" s="121">
        <v>26.418921479578362</v>
      </c>
      <c r="AY186" s="253">
        <v>8.8170286314239982E-2</v>
      </c>
      <c r="AZ186" s="253">
        <v>5.936396140014912E-3</v>
      </c>
      <c r="BA186" s="121">
        <v>0.24920785239105597</v>
      </c>
      <c r="BB186" s="121">
        <v>0.19099270560639361</v>
      </c>
      <c r="BC186" s="121">
        <v>2.7731234309355814</v>
      </c>
      <c r="BD186" s="121">
        <v>5.0463477206293339</v>
      </c>
      <c r="BE186" s="121">
        <v>0</v>
      </c>
      <c r="BF186" s="121">
        <v>2.9607681167999997</v>
      </c>
      <c r="BG186" s="121">
        <v>0</v>
      </c>
      <c r="BH186" s="121">
        <v>2.2691303980800002</v>
      </c>
      <c r="BI186" s="121">
        <v>0</v>
      </c>
      <c r="BJ186" s="121">
        <v>1.0475262719999998</v>
      </c>
      <c r="BK186" s="121">
        <v>0</v>
      </c>
      <c r="BL186" s="121">
        <v>7.0528646073600001E-2</v>
      </c>
      <c r="BM186" s="121">
        <v>401.53778310509836</v>
      </c>
      <c r="BN186" s="121">
        <v>7.1642307345123823</v>
      </c>
      <c r="BO186" s="121">
        <v>732.72072072665446</v>
      </c>
      <c r="BP186" s="121">
        <v>12.906737312112382</v>
      </c>
      <c r="BQ186" s="121"/>
      <c r="BR186" s="122"/>
      <c r="BS186" s="10"/>
      <c r="BT186" s="10"/>
      <c r="BU186" s="10"/>
      <c r="BV186" s="10"/>
      <c r="BW186" s="10"/>
      <c r="BX186" s="10"/>
      <c r="BY186" s="10"/>
      <c r="BZ186" s="10"/>
      <c r="CA186" s="10"/>
    </row>
    <row r="187" spans="2:79" x14ac:dyDescent="0.2">
      <c r="B187" s="123"/>
      <c r="C187" s="252"/>
      <c r="D187" s="252"/>
      <c r="E187" s="254"/>
      <c r="F187" s="254"/>
      <c r="G187" s="254"/>
      <c r="H187" s="121" t="s">
        <v>481</v>
      </c>
      <c r="I187" s="121" t="s">
        <v>480</v>
      </c>
      <c r="J187" s="121" t="s">
        <v>482</v>
      </c>
      <c r="K187" s="121" t="s">
        <v>482</v>
      </c>
      <c r="L187" s="121" t="s">
        <v>478</v>
      </c>
      <c r="M187" s="121">
        <v>35.1035355</v>
      </c>
      <c r="N187" s="121">
        <v>129.04236879999999</v>
      </c>
      <c r="O187" s="121">
        <v>35.616811599999998</v>
      </c>
      <c r="P187" s="121">
        <v>139.79578069999999</v>
      </c>
      <c r="Q187" s="121">
        <v>53.507096500000003</v>
      </c>
      <c r="R187" s="121">
        <v>9.96792329999999</v>
      </c>
      <c r="S187" s="121">
        <v>33.736540099999999</v>
      </c>
      <c r="T187" s="121">
        <v>-118.264982</v>
      </c>
      <c r="U187" s="121" t="s">
        <v>542</v>
      </c>
      <c r="V187" s="121">
        <v>978.51678319176233</v>
      </c>
      <c r="W187" s="121">
        <v>160.94</v>
      </c>
      <c r="X187" s="121">
        <v>9020.2972527982074</v>
      </c>
      <c r="Y187" s="121">
        <v>160.94</v>
      </c>
      <c r="Z187" s="121">
        <v>9136.6291838202542</v>
      </c>
      <c r="AA187" s="121">
        <v>160.94</v>
      </c>
      <c r="AB187" s="121">
        <v>6.508799999999999</v>
      </c>
      <c r="AC187" s="121">
        <v>0.43822943999999997</v>
      </c>
      <c r="AD187" s="121">
        <v>18.396719999999998</v>
      </c>
      <c r="AE187" s="121">
        <v>14.099232000000002</v>
      </c>
      <c r="AF187" s="121">
        <v>44.514916953599993</v>
      </c>
      <c r="AG187" s="121">
        <v>80.195956953599989</v>
      </c>
      <c r="AH187" s="121">
        <v>1139.4567831917623</v>
      </c>
      <c r="AI187" s="121">
        <v>9181.2372527982079</v>
      </c>
      <c r="AJ187" s="253">
        <v>9297.5691838202547</v>
      </c>
      <c r="AK187" s="253">
        <v>7.4164963104385411</v>
      </c>
      <c r="AL187" s="253">
        <v>0.49934350800232741</v>
      </c>
      <c r="AM187" s="121">
        <v>20.962267392479557</v>
      </c>
      <c r="AN187" s="121">
        <v>16.06546554019436</v>
      </c>
      <c r="AO187" s="121">
        <v>408.7020138396108</v>
      </c>
      <c r="AP187" s="121">
        <v>745.62745803876703</v>
      </c>
      <c r="AQ187" s="121">
        <v>1.652955341289717E-2</v>
      </c>
      <c r="AR187" s="121">
        <v>1.652955341289717E-2</v>
      </c>
      <c r="AS187" s="121">
        <v>1.652955341289717E-2</v>
      </c>
      <c r="AT187" s="121">
        <v>1.652955341289717E-2</v>
      </c>
      <c r="AU187" s="121">
        <v>6.7851963950044383E-3</v>
      </c>
      <c r="AV187" s="121">
        <v>6.7679209855050181E-3</v>
      </c>
      <c r="AW187" s="121">
        <v>1172.8541231499139</v>
      </c>
      <c r="AX187" s="121">
        <v>26.418921479578362</v>
      </c>
      <c r="AY187" s="253">
        <v>0.12259137189994866</v>
      </c>
      <c r="AZ187" s="253">
        <v>8.2539251869079167E-3</v>
      </c>
      <c r="BA187" s="121">
        <v>0.34649691851942355</v>
      </c>
      <c r="BB187" s="121">
        <v>0.26555497074970158</v>
      </c>
      <c r="BC187" s="121">
        <v>2.7731234309355814</v>
      </c>
      <c r="BD187" s="121">
        <v>5.0463477206293339</v>
      </c>
      <c r="BE187" s="121">
        <v>18.001499275679553</v>
      </c>
      <c r="BF187" s="121">
        <v>2.9607681167999997</v>
      </c>
      <c r="BG187" s="121">
        <v>13.79633514211436</v>
      </c>
      <c r="BH187" s="121">
        <v>2.2691303980800002</v>
      </c>
      <c r="BI187" s="121">
        <v>6.3689700384385413</v>
      </c>
      <c r="BJ187" s="121">
        <v>1.0475262719999998</v>
      </c>
      <c r="BK187" s="121">
        <v>0.42881486192872742</v>
      </c>
      <c r="BL187" s="121">
        <v>7.0528646073600001E-2</v>
      </c>
      <c r="BM187" s="121">
        <v>401.53778310509836</v>
      </c>
      <c r="BN187" s="121">
        <v>7.1642307345123823</v>
      </c>
      <c r="BO187" s="121">
        <v>732.72072072665446</v>
      </c>
      <c r="BP187" s="121">
        <v>12.906737312112382</v>
      </c>
      <c r="BQ187" s="121"/>
      <c r="BR187" s="122"/>
      <c r="BS187" s="10"/>
      <c r="BT187" s="10"/>
      <c r="BU187" s="10"/>
      <c r="BV187" s="10"/>
      <c r="BW187" s="10"/>
      <c r="BX187" s="10"/>
      <c r="BY187" s="10"/>
      <c r="BZ187" s="10"/>
      <c r="CA187" s="10"/>
    </row>
    <row r="188" spans="2:79" x14ac:dyDescent="0.2">
      <c r="B188" s="123"/>
      <c r="C188" s="252"/>
      <c r="D188" s="252"/>
      <c r="E188" s="254"/>
      <c r="F188" s="254"/>
      <c r="G188" s="254"/>
      <c r="H188" s="121" t="s">
        <v>482</v>
      </c>
      <c r="I188" s="121" t="s">
        <v>480</v>
      </c>
      <c r="J188" s="121" t="s">
        <v>482</v>
      </c>
      <c r="K188" s="121" t="s">
        <v>482</v>
      </c>
      <c r="L188" s="121" t="s">
        <v>478</v>
      </c>
      <c r="M188" s="121">
        <v>53.507096500000003</v>
      </c>
      <c r="N188" s="121">
        <v>9.96792329999999</v>
      </c>
      <c r="O188" s="121">
        <v>35.616811599999998</v>
      </c>
      <c r="P188" s="121">
        <v>139.79578069999999</v>
      </c>
      <c r="Q188" s="121">
        <v>53.507096500000003</v>
      </c>
      <c r="R188" s="121">
        <v>9.96792329999999</v>
      </c>
      <c r="S188" s="121">
        <v>33.736540099999999</v>
      </c>
      <c r="T188" s="121">
        <v>-118.264982</v>
      </c>
      <c r="U188" s="121" t="s">
        <v>542</v>
      </c>
      <c r="V188" s="121">
        <v>9020.2972527982074</v>
      </c>
      <c r="W188" s="121">
        <v>160.94</v>
      </c>
      <c r="X188" s="121">
        <v>9020.2972527982074</v>
      </c>
      <c r="Y188" s="121">
        <v>160.94</v>
      </c>
      <c r="Z188" s="121">
        <v>9136.6291838202542</v>
      </c>
      <c r="AA188" s="121">
        <v>160.94</v>
      </c>
      <c r="AB188" s="121">
        <v>6.508799999999999</v>
      </c>
      <c r="AC188" s="121">
        <v>0.43822943999999997</v>
      </c>
      <c r="AD188" s="121">
        <v>18.396719999999998</v>
      </c>
      <c r="AE188" s="121">
        <v>14.099232000000002</v>
      </c>
      <c r="AF188" s="121">
        <v>44.514916953599993</v>
      </c>
      <c r="AG188" s="121">
        <v>80.195956953599989</v>
      </c>
      <c r="AH188" s="121">
        <v>9181.2372527982079</v>
      </c>
      <c r="AI188" s="121">
        <v>9181.2372527982079</v>
      </c>
      <c r="AJ188" s="253">
        <v>9297.5691838202547</v>
      </c>
      <c r="AK188" s="253">
        <v>59.758837031012966</v>
      </c>
      <c r="AL188" s="253">
        <v>4.0234884598008964</v>
      </c>
      <c r="AM188" s="121">
        <v>168.90465099329785</v>
      </c>
      <c r="AN188" s="121">
        <v>129.44839407424459</v>
      </c>
      <c r="AO188" s="121">
        <v>408.7020138396108</v>
      </c>
      <c r="AP188" s="121">
        <v>745.62745803876703</v>
      </c>
      <c r="AQ188" s="121">
        <v>6.7851963950044383E-3</v>
      </c>
      <c r="AR188" s="121">
        <v>6.7851963950044383E-3</v>
      </c>
      <c r="AS188" s="121">
        <v>6.7851963950044383E-3</v>
      </c>
      <c r="AT188" s="121">
        <v>6.7851963950044383E-3</v>
      </c>
      <c r="AU188" s="121">
        <v>6.7851963950044383E-3</v>
      </c>
      <c r="AV188" s="121">
        <v>6.7679209855050181E-3</v>
      </c>
      <c r="AW188" s="121">
        <v>1490.0459209571554</v>
      </c>
      <c r="AX188" s="121">
        <v>26.418921479578362</v>
      </c>
      <c r="AY188" s="253">
        <v>0.40547544559248688</v>
      </c>
      <c r="AZ188" s="253">
        <v>2.7300159392783001E-2</v>
      </c>
      <c r="BA188" s="121">
        <v>1.1460512290192073</v>
      </c>
      <c r="BB188" s="121">
        <v>0.87833277681167832</v>
      </c>
      <c r="BC188" s="121">
        <v>2.7731234309355814</v>
      </c>
      <c r="BD188" s="121">
        <v>5.0463477206293339</v>
      </c>
      <c r="BE188" s="121">
        <v>165.94388287649781</v>
      </c>
      <c r="BF188" s="121">
        <v>2.9607681167999997</v>
      </c>
      <c r="BG188" s="121">
        <v>127.1792636761646</v>
      </c>
      <c r="BH188" s="121">
        <v>2.2691303980800002</v>
      </c>
      <c r="BI188" s="121">
        <v>58.711310759012967</v>
      </c>
      <c r="BJ188" s="121">
        <v>1.0475262719999998</v>
      </c>
      <c r="BK188" s="121">
        <v>3.9529598137272965</v>
      </c>
      <c r="BL188" s="121">
        <v>7.0528646073600001E-2</v>
      </c>
      <c r="BM188" s="121">
        <v>401.53778310509836</v>
      </c>
      <c r="BN188" s="121">
        <v>7.1642307345123823</v>
      </c>
      <c r="BO188" s="121">
        <v>732.72072072665446</v>
      </c>
      <c r="BP188" s="121">
        <v>12.906737312112382</v>
      </c>
      <c r="BQ188" s="121"/>
      <c r="BR188" s="122"/>
      <c r="BS188" s="10"/>
      <c r="BT188" s="10"/>
      <c r="BU188" s="10"/>
      <c r="BV188" s="10"/>
      <c r="BW188" s="10"/>
      <c r="BX188" s="10"/>
      <c r="BY188" s="10"/>
      <c r="BZ188" s="10"/>
      <c r="CA188" s="10"/>
    </row>
    <row r="189" spans="2:79" x14ac:dyDescent="0.2">
      <c r="B189" s="123" t="str">
        <f>'[1]LIB Maf LCI'!C27</f>
        <v>Porsche Panamera S E-Hybrid</v>
      </c>
      <c r="C189" s="252" t="str">
        <f>'[1]LIB Maf LCI'!D27</f>
        <v>PHEV</v>
      </c>
      <c r="D189" s="252" t="str">
        <f>'[1]LIB Maf LCI'!H27</f>
        <v>Japan</v>
      </c>
      <c r="E189" s="254" t="str">
        <f>'[1]LIB Maf LCI'!I27</f>
        <v>Germany</v>
      </c>
      <c r="F189" s="254">
        <f>F109</f>
        <v>0</v>
      </c>
      <c r="G189" s="254">
        <f>G164</f>
        <v>0</v>
      </c>
      <c r="H189" s="121" t="s">
        <v>478</v>
      </c>
      <c r="I189" s="121" t="s">
        <v>480</v>
      </c>
      <c r="J189" s="121" t="s">
        <v>482</v>
      </c>
      <c r="K189" s="121" t="s">
        <v>482</v>
      </c>
      <c r="L189" s="121" t="s">
        <v>478</v>
      </c>
      <c r="M189" s="121">
        <v>33.736540099999999</v>
      </c>
      <c r="N189" s="121">
        <v>-118.264982</v>
      </c>
      <c r="O189" s="121">
        <v>35.616811599999998</v>
      </c>
      <c r="P189" s="121">
        <v>139.79578069999999</v>
      </c>
      <c r="Q189" s="121">
        <v>53.507096500000003</v>
      </c>
      <c r="R189" s="121">
        <v>9.96792329999999</v>
      </c>
      <c r="S189" s="121">
        <v>33.736540099999999</v>
      </c>
      <c r="T189" s="121">
        <v>-118.264982</v>
      </c>
      <c r="U189" s="121" t="s">
        <v>542</v>
      </c>
      <c r="V189" s="121">
        <v>8852.6976130126332</v>
      </c>
      <c r="W189" s="121">
        <v>160.94</v>
      </c>
      <c r="X189" s="121">
        <v>9020.2972527982074</v>
      </c>
      <c r="Y189" s="121">
        <v>160.94</v>
      </c>
      <c r="Z189" s="121">
        <v>9136.6291838202542</v>
      </c>
      <c r="AA189" s="121">
        <v>160.94</v>
      </c>
      <c r="AB189" s="121">
        <v>5.7888000000000002</v>
      </c>
      <c r="AC189" s="121">
        <v>0.44784576000000004</v>
      </c>
      <c r="AD189" s="121">
        <v>16.2468</v>
      </c>
      <c r="AE189" s="121">
        <v>12.920352000000001</v>
      </c>
      <c r="AF189" s="121">
        <v>40.115819404799986</v>
      </c>
      <c r="AG189" s="121">
        <v>74.291699404799985</v>
      </c>
      <c r="AH189" s="121">
        <v>9013.6376130126337</v>
      </c>
      <c r="AI189" s="121">
        <v>9181.2372527982079</v>
      </c>
      <c r="AJ189" s="253">
        <v>9297.5691838202547</v>
      </c>
      <c r="AK189" s="253">
        <v>52.178145414207535</v>
      </c>
      <c r="AL189" s="253">
        <v>4.0367193871642293</v>
      </c>
      <c r="AM189" s="121">
        <v>146.44276757109367</v>
      </c>
      <c r="AN189" s="121">
        <v>116.45937076056302</v>
      </c>
      <c r="AO189" s="121">
        <v>368.31285554587487</v>
      </c>
      <c r="AP189" s="121">
        <v>690.73221499970589</v>
      </c>
      <c r="AQ189" s="121">
        <v>6.8108691111868676E-3</v>
      </c>
      <c r="AR189" s="121">
        <v>6.8108691111868676E-3</v>
      </c>
      <c r="AS189" s="121">
        <v>6.8108691111868676E-3</v>
      </c>
      <c r="AT189" s="121">
        <v>6.8108691111868676E-3</v>
      </c>
      <c r="AU189" s="121">
        <v>6.7851963950044383E-3</v>
      </c>
      <c r="AV189" s="121">
        <v>6.7679209855050181E-3</v>
      </c>
      <c r="AW189" s="121">
        <v>1354.0514403898976</v>
      </c>
      <c r="AX189" s="121">
        <v>24.110633288711419</v>
      </c>
      <c r="AY189" s="253">
        <v>0.35537851888064281</v>
      </c>
      <c r="AZ189" s="253">
        <v>2.7493567384566032E-2</v>
      </c>
      <c r="BA189" s="121">
        <v>0.9974025222066798</v>
      </c>
      <c r="BB189" s="121">
        <v>0.79318953102137768</v>
      </c>
      <c r="BC189" s="121">
        <v>2.4990750596836606</v>
      </c>
      <c r="BD189" s="121">
        <v>4.6748210532608736</v>
      </c>
      <c r="BE189" s="121">
        <v>143.82800757909365</v>
      </c>
      <c r="BF189" s="121">
        <v>2.6147599920000002</v>
      </c>
      <c r="BG189" s="121">
        <v>114.37996930968302</v>
      </c>
      <c r="BH189" s="121">
        <v>2.0794014508800003</v>
      </c>
      <c r="BI189" s="121">
        <v>51.246495942207531</v>
      </c>
      <c r="BJ189" s="121">
        <v>0.93164947200000003</v>
      </c>
      <c r="BK189" s="121">
        <v>3.9646430905498291</v>
      </c>
      <c r="BL189" s="121">
        <v>7.2076296614400001E-2</v>
      </c>
      <c r="BM189" s="121">
        <v>361.85661557086632</v>
      </c>
      <c r="BN189" s="121">
        <v>6.4562399750085095</v>
      </c>
      <c r="BO189" s="121">
        <v>678.77570889749734</v>
      </c>
      <c r="BP189" s="121">
        <v>11.956506102208509</v>
      </c>
      <c r="BQ189" s="121"/>
      <c r="BR189" s="122"/>
      <c r="BS189" s="10"/>
      <c r="BT189" s="10"/>
      <c r="BU189" s="10"/>
      <c r="BV189" s="10"/>
      <c r="BW189" s="10"/>
      <c r="BX189" s="10"/>
      <c r="BY189" s="10"/>
      <c r="BZ189" s="10"/>
      <c r="CA189" s="10"/>
    </row>
    <row r="190" spans="2:79" x14ac:dyDescent="0.2">
      <c r="B190" s="123"/>
      <c r="C190" s="252"/>
      <c r="D190" s="252"/>
      <c r="E190" s="254"/>
      <c r="F190" s="254"/>
      <c r="G190" s="254"/>
      <c r="H190" s="121" t="s">
        <v>479</v>
      </c>
      <c r="I190" s="121" t="s">
        <v>480</v>
      </c>
      <c r="J190" s="121" t="s">
        <v>482</v>
      </c>
      <c r="K190" s="121" t="s">
        <v>482</v>
      </c>
      <c r="L190" s="121" t="s">
        <v>478</v>
      </c>
      <c r="M190" s="121">
        <v>31.230416000000002</v>
      </c>
      <c r="N190" s="121">
        <v>121.47370100000001</v>
      </c>
      <c r="O190" s="121">
        <v>35.616811599999998</v>
      </c>
      <c r="P190" s="121">
        <v>139.79578069999999</v>
      </c>
      <c r="Q190" s="121">
        <v>53.507096500000003</v>
      </c>
      <c r="R190" s="121">
        <v>9.96792329999999</v>
      </c>
      <c r="S190" s="121">
        <v>33.736540099999999</v>
      </c>
      <c r="T190" s="121">
        <v>-118.264982</v>
      </c>
      <c r="U190" s="121" t="s">
        <v>542</v>
      </c>
      <c r="V190" s="121">
        <v>1769.3835953646901</v>
      </c>
      <c r="W190" s="121">
        <v>160.94</v>
      </c>
      <c r="X190" s="121">
        <v>9020.2972527982074</v>
      </c>
      <c r="Y190" s="121">
        <v>160.94</v>
      </c>
      <c r="Z190" s="121">
        <v>9136.6291838202542</v>
      </c>
      <c r="AA190" s="121">
        <v>160.94</v>
      </c>
      <c r="AB190" s="121">
        <v>5.7888000000000002</v>
      </c>
      <c r="AC190" s="121">
        <v>0.44784576000000004</v>
      </c>
      <c r="AD190" s="121">
        <v>16.2468</v>
      </c>
      <c r="AE190" s="121">
        <v>12.920352000000001</v>
      </c>
      <c r="AF190" s="121">
        <v>40.115819404799986</v>
      </c>
      <c r="AG190" s="121">
        <v>74.291699404799985</v>
      </c>
      <c r="AH190" s="121">
        <v>1930.3235953646902</v>
      </c>
      <c r="AI190" s="121">
        <v>9181.2372527982079</v>
      </c>
      <c r="AJ190" s="253">
        <v>9297.5691838202547</v>
      </c>
      <c r="AK190" s="253">
        <v>11.174257228847118</v>
      </c>
      <c r="AL190" s="253">
        <v>0.86448723761203228</v>
      </c>
      <c r="AM190" s="121">
        <v>31.36158138917105</v>
      </c>
      <c r="AN190" s="121">
        <v>24.940460326017369</v>
      </c>
      <c r="AO190" s="121">
        <v>368.31285554587487</v>
      </c>
      <c r="AP190" s="121">
        <v>690.73221499970589</v>
      </c>
      <c r="AQ190" s="121">
        <v>1.1971541915910863E-2</v>
      </c>
      <c r="AR190" s="121">
        <v>1.1971541915910863E-2</v>
      </c>
      <c r="AS190" s="121">
        <v>1.1971541915910863E-2</v>
      </c>
      <c r="AT190" s="121">
        <v>1.1971541915910863E-2</v>
      </c>
      <c r="AU190" s="121">
        <v>6.7851963950044383E-3</v>
      </c>
      <c r="AV190" s="121">
        <v>6.7679209855050181E-3</v>
      </c>
      <c r="AW190" s="121">
        <v>1103.2752234385171</v>
      </c>
      <c r="AX190" s="121">
        <v>24.110633288711419</v>
      </c>
      <c r="AY190" s="253">
        <v>0.13377308879431324</v>
      </c>
      <c r="AZ190" s="253">
        <v>1.0349245200842438E-2</v>
      </c>
      <c r="BA190" s="121">
        <v>0.37544648614971127</v>
      </c>
      <c r="BB190" s="121">
        <v>0.29857576619502885</v>
      </c>
      <c r="BC190" s="121">
        <v>2.4990750596836606</v>
      </c>
      <c r="BD190" s="121">
        <v>4.6748210532608736</v>
      </c>
      <c r="BE190" s="121">
        <v>28.746821397171047</v>
      </c>
      <c r="BF190" s="121">
        <v>2.6147599920000002</v>
      </c>
      <c r="BG190" s="121">
        <v>22.861058875137367</v>
      </c>
      <c r="BH190" s="121">
        <v>2.0794014508800003</v>
      </c>
      <c r="BI190" s="121">
        <v>10.24260775684712</v>
      </c>
      <c r="BJ190" s="121">
        <v>0.93164947200000003</v>
      </c>
      <c r="BK190" s="121">
        <v>0.79241094099763221</v>
      </c>
      <c r="BL190" s="121">
        <v>7.2076296614400001E-2</v>
      </c>
      <c r="BM190" s="121">
        <v>361.85661557086632</v>
      </c>
      <c r="BN190" s="121">
        <v>6.4562399750085095</v>
      </c>
      <c r="BO190" s="121">
        <v>678.77570889749734</v>
      </c>
      <c r="BP190" s="121">
        <v>11.956506102208509</v>
      </c>
      <c r="BQ190" s="121"/>
      <c r="BR190" s="122"/>
      <c r="BS190" s="10"/>
      <c r="BT190" s="10"/>
      <c r="BU190" s="10"/>
      <c r="BV190" s="10"/>
      <c r="BW190" s="10"/>
      <c r="BX190" s="10"/>
      <c r="BY190" s="10"/>
      <c r="BZ190" s="10"/>
      <c r="CA190" s="10"/>
    </row>
    <row r="191" spans="2:79" x14ac:dyDescent="0.2">
      <c r="B191" s="123"/>
      <c r="C191" s="252"/>
      <c r="D191" s="252"/>
      <c r="E191" s="254"/>
      <c r="F191" s="254"/>
      <c r="G191" s="254"/>
      <c r="H191" s="121" t="s">
        <v>480</v>
      </c>
      <c r="I191" s="121" t="s">
        <v>480</v>
      </c>
      <c r="J191" s="121" t="s">
        <v>482</v>
      </c>
      <c r="K191" s="121" t="s">
        <v>482</v>
      </c>
      <c r="L191" s="121" t="s">
        <v>478</v>
      </c>
      <c r="M191" s="121">
        <v>35.616811599999998</v>
      </c>
      <c r="N191" s="121">
        <v>139.79578069999999</v>
      </c>
      <c r="O191" s="121">
        <v>35.616811599999998</v>
      </c>
      <c r="P191" s="121">
        <v>139.79578069999999</v>
      </c>
      <c r="Q191" s="121">
        <v>53.507096500000003</v>
      </c>
      <c r="R191" s="121">
        <v>9.96792329999999</v>
      </c>
      <c r="S191" s="121">
        <v>33.736540099999999</v>
      </c>
      <c r="T191" s="121">
        <v>-118.264982</v>
      </c>
      <c r="U191" s="121" t="s">
        <v>541</v>
      </c>
      <c r="V191" s="121">
        <v>0</v>
      </c>
      <c r="W191" s="121">
        <v>160.94</v>
      </c>
      <c r="X191" s="121">
        <v>9020.2972527982074</v>
      </c>
      <c r="Y191" s="121">
        <v>160.94</v>
      </c>
      <c r="Z191" s="121">
        <v>9136.6291838202542</v>
      </c>
      <c r="AA191" s="121">
        <v>160.94</v>
      </c>
      <c r="AB191" s="121">
        <v>5.7888000000000002</v>
      </c>
      <c r="AC191" s="121">
        <v>0.44784576000000004</v>
      </c>
      <c r="AD191" s="121">
        <v>16.2468</v>
      </c>
      <c r="AE191" s="121">
        <v>12.920352000000001</v>
      </c>
      <c r="AF191" s="121">
        <v>40.115819404799986</v>
      </c>
      <c r="AG191" s="121">
        <v>74.291699404799985</v>
      </c>
      <c r="AH191" s="121">
        <v>160.94</v>
      </c>
      <c r="AI191" s="121">
        <v>9181.2372527982079</v>
      </c>
      <c r="AJ191" s="253">
        <v>9297.5691838202547</v>
      </c>
      <c r="AK191" s="253">
        <v>0.93164947200000003</v>
      </c>
      <c r="AL191" s="253">
        <v>7.2076296614400001E-2</v>
      </c>
      <c r="AM191" s="121">
        <v>2.6147599920000002</v>
      </c>
      <c r="AN191" s="121">
        <v>2.0794014508800003</v>
      </c>
      <c r="AO191" s="121">
        <v>368.31285554587487</v>
      </c>
      <c r="AP191" s="121">
        <v>690.73221499970589</v>
      </c>
      <c r="AQ191" s="121">
        <v>8.4169999999999995E-2</v>
      </c>
      <c r="AR191" s="121">
        <v>8.4169999999999995E-2</v>
      </c>
      <c r="AS191" s="121">
        <v>8.4169999999999995E-2</v>
      </c>
      <c r="AT191" s="121">
        <v>8.4169999999999995E-2</v>
      </c>
      <c r="AU191" s="121">
        <v>6.7851963950044383E-3</v>
      </c>
      <c r="AV191" s="121">
        <v>6.7679209855050181E-3</v>
      </c>
      <c r="AW191" s="121">
        <v>1040.6323244683638</v>
      </c>
      <c r="AX191" s="121">
        <v>24.110633288711419</v>
      </c>
      <c r="AY191" s="253">
        <v>7.8416936058240003E-2</v>
      </c>
      <c r="AZ191" s="253">
        <v>6.0666618860340474E-3</v>
      </c>
      <c r="BA191" s="121">
        <v>0.22008434852663999</v>
      </c>
      <c r="BB191" s="121">
        <v>0.17502322012056962</v>
      </c>
      <c r="BC191" s="121">
        <v>2.4990750596836606</v>
      </c>
      <c r="BD191" s="121">
        <v>4.6748210532608736</v>
      </c>
      <c r="BE191" s="121">
        <v>0</v>
      </c>
      <c r="BF191" s="121">
        <v>2.6147599920000002</v>
      </c>
      <c r="BG191" s="121">
        <v>0</v>
      </c>
      <c r="BH191" s="121">
        <v>2.0794014508800003</v>
      </c>
      <c r="BI191" s="121">
        <v>0</v>
      </c>
      <c r="BJ191" s="121">
        <v>0.93164947200000003</v>
      </c>
      <c r="BK191" s="121">
        <v>0</v>
      </c>
      <c r="BL191" s="121">
        <v>7.2076296614400001E-2</v>
      </c>
      <c r="BM191" s="121">
        <v>361.85661557086632</v>
      </c>
      <c r="BN191" s="121">
        <v>6.4562399750085095</v>
      </c>
      <c r="BO191" s="121">
        <v>678.77570889749734</v>
      </c>
      <c r="BP191" s="121">
        <v>11.956506102208509</v>
      </c>
      <c r="BQ191" s="121"/>
      <c r="BR191" s="122"/>
      <c r="BS191" s="10"/>
      <c r="BT191" s="10"/>
      <c r="BU191" s="10"/>
      <c r="BV191" s="10"/>
      <c r="BW191" s="10"/>
      <c r="BX191" s="10"/>
      <c r="BY191" s="10"/>
      <c r="BZ191" s="10"/>
      <c r="CA191" s="10"/>
    </row>
    <row r="192" spans="2:79" x14ac:dyDescent="0.2">
      <c r="B192" s="123"/>
      <c r="C192" s="252"/>
      <c r="D192" s="252"/>
      <c r="E192" s="254"/>
      <c r="F192" s="254"/>
      <c r="G192" s="254"/>
      <c r="H192" s="121" t="s">
        <v>481</v>
      </c>
      <c r="I192" s="121" t="s">
        <v>480</v>
      </c>
      <c r="J192" s="121" t="s">
        <v>482</v>
      </c>
      <c r="K192" s="121" t="s">
        <v>482</v>
      </c>
      <c r="L192" s="121" t="s">
        <v>478</v>
      </c>
      <c r="M192" s="121">
        <v>35.1035355</v>
      </c>
      <c r="N192" s="121">
        <v>129.04236879999999</v>
      </c>
      <c r="O192" s="121">
        <v>35.616811599999998</v>
      </c>
      <c r="P192" s="121">
        <v>139.79578069999999</v>
      </c>
      <c r="Q192" s="121">
        <v>53.507096500000003</v>
      </c>
      <c r="R192" s="121">
        <v>9.96792329999999</v>
      </c>
      <c r="S192" s="121">
        <v>33.736540099999999</v>
      </c>
      <c r="T192" s="121">
        <v>-118.264982</v>
      </c>
      <c r="U192" s="121" t="s">
        <v>542</v>
      </c>
      <c r="V192" s="121">
        <v>978.51678319176233</v>
      </c>
      <c r="W192" s="121">
        <v>160.94</v>
      </c>
      <c r="X192" s="121">
        <v>9020.2972527982074</v>
      </c>
      <c r="Y192" s="121">
        <v>160.94</v>
      </c>
      <c r="Z192" s="121">
        <v>9136.6291838202542</v>
      </c>
      <c r="AA192" s="121">
        <v>160.94</v>
      </c>
      <c r="AB192" s="121">
        <v>5.7888000000000002</v>
      </c>
      <c r="AC192" s="121">
        <v>0.44784576000000004</v>
      </c>
      <c r="AD192" s="121">
        <v>16.2468</v>
      </c>
      <c r="AE192" s="121">
        <v>12.920352000000001</v>
      </c>
      <c r="AF192" s="121">
        <v>40.115819404799986</v>
      </c>
      <c r="AG192" s="121">
        <v>74.291699404799985</v>
      </c>
      <c r="AH192" s="121">
        <v>1139.4567831917623</v>
      </c>
      <c r="AI192" s="121">
        <v>9181.2372527982079</v>
      </c>
      <c r="AJ192" s="253">
        <v>9297.5691838202547</v>
      </c>
      <c r="AK192" s="253">
        <v>6.5960874265404739</v>
      </c>
      <c r="AL192" s="253">
        <v>0.51030088905567006</v>
      </c>
      <c r="AM192" s="121">
        <v>18.512526465159926</v>
      </c>
      <c r="AN192" s="121">
        <v>14.722182727625253</v>
      </c>
      <c r="AO192" s="121">
        <v>368.31285554587487</v>
      </c>
      <c r="AP192" s="121">
        <v>690.73221499970589</v>
      </c>
      <c r="AQ192" s="121">
        <v>1.652955341289717E-2</v>
      </c>
      <c r="AR192" s="121">
        <v>1.652955341289717E-2</v>
      </c>
      <c r="AS192" s="121">
        <v>1.652955341289717E-2</v>
      </c>
      <c r="AT192" s="121">
        <v>1.652955341289717E-2</v>
      </c>
      <c r="AU192" s="121">
        <v>6.7851963950044383E-3</v>
      </c>
      <c r="AV192" s="121">
        <v>6.7679209855050181E-3</v>
      </c>
      <c r="AW192" s="121">
        <v>1075.2755347652505</v>
      </c>
      <c r="AX192" s="121">
        <v>24.110633288711419</v>
      </c>
      <c r="AY192" s="253">
        <v>0.1090303794331402</v>
      </c>
      <c r="AZ192" s="253">
        <v>8.4350458022946113E-3</v>
      </c>
      <c r="BA192" s="121">
        <v>0.30600379501353342</v>
      </c>
      <c r="BB192" s="121">
        <v>0.24335110575071375</v>
      </c>
      <c r="BC192" s="121">
        <v>2.4990750596836606</v>
      </c>
      <c r="BD192" s="121">
        <v>4.6748210532608736</v>
      </c>
      <c r="BE192" s="121">
        <v>15.897766473159924</v>
      </c>
      <c r="BF192" s="121">
        <v>2.6147599920000002</v>
      </c>
      <c r="BG192" s="121">
        <v>12.642781276745254</v>
      </c>
      <c r="BH192" s="121">
        <v>2.0794014508800003</v>
      </c>
      <c r="BI192" s="121">
        <v>5.6644379545404737</v>
      </c>
      <c r="BJ192" s="121">
        <v>0.93164947200000003</v>
      </c>
      <c r="BK192" s="121">
        <v>0.4382245924412701</v>
      </c>
      <c r="BL192" s="121">
        <v>7.2076296614400001E-2</v>
      </c>
      <c r="BM192" s="121">
        <v>361.85661557086632</v>
      </c>
      <c r="BN192" s="121">
        <v>6.4562399750085095</v>
      </c>
      <c r="BO192" s="121">
        <v>678.77570889749734</v>
      </c>
      <c r="BP192" s="121">
        <v>11.956506102208509</v>
      </c>
      <c r="BQ192" s="121"/>
      <c r="BR192" s="122"/>
      <c r="BS192" s="10"/>
      <c r="BT192" s="10"/>
      <c r="BU192" s="10"/>
      <c r="BV192" s="10"/>
      <c r="BW192" s="10"/>
      <c r="BX192" s="10"/>
      <c r="BY192" s="10"/>
      <c r="BZ192" s="10"/>
      <c r="CA192" s="10"/>
    </row>
    <row r="193" spans="2:79" x14ac:dyDescent="0.2">
      <c r="B193" s="123"/>
      <c r="C193" s="252"/>
      <c r="D193" s="252"/>
      <c r="E193" s="254"/>
      <c r="F193" s="254"/>
      <c r="G193" s="254"/>
      <c r="H193" s="121" t="s">
        <v>482</v>
      </c>
      <c r="I193" s="121" t="s">
        <v>480</v>
      </c>
      <c r="J193" s="121" t="s">
        <v>482</v>
      </c>
      <c r="K193" s="121" t="s">
        <v>482</v>
      </c>
      <c r="L193" s="121" t="s">
        <v>478</v>
      </c>
      <c r="M193" s="121">
        <v>53.507096500000003</v>
      </c>
      <c r="N193" s="121">
        <v>9.96792329999999</v>
      </c>
      <c r="O193" s="121">
        <v>35.616811599999998</v>
      </c>
      <c r="P193" s="121">
        <v>139.79578069999999</v>
      </c>
      <c r="Q193" s="121">
        <v>53.507096500000003</v>
      </c>
      <c r="R193" s="121">
        <v>9.96792329999999</v>
      </c>
      <c r="S193" s="121">
        <v>33.736540099999999</v>
      </c>
      <c r="T193" s="121">
        <v>-118.264982</v>
      </c>
      <c r="U193" s="121" t="s">
        <v>542</v>
      </c>
      <c r="V193" s="121">
        <v>9020.2972527982074</v>
      </c>
      <c r="W193" s="121">
        <v>160.94</v>
      </c>
      <c r="X193" s="121">
        <v>9020.2972527982074</v>
      </c>
      <c r="Y193" s="121">
        <v>160.94</v>
      </c>
      <c r="Z193" s="121">
        <v>9136.6291838202542</v>
      </c>
      <c r="AA193" s="121">
        <v>160.94</v>
      </c>
      <c r="AB193" s="121">
        <v>5.7888000000000002</v>
      </c>
      <c r="AC193" s="121">
        <v>0.44784576000000004</v>
      </c>
      <c r="AD193" s="121">
        <v>16.2468</v>
      </c>
      <c r="AE193" s="121">
        <v>12.920352000000001</v>
      </c>
      <c r="AF193" s="121">
        <v>40.115819404799986</v>
      </c>
      <c r="AG193" s="121">
        <v>74.291699404799985</v>
      </c>
      <c r="AH193" s="121">
        <v>9181.2372527982079</v>
      </c>
      <c r="AI193" s="121">
        <v>9181.2372527982079</v>
      </c>
      <c r="AJ193" s="253">
        <v>9297.5691838202547</v>
      </c>
      <c r="AK193" s="253">
        <v>53.148346208998262</v>
      </c>
      <c r="AL193" s="253">
        <v>4.111778175219726</v>
      </c>
      <c r="AM193" s="121">
        <v>149.16572539876191</v>
      </c>
      <c r="AN193" s="121">
        <v>118.62481710166584</v>
      </c>
      <c r="AO193" s="121">
        <v>368.31285554587487</v>
      </c>
      <c r="AP193" s="121">
        <v>690.73221499970589</v>
      </c>
      <c r="AQ193" s="121">
        <v>6.7851963950044383E-3</v>
      </c>
      <c r="AR193" s="121">
        <v>6.7851963950044383E-3</v>
      </c>
      <c r="AS193" s="121">
        <v>6.7851963950044383E-3</v>
      </c>
      <c r="AT193" s="121">
        <v>6.7851963950044383E-3</v>
      </c>
      <c r="AU193" s="121">
        <v>6.7851963950044383E-3</v>
      </c>
      <c r="AV193" s="121">
        <v>6.7679209855050181E-3</v>
      </c>
      <c r="AW193" s="121">
        <v>1359.9851041415152</v>
      </c>
      <c r="AX193" s="121">
        <v>24.110633288711419</v>
      </c>
      <c r="AY193" s="253">
        <v>0.3606219670977428</v>
      </c>
      <c r="AZ193" s="253">
        <v>2.7899222451558812E-2</v>
      </c>
      <c r="BA193" s="121">
        <v>1.0121187422339013</v>
      </c>
      <c r="BB193" s="121">
        <v>0.80489268135628389</v>
      </c>
      <c r="BC193" s="121">
        <v>2.4990750596836606</v>
      </c>
      <c r="BD193" s="121">
        <v>4.6748210532608736</v>
      </c>
      <c r="BE193" s="121">
        <v>146.55096540676192</v>
      </c>
      <c r="BF193" s="121">
        <v>2.6147599920000002</v>
      </c>
      <c r="BG193" s="121">
        <v>116.54541565078584</v>
      </c>
      <c r="BH193" s="121">
        <v>2.0794014508800003</v>
      </c>
      <c r="BI193" s="121">
        <v>52.216696736998266</v>
      </c>
      <c r="BJ193" s="121">
        <v>0.93164947200000003</v>
      </c>
      <c r="BK193" s="121">
        <v>4.0397018786053263</v>
      </c>
      <c r="BL193" s="121">
        <v>7.2076296614400001E-2</v>
      </c>
      <c r="BM193" s="121">
        <v>361.85661557086632</v>
      </c>
      <c r="BN193" s="121">
        <v>6.4562399750085095</v>
      </c>
      <c r="BO193" s="121">
        <v>678.77570889749734</v>
      </c>
      <c r="BP193" s="121">
        <v>11.956506102208509</v>
      </c>
      <c r="BQ193" s="121"/>
      <c r="BR193" s="122"/>
      <c r="BS193" s="10"/>
      <c r="BT193" s="10"/>
      <c r="BU193" s="10"/>
      <c r="BV193" s="10"/>
      <c r="BW193" s="10"/>
      <c r="BX193" s="10"/>
      <c r="BY193" s="10"/>
      <c r="BZ193" s="10"/>
      <c r="CA193" s="10"/>
    </row>
    <row r="194" spans="2:79" x14ac:dyDescent="0.2">
      <c r="B194" s="123" t="str">
        <f>'[1]LIB Maf LCI'!C28</f>
        <v>Toyota Prius PHEV</v>
      </c>
      <c r="C194" s="252" t="str">
        <f>'[1]LIB Maf LCI'!D28</f>
        <v>PHEV</v>
      </c>
      <c r="D194" s="252" t="str">
        <f>'[1]LIB Maf LCI'!H28</f>
        <v>Japan</v>
      </c>
      <c r="E194" s="254" t="str">
        <f>'[1]LIB Maf LCI'!I28</f>
        <v>Japan</v>
      </c>
      <c r="F194" s="254">
        <f>F109</f>
        <v>0</v>
      </c>
      <c r="G194" s="254">
        <f>F109</f>
        <v>0</v>
      </c>
      <c r="H194" s="121" t="s">
        <v>478</v>
      </c>
      <c r="I194" s="121" t="s">
        <v>480</v>
      </c>
      <c r="J194" s="121" t="s">
        <v>480</v>
      </c>
      <c r="K194" s="121" t="s">
        <v>480</v>
      </c>
      <c r="L194" s="121" t="s">
        <v>478</v>
      </c>
      <c r="M194" s="121">
        <v>33.736540099999999</v>
      </c>
      <c r="N194" s="121">
        <v>-118.264982</v>
      </c>
      <c r="O194" s="121">
        <v>35.616811599999998</v>
      </c>
      <c r="P194" s="121">
        <v>139.79578069999999</v>
      </c>
      <c r="Q194" s="121">
        <v>35.616811599999998</v>
      </c>
      <c r="R194" s="121">
        <v>139.79578069999999</v>
      </c>
      <c r="S194" s="121">
        <v>33.736540099999999</v>
      </c>
      <c r="T194" s="121">
        <v>-118.264982</v>
      </c>
      <c r="U194" s="121" t="s">
        <v>542</v>
      </c>
      <c r="V194" s="121">
        <v>8852.6976130126332</v>
      </c>
      <c r="W194" s="121">
        <v>160.94</v>
      </c>
      <c r="X194" s="121">
        <v>0</v>
      </c>
      <c r="Y194" s="121">
        <v>0</v>
      </c>
      <c r="Z194" s="121">
        <v>8852.6976130126332</v>
      </c>
      <c r="AA194" s="121">
        <v>160.94</v>
      </c>
      <c r="AB194" s="121">
        <v>5.4719999999999995</v>
      </c>
      <c r="AC194" s="121">
        <v>0.45334079999999999</v>
      </c>
      <c r="AD194" s="121">
        <v>15.327839999999998</v>
      </c>
      <c r="AE194" s="121">
        <v>12.404159999999999</v>
      </c>
      <c r="AF194" s="121">
        <v>38.203688755199998</v>
      </c>
      <c r="AG194" s="121">
        <v>71.515848755199997</v>
      </c>
      <c r="AH194" s="121">
        <v>9013.6376130126337</v>
      </c>
      <c r="AI194" s="121">
        <v>0</v>
      </c>
      <c r="AJ194" s="253">
        <v>9013.6376130126337</v>
      </c>
      <c r="AK194" s="253">
        <v>49.322625018405127</v>
      </c>
      <c r="AL194" s="253">
        <v>4.0862496863932378</v>
      </c>
      <c r="AM194" s="121">
        <v>138.15959515023957</v>
      </c>
      <c r="AN194" s="121">
        <v>111.80660313382678</v>
      </c>
      <c r="AO194" s="121">
        <v>0</v>
      </c>
      <c r="AP194" s="121">
        <v>644.61794426639347</v>
      </c>
      <c r="AQ194" s="121">
        <v>6.8108691111868676E-3</v>
      </c>
      <c r="AR194" s="121">
        <v>6.8108691111868676E-3</v>
      </c>
      <c r="AS194" s="121">
        <v>6.8108691111868676E-3</v>
      </c>
      <c r="AT194" s="121">
        <v>6.8108691111868676E-3</v>
      </c>
      <c r="AU194" s="121">
        <v>0</v>
      </c>
      <c r="AV194" s="121">
        <v>6.8108691111868676E-3</v>
      </c>
      <c r="AW194" s="121">
        <v>931.06644412824414</v>
      </c>
      <c r="AX194" s="121">
        <v>16.926573127013885</v>
      </c>
      <c r="AY194" s="253">
        <v>0.33592994322050806</v>
      </c>
      <c r="AZ194" s="253">
        <v>2.7830911769652727E-2</v>
      </c>
      <c r="BA194" s="121">
        <v>0.94098691902284959</v>
      </c>
      <c r="BB194" s="121">
        <v>0.76150013971090968</v>
      </c>
      <c r="BC194" s="121">
        <v>0</v>
      </c>
      <c r="BD194" s="121">
        <v>4.390408445120757</v>
      </c>
      <c r="BE194" s="121">
        <v>135.69273258063953</v>
      </c>
      <c r="BF194" s="121">
        <v>2.4668625695999999</v>
      </c>
      <c r="BG194" s="121">
        <v>109.81027762342678</v>
      </c>
      <c r="BH194" s="121">
        <v>1.9963255103999997</v>
      </c>
      <c r="BI194" s="121">
        <v>48.441961338405129</v>
      </c>
      <c r="BJ194" s="121">
        <v>0.88066367999999984</v>
      </c>
      <c r="BK194" s="121">
        <v>4.0132890180412373</v>
      </c>
      <c r="BL194" s="121">
        <v>7.2960668352000005E-2</v>
      </c>
      <c r="BM194" s="121">
        <v>0</v>
      </c>
      <c r="BN194" s="121">
        <v>0</v>
      </c>
      <c r="BO194" s="121">
        <v>633.10818356773154</v>
      </c>
      <c r="BP194" s="121">
        <v>11.509760698661887</v>
      </c>
      <c r="BQ194" s="121"/>
      <c r="BR194" s="122"/>
      <c r="BS194" s="10"/>
      <c r="BT194" s="10"/>
      <c r="BU194" s="10"/>
      <c r="BV194" s="10"/>
      <c r="BW194" s="10"/>
      <c r="BX194" s="10"/>
      <c r="BY194" s="10"/>
      <c r="BZ194" s="10"/>
      <c r="CA194" s="10"/>
    </row>
    <row r="195" spans="2:79" x14ac:dyDescent="0.2">
      <c r="B195" s="123"/>
      <c r="C195" s="252"/>
      <c r="D195" s="252"/>
      <c r="E195" s="254"/>
      <c r="F195" s="254"/>
      <c r="G195" s="254"/>
      <c r="H195" s="121" t="s">
        <v>479</v>
      </c>
      <c r="I195" s="121" t="s">
        <v>480</v>
      </c>
      <c r="J195" s="121" t="s">
        <v>480</v>
      </c>
      <c r="K195" s="121" t="s">
        <v>480</v>
      </c>
      <c r="L195" s="121" t="s">
        <v>478</v>
      </c>
      <c r="M195" s="121">
        <v>31.230416000000002</v>
      </c>
      <c r="N195" s="121">
        <v>121.47370100000001</v>
      </c>
      <c r="O195" s="121">
        <v>35.616811599999998</v>
      </c>
      <c r="P195" s="121">
        <v>139.79578069999999</v>
      </c>
      <c r="Q195" s="121">
        <v>35.616811599999998</v>
      </c>
      <c r="R195" s="121">
        <v>139.79578069999999</v>
      </c>
      <c r="S195" s="121">
        <v>33.736540099999999</v>
      </c>
      <c r="T195" s="121">
        <v>-118.264982</v>
      </c>
      <c r="U195" s="121" t="s">
        <v>542</v>
      </c>
      <c r="V195" s="121">
        <v>1769.3835953646901</v>
      </c>
      <c r="W195" s="121">
        <v>160.94</v>
      </c>
      <c r="X195" s="121">
        <v>0</v>
      </c>
      <c r="Y195" s="121">
        <v>0</v>
      </c>
      <c r="Z195" s="121">
        <v>8852.6976130126332</v>
      </c>
      <c r="AA195" s="121">
        <v>160.94</v>
      </c>
      <c r="AB195" s="121">
        <v>5.4719999999999995</v>
      </c>
      <c r="AC195" s="121">
        <v>0.45334079999999999</v>
      </c>
      <c r="AD195" s="121">
        <v>15.327839999999998</v>
      </c>
      <c r="AE195" s="121">
        <v>12.404159999999999</v>
      </c>
      <c r="AF195" s="121">
        <v>38.203688755199998</v>
      </c>
      <c r="AG195" s="121">
        <v>71.515848755199997</v>
      </c>
      <c r="AH195" s="121">
        <v>1930.3235953646902</v>
      </c>
      <c r="AI195" s="121">
        <v>0</v>
      </c>
      <c r="AJ195" s="253">
        <v>9013.6376130126337</v>
      </c>
      <c r="AK195" s="253">
        <v>10.562730713835585</v>
      </c>
      <c r="AL195" s="253">
        <v>0.87509444298150496</v>
      </c>
      <c r="AM195" s="121">
        <v>29.587691217974708</v>
      </c>
      <c r="AN195" s="121">
        <v>23.944042728678873</v>
      </c>
      <c r="AO195" s="121">
        <v>0</v>
      </c>
      <c r="AP195" s="121">
        <v>644.61794426639347</v>
      </c>
      <c r="AQ195" s="121">
        <v>1.1971541915910863E-2</v>
      </c>
      <c r="AR195" s="121">
        <v>1.1971541915910863E-2</v>
      </c>
      <c r="AS195" s="121">
        <v>1.1971541915910863E-2</v>
      </c>
      <c r="AT195" s="121">
        <v>1.1971541915910863E-2</v>
      </c>
      <c r="AU195" s="121">
        <v>0</v>
      </c>
      <c r="AV195" s="121">
        <v>6.8108691111868676E-3</v>
      </c>
      <c r="AW195" s="121">
        <v>692.66093024285021</v>
      </c>
      <c r="AX195" s="121">
        <v>16.926573127013885</v>
      </c>
      <c r="AY195" s="253">
        <v>0.12645217348716178</v>
      </c>
      <c r="AZ195" s="253">
        <v>1.0476229804533756E-2</v>
      </c>
      <c r="BA195" s="121">
        <v>0.35421028561101198</v>
      </c>
      <c r="BB195" s="121">
        <v>0.28664711116273983</v>
      </c>
      <c r="BC195" s="121">
        <v>0</v>
      </c>
      <c r="BD195" s="121">
        <v>4.390408445120757</v>
      </c>
      <c r="BE195" s="121">
        <v>27.120828648374708</v>
      </c>
      <c r="BF195" s="121">
        <v>2.4668625695999999</v>
      </c>
      <c r="BG195" s="121">
        <v>21.947717218278875</v>
      </c>
      <c r="BH195" s="121">
        <v>1.9963255103999997</v>
      </c>
      <c r="BI195" s="121">
        <v>9.6820670338355832</v>
      </c>
      <c r="BJ195" s="121">
        <v>0.88066367999999984</v>
      </c>
      <c r="BK195" s="121">
        <v>0.80213377462950486</v>
      </c>
      <c r="BL195" s="121">
        <v>7.2960668352000005E-2</v>
      </c>
      <c r="BM195" s="121">
        <v>0</v>
      </c>
      <c r="BN195" s="121">
        <v>0</v>
      </c>
      <c r="BO195" s="121">
        <v>633.10818356773154</v>
      </c>
      <c r="BP195" s="121">
        <v>11.509760698661887</v>
      </c>
      <c r="BQ195" s="121"/>
      <c r="BR195" s="122"/>
      <c r="BS195" s="10"/>
      <c r="BT195" s="10"/>
      <c r="BU195" s="10"/>
      <c r="BV195" s="10"/>
      <c r="BW195" s="10"/>
      <c r="BX195" s="10"/>
      <c r="BY195" s="10"/>
      <c r="BZ195" s="10"/>
      <c r="CA195" s="10"/>
    </row>
    <row r="196" spans="2:79" x14ac:dyDescent="0.2">
      <c r="B196" s="123"/>
      <c r="C196" s="252"/>
      <c r="D196" s="252"/>
      <c r="E196" s="254"/>
      <c r="F196" s="254"/>
      <c r="G196" s="254"/>
      <c r="H196" s="121" t="s">
        <v>480</v>
      </c>
      <c r="I196" s="121" t="s">
        <v>480</v>
      </c>
      <c r="J196" s="121" t="s">
        <v>480</v>
      </c>
      <c r="K196" s="121" t="s">
        <v>480</v>
      </c>
      <c r="L196" s="121" t="s">
        <v>478</v>
      </c>
      <c r="M196" s="121">
        <v>35.616811599999998</v>
      </c>
      <c r="N196" s="121">
        <v>139.79578069999999</v>
      </c>
      <c r="O196" s="121">
        <v>35.616811599999998</v>
      </c>
      <c r="P196" s="121">
        <v>139.79578069999999</v>
      </c>
      <c r="Q196" s="121">
        <v>35.616811599999998</v>
      </c>
      <c r="R196" s="121">
        <v>139.79578069999999</v>
      </c>
      <c r="S196" s="121">
        <v>33.736540099999999</v>
      </c>
      <c r="T196" s="121">
        <v>-118.264982</v>
      </c>
      <c r="U196" s="121" t="s">
        <v>541</v>
      </c>
      <c r="V196" s="121">
        <v>0</v>
      </c>
      <c r="W196" s="121">
        <v>160.94</v>
      </c>
      <c r="X196" s="121">
        <v>0</v>
      </c>
      <c r="Y196" s="121">
        <v>0</v>
      </c>
      <c r="Z196" s="121">
        <v>8852.6976130126332</v>
      </c>
      <c r="AA196" s="121">
        <v>160.94</v>
      </c>
      <c r="AB196" s="121">
        <v>5.4719999999999995</v>
      </c>
      <c r="AC196" s="121">
        <v>0.45334079999999999</v>
      </c>
      <c r="AD196" s="121">
        <v>15.327839999999998</v>
      </c>
      <c r="AE196" s="121">
        <v>12.404159999999999</v>
      </c>
      <c r="AF196" s="121">
        <v>38.203688755199998</v>
      </c>
      <c r="AG196" s="121">
        <v>71.515848755199997</v>
      </c>
      <c r="AH196" s="121">
        <v>160.94</v>
      </c>
      <c r="AI196" s="121">
        <v>0</v>
      </c>
      <c r="AJ196" s="253">
        <v>9013.6376130126337</v>
      </c>
      <c r="AK196" s="253">
        <v>0.88066367999999984</v>
      </c>
      <c r="AL196" s="253">
        <v>7.2960668352000005E-2</v>
      </c>
      <c r="AM196" s="121">
        <v>2.4668625695999999</v>
      </c>
      <c r="AN196" s="121">
        <v>1.9963255103999997</v>
      </c>
      <c r="AO196" s="121">
        <v>0</v>
      </c>
      <c r="AP196" s="121">
        <v>644.61794426639347</v>
      </c>
      <c r="AQ196" s="121">
        <v>8.4169999999999995E-2</v>
      </c>
      <c r="AR196" s="121">
        <v>8.4169999999999995E-2</v>
      </c>
      <c r="AS196" s="121">
        <v>8.4169999999999995E-2</v>
      </c>
      <c r="AT196" s="121">
        <v>8.4169999999999995E-2</v>
      </c>
      <c r="AU196" s="121">
        <v>0</v>
      </c>
      <c r="AV196" s="121">
        <v>6.8108691111868676E-3</v>
      </c>
      <c r="AW196" s="121">
        <v>633.10818356773154</v>
      </c>
      <c r="AX196" s="121">
        <v>16.926573127013885</v>
      </c>
      <c r="AY196" s="253">
        <v>7.4125461945599977E-2</v>
      </c>
      <c r="AZ196" s="253">
        <v>6.1410994551878402E-3</v>
      </c>
      <c r="BA196" s="121">
        <v>0.20763582248323198</v>
      </c>
      <c r="BB196" s="121">
        <v>0.16803071821036797</v>
      </c>
      <c r="BC196" s="121">
        <v>0</v>
      </c>
      <c r="BD196" s="121">
        <v>4.390408445120757</v>
      </c>
      <c r="BE196" s="121">
        <v>0</v>
      </c>
      <c r="BF196" s="121">
        <v>2.4668625695999999</v>
      </c>
      <c r="BG196" s="121">
        <v>0</v>
      </c>
      <c r="BH196" s="121">
        <v>1.9963255103999997</v>
      </c>
      <c r="BI196" s="121">
        <v>0</v>
      </c>
      <c r="BJ196" s="121">
        <v>0.88066367999999984</v>
      </c>
      <c r="BK196" s="121">
        <v>0</v>
      </c>
      <c r="BL196" s="121">
        <v>7.2960668352000005E-2</v>
      </c>
      <c r="BM196" s="121">
        <v>0</v>
      </c>
      <c r="BN196" s="121">
        <v>0</v>
      </c>
      <c r="BO196" s="121">
        <v>633.10818356773154</v>
      </c>
      <c r="BP196" s="121">
        <v>11.509760698661887</v>
      </c>
      <c r="BQ196" s="121"/>
      <c r="BR196" s="122"/>
      <c r="BS196" s="10"/>
      <c r="BT196" s="10"/>
      <c r="BU196" s="10"/>
      <c r="BV196" s="10"/>
      <c r="BW196" s="10"/>
      <c r="BX196" s="10"/>
      <c r="BY196" s="10"/>
      <c r="BZ196" s="10"/>
      <c r="CA196" s="10"/>
    </row>
    <row r="197" spans="2:79" x14ac:dyDescent="0.2">
      <c r="B197" s="123"/>
      <c r="C197" s="252"/>
      <c r="D197" s="252"/>
      <c r="E197" s="254"/>
      <c r="F197" s="254"/>
      <c r="G197" s="254"/>
      <c r="H197" s="121" t="s">
        <v>481</v>
      </c>
      <c r="I197" s="121" t="s">
        <v>480</v>
      </c>
      <c r="J197" s="121" t="s">
        <v>480</v>
      </c>
      <c r="K197" s="121" t="s">
        <v>480</v>
      </c>
      <c r="L197" s="121" t="s">
        <v>478</v>
      </c>
      <c r="M197" s="121">
        <v>35.1035355</v>
      </c>
      <c r="N197" s="121">
        <v>129.04236879999999</v>
      </c>
      <c r="O197" s="121">
        <v>35.616811599999998</v>
      </c>
      <c r="P197" s="121">
        <v>139.79578069999999</v>
      </c>
      <c r="Q197" s="121">
        <v>35.616811599999998</v>
      </c>
      <c r="R197" s="121">
        <v>139.79578069999999</v>
      </c>
      <c r="S197" s="121">
        <v>33.736540099999999</v>
      </c>
      <c r="T197" s="121">
        <v>-118.264982</v>
      </c>
      <c r="U197" s="121" t="s">
        <v>542</v>
      </c>
      <c r="V197" s="121">
        <v>978.51678319176233</v>
      </c>
      <c r="W197" s="121">
        <v>160.94</v>
      </c>
      <c r="X197" s="121">
        <v>0</v>
      </c>
      <c r="Y197" s="121">
        <v>0</v>
      </c>
      <c r="Z197" s="121">
        <v>8852.6976130126332</v>
      </c>
      <c r="AA197" s="121">
        <v>160.94</v>
      </c>
      <c r="AB197" s="121">
        <v>5.4719999999999995</v>
      </c>
      <c r="AC197" s="121">
        <v>0.45334079999999999</v>
      </c>
      <c r="AD197" s="121">
        <v>15.327839999999998</v>
      </c>
      <c r="AE197" s="121">
        <v>12.404159999999999</v>
      </c>
      <c r="AF197" s="121">
        <v>38.203688755199998</v>
      </c>
      <c r="AG197" s="121">
        <v>71.515848755199997</v>
      </c>
      <c r="AH197" s="121">
        <v>1139.4567831917623</v>
      </c>
      <c r="AI197" s="121">
        <v>0</v>
      </c>
      <c r="AJ197" s="253">
        <v>9013.6376130126337</v>
      </c>
      <c r="AK197" s="253">
        <v>6.2351075176253223</v>
      </c>
      <c r="AL197" s="253">
        <v>0.51656224965758013</v>
      </c>
      <c r="AM197" s="121">
        <v>17.465411259678017</v>
      </c>
      <c r="AN197" s="121">
        <v>14.134004251795929</v>
      </c>
      <c r="AO197" s="121">
        <v>0</v>
      </c>
      <c r="AP197" s="121">
        <v>644.61794426639347</v>
      </c>
      <c r="AQ197" s="121">
        <v>1.652955341289717E-2</v>
      </c>
      <c r="AR197" s="121">
        <v>1.652955341289717E-2</v>
      </c>
      <c r="AS197" s="121">
        <v>1.652955341289717E-2</v>
      </c>
      <c r="AT197" s="121">
        <v>1.652955341289717E-2</v>
      </c>
      <c r="AU197" s="121">
        <v>0</v>
      </c>
      <c r="AV197" s="121">
        <v>6.8108691111868676E-3</v>
      </c>
      <c r="AW197" s="121">
        <v>666.04245641813634</v>
      </c>
      <c r="AX197" s="121">
        <v>16.926573127013885</v>
      </c>
      <c r="AY197" s="253">
        <v>0.10306354274774444</v>
      </c>
      <c r="AZ197" s="253">
        <v>8.5385432968012945E-3</v>
      </c>
      <c r="BA197" s="121">
        <v>0.28869544829506344</v>
      </c>
      <c r="BB197" s="121">
        <v>0.23362877821817651</v>
      </c>
      <c r="BC197" s="121">
        <v>0</v>
      </c>
      <c r="BD197" s="121">
        <v>4.390408445120757</v>
      </c>
      <c r="BE197" s="121">
        <v>14.998548690078021</v>
      </c>
      <c r="BF197" s="121">
        <v>2.4668625695999999</v>
      </c>
      <c r="BG197" s="121">
        <v>12.137678741395931</v>
      </c>
      <c r="BH197" s="121">
        <v>1.9963255103999997</v>
      </c>
      <c r="BI197" s="121">
        <v>5.3544438376253227</v>
      </c>
      <c r="BJ197" s="121">
        <v>0.88066367999999984</v>
      </c>
      <c r="BK197" s="121">
        <v>0.44360158130558003</v>
      </c>
      <c r="BL197" s="121">
        <v>7.2960668352000005E-2</v>
      </c>
      <c r="BM197" s="121">
        <v>0</v>
      </c>
      <c r="BN197" s="121">
        <v>0</v>
      </c>
      <c r="BO197" s="121">
        <v>633.10818356773154</v>
      </c>
      <c r="BP197" s="121">
        <v>11.509760698661887</v>
      </c>
      <c r="BQ197" s="121"/>
      <c r="BR197" s="122"/>
      <c r="BS197" s="10"/>
      <c r="BT197" s="10"/>
      <c r="BU197" s="10"/>
      <c r="BV197" s="10"/>
      <c r="BW197" s="10"/>
      <c r="BX197" s="10"/>
      <c r="BY197" s="10"/>
      <c r="BZ197" s="10"/>
      <c r="CA197" s="10"/>
    </row>
    <row r="198" spans="2:79" x14ac:dyDescent="0.2">
      <c r="B198" s="123"/>
      <c r="C198" s="252"/>
      <c r="D198" s="252"/>
      <c r="E198" s="254"/>
      <c r="F198" s="254"/>
      <c r="G198" s="254"/>
      <c r="H198" s="121" t="s">
        <v>482</v>
      </c>
      <c r="I198" s="121" t="s">
        <v>480</v>
      </c>
      <c r="J198" s="121" t="s">
        <v>480</v>
      </c>
      <c r="K198" s="121" t="s">
        <v>480</v>
      </c>
      <c r="L198" s="121" t="s">
        <v>478</v>
      </c>
      <c r="M198" s="121">
        <v>53.507096500000003</v>
      </c>
      <c r="N198" s="121">
        <v>9.96792329999999</v>
      </c>
      <c r="O198" s="121">
        <v>35.616811599999998</v>
      </c>
      <c r="P198" s="121">
        <v>139.79578069999999</v>
      </c>
      <c r="Q198" s="121">
        <v>35.616811599999998</v>
      </c>
      <c r="R198" s="121">
        <v>139.79578069999999</v>
      </c>
      <c r="S198" s="121">
        <v>33.736540099999999</v>
      </c>
      <c r="T198" s="121">
        <v>-118.264982</v>
      </c>
      <c r="U198" s="121" t="s">
        <v>542</v>
      </c>
      <c r="V198" s="121">
        <v>9020.2972527982074</v>
      </c>
      <c r="W198" s="121">
        <v>160.94</v>
      </c>
      <c r="X198" s="121">
        <v>0</v>
      </c>
      <c r="Y198" s="121">
        <v>0</v>
      </c>
      <c r="Z198" s="121">
        <v>8852.6976130126332</v>
      </c>
      <c r="AA198" s="121">
        <v>160.94</v>
      </c>
      <c r="AB198" s="121">
        <v>5.4719999999999995</v>
      </c>
      <c r="AC198" s="121">
        <v>0.45334079999999999</v>
      </c>
      <c r="AD198" s="121">
        <v>15.327839999999998</v>
      </c>
      <c r="AE198" s="121">
        <v>12.404159999999999</v>
      </c>
      <c r="AF198" s="121">
        <v>38.203688755199998</v>
      </c>
      <c r="AG198" s="121">
        <v>71.515848755199997</v>
      </c>
      <c r="AH198" s="121">
        <v>9181.2372527982079</v>
      </c>
      <c r="AI198" s="121">
        <v>0</v>
      </c>
      <c r="AJ198" s="253">
        <v>9013.6376130126337</v>
      </c>
      <c r="AK198" s="253">
        <v>50.23973024731179</v>
      </c>
      <c r="AL198" s="253">
        <v>4.1622294411733423</v>
      </c>
      <c r="AM198" s="121">
        <v>140.72853561293044</v>
      </c>
      <c r="AN198" s="121">
        <v>113.88553588166941</v>
      </c>
      <c r="AO198" s="121">
        <v>0</v>
      </c>
      <c r="AP198" s="121">
        <v>644.61794426639347</v>
      </c>
      <c r="AQ198" s="121">
        <v>6.7851963950044383E-3</v>
      </c>
      <c r="AR198" s="121">
        <v>6.7851963950044383E-3</v>
      </c>
      <c r="AS198" s="121">
        <v>6.7851963950044383E-3</v>
      </c>
      <c r="AT198" s="121">
        <v>6.7851963950044383E-3</v>
      </c>
      <c r="AU198" s="121">
        <v>0</v>
      </c>
      <c r="AV198" s="121">
        <v>6.8108691111868676E-3</v>
      </c>
      <c r="AW198" s="121">
        <v>936.70740232246465</v>
      </c>
      <c r="AX198" s="121">
        <v>16.926573127013885</v>
      </c>
      <c r="AY198" s="253">
        <v>0.34088643656005541</v>
      </c>
      <c r="AZ198" s="253">
        <v>2.8241544199430698E-2</v>
      </c>
      <c r="BA198" s="121">
        <v>0.95487075251510933</v>
      </c>
      <c r="BB198" s="121">
        <v>0.7727357275074519</v>
      </c>
      <c r="BC198" s="121">
        <v>0</v>
      </c>
      <c r="BD198" s="121">
        <v>4.390408445120757</v>
      </c>
      <c r="BE198" s="121">
        <v>138.26167304333046</v>
      </c>
      <c r="BF198" s="121">
        <v>2.4668625695999999</v>
      </c>
      <c r="BG198" s="121">
        <v>111.88921037126941</v>
      </c>
      <c r="BH198" s="121">
        <v>1.9963255103999997</v>
      </c>
      <c r="BI198" s="121">
        <v>49.359066567311785</v>
      </c>
      <c r="BJ198" s="121">
        <v>0.88066367999999984</v>
      </c>
      <c r="BK198" s="121">
        <v>4.0892687728213417</v>
      </c>
      <c r="BL198" s="121">
        <v>7.2960668352000005E-2</v>
      </c>
      <c r="BM198" s="121">
        <v>0</v>
      </c>
      <c r="BN198" s="121">
        <v>0</v>
      </c>
      <c r="BO198" s="121">
        <v>633.10818356773154</v>
      </c>
      <c r="BP198" s="121">
        <v>11.509760698661887</v>
      </c>
      <c r="BQ198" s="121"/>
      <c r="BR198" s="122"/>
      <c r="BS198" s="10"/>
      <c r="BT198" s="10"/>
      <c r="BU198" s="10"/>
      <c r="BV198" s="10"/>
      <c r="BW198" s="10"/>
      <c r="BX198" s="10"/>
      <c r="BY198" s="10"/>
      <c r="BZ198" s="10"/>
      <c r="CA198" s="10"/>
    </row>
    <row r="199" spans="2:79" x14ac:dyDescent="0.2">
      <c r="B199" s="123" t="str">
        <f>'[1]LIB Maf LCI'!C29</f>
        <v>Volvo XC60 Plug In</v>
      </c>
      <c r="C199" s="252" t="str">
        <f>'[1]LIB Maf LCI'!D29</f>
        <v>PHEV</v>
      </c>
      <c r="D199" s="252" t="str">
        <f>'[1]LIB Maf LCI'!H29</f>
        <v>Poland</v>
      </c>
      <c r="E199" s="254" t="str">
        <f>'[1]LIB Maf LCI'!I29</f>
        <v>Poland</v>
      </c>
      <c r="F199" s="254" t="str">
        <f>F69</f>
        <v>Gdansk, Poland</v>
      </c>
      <c r="G199" s="254" t="str">
        <f>F69</f>
        <v>Gdansk, Poland</v>
      </c>
      <c r="H199" s="121" t="s">
        <v>478</v>
      </c>
      <c r="I199" s="121" t="s">
        <v>543</v>
      </c>
      <c r="J199" s="121" t="s">
        <v>543</v>
      </c>
      <c r="K199" s="121" t="s">
        <v>552</v>
      </c>
      <c r="L199" s="121" t="s">
        <v>478</v>
      </c>
      <c r="M199" s="121">
        <v>33.736540099999999</v>
      </c>
      <c r="N199" s="121">
        <v>-118.264982</v>
      </c>
      <c r="O199" s="121">
        <v>54.400246299999999</v>
      </c>
      <c r="P199" s="121">
        <v>18.677374199999999</v>
      </c>
      <c r="Q199" s="121">
        <v>54.400246299999999</v>
      </c>
      <c r="R199" s="121">
        <v>18.677374199999999</v>
      </c>
      <c r="S199" s="121">
        <v>33.736540099999999</v>
      </c>
      <c r="T199" s="121">
        <v>-118.264982</v>
      </c>
      <c r="U199" s="121" t="s">
        <v>542</v>
      </c>
      <c r="V199" s="121">
        <v>9410.9302813394061</v>
      </c>
      <c r="W199" s="121">
        <v>160.94</v>
      </c>
      <c r="X199" s="121">
        <v>0</v>
      </c>
      <c r="Y199" s="121">
        <v>0</v>
      </c>
      <c r="Z199" s="121">
        <v>8854.8048298848862</v>
      </c>
      <c r="AA199" s="121">
        <v>728.95034367914377</v>
      </c>
      <c r="AB199" s="121">
        <v>6.3071999999999999</v>
      </c>
      <c r="AC199" s="121">
        <v>0.43960320000000003</v>
      </c>
      <c r="AD199" s="121">
        <v>17.782439999999998</v>
      </c>
      <c r="AE199" s="121">
        <v>13.751136000000001</v>
      </c>
      <c r="AF199" s="121">
        <v>43.266981868800002</v>
      </c>
      <c r="AG199" s="121">
        <v>78.272501868799992</v>
      </c>
      <c r="AH199" s="121">
        <v>9571.8702813394066</v>
      </c>
      <c r="AI199" s="121">
        <v>0</v>
      </c>
      <c r="AJ199" s="253">
        <v>9583.75517356403</v>
      </c>
      <c r="AK199" s="253">
        <v>60.371700238463909</v>
      </c>
      <c r="AL199" s="253">
        <v>4.207824805661704</v>
      </c>
      <c r="AM199" s="121">
        <v>170.21120896570108</v>
      </c>
      <c r="AN199" s="121">
        <v>131.62409001305645</v>
      </c>
      <c r="AO199" s="121">
        <v>0</v>
      </c>
      <c r="AP199" s="121">
        <v>750.14449473291211</v>
      </c>
      <c r="AQ199" s="121">
        <v>6.7288493703407427E-3</v>
      </c>
      <c r="AR199" s="121">
        <v>6.7288493703407427E-3</v>
      </c>
      <c r="AS199" s="121">
        <v>6.7288493703407427E-3</v>
      </c>
      <c r="AT199" s="121">
        <v>6.7288493703407427E-3</v>
      </c>
      <c r="AU199" s="121">
        <v>0</v>
      </c>
      <c r="AV199" s="121">
        <v>1.1395483617519082E-2</v>
      </c>
      <c r="AW199" s="121">
        <v>1053.3417073894591</v>
      </c>
      <c r="AX199" s="121">
        <v>63.217611366336179</v>
      </c>
      <c r="AY199" s="253">
        <v>0.40623207713598797</v>
      </c>
      <c r="AZ199" s="253">
        <v>2.8313819294080916E-2</v>
      </c>
      <c r="BA199" s="121">
        <v>1.1453255862737943</v>
      </c>
      <c r="BB199" s="121">
        <v>0.88567867520602805</v>
      </c>
      <c r="BC199" s="121">
        <v>0</v>
      </c>
      <c r="BD199" s="121">
        <v>8.5482593005010301</v>
      </c>
      <c r="BE199" s="121">
        <v>167.34930307210109</v>
      </c>
      <c r="BF199" s="121">
        <v>2.8619058935999995</v>
      </c>
      <c r="BG199" s="121">
        <v>129.41098218521645</v>
      </c>
      <c r="BH199" s="121">
        <v>2.21310782784</v>
      </c>
      <c r="BI199" s="121">
        <v>59.356619470463897</v>
      </c>
      <c r="BJ199" s="121">
        <v>1.015080768</v>
      </c>
      <c r="BK199" s="121">
        <v>4.1370750666537033</v>
      </c>
      <c r="BL199" s="121">
        <v>7.0749739008000009E-2</v>
      </c>
      <c r="BM199" s="121">
        <v>0</v>
      </c>
      <c r="BN199" s="121">
        <v>0</v>
      </c>
      <c r="BO199" s="121">
        <v>693.08772759502392</v>
      </c>
      <c r="BP199" s="121">
        <v>57.05676713788818</v>
      </c>
      <c r="BQ199" s="121">
        <v>57.724611299999999</v>
      </c>
      <c r="BR199" s="122">
        <v>11.755887599999999</v>
      </c>
      <c r="BS199" s="10"/>
      <c r="BT199" s="10"/>
      <c r="BU199" s="10"/>
      <c r="BV199" s="10"/>
      <c r="BW199" s="10"/>
      <c r="BX199" s="10"/>
      <c r="BY199" s="10"/>
      <c r="BZ199" s="10"/>
      <c r="CA199" s="10"/>
    </row>
    <row r="200" spans="2:79" x14ac:dyDescent="0.2">
      <c r="B200" s="123"/>
      <c r="C200" s="252"/>
      <c r="D200" s="252"/>
      <c r="E200" s="254"/>
      <c r="F200" s="254"/>
      <c r="G200" s="254"/>
      <c r="H200" s="121" t="s">
        <v>479</v>
      </c>
      <c r="I200" s="121" t="s">
        <v>543</v>
      </c>
      <c r="J200" s="121" t="s">
        <v>543</v>
      </c>
      <c r="K200" s="121" t="s">
        <v>552</v>
      </c>
      <c r="L200" s="121" t="s">
        <v>478</v>
      </c>
      <c r="M200" s="121">
        <v>31.230416000000002</v>
      </c>
      <c r="N200" s="121">
        <v>121.47370100000001</v>
      </c>
      <c r="O200" s="121">
        <v>54.400246299999999</v>
      </c>
      <c r="P200" s="121">
        <v>18.677374199999999</v>
      </c>
      <c r="Q200" s="121">
        <v>54.400246299999999</v>
      </c>
      <c r="R200" s="121">
        <v>18.677374199999999</v>
      </c>
      <c r="S200" s="121">
        <v>33.736540099999999</v>
      </c>
      <c r="T200" s="121">
        <v>-118.264982</v>
      </c>
      <c r="U200" s="121" t="s">
        <v>542</v>
      </c>
      <c r="V200" s="121">
        <v>8011.9501997062371</v>
      </c>
      <c r="W200" s="121">
        <v>160.94</v>
      </c>
      <c r="X200" s="121">
        <v>0</v>
      </c>
      <c r="Y200" s="121">
        <v>0</v>
      </c>
      <c r="Z200" s="121">
        <v>8854.8048298848862</v>
      </c>
      <c r="AA200" s="121">
        <v>728.95034367914377</v>
      </c>
      <c r="AB200" s="121">
        <v>6.3071999999999999</v>
      </c>
      <c r="AC200" s="121">
        <v>0.43960320000000003</v>
      </c>
      <c r="AD200" s="121">
        <v>17.782439999999998</v>
      </c>
      <c r="AE200" s="121">
        <v>13.751136000000001</v>
      </c>
      <c r="AF200" s="121">
        <v>43.266981868800002</v>
      </c>
      <c r="AG200" s="121">
        <v>78.272501868799992</v>
      </c>
      <c r="AH200" s="121">
        <v>8172.8901997062367</v>
      </c>
      <c r="AI200" s="121">
        <v>0</v>
      </c>
      <c r="AJ200" s="253">
        <v>9583.75517356403</v>
      </c>
      <c r="AK200" s="253">
        <v>51.548053067587176</v>
      </c>
      <c r="AL200" s="253">
        <v>3.592828685039501</v>
      </c>
      <c r="AM200" s="121">
        <v>145.33392960286415</v>
      </c>
      <c r="AN200" s="121">
        <v>112.38652464922762</v>
      </c>
      <c r="AO200" s="121">
        <v>0</v>
      </c>
      <c r="AP200" s="121">
        <v>750.14449473291211</v>
      </c>
      <c r="AQ200" s="121">
        <v>6.9555428897240595E-3</v>
      </c>
      <c r="AR200" s="121">
        <v>6.9555428897240595E-3</v>
      </c>
      <c r="AS200" s="121">
        <v>6.9555428897240595E-3</v>
      </c>
      <c r="AT200" s="121">
        <v>6.9555428897240595E-3</v>
      </c>
      <c r="AU200" s="121">
        <v>0</v>
      </c>
      <c r="AV200" s="121">
        <v>1.1395483617519082E-2</v>
      </c>
      <c r="AW200" s="121">
        <v>999.78821937129442</v>
      </c>
      <c r="AX200" s="121">
        <v>63.217611366336179</v>
      </c>
      <c r="AY200" s="253">
        <v>0.35854469399337446</v>
      </c>
      <c r="AZ200" s="253">
        <v>2.4990074014223145E-2</v>
      </c>
      <c r="BA200" s="121">
        <v>1.0108763806848586</v>
      </c>
      <c r="BB200" s="121">
        <v>0.78170929242473297</v>
      </c>
      <c r="BC200" s="121">
        <v>0</v>
      </c>
      <c r="BD200" s="121">
        <v>8.5482593005010301</v>
      </c>
      <c r="BE200" s="121">
        <v>142.47202370926414</v>
      </c>
      <c r="BF200" s="121">
        <v>2.8619058935999995</v>
      </c>
      <c r="BG200" s="121">
        <v>110.17341682138762</v>
      </c>
      <c r="BH200" s="121">
        <v>2.21310782784</v>
      </c>
      <c r="BI200" s="121">
        <v>50.532972299587179</v>
      </c>
      <c r="BJ200" s="121">
        <v>1.015080768</v>
      </c>
      <c r="BK200" s="121">
        <v>3.5220789460315007</v>
      </c>
      <c r="BL200" s="121">
        <v>7.0749739008000009E-2</v>
      </c>
      <c r="BM200" s="121">
        <v>0</v>
      </c>
      <c r="BN200" s="121">
        <v>0</v>
      </c>
      <c r="BO200" s="121">
        <v>693.08772759502392</v>
      </c>
      <c r="BP200" s="121">
        <v>57.05676713788818</v>
      </c>
      <c r="BQ200" s="121">
        <v>57.724611299999999</v>
      </c>
      <c r="BR200" s="122">
        <v>11.755887599999999</v>
      </c>
      <c r="BS200" s="10"/>
      <c r="BT200" s="10"/>
      <c r="BU200" s="10"/>
      <c r="BV200" s="10"/>
      <c r="BW200" s="10"/>
      <c r="BX200" s="10"/>
      <c r="BY200" s="10"/>
      <c r="BZ200" s="10"/>
      <c r="CA200" s="10"/>
    </row>
    <row r="201" spans="2:79" x14ac:dyDescent="0.2">
      <c r="B201" s="123"/>
      <c r="C201" s="252"/>
      <c r="D201" s="252"/>
      <c r="E201" s="254"/>
      <c r="F201" s="254"/>
      <c r="G201" s="254"/>
      <c r="H201" s="121" t="s">
        <v>480</v>
      </c>
      <c r="I201" s="121" t="s">
        <v>543</v>
      </c>
      <c r="J201" s="121" t="s">
        <v>543</v>
      </c>
      <c r="K201" s="121" t="s">
        <v>552</v>
      </c>
      <c r="L201" s="121" t="s">
        <v>478</v>
      </c>
      <c r="M201" s="121">
        <v>35.616811599999998</v>
      </c>
      <c r="N201" s="121">
        <v>139.79578069999999</v>
      </c>
      <c r="O201" s="121">
        <v>54.400246299999999</v>
      </c>
      <c r="P201" s="121">
        <v>18.677374199999999</v>
      </c>
      <c r="Q201" s="121">
        <v>54.400246299999999</v>
      </c>
      <c r="R201" s="121">
        <v>18.677374199999999</v>
      </c>
      <c r="S201" s="121">
        <v>33.736540099999999</v>
      </c>
      <c r="T201" s="121">
        <v>-118.264982</v>
      </c>
      <c r="U201" s="121" t="s">
        <v>542</v>
      </c>
      <c r="V201" s="121">
        <v>8561.1748779351019</v>
      </c>
      <c r="W201" s="121">
        <v>160.94</v>
      </c>
      <c r="X201" s="121">
        <v>0</v>
      </c>
      <c r="Y201" s="121">
        <v>0</v>
      </c>
      <c r="Z201" s="121">
        <v>8854.8048298848862</v>
      </c>
      <c r="AA201" s="121">
        <v>728.95034367914377</v>
      </c>
      <c r="AB201" s="121">
        <v>6.3071999999999999</v>
      </c>
      <c r="AC201" s="121">
        <v>0.43960320000000003</v>
      </c>
      <c r="AD201" s="121">
        <v>17.782439999999998</v>
      </c>
      <c r="AE201" s="121">
        <v>13.751136000000001</v>
      </c>
      <c r="AF201" s="121">
        <v>43.266981868800002</v>
      </c>
      <c r="AG201" s="121">
        <v>78.272501868799992</v>
      </c>
      <c r="AH201" s="121">
        <v>8722.1148779351024</v>
      </c>
      <c r="AI201" s="121">
        <v>0</v>
      </c>
      <c r="AJ201" s="253">
        <v>9583.75517356403</v>
      </c>
      <c r="AK201" s="253">
        <v>55.012122958112272</v>
      </c>
      <c r="AL201" s="253">
        <v>3.8342696111078807</v>
      </c>
      <c r="AM201" s="121">
        <v>155.10048448998828</v>
      </c>
      <c r="AN201" s="121">
        <v>119.938987894109</v>
      </c>
      <c r="AO201" s="121">
        <v>0</v>
      </c>
      <c r="AP201" s="121">
        <v>750.14449473291211</v>
      </c>
      <c r="AQ201" s="121">
        <v>6.8578748167991543E-3</v>
      </c>
      <c r="AR201" s="121">
        <v>6.8578748167991543E-3</v>
      </c>
      <c r="AS201" s="121">
        <v>6.8578748167991543E-3</v>
      </c>
      <c r="AT201" s="121">
        <v>6.8578748167991543E-3</v>
      </c>
      <c r="AU201" s="121">
        <v>0</v>
      </c>
      <c r="AV201" s="121">
        <v>1.1395483617519082E-2</v>
      </c>
      <c r="AW201" s="121">
        <v>1020.8127483198933</v>
      </c>
      <c r="AX201" s="121">
        <v>63.217611366336179</v>
      </c>
      <c r="AY201" s="253">
        <v>0.37726625265309677</v>
      </c>
      <c r="AZ201" s="253">
        <v>2.6294941006835021E-2</v>
      </c>
      <c r="BA201" s="121">
        <v>1.0636597066572384</v>
      </c>
      <c r="BB201" s="121">
        <v>0.82252656463138873</v>
      </c>
      <c r="BC201" s="121">
        <v>0</v>
      </c>
      <c r="BD201" s="121">
        <v>8.5482593005010301</v>
      </c>
      <c r="BE201" s="121">
        <v>152.23857859638827</v>
      </c>
      <c r="BF201" s="121">
        <v>2.8619058935999995</v>
      </c>
      <c r="BG201" s="121">
        <v>117.72588006626899</v>
      </c>
      <c r="BH201" s="121">
        <v>2.21310782784</v>
      </c>
      <c r="BI201" s="121">
        <v>53.997042190112275</v>
      </c>
      <c r="BJ201" s="121">
        <v>1.015080768</v>
      </c>
      <c r="BK201" s="121">
        <v>3.7635198720998804</v>
      </c>
      <c r="BL201" s="121">
        <v>7.0749739008000009E-2</v>
      </c>
      <c r="BM201" s="121">
        <v>0</v>
      </c>
      <c r="BN201" s="121">
        <v>0</v>
      </c>
      <c r="BO201" s="121">
        <v>693.08772759502392</v>
      </c>
      <c r="BP201" s="121">
        <v>57.05676713788818</v>
      </c>
      <c r="BQ201" s="121">
        <v>57.724611299999999</v>
      </c>
      <c r="BR201" s="122">
        <v>11.755887599999999</v>
      </c>
      <c r="BS201" s="10"/>
      <c r="BT201" s="10"/>
      <c r="BU201" s="10"/>
      <c r="BV201" s="10"/>
      <c r="BW201" s="10"/>
      <c r="BX201" s="10"/>
      <c r="BY201" s="10"/>
      <c r="BZ201" s="10"/>
      <c r="CA201" s="10"/>
    </row>
    <row r="202" spans="2:79" x14ac:dyDescent="0.2">
      <c r="B202" s="123"/>
      <c r="C202" s="252"/>
      <c r="D202" s="252"/>
      <c r="E202" s="254"/>
      <c r="F202" s="254"/>
      <c r="G202" s="254"/>
      <c r="H202" s="121" t="s">
        <v>481</v>
      </c>
      <c r="I202" s="121" t="s">
        <v>543</v>
      </c>
      <c r="J202" s="121" t="s">
        <v>543</v>
      </c>
      <c r="K202" s="121" t="s">
        <v>552</v>
      </c>
      <c r="L202" s="121" t="s">
        <v>478</v>
      </c>
      <c r="M202" s="121">
        <v>35.1035355</v>
      </c>
      <c r="N202" s="121">
        <v>129.04236879999999</v>
      </c>
      <c r="O202" s="121">
        <v>54.400246299999999</v>
      </c>
      <c r="P202" s="121">
        <v>18.677374199999999</v>
      </c>
      <c r="Q202" s="121">
        <v>54.400246299999999</v>
      </c>
      <c r="R202" s="121">
        <v>18.677374199999999</v>
      </c>
      <c r="S202" s="121">
        <v>33.736540099999999</v>
      </c>
      <c r="T202" s="121">
        <v>-118.264982</v>
      </c>
      <c r="U202" s="121" t="s">
        <v>542</v>
      </c>
      <c r="V202" s="121">
        <v>8077.2985939090986</v>
      </c>
      <c r="W202" s="121">
        <v>160.94</v>
      </c>
      <c r="X202" s="121">
        <v>0</v>
      </c>
      <c r="Y202" s="121">
        <v>0</v>
      </c>
      <c r="Z202" s="121">
        <v>8854.8048298848862</v>
      </c>
      <c r="AA202" s="121">
        <v>728.95034367914377</v>
      </c>
      <c r="AB202" s="121">
        <v>6.3071999999999999</v>
      </c>
      <c r="AC202" s="121">
        <v>0.43960320000000003</v>
      </c>
      <c r="AD202" s="121">
        <v>17.782439999999998</v>
      </c>
      <c r="AE202" s="121">
        <v>13.751136000000001</v>
      </c>
      <c r="AF202" s="121">
        <v>43.266981868800002</v>
      </c>
      <c r="AG202" s="121">
        <v>78.272501868799992</v>
      </c>
      <c r="AH202" s="121">
        <v>8238.2385939090982</v>
      </c>
      <c r="AI202" s="121">
        <v>0</v>
      </c>
      <c r="AJ202" s="253">
        <v>9583.75517356403</v>
      </c>
      <c r="AK202" s="253">
        <v>51.960218459503466</v>
      </c>
      <c r="AL202" s="253">
        <v>3.6215560482459406</v>
      </c>
      <c r="AM202" s="121">
        <v>146.4959835018729</v>
      </c>
      <c r="AN202" s="121">
        <v>113.28513930529279</v>
      </c>
      <c r="AO202" s="121">
        <v>0</v>
      </c>
      <c r="AP202" s="121">
        <v>750.14449473291211</v>
      </c>
      <c r="AQ202" s="121">
        <v>6.9432394957059801E-3</v>
      </c>
      <c r="AR202" s="121">
        <v>6.9432394957059801E-3</v>
      </c>
      <c r="AS202" s="121">
        <v>6.9432394957059801E-3</v>
      </c>
      <c r="AT202" s="121">
        <v>6.9432394957059801E-3</v>
      </c>
      <c r="AU202" s="121">
        <v>0</v>
      </c>
      <c r="AV202" s="121">
        <v>1.1395483617519082E-2</v>
      </c>
      <c r="AW202" s="121">
        <v>1002.289780681491</v>
      </c>
      <c r="AX202" s="121">
        <v>63.217611366336179</v>
      </c>
      <c r="AY202" s="253">
        <v>0.36077224101353539</v>
      </c>
      <c r="AZ202" s="253">
        <v>2.5145330990094087E-2</v>
      </c>
      <c r="BA202" s="121">
        <v>1.0171566986124956</v>
      </c>
      <c r="BB202" s="121">
        <v>0.78656585350106278</v>
      </c>
      <c r="BC202" s="121">
        <v>0</v>
      </c>
      <c r="BD202" s="121">
        <v>8.5482593005010301</v>
      </c>
      <c r="BE202" s="121">
        <v>143.63407760827289</v>
      </c>
      <c r="BF202" s="121">
        <v>2.8619058935999995</v>
      </c>
      <c r="BG202" s="121">
        <v>111.0720314774528</v>
      </c>
      <c r="BH202" s="121">
        <v>2.21310782784</v>
      </c>
      <c r="BI202" s="121">
        <v>50.945137691503461</v>
      </c>
      <c r="BJ202" s="121">
        <v>1.015080768</v>
      </c>
      <c r="BK202" s="121">
        <v>3.5508063092379407</v>
      </c>
      <c r="BL202" s="121">
        <v>7.0749739008000009E-2</v>
      </c>
      <c r="BM202" s="121">
        <v>0</v>
      </c>
      <c r="BN202" s="121">
        <v>0</v>
      </c>
      <c r="BO202" s="121">
        <v>693.08772759502392</v>
      </c>
      <c r="BP202" s="121">
        <v>57.05676713788818</v>
      </c>
      <c r="BQ202" s="121">
        <v>57.724611299999999</v>
      </c>
      <c r="BR202" s="122">
        <v>11.755887599999999</v>
      </c>
      <c r="BS202" s="10"/>
      <c r="BT202" s="10"/>
      <c r="BU202" s="10"/>
      <c r="BV202" s="10"/>
      <c r="BW202" s="10"/>
      <c r="BX202" s="10"/>
      <c r="BY202" s="10"/>
      <c r="BZ202" s="10"/>
      <c r="CA202" s="10"/>
    </row>
    <row r="203" spans="2:79" x14ac:dyDescent="0.2">
      <c r="B203" s="123"/>
      <c r="C203" s="252"/>
      <c r="D203" s="252"/>
      <c r="E203" s="254"/>
      <c r="F203" s="254"/>
      <c r="G203" s="254"/>
      <c r="H203" s="121" t="s">
        <v>482</v>
      </c>
      <c r="I203" s="121" t="s">
        <v>543</v>
      </c>
      <c r="J203" s="121" t="s">
        <v>543</v>
      </c>
      <c r="K203" s="121" t="s">
        <v>552</v>
      </c>
      <c r="L203" s="121" t="s">
        <v>478</v>
      </c>
      <c r="M203" s="121">
        <v>53.507096500000003</v>
      </c>
      <c r="N203" s="121">
        <v>9.96792329999999</v>
      </c>
      <c r="O203" s="121">
        <v>54.400246299999999</v>
      </c>
      <c r="P203" s="121">
        <v>18.677374199999999</v>
      </c>
      <c r="Q203" s="121">
        <v>54.400246299999999</v>
      </c>
      <c r="R203" s="121">
        <v>18.677374199999999</v>
      </c>
      <c r="S203" s="121">
        <v>33.736540099999999</v>
      </c>
      <c r="T203" s="121">
        <v>-118.264982</v>
      </c>
      <c r="U203" s="121" t="s">
        <v>541</v>
      </c>
      <c r="V203" s="121">
        <v>579.96873646294637</v>
      </c>
      <c r="W203" s="121">
        <v>160.94</v>
      </c>
      <c r="X203" s="121">
        <v>0</v>
      </c>
      <c r="Y203" s="121">
        <v>0</v>
      </c>
      <c r="Z203" s="121">
        <v>8854.8048298848862</v>
      </c>
      <c r="AA203" s="121">
        <v>728.95034367914377</v>
      </c>
      <c r="AB203" s="121">
        <v>6.3071999999999999</v>
      </c>
      <c r="AC203" s="121">
        <v>0.43960320000000003</v>
      </c>
      <c r="AD203" s="121">
        <v>17.782439999999998</v>
      </c>
      <c r="AE203" s="121">
        <v>13.751136000000001</v>
      </c>
      <c r="AF203" s="121">
        <v>43.266981868800002</v>
      </c>
      <c r="AG203" s="121">
        <v>78.272501868799992</v>
      </c>
      <c r="AH203" s="121">
        <v>740.90873646294631</v>
      </c>
      <c r="AI203" s="121">
        <v>0</v>
      </c>
      <c r="AJ203" s="253">
        <v>9583.75517356403</v>
      </c>
      <c r="AK203" s="253">
        <v>4.6730595826190946</v>
      </c>
      <c r="AL203" s="253">
        <v>0.32570585145706793</v>
      </c>
      <c r="AM203" s="121">
        <v>13.175165151628153</v>
      </c>
      <c r="AN203" s="121">
        <v>10.188336798690134</v>
      </c>
      <c r="AO203" s="121">
        <v>0</v>
      </c>
      <c r="AP203" s="121">
        <v>750.14449473291211</v>
      </c>
      <c r="AQ203" s="121">
        <v>2.2513919505426146E-2</v>
      </c>
      <c r="AR203" s="121">
        <v>2.2513919505426146E-2</v>
      </c>
      <c r="AS203" s="121">
        <v>2.2513919505426146E-2</v>
      </c>
      <c r="AT203" s="121">
        <v>2.2513919505426146E-2</v>
      </c>
      <c r="AU203" s="121">
        <v>0</v>
      </c>
      <c r="AV203" s="121">
        <v>1.1395483617519082E-2</v>
      </c>
      <c r="AW203" s="121">
        <v>715.28915075097041</v>
      </c>
      <c r="AX203" s="121">
        <v>63.217611366336179</v>
      </c>
      <c r="AY203" s="253">
        <v>0.1052088872871466</v>
      </c>
      <c r="AZ203" s="253">
        <v>7.3329153221507121E-3</v>
      </c>
      <c r="BA203" s="121">
        <v>0.29662460769445192</v>
      </c>
      <c r="BB203" s="121">
        <v>0.2293793945798808</v>
      </c>
      <c r="BC203" s="121">
        <v>0</v>
      </c>
      <c r="BD203" s="121">
        <v>8.5482593005010301</v>
      </c>
      <c r="BE203" s="121">
        <v>10.313259258028154</v>
      </c>
      <c r="BF203" s="121">
        <v>2.8619058935999995</v>
      </c>
      <c r="BG203" s="121">
        <v>7.9752289708501349</v>
      </c>
      <c r="BH203" s="121">
        <v>2.21310782784</v>
      </c>
      <c r="BI203" s="121">
        <v>3.6579788146190952</v>
      </c>
      <c r="BJ203" s="121">
        <v>1.015080768</v>
      </c>
      <c r="BK203" s="121">
        <v>0.25495611244906791</v>
      </c>
      <c r="BL203" s="121">
        <v>7.0749739008000009E-2</v>
      </c>
      <c r="BM203" s="121">
        <v>0</v>
      </c>
      <c r="BN203" s="121">
        <v>0</v>
      </c>
      <c r="BO203" s="121">
        <v>693.08772759502392</v>
      </c>
      <c r="BP203" s="121">
        <v>57.05676713788818</v>
      </c>
      <c r="BQ203" s="121">
        <v>57.724611299999999</v>
      </c>
      <c r="BR203" s="122">
        <v>11.755887599999999</v>
      </c>
      <c r="BS203" s="10"/>
      <c r="BT203" s="10"/>
      <c r="BU203" s="10"/>
      <c r="BV203" s="10"/>
      <c r="BW203" s="10"/>
      <c r="BX203" s="10"/>
      <c r="BY203" s="10"/>
      <c r="BZ203" s="10"/>
      <c r="CA203" s="10"/>
    </row>
    <row r="204" spans="2:79" x14ac:dyDescent="0.2">
      <c r="B204" s="123" t="str">
        <f>'[1]LIB Maf LCI'!C30</f>
        <v>Volvo-XC90 Plug In</v>
      </c>
      <c r="C204" s="252" t="str">
        <f>'[1]LIB Maf LCI'!D30</f>
        <v>PHEV</v>
      </c>
      <c r="D204" s="252" t="str">
        <f>'[1]LIB Maf LCI'!H30</f>
        <v>Poland</v>
      </c>
      <c r="E204" s="254" t="str">
        <f>'[1]LIB Maf LCI'!I30</f>
        <v>Poland</v>
      </c>
      <c r="F204" s="254" t="str">
        <f>F199</f>
        <v>Gdansk, Poland</v>
      </c>
      <c r="G204" s="254" t="str">
        <f>G199</f>
        <v>Gdansk, Poland</v>
      </c>
      <c r="H204" s="121" t="s">
        <v>478</v>
      </c>
      <c r="I204" s="121" t="s">
        <v>543</v>
      </c>
      <c r="J204" s="121" t="s">
        <v>543</v>
      </c>
      <c r="K204" s="121" t="s">
        <v>552</v>
      </c>
      <c r="L204" s="121" t="s">
        <v>478</v>
      </c>
      <c r="M204" s="121">
        <v>33.736540099999999</v>
      </c>
      <c r="N204" s="121">
        <v>-118.264982</v>
      </c>
      <c r="O204" s="121">
        <v>54.400246299999999</v>
      </c>
      <c r="P204" s="121">
        <v>18.677374199999999</v>
      </c>
      <c r="Q204" s="121">
        <v>54.400246299999999</v>
      </c>
      <c r="R204" s="121">
        <v>18.677374199999999</v>
      </c>
      <c r="S204" s="121">
        <v>33.736540099999999</v>
      </c>
      <c r="T204" s="121">
        <v>-118.264982</v>
      </c>
      <c r="U204" s="121" t="s">
        <v>542</v>
      </c>
      <c r="V204" s="121">
        <v>9410.9302813394061</v>
      </c>
      <c r="W204" s="121">
        <v>160.94</v>
      </c>
      <c r="X204" s="121">
        <v>0</v>
      </c>
      <c r="Y204" s="121">
        <v>0</v>
      </c>
      <c r="Z204" s="121">
        <v>8854.8048298848862</v>
      </c>
      <c r="AA204" s="121">
        <v>728.95034367914377</v>
      </c>
      <c r="AB204" s="121">
        <v>5.9904000000000011</v>
      </c>
      <c r="AC204" s="121">
        <v>0.44509824000000003</v>
      </c>
      <c r="AD204" s="121">
        <v>16.861080000000001</v>
      </c>
      <c r="AE204" s="121">
        <v>13.239743999999998</v>
      </c>
      <c r="AF204" s="121">
        <v>41.342651174399997</v>
      </c>
      <c r="AG204" s="121">
        <v>75.710171174399974</v>
      </c>
      <c r="AH204" s="121">
        <v>9571.8702813394066</v>
      </c>
      <c r="AI204" s="121">
        <v>0</v>
      </c>
      <c r="AJ204" s="253">
        <v>9583.75517356403</v>
      </c>
      <c r="AK204" s="253">
        <v>57.339331733335591</v>
      </c>
      <c r="AL204" s="253">
        <v>4.2604226157324749</v>
      </c>
      <c r="AM204" s="121">
        <v>161.39207056328624</v>
      </c>
      <c r="AN204" s="121">
        <v>126.7291121261417</v>
      </c>
      <c r="AO204" s="121">
        <v>0</v>
      </c>
      <c r="AP204" s="121">
        <v>725.5877446840741</v>
      </c>
      <c r="AQ204" s="121">
        <v>6.7288493703407427E-3</v>
      </c>
      <c r="AR204" s="121">
        <v>6.7288493703407427E-3</v>
      </c>
      <c r="AS204" s="121">
        <v>6.7288493703407427E-3</v>
      </c>
      <c r="AT204" s="121">
        <v>6.7288493703407427E-3</v>
      </c>
      <c r="AU204" s="121">
        <v>0</v>
      </c>
      <c r="AV204" s="121">
        <v>1.1395483617519082E-2</v>
      </c>
      <c r="AW204" s="121">
        <v>1014.2395707236788</v>
      </c>
      <c r="AX204" s="121">
        <v>61.069110998891261</v>
      </c>
      <c r="AY204" s="253">
        <v>0.38582772622961414</v>
      </c>
      <c r="AZ204" s="253">
        <v>2.8667742035256925E-2</v>
      </c>
      <c r="BA204" s="121">
        <v>1.0859829323877572</v>
      </c>
      <c r="BB204" s="121">
        <v>0.85274110633382993</v>
      </c>
      <c r="BC204" s="121">
        <v>0</v>
      </c>
      <c r="BD204" s="121">
        <v>8.2684232576199843</v>
      </c>
      <c r="BE204" s="121">
        <v>158.67844834808625</v>
      </c>
      <c r="BF204" s="121">
        <v>2.7136222152</v>
      </c>
      <c r="BG204" s="121">
        <v>124.5983077267817</v>
      </c>
      <c r="BH204" s="121">
        <v>2.1308043993599997</v>
      </c>
      <c r="BI204" s="121">
        <v>56.375236757335585</v>
      </c>
      <c r="BJ204" s="121">
        <v>0.96409497600000016</v>
      </c>
      <c r="BK204" s="121">
        <v>4.1887885049868743</v>
      </c>
      <c r="BL204" s="121">
        <v>7.1634110745599999E-2</v>
      </c>
      <c r="BM204" s="121">
        <v>0</v>
      </c>
      <c r="BN204" s="121">
        <v>0</v>
      </c>
      <c r="BO204" s="121">
        <v>670.39878938648837</v>
      </c>
      <c r="BP204" s="121">
        <v>55.188955297585665</v>
      </c>
      <c r="BQ204" s="121">
        <v>57.724611299999999</v>
      </c>
      <c r="BR204" s="122">
        <v>11.755887599999999</v>
      </c>
      <c r="BS204" s="10"/>
      <c r="BT204" s="10"/>
      <c r="BU204" s="10"/>
      <c r="BV204" s="10"/>
      <c r="BW204" s="10"/>
      <c r="BX204" s="10"/>
      <c r="BY204" s="10"/>
      <c r="BZ204" s="10"/>
      <c r="CA204" s="10"/>
    </row>
    <row r="205" spans="2:79" x14ac:dyDescent="0.2">
      <c r="B205" s="123"/>
      <c r="C205" s="252"/>
      <c r="D205" s="252"/>
      <c r="E205" s="254"/>
      <c r="F205" s="254"/>
      <c r="G205" s="254"/>
      <c r="H205" s="121" t="s">
        <v>479</v>
      </c>
      <c r="I205" s="121" t="s">
        <v>543</v>
      </c>
      <c r="J205" s="121" t="s">
        <v>543</v>
      </c>
      <c r="K205" s="121" t="s">
        <v>552</v>
      </c>
      <c r="L205" s="121" t="s">
        <v>478</v>
      </c>
      <c r="M205" s="121">
        <v>31.230416000000002</v>
      </c>
      <c r="N205" s="121">
        <v>121.47370100000001</v>
      </c>
      <c r="O205" s="121">
        <v>54.400246299999999</v>
      </c>
      <c r="P205" s="121">
        <v>18.677374199999999</v>
      </c>
      <c r="Q205" s="121">
        <v>54.400246299999999</v>
      </c>
      <c r="R205" s="121">
        <v>18.677374199999999</v>
      </c>
      <c r="S205" s="121">
        <v>33.736540099999999</v>
      </c>
      <c r="T205" s="121">
        <v>-118.264982</v>
      </c>
      <c r="U205" s="121" t="s">
        <v>542</v>
      </c>
      <c r="V205" s="121">
        <v>8011.9501997062371</v>
      </c>
      <c r="W205" s="121">
        <v>160.94</v>
      </c>
      <c r="X205" s="121">
        <v>0</v>
      </c>
      <c r="Y205" s="121">
        <v>0</v>
      </c>
      <c r="Z205" s="121">
        <v>8854.8048298848862</v>
      </c>
      <c r="AA205" s="121">
        <v>728.95034367914377</v>
      </c>
      <c r="AB205" s="121">
        <v>5.9904000000000011</v>
      </c>
      <c r="AC205" s="121">
        <v>0.44509824000000003</v>
      </c>
      <c r="AD205" s="121">
        <v>16.861080000000001</v>
      </c>
      <c r="AE205" s="121">
        <v>13.239743999999998</v>
      </c>
      <c r="AF205" s="121">
        <v>41.342651174399997</v>
      </c>
      <c r="AG205" s="121">
        <v>75.710171174399974</v>
      </c>
      <c r="AH205" s="121">
        <v>8172.8901997062367</v>
      </c>
      <c r="AI205" s="121">
        <v>0</v>
      </c>
      <c r="AJ205" s="253">
        <v>9583.75517356403</v>
      </c>
      <c r="AK205" s="253">
        <v>48.958881452320249</v>
      </c>
      <c r="AL205" s="253">
        <v>3.6377390436024948</v>
      </c>
      <c r="AM205" s="121">
        <v>137.80375548846283</v>
      </c>
      <c r="AN205" s="121">
        <v>108.20697398421945</v>
      </c>
      <c r="AO205" s="121">
        <v>0</v>
      </c>
      <c r="AP205" s="121">
        <v>725.5877446840741</v>
      </c>
      <c r="AQ205" s="121">
        <v>6.9555428897240595E-3</v>
      </c>
      <c r="AR205" s="121">
        <v>6.9555428897240595E-3</v>
      </c>
      <c r="AS205" s="121">
        <v>6.9555428897240595E-3</v>
      </c>
      <c r="AT205" s="121">
        <v>6.9555428897240595E-3</v>
      </c>
      <c r="AU205" s="121">
        <v>0</v>
      </c>
      <c r="AV205" s="121">
        <v>1.1395483617519082E-2</v>
      </c>
      <c r="AW205" s="121">
        <v>963.1259836537879</v>
      </c>
      <c r="AX205" s="121">
        <v>61.069110998891261</v>
      </c>
      <c r="AY205" s="253">
        <v>0.34053559977452924</v>
      </c>
      <c r="AZ205" s="253">
        <v>2.5302449939400933E-2</v>
      </c>
      <c r="BA205" s="121">
        <v>0.95849993166505043</v>
      </c>
      <c r="BB205" s="121">
        <v>0.7526382485144939</v>
      </c>
      <c r="BC205" s="121">
        <v>0</v>
      </c>
      <c r="BD205" s="121">
        <v>8.2684232576199843</v>
      </c>
      <c r="BE205" s="121">
        <v>135.09013327326286</v>
      </c>
      <c r="BF205" s="121">
        <v>2.7136222152</v>
      </c>
      <c r="BG205" s="121">
        <v>106.07616958485944</v>
      </c>
      <c r="BH205" s="121">
        <v>2.1308043993599997</v>
      </c>
      <c r="BI205" s="121">
        <v>47.99478647632025</v>
      </c>
      <c r="BJ205" s="121">
        <v>0.96409497600000016</v>
      </c>
      <c r="BK205" s="121">
        <v>3.5661049328568946</v>
      </c>
      <c r="BL205" s="121">
        <v>7.1634110745599999E-2</v>
      </c>
      <c r="BM205" s="121">
        <v>0</v>
      </c>
      <c r="BN205" s="121">
        <v>0</v>
      </c>
      <c r="BO205" s="121">
        <v>670.39878938648837</v>
      </c>
      <c r="BP205" s="121">
        <v>55.188955297585665</v>
      </c>
      <c r="BQ205" s="121">
        <v>57.724611299999999</v>
      </c>
      <c r="BR205" s="122">
        <v>11.755887599999999</v>
      </c>
      <c r="BS205" s="10"/>
      <c r="BT205" s="10"/>
      <c r="BU205" s="10"/>
      <c r="BV205" s="10"/>
      <c r="BW205" s="10"/>
      <c r="BX205" s="10"/>
      <c r="BY205" s="10"/>
      <c r="BZ205" s="10"/>
      <c r="CA205" s="10"/>
    </row>
    <row r="206" spans="2:79" x14ac:dyDescent="0.2">
      <c r="B206" s="123"/>
      <c r="C206" s="252"/>
      <c r="D206" s="252"/>
      <c r="E206" s="254"/>
      <c r="F206" s="254"/>
      <c r="G206" s="254"/>
      <c r="H206" s="121" t="s">
        <v>480</v>
      </c>
      <c r="I206" s="121" t="s">
        <v>543</v>
      </c>
      <c r="J206" s="121" t="s">
        <v>543</v>
      </c>
      <c r="K206" s="121" t="s">
        <v>552</v>
      </c>
      <c r="L206" s="121" t="s">
        <v>478</v>
      </c>
      <c r="M206" s="121">
        <v>35.616811599999998</v>
      </c>
      <c r="N206" s="121">
        <v>139.79578069999999</v>
      </c>
      <c r="O206" s="121">
        <v>54.400246299999999</v>
      </c>
      <c r="P206" s="121">
        <v>18.677374199999999</v>
      </c>
      <c r="Q206" s="121">
        <v>54.400246299999999</v>
      </c>
      <c r="R206" s="121">
        <v>18.677374199999999</v>
      </c>
      <c r="S206" s="121">
        <v>33.736540099999999</v>
      </c>
      <c r="T206" s="121">
        <v>-118.264982</v>
      </c>
      <c r="U206" s="121" t="s">
        <v>542</v>
      </c>
      <c r="V206" s="121">
        <v>8561.1748779351019</v>
      </c>
      <c r="W206" s="121">
        <v>160.94</v>
      </c>
      <c r="X206" s="121">
        <v>0</v>
      </c>
      <c r="Y206" s="121">
        <v>0</v>
      </c>
      <c r="Z206" s="121">
        <v>8854.8048298848862</v>
      </c>
      <c r="AA206" s="121">
        <v>728.95034367914377</v>
      </c>
      <c r="AB206" s="121">
        <v>5.9904000000000011</v>
      </c>
      <c r="AC206" s="121">
        <v>0.44509824000000003</v>
      </c>
      <c r="AD206" s="121">
        <v>16.861080000000001</v>
      </c>
      <c r="AE206" s="121">
        <v>13.239743999999998</v>
      </c>
      <c r="AF206" s="121">
        <v>41.342651174399997</v>
      </c>
      <c r="AG206" s="121">
        <v>75.710171174399974</v>
      </c>
      <c r="AH206" s="121">
        <v>8722.1148779351024</v>
      </c>
      <c r="AI206" s="121">
        <v>0</v>
      </c>
      <c r="AJ206" s="253">
        <v>9583.75517356403</v>
      </c>
      <c r="AK206" s="253">
        <v>52.248956964782444</v>
      </c>
      <c r="AL206" s="253">
        <v>3.8821979812467293</v>
      </c>
      <c r="AM206" s="121">
        <v>147.064276726054</v>
      </c>
      <c r="AN206" s="121">
        <v>115.47856812245199</v>
      </c>
      <c r="AO206" s="121">
        <v>0</v>
      </c>
      <c r="AP206" s="121">
        <v>725.5877446840741</v>
      </c>
      <c r="AQ206" s="121">
        <v>6.8578748167991543E-3</v>
      </c>
      <c r="AR206" s="121">
        <v>6.8578748167991543E-3</v>
      </c>
      <c r="AS206" s="121">
        <v>6.8578748167991543E-3</v>
      </c>
      <c r="AT206" s="121">
        <v>6.8578748167991543E-3</v>
      </c>
      <c r="AU206" s="121">
        <v>0</v>
      </c>
      <c r="AV206" s="121">
        <v>1.1395483617519082E-2</v>
      </c>
      <c r="AW206" s="121">
        <v>983.19263347971787</v>
      </c>
      <c r="AX206" s="121">
        <v>61.069110998891261</v>
      </c>
      <c r="AY206" s="253">
        <v>0.35831680617280431</v>
      </c>
      <c r="AZ206" s="253">
        <v>2.6623627769420462E-2</v>
      </c>
      <c r="BA206" s="121">
        <v>1.0085483998103877</v>
      </c>
      <c r="BB206" s="121">
        <v>0.79193756420698913</v>
      </c>
      <c r="BC206" s="121">
        <v>0</v>
      </c>
      <c r="BD206" s="121">
        <v>8.2684232576199843</v>
      </c>
      <c r="BE206" s="121">
        <v>144.35065451085399</v>
      </c>
      <c r="BF206" s="121">
        <v>2.7136222152</v>
      </c>
      <c r="BG206" s="121">
        <v>113.34776372309197</v>
      </c>
      <c r="BH206" s="121">
        <v>2.1308043993599997</v>
      </c>
      <c r="BI206" s="121">
        <v>51.284861988782446</v>
      </c>
      <c r="BJ206" s="121">
        <v>0.96409497600000016</v>
      </c>
      <c r="BK206" s="121">
        <v>3.8105638705011287</v>
      </c>
      <c r="BL206" s="121">
        <v>7.1634110745599999E-2</v>
      </c>
      <c r="BM206" s="121">
        <v>0</v>
      </c>
      <c r="BN206" s="121">
        <v>0</v>
      </c>
      <c r="BO206" s="121">
        <v>670.39878938648837</v>
      </c>
      <c r="BP206" s="121">
        <v>55.188955297585665</v>
      </c>
      <c r="BQ206" s="121">
        <v>57.724611299999999</v>
      </c>
      <c r="BR206" s="122">
        <v>11.755887599999999</v>
      </c>
      <c r="BS206" s="10"/>
      <c r="BT206" s="10"/>
      <c r="BU206" s="10"/>
      <c r="BV206" s="10"/>
      <c r="BW206" s="10"/>
      <c r="BX206" s="10"/>
      <c r="BY206" s="10"/>
      <c r="BZ206" s="10"/>
      <c r="CA206" s="10"/>
    </row>
    <row r="207" spans="2:79" x14ac:dyDescent="0.2">
      <c r="B207" s="123"/>
      <c r="C207" s="252"/>
      <c r="D207" s="252"/>
      <c r="E207" s="254"/>
      <c r="F207" s="254"/>
      <c r="G207" s="254"/>
      <c r="H207" s="121" t="s">
        <v>481</v>
      </c>
      <c r="I207" s="121" t="s">
        <v>543</v>
      </c>
      <c r="J207" s="121" t="s">
        <v>543</v>
      </c>
      <c r="K207" s="121" t="s">
        <v>552</v>
      </c>
      <c r="L207" s="121" t="s">
        <v>478</v>
      </c>
      <c r="M207" s="121">
        <v>35.1035355</v>
      </c>
      <c r="N207" s="121">
        <v>129.04236879999999</v>
      </c>
      <c r="O207" s="121">
        <v>54.400246299999999</v>
      </c>
      <c r="P207" s="121">
        <v>18.677374199999999</v>
      </c>
      <c r="Q207" s="121">
        <v>54.400246299999999</v>
      </c>
      <c r="R207" s="121">
        <v>18.677374199999999</v>
      </c>
      <c r="S207" s="121">
        <v>33.736540099999999</v>
      </c>
      <c r="T207" s="121">
        <v>-118.264982</v>
      </c>
      <c r="U207" s="121" t="s">
        <v>542</v>
      </c>
      <c r="V207" s="121">
        <v>8077.2985939090986</v>
      </c>
      <c r="W207" s="121">
        <v>160.94</v>
      </c>
      <c r="X207" s="121">
        <v>0</v>
      </c>
      <c r="Y207" s="121">
        <v>0</v>
      </c>
      <c r="Z207" s="121">
        <v>8854.8048298848862</v>
      </c>
      <c r="AA207" s="121">
        <v>728.95034367914377</v>
      </c>
      <c r="AB207" s="121">
        <v>5.9904000000000011</v>
      </c>
      <c r="AC207" s="121">
        <v>0.44509824000000003</v>
      </c>
      <c r="AD207" s="121">
        <v>16.861080000000001</v>
      </c>
      <c r="AE207" s="121">
        <v>13.239743999999998</v>
      </c>
      <c r="AF207" s="121">
        <v>41.342651174399997</v>
      </c>
      <c r="AG207" s="121">
        <v>75.710171174399974</v>
      </c>
      <c r="AH207" s="121">
        <v>8238.2385939090982</v>
      </c>
      <c r="AI207" s="121">
        <v>0</v>
      </c>
      <c r="AJ207" s="253">
        <v>9583.75517356403</v>
      </c>
      <c r="AK207" s="253">
        <v>49.350344472953068</v>
      </c>
      <c r="AL207" s="253">
        <v>3.6668254988490148</v>
      </c>
      <c r="AM207" s="121">
        <v>138.90559999098883</v>
      </c>
      <c r="AN207" s="121">
        <v>109.07216999427641</v>
      </c>
      <c r="AO207" s="121">
        <v>0</v>
      </c>
      <c r="AP207" s="121">
        <v>725.5877446840741</v>
      </c>
      <c r="AQ207" s="121">
        <v>6.9432394957059801E-3</v>
      </c>
      <c r="AR207" s="121">
        <v>6.9432394957059801E-3</v>
      </c>
      <c r="AS207" s="121">
        <v>6.9432394957059801E-3</v>
      </c>
      <c r="AT207" s="121">
        <v>6.9432394957059801E-3</v>
      </c>
      <c r="AU207" s="121">
        <v>0</v>
      </c>
      <c r="AV207" s="121">
        <v>1.1395483617519082E-2</v>
      </c>
      <c r="AW207" s="121">
        <v>965.51357364225009</v>
      </c>
      <c r="AX207" s="121">
        <v>61.069110998891261</v>
      </c>
      <c r="AY207" s="253">
        <v>0.34265126087130304</v>
      </c>
      <c r="AZ207" s="253">
        <v>2.5459647627470262E-2</v>
      </c>
      <c r="BA207" s="121">
        <v>0.96445484803216985</v>
      </c>
      <c r="BB207" s="121">
        <v>0.75731419858661664</v>
      </c>
      <c r="BC207" s="121">
        <v>0</v>
      </c>
      <c r="BD207" s="121">
        <v>8.2684232576199843</v>
      </c>
      <c r="BE207" s="121">
        <v>136.19197777578884</v>
      </c>
      <c r="BF207" s="121">
        <v>2.7136222152</v>
      </c>
      <c r="BG207" s="121">
        <v>106.94136559491641</v>
      </c>
      <c r="BH207" s="121">
        <v>2.1308043993599997</v>
      </c>
      <c r="BI207" s="121">
        <v>48.386249496953077</v>
      </c>
      <c r="BJ207" s="121">
        <v>0.96409497600000016</v>
      </c>
      <c r="BK207" s="121">
        <v>3.5951913881034145</v>
      </c>
      <c r="BL207" s="121">
        <v>7.1634110745599999E-2</v>
      </c>
      <c r="BM207" s="121">
        <v>0</v>
      </c>
      <c r="BN207" s="121">
        <v>0</v>
      </c>
      <c r="BO207" s="121">
        <v>670.39878938648837</v>
      </c>
      <c r="BP207" s="121">
        <v>55.188955297585665</v>
      </c>
      <c r="BQ207" s="121">
        <v>57.724611299999999</v>
      </c>
      <c r="BR207" s="122">
        <v>11.755887599999999</v>
      </c>
      <c r="BS207" s="10"/>
      <c r="BT207" s="10"/>
      <c r="BU207" s="10"/>
      <c r="BV207" s="10"/>
      <c r="BW207" s="10"/>
      <c r="BX207" s="10"/>
      <c r="BY207" s="10"/>
      <c r="BZ207" s="10"/>
      <c r="CA207" s="10"/>
    </row>
    <row r="208" spans="2:79" x14ac:dyDescent="0.2">
      <c r="B208" s="248"/>
      <c r="C208" s="234"/>
      <c r="D208" s="234"/>
      <c r="E208" s="256"/>
      <c r="F208" s="256"/>
      <c r="G208" s="256"/>
      <c r="H208" s="128" t="s">
        <v>482</v>
      </c>
      <c r="I208" s="128" t="s">
        <v>543</v>
      </c>
      <c r="J208" s="128" t="s">
        <v>543</v>
      </c>
      <c r="K208" s="128" t="s">
        <v>552</v>
      </c>
      <c r="L208" s="128" t="s">
        <v>478</v>
      </c>
      <c r="M208" s="128">
        <v>53.507096500000003</v>
      </c>
      <c r="N208" s="128">
        <v>9.96792329999999</v>
      </c>
      <c r="O208" s="128">
        <v>54.400246299999999</v>
      </c>
      <c r="P208" s="128">
        <v>18.677374199999999</v>
      </c>
      <c r="Q208" s="128">
        <v>54.400246299999999</v>
      </c>
      <c r="R208" s="128">
        <v>18.677374199999999</v>
      </c>
      <c r="S208" s="128">
        <v>33.736540099999999</v>
      </c>
      <c r="T208" s="128">
        <v>-118.264982</v>
      </c>
      <c r="U208" s="128" t="s">
        <v>541</v>
      </c>
      <c r="V208" s="128">
        <v>579.96873646294637</v>
      </c>
      <c r="W208" s="128">
        <v>160.94</v>
      </c>
      <c r="X208" s="128">
        <v>0</v>
      </c>
      <c r="Y208" s="128">
        <v>0</v>
      </c>
      <c r="Z208" s="128">
        <v>8854.8048298848862</v>
      </c>
      <c r="AA208" s="128">
        <v>728.95034367914377</v>
      </c>
      <c r="AB208" s="128">
        <v>5.9904000000000011</v>
      </c>
      <c r="AC208" s="128">
        <v>0.44509824000000003</v>
      </c>
      <c r="AD208" s="128">
        <v>16.861080000000001</v>
      </c>
      <c r="AE208" s="128">
        <v>13.239743999999998</v>
      </c>
      <c r="AF208" s="128">
        <v>41.342651174399997</v>
      </c>
      <c r="AG208" s="128">
        <v>75.710171174399974</v>
      </c>
      <c r="AH208" s="128">
        <v>740.90873646294631</v>
      </c>
      <c r="AI208" s="128">
        <v>0</v>
      </c>
      <c r="AJ208" s="257">
        <v>9583.75517356403</v>
      </c>
      <c r="AK208" s="257">
        <v>4.4383396949076337</v>
      </c>
      <c r="AL208" s="257">
        <v>0.32977717460028122</v>
      </c>
      <c r="AM208" s="128">
        <v>12.492521478200656</v>
      </c>
      <c r="AN208" s="128">
        <v>9.8094419981328738</v>
      </c>
      <c r="AO208" s="128">
        <v>0</v>
      </c>
      <c r="AP208" s="128">
        <v>725.5877446840741</v>
      </c>
      <c r="AQ208" s="128">
        <v>2.2513919505426146E-2</v>
      </c>
      <c r="AR208" s="128">
        <v>2.2513919505426146E-2</v>
      </c>
      <c r="AS208" s="128">
        <v>2.2513919505426146E-2</v>
      </c>
      <c r="AT208" s="128">
        <v>2.2513919505426146E-2</v>
      </c>
      <c r="AU208" s="128">
        <v>0</v>
      </c>
      <c r="AV208" s="128">
        <v>1.1395483617519082E-2</v>
      </c>
      <c r="AW208" s="128">
        <v>691.58871403102421</v>
      </c>
      <c r="AX208" s="128">
        <v>61.069110998891261</v>
      </c>
      <c r="AY208" s="257">
        <v>9.9924422628888107E-2</v>
      </c>
      <c r="AZ208" s="257">
        <v>7.4245767636775947E-3</v>
      </c>
      <c r="BA208" s="128">
        <v>0.28125562298001683</v>
      </c>
      <c r="BB208" s="128">
        <v>0.22084898753911014</v>
      </c>
      <c r="BC208" s="128">
        <v>0</v>
      </c>
      <c r="BD208" s="128">
        <v>8.2684232576199843</v>
      </c>
      <c r="BE208" s="128">
        <v>9.7788992630006568</v>
      </c>
      <c r="BF208" s="128">
        <v>2.7136222152</v>
      </c>
      <c r="BG208" s="128">
        <v>7.6786375987728741</v>
      </c>
      <c r="BH208" s="128">
        <v>2.1308043993599997</v>
      </c>
      <c r="BI208" s="128">
        <v>3.4742447189076349</v>
      </c>
      <c r="BJ208" s="128">
        <v>0.96409497600000016</v>
      </c>
      <c r="BK208" s="128">
        <v>0.25814306385468128</v>
      </c>
      <c r="BL208" s="128">
        <v>7.1634110745599999E-2</v>
      </c>
      <c r="BM208" s="128">
        <v>0</v>
      </c>
      <c r="BN208" s="128">
        <v>0</v>
      </c>
      <c r="BO208" s="128">
        <v>670.39878938648837</v>
      </c>
      <c r="BP208" s="128">
        <v>55.188955297585665</v>
      </c>
      <c r="BQ208" s="128">
        <v>57.724611299999999</v>
      </c>
      <c r="BR208" s="129">
        <v>11.755887599999999</v>
      </c>
      <c r="BS208" s="10"/>
      <c r="BT208" s="10"/>
      <c r="BU208" s="10"/>
      <c r="BV208" s="10"/>
      <c r="BW208" s="10"/>
      <c r="BX208" s="10"/>
      <c r="BY208" s="10"/>
      <c r="BZ208" s="10"/>
      <c r="CA208" s="10"/>
    </row>
    <row r="209" spans="1:79" x14ac:dyDescent="0.2">
      <c r="B209" s="104" t="s">
        <v>553</v>
      </c>
      <c r="C209" s="104"/>
      <c r="D209" s="104"/>
      <c r="E209" s="104"/>
      <c r="F209" s="104"/>
      <c r="G209" s="104"/>
      <c r="H209" s="104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  <c r="Z209" s="104"/>
      <c r="AA209" s="104"/>
      <c r="AB209" s="104"/>
      <c r="AC209" s="104"/>
      <c r="AD209" s="104"/>
      <c r="AE209" s="104"/>
      <c r="AF209" s="104"/>
      <c r="AG209" s="104"/>
      <c r="AH209" s="104"/>
      <c r="AI209" s="104"/>
      <c r="AJ209" s="104"/>
      <c r="AK209" s="104"/>
      <c r="AL209" s="104"/>
      <c r="AM209" s="104"/>
      <c r="AN209" s="104"/>
      <c r="AO209" s="107"/>
      <c r="AP209" s="107"/>
      <c r="AQ209" s="104"/>
      <c r="AR209" s="104"/>
      <c r="AS209" s="104"/>
      <c r="AT209" s="104"/>
      <c r="AU209" s="104"/>
      <c r="AV209" s="104"/>
      <c r="AW209" s="104"/>
      <c r="AX209" s="104"/>
      <c r="AY209" s="104"/>
      <c r="AZ209" s="104"/>
      <c r="BA209" s="104"/>
      <c r="BB209" s="104"/>
      <c r="BC209" s="107"/>
      <c r="BD209" s="107"/>
      <c r="BE209" s="104"/>
      <c r="BF209" s="104"/>
      <c r="BG209" s="104"/>
      <c r="BH209" s="104"/>
      <c r="BI209" s="104"/>
      <c r="BJ209" s="104"/>
      <c r="BK209" s="104"/>
      <c r="BL209" s="104"/>
      <c r="BM209" s="104"/>
      <c r="BN209" s="104"/>
      <c r="BO209" s="104"/>
      <c r="BP209" s="104"/>
      <c r="BQ209" s="104"/>
      <c r="BR209" s="104"/>
      <c r="BS209" s="10"/>
      <c r="BT209" s="10"/>
      <c r="BU209" s="10"/>
      <c r="BV209" s="10"/>
      <c r="BW209" s="10"/>
      <c r="BX209" s="10"/>
      <c r="BY209" s="10"/>
      <c r="BZ209" s="10"/>
      <c r="CA209" s="10"/>
    </row>
    <row r="210" spans="1:79" x14ac:dyDescent="0.2">
      <c r="B210" s="104" t="s">
        <v>554</v>
      </c>
      <c r="C210" s="104"/>
      <c r="D210" s="104"/>
      <c r="E210" s="104"/>
      <c r="F210" s="104"/>
      <c r="G210" s="104"/>
      <c r="H210" s="104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  <c r="Z210" s="104"/>
      <c r="AA210" s="104"/>
      <c r="AB210" s="104"/>
      <c r="AC210" s="104"/>
      <c r="AD210" s="104"/>
      <c r="AE210" s="104"/>
      <c r="AF210" s="104"/>
      <c r="AG210" s="104"/>
      <c r="AH210" s="104"/>
      <c r="AI210" s="104"/>
      <c r="AJ210" s="104"/>
      <c r="AK210" s="104"/>
      <c r="AL210" s="109"/>
      <c r="AM210" s="109"/>
      <c r="AN210" s="109"/>
      <c r="AO210" s="109"/>
      <c r="AP210" s="109"/>
      <c r="AQ210" s="109"/>
      <c r="AR210" s="109"/>
      <c r="AS210" s="109"/>
      <c r="AT210" s="109"/>
      <c r="AU210" s="109"/>
      <c r="AV210" s="109"/>
      <c r="AW210" s="109"/>
      <c r="AX210" s="109"/>
      <c r="AY210" s="109"/>
      <c r="AZ210" s="109"/>
      <c r="BA210" s="109"/>
      <c r="BB210" s="109"/>
      <c r="BC210" s="109"/>
      <c r="BD210" s="109"/>
      <c r="BE210" s="109"/>
      <c r="BF210" s="109"/>
      <c r="BG210" s="109"/>
      <c r="BH210" s="109"/>
      <c r="BI210" s="109"/>
      <c r="BJ210" s="109"/>
      <c r="BK210" s="109"/>
      <c r="BL210" s="109"/>
      <c r="BM210" s="109"/>
      <c r="BN210" s="109"/>
      <c r="BO210" s="109"/>
      <c r="BP210" s="109"/>
      <c r="BQ210" s="109"/>
      <c r="BR210" s="109"/>
      <c r="BS210" s="109"/>
      <c r="BT210" s="109"/>
      <c r="BU210" s="109"/>
      <c r="BV210" s="109"/>
      <c r="BW210" s="109"/>
      <c r="BX210" s="10"/>
      <c r="BY210" s="10"/>
      <c r="BZ210" s="10"/>
      <c r="CA210" s="10"/>
    </row>
    <row r="211" spans="1:79" x14ac:dyDescent="0.2">
      <c r="B211" s="104" t="s">
        <v>555</v>
      </c>
      <c r="C211" s="104"/>
      <c r="D211" s="104"/>
      <c r="E211" s="104"/>
      <c r="F211" s="104"/>
      <c r="G211" s="104"/>
      <c r="H211" s="104"/>
      <c r="I211" s="104" t="s">
        <v>556</v>
      </c>
      <c r="J211" s="104">
        <v>-15.3875259</v>
      </c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  <c r="AA211" s="104"/>
      <c r="AB211" s="104"/>
      <c r="AC211" s="104"/>
      <c r="AD211" s="104"/>
      <c r="AE211" s="104"/>
      <c r="AF211" s="104"/>
      <c r="AG211" s="104"/>
      <c r="AH211" s="104"/>
      <c r="AI211" s="104"/>
      <c r="AJ211" s="104"/>
      <c r="AK211" s="104"/>
      <c r="AL211" s="104"/>
      <c r="AM211" s="104"/>
      <c r="AN211" s="109"/>
      <c r="AO211" s="109"/>
      <c r="AP211" s="109"/>
      <c r="AQ211" s="109"/>
      <c r="AR211" s="109"/>
      <c r="AS211" s="109"/>
      <c r="AT211" s="109"/>
      <c r="AU211" s="109"/>
      <c r="AV211" s="109"/>
      <c r="AW211" s="109"/>
      <c r="AX211" s="109"/>
      <c r="AY211" s="109"/>
      <c r="AZ211" s="109"/>
      <c r="BA211" s="109"/>
      <c r="BB211" s="109"/>
      <c r="BC211" s="109"/>
      <c r="BD211" s="109"/>
      <c r="BE211" s="104"/>
      <c r="BF211" s="104"/>
      <c r="BG211" s="109"/>
      <c r="BH211" s="109"/>
      <c r="BI211" s="109"/>
      <c r="BJ211" s="109"/>
      <c r="BK211" s="109"/>
      <c r="BL211" s="109"/>
      <c r="BM211" s="109"/>
      <c r="BN211" s="109"/>
      <c r="BO211" s="109"/>
      <c r="BP211" s="109"/>
      <c r="BQ211" s="109"/>
      <c r="BR211" s="109"/>
      <c r="BS211" s="109"/>
      <c r="BT211" s="109"/>
      <c r="BU211" s="109"/>
      <c r="BV211" s="109"/>
      <c r="BW211" s="109"/>
      <c r="BX211" s="10"/>
      <c r="BY211" s="10"/>
      <c r="BZ211" s="10"/>
      <c r="CA211" s="10"/>
    </row>
    <row r="212" spans="1:79" x14ac:dyDescent="0.2"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104"/>
      <c r="AL212" s="104"/>
      <c r="AM212" s="104"/>
      <c r="AN212" s="104"/>
      <c r="AO212" s="104"/>
      <c r="AP212" s="104"/>
      <c r="AQ212" s="104"/>
      <c r="AR212" s="104"/>
      <c r="AS212" s="104"/>
      <c r="AT212" s="104"/>
      <c r="AU212" s="104"/>
      <c r="AV212" s="104"/>
      <c r="AW212" s="104"/>
      <c r="AX212" s="104"/>
      <c r="AY212" s="104"/>
      <c r="AZ212" s="104"/>
      <c r="BA212" s="104"/>
      <c r="BB212" s="104"/>
      <c r="BC212" s="104"/>
      <c r="BD212" s="104"/>
      <c r="BE212" s="104"/>
      <c r="BF212" s="173"/>
      <c r="BG212" s="104"/>
      <c r="BH212" s="104"/>
      <c r="BI212" s="104"/>
      <c r="BJ212" s="104"/>
      <c r="BK212" s="104"/>
      <c r="BL212" s="104"/>
      <c r="BM212" s="104"/>
      <c r="BN212" s="104"/>
      <c r="BO212" s="104"/>
      <c r="BP212" s="104"/>
      <c r="BQ212" s="104"/>
      <c r="BR212" s="104"/>
      <c r="BS212" s="104"/>
      <c r="BT212" s="104"/>
      <c r="BU212" s="104"/>
      <c r="BV212" s="104"/>
      <c r="BW212" s="104"/>
      <c r="BX212" s="10"/>
      <c r="BY212" s="10"/>
      <c r="BZ212" s="10"/>
      <c r="CA212" s="10"/>
    </row>
    <row r="213" spans="1:79" x14ac:dyDescent="0.2">
      <c r="A213" s="10"/>
      <c r="B213" s="204"/>
      <c r="C213" s="246" t="s">
        <v>563</v>
      </c>
      <c r="D213" s="246"/>
      <c r="E213" s="246"/>
      <c r="F213" s="246"/>
      <c r="G213" s="246"/>
      <c r="H213" s="246"/>
      <c r="I213" s="246"/>
      <c r="J213" s="246"/>
      <c r="K213" s="246"/>
      <c r="L213" s="246"/>
      <c r="M213" s="246"/>
      <c r="N213" s="246"/>
      <c r="O213" s="246"/>
      <c r="P213" s="246"/>
      <c r="Q213" s="246"/>
      <c r="R213" s="246"/>
      <c r="S213" s="246"/>
      <c r="T213" s="247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4"/>
      <c r="AL213" s="104"/>
      <c r="AM213" s="104"/>
      <c r="AN213" s="104"/>
      <c r="AO213" s="104"/>
      <c r="AP213" s="104"/>
      <c r="AQ213" s="104"/>
      <c r="AR213" s="104"/>
      <c r="AS213" s="104"/>
      <c r="AT213" s="104"/>
      <c r="AU213" s="104"/>
      <c r="AV213" s="104"/>
      <c r="AW213" s="104"/>
      <c r="AX213" s="104"/>
      <c r="AY213" s="104"/>
      <c r="AZ213" s="104"/>
      <c r="BA213" s="104"/>
      <c r="BB213" s="104"/>
      <c r="BC213" s="104"/>
      <c r="BD213" s="104"/>
      <c r="BE213" s="104"/>
      <c r="BF213" s="104"/>
      <c r="BG213" s="104"/>
      <c r="BH213" s="102"/>
      <c r="BI213" s="102"/>
      <c r="BJ213" s="102"/>
      <c r="BK213" s="102"/>
      <c r="BL213" s="102"/>
      <c r="BM213" s="102"/>
      <c r="BN213" s="102"/>
      <c r="BO213" s="102"/>
      <c r="BP213" s="102"/>
      <c r="BQ213" s="102"/>
      <c r="BR213" s="102"/>
      <c r="BS213" s="102"/>
      <c r="BT213" s="102"/>
      <c r="BU213" s="102"/>
      <c r="BV213" s="102"/>
      <c r="BW213" s="102"/>
    </row>
    <row r="214" spans="1:79" x14ac:dyDescent="0.2">
      <c r="A214" s="10"/>
      <c r="B214" s="120"/>
      <c r="C214" s="121" t="s">
        <v>566</v>
      </c>
      <c r="D214" s="121" t="s">
        <v>564</v>
      </c>
      <c r="E214" s="121" t="s">
        <v>567</v>
      </c>
      <c r="F214" s="121" t="s">
        <v>568</v>
      </c>
      <c r="G214" s="121" t="s">
        <v>569</v>
      </c>
      <c r="H214" s="121" t="s">
        <v>557</v>
      </c>
      <c r="I214" s="121" t="s">
        <v>497</v>
      </c>
      <c r="J214" s="121" t="s">
        <v>498</v>
      </c>
      <c r="K214" s="121" t="s">
        <v>558</v>
      </c>
      <c r="L214" s="121" t="s">
        <v>559</v>
      </c>
      <c r="M214" s="121" t="s">
        <v>570</v>
      </c>
      <c r="N214" s="121" t="s">
        <v>571</v>
      </c>
      <c r="O214" s="121" t="s">
        <v>588</v>
      </c>
      <c r="P214" s="121" t="s">
        <v>589</v>
      </c>
      <c r="Q214" s="121" t="s">
        <v>590</v>
      </c>
      <c r="R214" s="121" t="s">
        <v>591</v>
      </c>
      <c r="S214" s="121" t="s">
        <v>592</v>
      </c>
      <c r="T214" s="122" t="s">
        <v>593</v>
      </c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4"/>
      <c r="AL214" s="104"/>
      <c r="AM214" s="104"/>
      <c r="AN214" s="104"/>
      <c r="AO214" s="104"/>
      <c r="AP214" s="104"/>
      <c r="AQ214" s="104"/>
      <c r="AR214" s="104"/>
      <c r="AS214" s="104"/>
      <c r="AT214" s="104"/>
      <c r="AU214" s="104"/>
      <c r="AV214" s="104"/>
      <c r="AW214" s="104"/>
      <c r="AX214" s="104"/>
      <c r="AY214" s="104"/>
      <c r="AZ214" s="104"/>
      <c r="BA214" s="104"/>
      <c r="BB214" s="104"/>
      <c r="BC214" s="104"/>
      <c r="BD214" s="104"/>
      <c r="BE214" s="104"/>
      <c r="BF214" s="104"/>
      <c r="BG214" s="104"/>
      <c r="BH214" s="102"/>
      <c r="BI214" s="102"/>
      <c r="BJ214" s="102"/>
      <c r="BK214" s="102"/>
      <c r="BL214" s="102"/>
      <c r="BM214" s="102"/>
      <c r="BN214" s="102"/>
      <c r="BO214" s="102"/>
      <c r="BP214" s="102"/>
      <c r="BQ214" s="102"/>
      <c r="BR214" s="102"/>
      <c r="BS214" s="102"/>
      <c r="BT214" s="102"/>
      <c r="BU214" s="102"/>
      <c r="BV214" s="102"/>
      <c r="BW214" s="102"/>
    </row>
    <row r="215" spans="1:79" x14ac:dyDescent="0.2">
      <c r="A215" s="10"/>
      <c r="B215" s="123" t="s">
        <v>322</v>
      </c>
      <c r="C215" s="121" t="s">
        <v>572</v>
      </c>
      <c r="D215" s="121" t="s">
        <v>572</v>
      </c>
      <c r="E215" s="121">
        <v>6.7769788573387668E-2</v>
      </c>
      <c r="F215" s="121">
        <v>1.6174173883863403E-2</v>
      </c>
      <c r="G215" s="121" t="s">
        <v>561</v>
      </c>
      <c r="H215" s="121" t="s">
        <v>561</v>
      </c>
      <c r="I215" s="121">
        <v>-34.617719399999999</v>
      </c>
      <c r="J215" s="121">
        <v>-58.362056099999997</v>
      </c>
      <c r="K215" s="121">
        <v>-34.617719399999999</v>
      </c>
      <c r="L215" s="121">
        <v>-58.362056099999997</v>
      </c>
      <c r="M215" s="121">
        <v>80.47</v>
      </c>
      <c r="N215" s="121">
        <v>0</v>
      </c>
      <c r="O215" s="121">
        <v>5.4534348865005059E-3</v>
      </c>
      <c r="P215" s="121">
        <v>0</v>
      </c>
      <c r="Q215" s="121">
        <v>160.93999999999997</v>
      </c>
      <c r="R215" s="121">
        <v>18405.708784591014</v>
      </c>
      <c r="S215" s="121">
        <v>2.6030715448689757E-3</v>
      </c>
      <c r="T215" s="122">
        <v>0.29769713433772715</v>
      </c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1:79" x14ac:dyDescent="0.2">
      <c r="A216" s="10"/>
      <c r="B216" s="123"/>
      <c r="C216" s="121" t="s">
        <v>584</v>
      </c>
      <c r="D216" s="121" t="s">
        <v>584</v>
      </c>
      <c r="E216" s="121">
        <v>0.20330936572016295</v>
      </c>
      <c r="F216" s="121">
        <v>4.8522521651590197E-2</v>
      </c>
      <c r="G216" s="121" t="s">
        <v>562</v>
      </c>
      <c r="H216" s="121" t="s">
        <v>562</v>
      </c>
      <c r="I216" s="121">
        <v>-33.593956200000001</v>
      </c>
      <c r="J216" s="121">
        <v>-71.613475100000002</v>
      </c>
      <c r="K216" s="121">
        <v>-33.593956200000001</v>
      </c>
      <c r="L216" s="121">
        <v>-71.613475100000002</v>
      </c>
      <c r="M216" s="121">
        <v>80.47</v>
      </c>
      <c r="N216" s="121">
        <v>0</v>
      </c>
      <c r="O216" s="121">
        <v>1.6360304659501512E-2</v>
      </c>
      <c r="P216" s="121">
        <v>0</v>
      </c>
      <c r="Q216" s="121">
        <v>160.93999999999997</v>
      </c>
      <c r="R216" s="121">
        <v>17514.124002599256</v>
      </c>
      <c r="S216" s="121">
        <v>7.8092146346069253E-3</v>
      </c>
      <c r="T216" s="122">
        <v>0.84982946112475788</v>
      </c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1:79" x14ac:dyDescent="0.2">
      <c r="A217" s="10"/>
      <c r="B217" s="123"/>
      <c r="C217" s="121" t="s">
        <v>608</v>
      </c>
      <c r="D217" s="121" t="s">
        <v>229</v>
      </c>
      <c r="E217" s="121">
        <v>0.25681183038336375</v>
      </c>
      <c r="F217" s="121">
        <v>6.1291606296745516E-2</v>
      </c>
      <c r="G217" s="121" t="s">
        <v>582</v>
      </c>
      <c r="H217" s="121" t="s">
        <v>479</v>
      </c>
      <c r="I217" s="121">
        <v>-37.821584199999997</v>
      </c>
      <c r="J217" s="121">
        <v>144.9443459</v>
      </c>
      <c r="K217" s="121">
        <v>31.230416000000002</v>
      </c>
      <c r="L217" s="121">
        <v>121.47370100000001</v>
      </c>
      <c r="M217" s="121">
        <v>160.94</v>
      </c>
      <c r="N217" s="121">
        <v>8045.797334309631</v>
      </c>
      <c r="O217" s="121">
        <v>4.1331295981898566E-2</v>
      </c>
      <c r="P217" s="121">
        <v>2.066255940317645</v>
      </c>
      <c r="Q217" s="121">
        <v>127.14259999999999</v>
      </c>
      <c r="R217" s="121">
        <v>1562.8410848903104</v>
      </c>
      <c r="S217" s="121">
        <v>7.7927741827445961E-3</v>
      </c>
      <c r="T217" s="122">
        <v>9.5789040479475548E-2</v>
      </c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1:79" x14ac:dyDescent="0.2">
      <c r="A218" s="10"/>
      <c r="B218" s="123"/>
      <c r="C218" s="121" t="s">
        <v>584</v>
      </c>
      <c r="D218" s="121" t="s">
        <v>229</v>
      </c>
      <c r="E218" s="121">
        <v>8.1323746288065185E-2</v>
      </c>
      <c r="F218" s="121">
        <v>1.9409008660636082E-2</v>
      </c>
      <c r="G218" s="121" t="s">
        <v>562</v>
      </c>
      <c r="H218" s="121" t="s">
        <v>479</v>
      </c>
      <c r="I218" s="121">
        <v>-33.593956200000001</v>
      </c>
      <c r="J218" s="121">
        <v>-71.613475100000002</v>
      </c>
      <c r="K218" s="121">
        <v>31.230416000000002</v>
      </c>
      <c r="L218" s="121">
        <v>121.47370100000001</v>
      </c>
      <c r="M218" s="121">
        <v>160.94</v>
      </c>
      <c r="N218" s="121">
        <v>18779.640703958827</v>
      </c>
      <c r="O218" s="121">
        <v>1.3088243727601211E-2</v>
      </c>
      <c r="P218" s="121">
        <v>1.5272307359897694</v>
      </c>
      <c r="Q218" s="121">
        <v>127.14259999999999</v>
      </c>
      <c r="R218" s="121">
        <v>1562.8410848903104</v>
      </c>
      <c r="S218" s="121">
        <v>2.4677118245357891E-3</v>
      </c>
      <c r="T218" s="122">
        <v>3.0333196151833924E-2</v>
      </c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1:79" x14ac:dyDescent="0.2">
      <c r="A219" s="10"/>
      <c r="B219" s="123"/>
      <c r="C219" s="121" t="s">
        <v>229</v>
      </c>
      <c r="D219" s="121" t="s">
        <v>229</v>
      </c>
      <c r="E219" s="121">
        <v>3.8521774557504558E-2</v>
      </c>
      <c r="F219" s="121">
        <v>9.193740944511827E-3</v>
      </c>
      <c r="G219" s="121" t="s">
        <v>479</v>
      </c>
      <c r="H219" s="121" t="s">
        <v>479</v>
      </c>
      <c r="I219" s="121">
        <v>31.230416000000002</v>
      </c>
      <c r="J219" s="121">
        <v>121.47370100000001</v>
      </c>
      <c r="K219" s="121">
        <v>31.230416000000002</v>
      </c>
      <c r="L219" s="121">
        <v>121.47370100000001</v>
      </c>
      <c r="M219" s="121">
        <v>80.47</v>
      </c>
      <c r="N219" s="121">
        <v>0</v>
      </c>
      <c r="O219" s="121">
        <v>3.0998471986423918E-3</v>
      </c>
      <c r="P219" s="121">
        <v>0</v>
      </c>
      <c r="Q219" s="121">
        <v>127.14259999999999</v>
      </c>
      <c r="R219" s="121">
        <v>1562.8410848903104</v>
      </c>
      <c r="S219" s="121">
        <v>1.1689161274116894E-3</v>
      </c>
      <c r="T219" s="122">
        <v>1.4368356071921332E-2</v>
      </c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1:79" x14ac:dyDescent="0.2">
      <c r="A220" s="10"/>
      <c r="B220" s="123"/>
      <c r="C220" s="121" t="s">
        <v>572</v>
      </c>
      <c r="D220" s="121" t="s">
        <v>229</v>
      </c>
      <c r="E220" s="121">
        <v>2.9961380211392438E-2</v>
      </c>
      <c r="F220" s="121">
        <v>7.1506874012869778E-3</v>
      </c>
      <c r="G220" s="121" t="s">
        <v>561</v>
      </c>
      <c r="H220" s="121" t="s">
        <v>479</v>
      </c>
      <c r="I220" s="121">
        <v>-34.617719399999999</v>
      </c>
      <c r="J220" s="121">
        <v>-58.362056099999997</v>
      </c>
      <c r="K220" s="121">
        <v>31.230416000000002</v>
      </c>
      <c r="L220" s="121">
        <v>121.47370100000001</v>
      </c>
      <c r="M220" s="121">
        <v>160.94</v>
      </c>
      <c r="N220" s="121">
        <v>19660.641678325315</v>
      </c>
      <c r="O220" s="121">
        <v>4.8219845312214987E-3</v>
      </c>
      <c r="P220" s="121">
        <v>0.58905996052425347</v>
      </c>
      <c r="Q220" s="121">
        <v>127.14259999999999</v>
      </c>
      <c r="R220" s="121">
        <v>1562.8410848903104</v>
      </c>
      <c r="S220" s="121">
        <v>9.0915698798686966E-4</v>
      </c>
      <c r="T220" s="122">
        <v>1.1175388055938814E-2</v>
      </c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1:79" x14ac:dyDescent="0.2">
      <c r="A221" s="10"/>
      <c r="B221" s="123" t="s">
        <v>323</v>
      </c>
      <c r="C221" s="121" t="s">
        <v>572</v>
      </c>
      <c r="D221" s="121" t="s">
        <v>572</v>
      </c>
      <c r="E221" s="121">
        <v>0.20221786845324097</v>
      </c>
      <c r="F221" s="121">
        <v>2.9740022648748515E-2</v>
      </c>
      <c r="G221" s="121" t="s">
        <v>561</v>
      </c>
      <c r="H221" s="121" t="s">
        <v>561</v>
      </c>
      <c r="I221" s="121">
        <v>-34.617719399999999</v>
      </c>
      <c r="J221" s="121">
        <v>-58.362056099999997</v>
      </c>
      <c r="K221" s="121">
        <v>-34.617719399999999</v>
      </c>
      <c r="L221" s="121">
        <v>-58.362056099999997</v>
      </c>
      <c r="M221" s="121">
        <v>80.47</v>
      </c>
      <c r="N221" s="121">
        <v>0</v>
      </c>
      <c r="O221" s="121">
        <v>1.6272471874432301E-2</v>
      </c>
      <c r="P221" s="121">
        <v>0</v>
      </c>
      <c r="Q221" s="121">
        <v>160.93999999999997</v>
      </c>
      <c r="R221" s="121">
        <v>18405.708784591014</v>
      </c>
      <c r="S221" s="121">
        <v>4.7863592450895854E-3</v>
      </c>
      <c r="T221" s="122">
        <v>0.54738619612000627</v>
      </c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1:79" x14ac:dyDescent="0.2">
      <c r="A222" s="10"/>
      <c r="B222" s="123"/>
      <c r="C222" s="121" t="s">
        <v>584</v>
      </c>
      <c r="D222" s="121" t="s">
        <v>584</v>
      </c>
      <c r="E222" s="121">
        <v>0.6066536053597229</v>
      </c>
      <c r="F222" s="121">
        <v>8.922006794624554E-2</v>
      </c>
      <c r="G222" s="121" t="s">
        <v>562</v>
      </c>
      <c r="H222" s="121" t="s">
        <v>562</v>
      </c>
      <c r="I222" s="121">
        <v>-33.593956200000001</v>
      </c>
      <c r="J222" s="121">
        <v>-71.613475100000002</v>
      </c>
      <c r="K222" s="121">
        <v>-33.593956200000001</v>
      </c>
      <c r="L222" s="121">
        <v>-71.613475100000002</v>
      </c>
      <c r="M222" s="121">
        <v>80.47</v>
      </c>
      <c r="N222" s="121">
        <v>0</v>
      </c>
      <c r="O222" s="121">
        <v>4.8817415623296903E-2</v>
      </c>
      <c r="P222" s="121">
        <v>0</v>
      </c>
      <c r="Q222" s="121">
        <v>160.93999999999997</v>
      </c>
      <c r="R222" s="121">
        <v>17514.124002599256</v>
      </c>
      <c r="S222" s="121">
        <v>1.4359077735268755E-2</v>
      </c>
      <c r="T222" s="122">
        <v>1.5626113335308756</v>
      </c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1:79" x14ac:dyDescent="0.2">
      <c r="A223" s="10"/>
      <c r="B223" s="123"/>
      <c r="C223" s="121" t="s">
        <v>608</v>
      </c>
      <c r="D223" s="121" t="s">
        <v>229</v>
      </c>
      <c r="E223" s="121">
        <v>0.7662992909807026</v>
      </c>
      <c r="F223" s="121">
        <v>0.11269903319525752</v>
      </c>
      <c r="G223" s="121" t="s">
        <v>582</v>
      </c>
      <c r="H223" s="121" t="s">
        <v>479</v>
      </c>
      <c r="I223" s="121">
        <v>-37.821584199999997</v>
      </c>
      <c r="J223" s="121">
        <v>144.9443459</v>
      </c>
      <c r="K223" s="121">
        <v>31.230416000000002</v>
      </c>
      <c r="L223" s="121">
        <v>121.47370100000001</v>
      </c>
      <c r="M223" s="121">
        <v>160.94</v>
      </c>
      <c r="N223" s="121">
        <v>8045.797334309631</v>
      </c>
      <c r="O223" s="121">
        <v>0.12332820789043428</v>
      </c>
      <c r="P223" s="121">
        <v>6.1654887926558963</v>
      </c>
      <c r="Q223" s="121">
        <v>127.14259999999999</v>
      </c>
      <c r="R223" s="121">
        <v>1562.8410848903104</v>
      </c>
      <c r="S223" s="121">
        <v>1.4328848097931347E-2</v>
      </c>
      <c r="T223" s="122">
        <v>0.17613067930496537</v>
      </c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1:79" x14ac:dyDescent="0.2">
      <c r="A224" s="10"/>
      <c r="B224" s="123"/>
      <c r="C224" s="121" t="s">
        <v>584</v>
      </c>
      <c r="D224" s="121" t="s">
        <v>229</v>
      </c>
      <c r="E224" s="121">
        <v>0.24266144214388918</v>
      </c>
      <c r="F224" s="121">
        <v>3.568802717849822E-2</v>
      </c>
      <c r="G224" s="121" t="s">
        <v>562</v>
      </c>
      <c r="H224" s="121" t="s">
        <v>479</v>
      </c>
      <c r="I224" s="121">
        <v>-33.593956200000001</v>
      </c>
      <c r="J224" s="121">
        <v>-71.613475100000002</v>
      </c>
      <c r="K224" s="121">
        <v>31.230416000000002</v>
      </c>
      <c r="L224" s="121">
        <v>121.47370100000001</v>
      </c>
      <c r="M224" s="121">
        <v>160.94</v>
      </c>
      <c r="N224" s="121">
        <v>18779.640703958827</v>
      </c>
      <c r="O224" s="121">
        <v>3.905393249863752E-2</v>
      </c>
      <c r="P224" s="121">
        <v>4.5570946961667316</v>
      </c>
      <c r="Q224" s="121">
        <v>127.14259999999999</v>
      </c>
      <c r="R224" s="121">
        <v>1562.8410848903104</v>
      </c>
      <c r="S224" s="121">
        <v>4.5374685643449278E-3</v>
      </c>
      <c r="T224" s="122">
        <v>5.5774715113239039E-2</v>
      </c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1:59" x14ac:dyDescent="0.2">
      <c r="A225" s="10"/>
      <c r="B225" s="123"/>
      <c r="C225" s="121" t="s">
        <v>229</v>
      </c>
      <c r="D225" s="121" t="s">
        <v>229</v>
      </c>
      <c r="E225" s="121">
        <v>0.11494489364710539</v>
      </c>
      <c r="F225" s="121">
        <v>1.690485497928863E-2</v>
      </c>
      <c r="G225" s="121" t="s">
        <v>479</v>
      </c>
      <c r="H225" s="121" t="s">
        <v>479</v>
      </c>
      <c r="I225" s="121">
        <v>31.230416000000002</v>
      </c>
      <c r="J225" s="121">
        <v>121.47370100000001</v>
      </c>
      <c r="K225" s="121">
        <v>31.230416000000002</v>
      </c>
      <c r="L225" s="121">
        <v>121.47370100000001</v>
      </c>
      <c r="M225" s="121">
        <v>80.47</v>
      </c>
      <c r="N225" s="121">
        <v>0</v>
      </c>
      <c r="O225" s="121">
        <v>9.2496155917825701E-3</v>
      </c>
      <c r="P225" s="121">
        <v>0</v>
      </c>
      <c r="Q225" s="121">
        <v>127.14259999999999</v>
      </c>
      <c r="R225" s="121">
        <v>1562.8410848903104</v>
      </c>
      <c r="S225" s="121">
        <v>2.1493272146897026E-3</v>
      </c>
      <c r="T225" s="122">
        <v>2.6419601895744809E-2</v>
      </c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1:59" x14ac:dyDescent="0.2">
      <c r="A226" s="10"/>
      <c r="B226" s="123"/>
      <c r="C226" s="121" t="s">
        <v>572</v>
      </c>
      <c r="D226" s="121" t="s">
        <v>229</v>
      </c>
      <c r="E226" s="121">
        <v>8.940158394774865E-2</v>
      </c>
      <c r="F226" s="121">
        <v>1.3148220539446713E-2</v>
      </c>
      <c r="G226" s="121" t="s">
        <v>561</v>
      </c>
      <c r="H226" s="121" t="s">
        <v>479</v>
      </c>
      <c r="I226" s="121">
        <v>-34.617719399999999</v>
      </c>
      <c r="J226" s="121">
        <v>-58.362056099999997</v>
      </c>
      <c r="K226" s="121">
        <v>31.230416000000002</v>
      </c>
      <c r="L226" s="121">
        <v>121.47370100000001</v>
      </c>
      <c r="M226" s="121">
        <v>160.94</v>
      </c>
      <c r="N226" s="121">
        <v>19660.641678325315</v>
      </c>
      <c r="O226" s="121">
        <v>1.4388290920550668E-2</v>
      </c>
      <c r="P226" s="121">
        <v>1.7576925074714065</v>
      </c>
      <c r="Q226" s="121">
        <v>127.14259999999999</v>
      </c>
      <c r="R226" s="121">
        <v>1562.8410848903104</v>
      </c>
      <c r="S226" s="121">
        <v>1.6716989447586575E-3</v>
      </c>
      <c r="T226" s="122">
        <v>2.0548579252245965E-2</v>
      </c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1:59" x14ac:dyDescent="0.2">
      <c r="A227" s="10"/>
      <c r="B227" s="123" t="s">
        <v>565</v>
      </c>
      <c r="C227" s="121" t="s">
        <v>583</v>
      </c>
      <c r="D227" s="121" t="s">
        <v>583</v>
      </c>
      <c r="E227" s="121">
        <v>8.9474152419359427</v>
      </c>
      <c r="F227" s="121">
        <v>0.63183438877988174</v>
      </c>
      <c r="G227" s="121" t="s">
        <v>573</v>
      </c>
      <c r="H227" s="121" t="s">
        <v>573</v>
      </c>
      <c r="I227" s="121">
        <v>44.725277800000001</v>
      </c>
      <c r="J227" s="121">
        <v>37.7936111</v>
      </c>
      <c r="K227" s="121">
        <v>44.725277800000001</v>
      </c>
      <c r="L227" s="121">
        <v>37.7936111</v>
      </c>
      <c r="M227" s="121">
        <v>80.47</v>
      </c>
      <c r="N227" s="121">
        <v>0</v>
      </c>
      <c r="O227" s="121">
        <v>0.71999850451858527</v>
      </c>
      <c r="P227" s="121">
        <v>0</v>
      </c>
      <c r="Q227" s="121">
        <v>3316.7602138299599</v>
      </c>
      <c r="R227" s="121">
        <v>3810.9474121962608</v>
      </c>
      <c r="S227" s="121">
        <v>2.0956431624346825</v>
      </c>
      <c r="T227" s="122">
        <v>2.4078876288572966</v>
      </c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1:59" x14ac:dyDescent="0.2">
      <c r="A228" s="10"/>
      <c r="B228" s="123"/>
      <c r="C228" s="121" t="s">
        <v>609</v>
      </c>
      <c r="D228" s="121" t="s">
        <v>229</v>
      </c>
      <c r="E228" s="121">
        <v>2.2259981332481789</v>
      </c>
      <c r="F228" s="121">
        <v>0.15719200818511539</v>
      </c>
      <c r="G228" s="121" t="s">
        <v>574</v>
      </c>
      <c r="H228" s="121" t="s">
        <v>479</v>
      </c>
      <c r="I228" s="121">
        <v>-6.0919439999999998</v>
      </c>
      <c r="J228" s="121">
        <v>106.8641571</v>
      </c>
      <c r="K228" s="121">
        <v>31.230416000000002</v>
      </c>
      <c r="L228" s="121">
        <v>121.47370100000001</v>
      </c>
      <c r="M228" s="121">
        <v>160.94</v>
      </c>
      <c r="N228" s="121">
        <v>4425.0176956463592</v>
      </c>
      <c r="O228" s="121">
        <v>0.35825213956496194</v>
      </c>
      <c r="P228" s="121">
        <v>9.8500811300989533</v>
      </c>
      <c r="Q228" s="121">
        <v>127.14259999999999</v>
      </c>
      <c r="R228" s="121">
        <v>1562.8410848903104</v>
      </c>
      <c r="S228" s="121">
        <v>1.9985800619876853E-2</v>
      </c>
      <c r="T228" s="122">
        <v>0.24566612860811229</v>
      </c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1:59" x14ac:dyDescent="0.2">
      <c r="A229" s="10"/>
      <c r="B229" s="123"/>
      <c r="C229" s="121" t="s">
        <v>610</v>
      </c>
      <c r="D229" s="121" t="s">
        <v>229</v>
      </c>
      <c r="E229" s="121">
        <v>1.3698450050758026</v>
      </c>
      <c r="F229" s="121">
        <v>9.6733543498532568E-2</v>
      </c>
      <c r="G229" s="121" t="s">
        <v>575</v>
      </c>
      <c r="H229" s="121" t="s">
        <v>479</v>
      </c>
      <c r="I229" s="121">
        <v>14.583353600000001</v>
      </c>
      <c r="J229" s="121">
        <v>120.9412452</v>
      </c>
      <c r="K229" s="121">
        <v>31.230416000000002</v>
      </c>
      <c r="L229" s="121">
        <v>121.47370100000001</v>
      </c>
      <c r="M229" s="121">
        <v>160.94</v>
      </c>
      <c r="N229" s="121">
        <v>1849.6632498423876</v>
      </c>
      <c r="O229" s="121">
        <v>0.22046285511689967</v>
      </c>
      <c r="P229" s="121">
        <v>2.533751963868871</v>
      </c>
      <c r="Q229" s="121">
        <v>127.14259999999999</v>
      </c>
      <c r="R229" s="121">
        <v>1562.8410848903104</v>
      </c>
      <c r="S229" s="121">
        <v>1.2298954227616525E-2</v>
      </c>
      <c r="T229" s="122">
        <v>0.15117915606653068</v>
      </c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1:59" x14ac:dyDescent="0.2">
      <c r="A230" s="10"/>
      <c r="B230" s="123"/>
      <c r="C230" s="121" t="s">
        <v>611</v>
      </c>
      <c r="D230" s="121" t="s">
        <v>229</v>
      </c>
      <c r="E230" s="121">
        <v>0.85615312817237643</v>
      </c>
      <c r="F230" s="121">
        <v>6.045846468658285E-2</v>
      </c>
      <c r="G230" s="121" t="s">
        <v>576</v>
      </c>
      <c r="H230" s="121" t="s">
        <v>479</v>
      </c>
      <c r="I230" s="121">
        <v>-22.268327299999999</v>
      </c>
      <c r="J230" s="121">
        <v>166.4258327</v>
      </c>
      <c r="K230" s="121">
        <v>31.230416000000002</v>
      </c>
      <c r="L230" s="121">
        <v>121.47370100000001</v>
      </c>
      <c r="M230" s="121">
        <v>160.94</v>
      </c>
      <c r="N230" s="121">
        <v>7633.2320172348764</v>
      </c>
      <c r="O230" s="121">
        <v>0.13778928444806227</v>
      </c>
      <c r="P230" s="121">
        <v>6.5352154696211784</v>
      </c>
      <c r="Q230" s="121">
        <v>127.14259999999999</v>
      </c>
      <c r="R230" s="121">
        <v>1562.8410848903104</v>
      </c>
      <c r="S230" s="121">
        <v>7.6868463922603282E-3</v>
      </c>
      <c r="T230" s="122">
        <v>9.4486972541581671E-2</v>
      </c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1:59" x14ac:dyDescent="0.2">
      <c r="A231" s="10"/>
      <c r="B231" s="123"/>
      <c r="C231" s="121" t="s">
        <v>583</v>
      </c>
      <c r="D231" s="121" t="s">
        <v>229</v>
      </c>
      <c r="E231" s="121">
        <v>0.85615312817237643</v>
      </c>
      <c r="F231" s="121">
        <v>6.045846468658285E-2</v>
      </c>
      <c r="G231" s="121" t="s">
        <v>573</v>
      </c>
      <c r="H231" s="121" t="s">
        <v>479</v>
      </c>
      <c r="I231" s="121">
        <v>44.725277800000001</v>
      </c>
      <c r="J231" s="121">
        <v>37.7936111</v>
      </c>
      <c r="K231" s="121">
        <v>31.230416000000002</v>
      </c>
      <c r="L231" s="121">
        <v>121.47370100000001</v>
      </c>
      <c r="M231" s="121">
        <v>160.94</v>
      </c>
      <c r="N231" s="121">
        <v>7180.9308797131589</v>
      </c>
      <c r="O231" s="121">
        <v>0.13778928444806227</v>
      </c>
      <c r="P231" s="121">
        <v>6.1479764358560356</v>
      </c>
      <c r="Q231" s="121">
        <v>127.14259999999999</v>
      </c>
      <c r="R231" s="121">
        <v>1562.8410848903104</v>
      </c>
      <c r="S231" s="121">
        <v>7.6868463922603282E-3</v>
      </c>
      <c r="T231" s="122">
        <v>9.4486972541581671E-2</v>
      </c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1:59" x14ac:dyDescent="0.2">
      <c r="A232" s="10"/>
      <c r="B232" s="123"/>
      <c r="C232" s="121" t="s">
        <v>229</v>
      </c>
      <c r="D232" s="121" t="s">
        <v>229</v>
      </c>
      <c r="E232" s="121">
        <v>0.39363362214821912</v>
      </c>
      <c r="F232" s="121">
        <v>2.7796995258199012E-2</v>
      </c>
      <c r="G232" s="121" t="s">
        <v>479</v>
      </c>
      <c r="H232" s="121" t="s">
        <v>479</v>
      </c>
      <c r="I232" s="121">
        <v>31.230416000000002</v>
      </c>
      <c r="J232" s="121">
        <v>121.47370100000001</v>
      </c>
      <c r="K232" s="121">
        <v>31.230416000000002</v>
      </c>
      <c r="L232" s="121">
        <v>121.47370100000001</v>
      </c>
      <c r="M232" s="121">
        <v>80.47</v>
      </c>
      <c r="N232" s="121">
        <v>0</v>
      </c>
      <c r="O232" s="121">
        <v>3.1675697574267192E-2</v>
      </c>
      <c r="P232" s="121">
        <v>0</v>
      </c>
      <c r="Q232" s="121">
        <v>127.14259999999999</v>
      </c>
      <c r="R232" s="121">
        <v>1562.8410848903104</v>
      </c>
      <c r="S232" s="121">
        <v>3.5341822493150936E-3</v>
      </c>
      <c r="T232" s="122">
        <v>4.3442286226014558E-2</v>
      </c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1:59" x14ac:dyDescent="0.2">
      <c r="A233" s="10"/>
      <c r="B233" s="123"/>
      <c r="C233" s="121" t="s">
        <v>235</v>
      </c>
      <c r="D233" s="121" t="s">
        <v>229</v>
      </c>
      <c r="E233" s="121">
        <v>0.23510755121863389</v>
      </c>
      <c r="F233" s="121">
        <v>4.1927134514450175E-2</v>
      </c>
      <c r="G233" s="121" t="s">
        <v>580</v>
      </c>
      <c r="H233" s="121" t="s">
        <v>479</v>
      </c>
      <c r="I233" s="121">
        <v>49.288918500000001</v>
      </c>
      <c r="J233" s="121">
        <v>-123.11147</v>
      </c>
      <c r="K233" s="121">
        <v>31.230416000000002</v>
      </c>
      <c r="L233" s="121">
        <v>121.47370100000001</v>
      </c>
      <c r="M233" s="121">
        <v>160.94</v>
      </c>
      <c r="N233" s="121">
        <v>9049.0530111963653</v>
      </c>
      <c r="O233" s="121">
        <v>3.7838209293126937E-2</v>
      </c>
      <c r="P233" s="121">
        <v>2.1275006943099823</v>
      </c>
      <c r="Q233" s="121">
        <v>127.14259999999999</v>
      </c>
      <c r="R233" s="121">
        <v>1562.8410848903104</v>
      </c>
      <c r="S233" s="121">
        <v>5.3307248927169327E-3</v>
      </c>
      <c r="T233" s="122">
        <v>6.552544839090528E-2</v>
      </c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1:59" x14ac:dyDescent="0.2">
      <c r="A234" s="10"/>
      <c r="B234" s="123"/>
      <c r="C234" s="121" t="s">
        <v>608</v>
      </c>
      <c r="D234" s="121" t="s">
        <v>229</v>
      </c>
      <c r="E234" s="121">
        <v>0.52156454934639018</v>
      </c>
      <c r="F234" s="121">
        <v>3.6831018717113688E-2</v>
      </c>
      <c r="G234" s="121" t="s">
        <v>582</v>
      </c>
      <c r="H234" s="121" t="s">
        <v>479</v>
      </c>
      <c r="I234" s="121">
        <v>-37.821584199999997</v>
      </c>
      <c r="J234" s="121">
        <v>144.9443459</v>
      </c>
      <c r="K234" s="121">
        <v>31.230416000000002</v>
      </c>
      <c r="L234" s="121">
        <v>121.47370100000001</v>
      </c>
      <c r="M234" s="121">
        <v>160.94</v>
      </c>
      <c r="N234" s="121">
        <v>8045.797334309631</v>
      </c>
      <c r="O234" s="121">
        <v>8.3940598571808037E-2</v>
      </c>
      <c r="P234" s="121">
        <v>4.1964026608015903</v>
      </c>
      <c r="Q234" s="121">
        <v>127.14259999999999</v>
      </c>
      <c r="R234" s="121">
        <v>1562.8410848903104</v>
      </c>
      <c r="S234" s="121">
        <v>4.6827914803424979E-3</v>
      </c>
      <c r="T234" s="122">
        <v>5.7561029249469285E-2</v>
      </c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1:59" x14ac:dyDescent="0.2">
      <c r="A235" s="10"/>
      <c r="B235" s="123"/>
      <c r="C235" s="121" t="s">
        <v>609</v>
      </c>
      <c r="D235" s="121" t="s">
        <v>170</v>
      </c>
      <c r="E235" s="121">
        <v>2.0868732499201679</v>
      </c>
      <c r="F235" s="121">
        <v>0.1473675076735457</v>
      </c>
      <c r="G235" s="121" t="s">
        <v>574</v>
      </c>
      <c r="H235" s="121" t="s">
        <v>480</v>
      </c>
      <c r="I235" s="121">
        <v>-6.0919439999999998</v>
      </c>
      <c r="J235" s="121">
        <v>106.8641571</v>
      </c>
      <c r="K235" s="121">
        <v>35.616811599999998</v>
      </c>
      <c r="L235" s="121">
        <v>139.79578069999999</v>
      </c>
      <c r="M235" s="121">
        <v>160.94</v>
      </c>
      <c r="N235" s="121">
        <v>5771.3571413563441</v>
      </c>
      <c r="O235" s="121">
        <v>0.33586138084215178</v>
      </c>
      <c r="P235" s="121">
        <v>12.044090834032284</v>
      </c>
      <c r="Q235" s="121">
        <v>134.38489999999999</v>
      </c>
      <c r="R235" s="121">
        <v>1791.9483528117548</v>
      </c>
      <c r="S235" s="121">
        <v>1.980396778195867E-2</v>
      </c>
      <c r="T235" s="122">
        <v>0.26407496263358388</v>
      </c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1:59" x14ac:dyDescent="0.2">
      <c r="A236" s="10"/>
      <c r="B236" s="123"/>
      <c r="C236" s="121" t="s">
        <v>610</v>
      </c>
      <c r="D236" s="121" t="s">
        <v>170</v>
      </c>
      <c r="E236" s="121">
        <v>1.284229692258565</v>
      </c>
      <c r="F236" s="121">
        <v>9.0687697029874281E-2</v>
      </c>
      <c r="G236" s="121" t="s">
        <v>575</v>
      </c>
      <c r="H236" s="121" t="s">
        <v>480</v>
      </c>
      <c r="I236" s="121">
        <v>14.583353600000001</v>
      </c>
      <c r="J236" s="121">
        <v>120.9412452</v>
      </c>
      <c r="K236" s="121">
        <v>35.616811599999998</v>
      </c>
      <c r="L236" s="121">
        <v>139.79578069999999</v>
      </c>
      <c r="M236" s="121">
        <v>160.94</v>
      </c>
      <c r="N236" s="121">
        <v>3000.4311196452068</v>
      </c>
      <c r="O236" s="121">
        <v>0.20668392667209343</v>
      </c>
      <c r="P236" s="121">
        <v>3.8532427334249855</v>
      </c>
      <c r="Q236" s="121">
        <v>134.38489999999999</v>
      </c>
      <c r="R236" s="121">
        <v>1791.9483528117548</v>
      </c>
      <c r="S236" s="121">
        <v>1.2187057096589951E-2</v>
      </c>
      <c r="T236" s="122">
        <v>0.1625076693129747</v>
      </c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1:59" x14ac:dyDescent="0.2">
      <c r="A237" s="10"/>
      <c r="B237" s="123"/>
      <c r="C237" s="121" t="s">
        <v>611</v>
      </c>
      <c r="D237" s="121" t="s">
        <v>170</v>
      </c>
      <c r="E237" s="121">
        <v>0.802643557661603</v>
      </c>
      <c r="F237" s="121">
        <v>5.6679810643671426E-2</v>
      </c>
      <c r="G237" s="121" t="s">
        <v>576</v>
      </c>
      <c r="H237" s="121" t="s">
        <v>480</v>
      </c>
      <c r="I237" s="121">
        <v>-22.268327299999999</v>
      </c>
      <c r="J237" s="121">
        <v>166.4258327</v>
      </c>
      <c r="K237" s="121">
        <v>35.616811599999998</v>
      </c>
      <c r="L237" s="121">
        <v>139.79578069999999</v>
      </c>
      <c r="M237" s="121">
        <v>160.94</v>
      </c>
      <c r="N237" s="121">
        <v>7012.8831484790444</v>
      </c>
      <c r="O237" s="121">
        <v>0.12917745417005838</v>
      </c>
      <c r="P237" s="121">
        <v>5.6288454797603231</v>
      </c>
      <c r="Q237" s="121">
        <v>134.38489999999999</v>
      </c>
      <c r="R237" s="121">
        <v>1791.9483528117548</v>
      </c>
      <c r="S237" s="121">
        <v>7.6169106853687194E-3</v>
      </c>
      <c r="T237" s="122">
        <v>0.10156729332060918</v>
      </c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1:59" x14ac:dyDescent="0.2">
      <c r="A238" s="10"/>
      <c r="B238" s="123"/>
      <c r="C238" s="121" t="s">
        <v>583</v>
      </c>
      <c r="D238" s="121" t="s">
        <v>170</v>
      </c>
      <c r="E238" s="121">
        <v>0.802643557661603</v>
      </c>
      <c r="F238" s="121">
        <v>5.6679810643671426E-2</v>
      </c>
      <c r="G238" s="121" t="s">
        <v>573</v>
      </c>
      <c r="H238" s="121" t="s">
        <v>480</v>
      </c>
      <c r="I238" s="121">
        <v>44.725277800000001</v>
      </c>
      <c r="J238" s="121">
        <v>37.7936111</v>
      </c>
      <c r="K238" s="121">
        <v>35.616811599999998</v>
      </c>
      <c r="L238" s="121">
        <v>139.79578069999999</v>
      </c>
      <c r="M238" s="121">
        <v>160.94</v>
      </c>
      <c r="N238" s="121">
        <v>8157.0166205966498</v>
      </c>
      <c r="O238" s="121">
        <v>0.12917745417005838</v>
      </c>
      <c r="P238" s="121">
        <v>6.547176840260521</v>
      </c>
      <c r="Q238" s="121">
        <v>134.38489999999999</v>
      </c>
      <c r="R238" s="121">
        <v>1791.9483528117548</v>
      </c>
      <c r="S238" s="121">
        <v>7.6169106853687194E-3</v>
      </c>
      <c r="T238" s="122">
        <v>0.10156729332060918</v>
      </c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1:59" x14ac:dyDescent="0.2">
      <c r="A239" s="10"/>
      <c r="B239" s="123"/>
      <c r="C239" s="121" t="s">
        <v>229</v>
      </c>
      <c r="D239" s="121" t="s">
        <v>170</v>
      </c>
      <c r="E239" s="121">
        <v>0.3690315207639554</v>
      </c>
      <c r="F239" s="121">
        <v>2.6059683054561574E-2</v>
      </c>
      <c r="G239" s="121" t="s">
        <v>479</v>
      </c>
      <c r="H239" s="121" t="s">
        <v>480</v>
      </c>
      <c r="I239" s="121">
        <v>31.230416000000002</v>
      </c>
      <c r="J239" s="121">
        <v>121.47370100000001</v>
      </c>
      <c r="K239" s="121">
        <v>35.616811599999998</v>
      </c>
      <c r="L239" s="121">
        <v>139.79578069999999</v>
      </c>
      <c r="M239" s="121">
        <v>160.94</v>
      </c>
      <c r="N239" s="121">
        <v>1769.3835953646901</v>
      </c>
      <c r="O239" s="121">
        <v>5.9391932951750978E-2</v>
      </c>
      <c r="P239" s="121">
        <v>0.65295831901222678</v>
      </c>
      <c r="Q239" s="121">
        <v>134.38489999999999</v>
      </c>
      <c r="R239" s="121">
        <v>1791.9483528117548</v>
      </c>
      <c r="S239" s="121">
        <v>3.5020279013189513E-3</v>
      </c>
      <c r="T239" s="122">
        <v>4.6697606124418013E-2</v>
      </c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1:59" x14ac:dyDescent="0.2">
      <c r="A240" s="10"/>
      <c r="B240" s="123"/>
      <c r="C240" s="121" t="s">
        <v>235</v>
      </c>
      <c r="D240" s="121" t="s">
        <v>170</v>
      </c>
      <c r="E240" s="121">
        <v>0.22041332926746932</v>
      </c>
      <c r="F240" s="121">
        <v>3.9306688607297045E-2</v>
      </c>
      <c r="G240" s="121" t="s">
        <v>580</v>
      </c>
      <c r="H240" s="121" t="s">
        <v>480</v>
      </c>
      <c r="I240" s="121">
        <v>49.288918500000001</v>
      </c>
      <c r="J240" s="121">
        <v>-123.11147</v>
      </c>
      <c r="K240" s="121">
        <v>35.616811599999998</v>
      </c>
      <c r="L240" s="121">
        <v>139.79578069999999</v>
      </c>
      <c r="M240" s="121">
        <v>160.94</v>
      </c>
      <c r="N240" s="121">
        <v>7572.8416467010038</v>
      </c>
      <c r="O240" s="121">
        <v>3.5473321212306508E-2</v>
      </c>
      <c r="P240" s="121">
        <v>1.6691552393647131</v>
      </c>
      <c r="Q240" s="121">
        <v>134.38489999999999</v>
      </c>
      <c r="R240" s="121">
        <v>1791.9483528117548</v>
      </c>
      <c r="S240" s="121">
        <v>5.2822254178227519E-3</v>
      </c>
      <c r="T240" s="122">
        <v>7.043555590433051E-2</v>
      </c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1:59" x14ac:dyDescent="0.2">
      <c r="A241" s="10"/>
      <c r="B241" s="123"/>
      <c r="C241" s="121" t="s">
        <v>608</v>
      </c>
      <c r="D241" s="121" t="s">
        <v>170</v>
      </c>
      <c r="E241" s="121">
        <v>0.48896676501224084</v>
      </c>
      <c r="F241" s="121">
        <v>3.4529080047294082E-2</v>
      </c>
      <c r="G241" s="121" t="s">
        <v>582</v>
      </c>
      <c r="H241" s="121" t="s">
        <v>480</v>
      </c>
      <c r="I241" s="121">
        <v>-37.821584199999997</v>
      </c>
      <c r="J241" s="121">
        <v>144.9443459</v>
      </c>
      <c r="K241" s="121">
        <v>35.616811599999998</v>
      </c>
      <c r="L241" s="121">
        <v>139.79578069999999</v>
      </c>
      <c r="M241" s="121">
        <v>160.94</v>
      </c>
      <c r="N241" s="121">
        <v>8171.9089193269265</v>
      </c>
      <c r="O241" s="121">
        <v>7.8694311161070049E-2</v>
      </c>
      <c r="P241" s="121">
        <v>3.9957918682579643</v>
      </c>
      <c r="Q241" s="121">
        <v>134.38489999999999</v>
      </c>
      <c r="R241" s="121">
        <v>1791.9483528117548</v>
      </c>
      <c r="S241" s="121">
        <v>4.6401869692476103E-3</v>
      </c>
      <c r="T241" s="122">
        <v>6.1874328114853862E-2</v>
      </c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1:59" x14ac:dyDescent="0.2">
      <c r="A242" s="10"/>
      <c r="B242" s="123"/>
      <c r="C242" s="121" t="s">
        <v>235</v>
      </c>
      <c r="D242" s="121" t="s">
        <v>235</v>
      </c>
      <c r="E242" s="121">
        <v>2.1933034075460451</v>
      </c>
      <c r="F242" s="121">
        <v>0.39113557400659354</v>
      </c>
      <c r="G242" s="121" t="s">
        <v>580</v>
      </c>
      <c r="H242" s="121" t="s">
        <v>580</v>
      </c>
      <c r="I242" s="121">
        <v>49.288918500000001</v>
      </c>
      <c r="J242" s="121">
        <v>-123.11147</v>
      </c>
      <c r="K242" s="121">
        <v>49.288918500000001</v>
      </c>
      <c r="L242" s="121">
        <v>-123.11147</v>
      </c>
      <c r="M242" s="121">
        <v>80.47</v>
      </c>
      <c r="N242" s="121">
        <v>0</v>
      </c>
      <c r="O242" s="121">
        <v>0.17649512520523022</v>
      </c>
      <c r="P242" s="121">
        <v>0</v>
      </c>
      <c r="Q242" s="121">
        <v>160.93999999999997</v>
      </c>
      <c r="R242" s="121">
        <v>8320.0411538822809</v>
      </c>
      <c r="S242" s="121">
        <v>6.2949359280621148E-2</v>
      </c>
      <c r="T242" s="122">
        <v>3.2542640724822269</v>
      </c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1:59" x14ac:dyDescent="0.2">
      <c r="A243" s="10"/>
      <c r="B243" s="123" t="s">
        <v>321</v>
      </c>
      <c r="C243" s="121" t="s">
        <v>612</v>
      </c>
      <c r="D243" s="121" t="s">
        <v>229</v>
      </c>
      <c r="E243" s="121">
        <v>0.16649469643830736</v>
      </c>
      <c r="F243" s="121">
        <v>0.30848804312509132</v>
      </c>
      <c r="G243" s="121" t="s">
        <v>581</v>
      </c>
      <c r="H243" s="121" t="s">
        <v>479</v>
      </c>
      <c r="I243" s="121">
        <v>-5.8237994000000004</v>
      </c>
      <c r="J243" s="121">
        <v>13.4515381</v>
      </c>
      <c r="K243" s="121">
        <v>31.230416000000002</v>
      </c>
      <c r="L243" s="121">
        <v>121.47370100000001</v>
      </c>
      <c r="M243" s="121">
        <v>160.94</v>
      </c>
      <c r="N243" s="121">
        <v>12067.638352628685</v>
      </c>
      <c r="O243" s="121">
        <v>2.6795656444781189E-2</v>
      </c>
      <c r="P243" s="121">
        <v>2.0091977842481885</v>
      </c>
      <c r="Q243" s="121">
        <v>127.14259999999999</v>
      </c>
      <c r="R243" s="121">
        <v>1562.8410848903104</v>
      </c>
      <c r="S243" s="121">
        <v>3.922197187183623E-2</v>
      </c>
      <c r="T243" s="122">
        <v>0.48211778799330657</v>
      </c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  <row r="244" spans="1:59" x14ac:dyDescent="0.2">
      <c r="A244" s="10"/>
      <c r="B244" s="123"/>
      <c r="C244" s="121" t="s">
        <v>583</v>
      </c>
      <c r="D244" s="121" t="s">
        <v>229</v>
      </c>
      <c r="E244" s="121">
        <v>9.6518664601917305E-3</v>
      </c>
      <c r="F244" s="121">
        <v>1.7883364818845875E-2</v>
      </c>
      <c r="G244" s="121" t="s">
        <v>573</v>
      </c>
      <c r="H244" s="121" t="s">
        <v>479</v>
      </c>
      <c r="I244" s="121">
        <v>44.725277800000001</v>
      </c>
      <c r="J244" s="121">
        <v>37.7936111</v>
      </c>
      <c r="K244" s="121">
        <v>31.230416000000002</v>
      </c>
      <c r="L244" s="121">
        <v>121.47370100000001</v>
      </c>
      <c r="M244" s="121">
        <v>160.94</v>
      </c>
      <c r="N244" s="121">
        <v>7180.9308797131589</v>
      </c>
      <c r="O244" s="121">
        <v>1.5533713881032572E-3</v>
      </c>
      <c r="P244" s="121">
        <v>6.9309385910858543E-2</v>
      </c>
      <c r="Q244" s="121">
        <v>127.14259999999999</v>
      </c>
      <c r="R244" s="121">
        <v>1562.8410848903104</v>
      </c>
      <c r="S244" s="121">
        <v>2.2737374998165936E-3</v>
      </c>
      <c r="T244" s="122">
        <v>2.7948857274974297E-2</v>
      </c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</row>
    <row r="245" spans="1:59" x14ac:dyDescent="0.2">
      <c r="A245" s="10"/>
      <c r="B245" s="123"/>
      <c r="C245" s="121" t="s">
        <v>613</v>
      </c>
      <c r="D245" s="121" t="s">
        <v>229</v>
      </c>
      <c r="E245" s="121">
        <v>7.2388998451437979E-3</v>
      </c>
      <c r="F245" s="121">
        <v>1.3412523614134406E-2</v>
      </c>
      <c r="G245" s="121" t="s">
        <v>578</v>
      </c>
      <c r="H245" s="121" t="s">
        <v>479</v>
      </c>
      <c r="I245" s="121">
        <v>23.133543700000001</v>
      </c>
      <c r="J245" s="121">
        <v>-82.339669700000002</v>
      </c>
      <c r="K245" s="121">
        <v>31.230416000000002</v>
      </c>
      <c r="L245" s="121">
        <v>121.47370100000001</v>
      </c>
      <c r="M245" s="121">
        <v>160.94</v>
      </c>
      <c r="N245" s="121">
        <v>13490.135229465126</v>
      </c>
      <c r="O245" s="121">
        <v>1.1650285410774429E-3</v>
      </c>
      <c r="P245" s="121">
        <v>9.7653737823543987E-2</v>
      </c>
      <c r="Q245" s="121">
        <v>127.14259999999999</v>
      </c>
      <c r="R245" s="121">
        <v>1562.8410848903104</v>
      </c>
      <c r="S245" s="121">
        <v>1.7053031248624448E-3</v>
      </c>
      <c r="T245" s="122">
        <v>2.0961642956230722E-2</v>
      </c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</row>
    <row r="246" spans="1:59" x14ac:dyDescent="0.2">
      <c r="A246" s="10"/>
      <c r="B246" s="123"/>
      <c r="C246" s="121" t="s">
        <v>608</v>
      </c>
      <c r="D246" s="121" t="s">
        <v>229</v>
      </c>
      <c r="E246" s="121">
        <v>9.6518664601917305E-3</v>
      </c>
      <c r="F246" s="121">
        <v>1.7883364818845875E-2</v>
      </c>
      <c r="G246" s="121" t="s">
        <v>582</v>
      </c>
      <c r="H246" s="121" t="s">
        <v>479</v>
      </c>
      <c r="I246" s="121">
        <v>-37.821584199999997</v>
      </c>
      <c r="J246" s="121">
        <v>144.9443459</v>
      </c>
      <c r="K246" s="121">
        <v>31.230416000000002</v>
      </c>
      <c r="L246" s="121">
        <v>121.47370100000001</v>
      </c>
      <c r="M246" s="121">
        <v>160.94</v>
      </c>
      <c r="N246" s="121">
        <v>8045.797334309631</v>
      </c>
      <c r="O246" s="121">
        <v>1.5533713881032572E-3</v>
      </c>
      <c r="P246" s="121">
        <v>7.7656961436523161E-2</v>
      </c>
      <c r="Q246" s="121">
        <v>127.14259999999999</v>
      </c>
      <c r="R246" s="121">
        <v>1562.8410848903104</v>
      </c>
      <c r="S246" s="121">
        <v>2.2737374998165936E-3</v>
      </c>
      <c r="T246" s="122">
        <v>2.7948857274974297E-2</v>
      </c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</row>
    <row r="247" spans="1:59" x14ac:dyDescent="0.2">
      <c r="A247" s="10"/>
      <c r="B247" s="123"/>
      <c r="C247" s="121" t="s">
        <v>612</v>
      </c>
      <c r="D247" s="121" t="s">
        <v>614</v>
      </c>
      <c r="E247" s="121">
        <v>2.081183705478842E-2</v>
      </c>
      <c r="F247" s="121">
        <v>3.8561005390636414E-2</v>
      </c>
      <c r="G247" s="121" t="s">
        <v>581</v>
      </c>
      <c r="H247" s="121" t="s">
        <v>577</v>
      </c>
      <c r="I247" s="121">
        <v>-5.8237994000000004</v>
      </c>
      <c r="J247" s="121">
        <v>13.4515381</v>
      </c>
      <c r="K247" s="121">
        <v>60.161788299999998</v>
      </c>
      <c r="L247" s="121">
        <v>24.957132000000001</v>
      </c>
      <c r="M247" s="121">
        <v>160.94</v>
      </c>
      <c r="N247" s="121">
        <v>7403.588169128122</v>
      </c>
      <c r="O247" s="121">
        <v>3.3494570555976486E-3</v>
      </c>
      <c r="P247" s="121">
        <v>0.1540822705966538</v>
      </c>
      <c r="Q247" s="121">
        <v>262.17188807024871</v>
      </c>
      <c r="R247" s="121">
        <v>6808.8092971824981</v>
      </c>
      <c r="S247" s="121">
        <v>1.0109611589150188E-2</v>
      </c>
      <c r="T247" s="122">
        <v>0.26255453201246964</v>
      </c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</row>
    <row r="248" spans="1:59" x14ac:dyDescent="0.2">
      <c r="A248" s="10"/>
      <c r="B248" s="123"/>
      <c r="C248" s="121" t="s">
        <v>583</v>
      </c>
      <c r="D248" s="121" t="s">
        <v>614</v>
      </c>
      <c r="E248" s="121">
        <v>1.2064833075239663E-3</v>
      </c>
      <c r="F248" s="121">
        <v>2.2354206023557344E-3</v>
      </c>
      <c r="G248" s="121" t="s">
        <v>573</v>
      </c>
      <c r="H248" s="121" t="s">
        <v>577</v>
      </c>
      <c r="I248" s="121">
        <v>44.725277800000001</v>
      </c>
      <c r="J248" s="121">
        <v>37.7936111</v>
      </c>
      <c r="K248" s="121">
        <v>60.161788299999998</v>
      </c>
      <c r="L248" s="121">
        <v>24.957132000000001</v>
      </c>
      <c r="M248" s="121">
        <v>160.94</v>
      </c>
      <c r="N248" s="121">
        <v>1920.8333905225716</v>
      </c>
      <c r="O248" s="121">
        <v>1.9417142351290715E-4</v>
      </c>
      <c r="P248" s="121">
        <v>2.3174534222001465E-3</v>
      </c>
      <c r="Q248" s="121">
        <v>262.17188807024871</v>
      </c>
      <c r="R248" s="121">
        <v>6808.8092971824981</v>
      </c>
      <c r="S248" s="121">
        <v>5.8606443995073553E-4</v>
      </c>
      <c r="T248" s="122">
        <v>1.5220552580433025E-2</v>
      </c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</row>
    <row r="249" spans="1:59" x14ac:dyDescent="0.2">
      <c r="A249" s="10"/>
      <c r="B249" s="123"/>
      <c r="C249" s="121" t="s">
        <v>613</v>
      </c>
      <c r="D249" s="121" t="s">
        <v>614</v>
      </c>
      <c r="E249" s="121">
        <v>9.0486248064297473E-4</v>
      </c>
      <c r="F249" s="121">
        <v>1.6765654517668007E-3</v>
      </c>
      <c r="G249" s="121" t="s">
        <v>578</v>
      </c>
      <c r="H249" s="121" t="s">
        <v>577</v>
      </c>
      <c r="I249" s="121">
        <v>23.133543700000001</v>
      </c>
      <c r="J249" s="121">
        <v>-82.339669700000002</v>
      </c>
      <c r="K249" s="121">
        <v>60.161788299999998</v>
      </c>
      <c r="L249" s="121">
        <v>24.957132000000001</v>
      </c>
      <c r="M249" s="121">
        <v>160.94</v>
      </c>
      <c r="N249" s="121">
        <v>8714.3384524513312</v>
      </c>
      <c r="O249" s="121">
        <v>1.4562856763468036E-4</v>
      </c>
      <c r="P249" s="121">
        <v>7.8852779092475744E-3</v>
      </c>
      <c r="Q249" s="121">
        <v>262.17188807024871</v>
      </c>
      <c r="R249" s="121">
        <v>6808.8092971824981</v>
      </c>
      <c r="S249" s="121">
        <v>4.3954832996305167E-4</v>
      </c>
      <c r="T249" s="122">
        <v>1.1415414435324768E-2</v>
      </c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</row>
    <row r="250" spans="1:59" x14ac:dyDescent="0.2">
      <c r="A250" s="10"/>
      <c r="B250" s="123"/>
      <c r="C250" s="121" t="s">
        <v>608</v>
      </c>
      <c r="D250" s="121" t="s">
        <v>614</v>
      </c>
      <c r="E250" s="121">
        <v>1.2064833075239663E-3</v>
      </c>
      <c r="F250" s="121">
        <v>2.2354206023557344E-3</v>
      </c>
      <c r="G250" s="121" t="s">
        <v>582</v>
      </c>
      <c r="H250" s="121" t="s">
        <v>577</v>
      </c>
      <c r="I250" s="121">
        <v>-37.821584199999997</v>
      </c>
      <c r="J250" s="121">
        <v>144.9443459</v>
      </c>
      <c r="K250" s="121">
        <v>60.161788299999998</v>
      </c>
      <c r="L250" s="121">
        <v>24.957132000000001</v>
      </c>
      <c r="M250" s="121">
        <v>160.94</v>
      </c>
      <c r="N250" s="121">
        <v>15215.216418837594</v>
      </c>
      <c r="O250" s="121">
        <v>1.9417142351290715E-4</v>
      </c>
      <c r="P250" s="121">
        <v>1.8356904629692139E-2</v>
      </c>
      <c r="Q250" s="121">
        <v>262.17188807024871</v>
      </c>
      <c r="R250" s="121">
        <v>6808.8092971824981</v>
      </c>
      <c r="S250" s="121">
        <v>5.8606443995073553E-4</v>
      </c>
      <c r="T250" s="122">
        <v>1.5220552580433025E-2</v>
      </c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</row>
    <row r="251" spans="1:59" x14ac:dyDescent="0.2">
      <c r="A251" s="10"/>
      <c r="B251" s="123"/>
      <c r="C251" s="121" t="s">
        <v>612</v>
      </c>
      <c r="D251" s="121" t="s">
        <v>235</v>
      </c>
      <c r="E251" s="121">
        <v>9.2497053576837424E-3</v>
      </c>
      <c r="F251" s="121">
        <v>1.7138224618060627E-2</v>
      </c>
      <c r="G251" s="121" t="s">
        <v>581</v>
      </c>
      <c r="H251" s="121" t="s">
        <v>580</v>
      </c>
      <c r="I251" s="121">
        <v>-5.8237994000000004</v>
      </c>
      <c r="J251" s="121">
        <v>13.4515381</v>
      </c>
      <c r="K251" s="121">
        <v>49.288918500000001</v>
      </c>
      <c r="L251" s="121">
        <v>-123.11147</v>
      </c>
      <c r="M251" s="121">
        <v>160.94</v>
      </c>
      <c r="N251" s="121">
        <v>13722.815638171285</v>
      </c>
      <c r="O251" s="121">
        <v>1.4886475802656214E-3</v>
      </c>
      <c r="P251" s="121">
        <v>0.12693200133089919</v>
      </c>
      <c r="Q251" s="121">
        <v>160.93999999999997</v>
      </c>
      <c r="R251" s="121">
        <v>8320.0411538822809</v>
      </c>
      <c r="S251" s="121">
        <v>2.7582258700306768E-3</v>
      </c>
      <c r="T251" s="122">
        <v>0.14259073412674286</v>
      </c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</row>
    <row r="252" spans="1:59" x14ac:dyDescent="0.2">
      <c r="A252" s="10"/>
      <c r="B252" s="123"/>
      <c r="C252" s="121" t="s">
        <v>583</v>
      </c>
      <c r="D252" s="121" t="s">
        <v>235</v>
      </c>
      <c r="E252" s="121">
        <v>5.3621480334398511E-4</v>
      </c>
      <c r="F252" s="121">
        <v>9.9352026771365974E-4</v>
      </c>
      <c r="G252" s="121" t="s">
        <v>573</v>
      </c>
      <c r="H252" s="121" t="s">
        <v>580</v>
      </c>
      <c r="I252" s="121">
        <v>44.725277800000001</v>
      </c>
      <c r="J252" s="121">
        <v>37.7936111</v>
      </c>
      <c r="K252" s="121">
        <v>49.288918500000001</v>
      </c>
      <c r="L252" s="121">
        <v>-123.11147</v>
      </c>
      <c r="M252" s="121">
        <v>160.94</v>
      </c>
      <c r="N252" s="121">
        <v>9429.462474219974</v>
      </c>
      <c r="O252" s="121">
        <v>8.629841045018097E-5</v>
      </c>
      <c r="P252" s="121">
        <v>5.0562173662533506E-3</v>
      </c>
      <c r="Q252" s="121">
        <v>160.93999999999997</v>
      </c>
      <c r="R252" s="121">
        <v>8320.0411538822809</v>
      </c>
      <c r="S252" s="121">
        <v>1.5989715188583636E-4</v>
      </c>
      <c r="T252" s="122">
        <v>8.2661295145937917E-3</v>
      </c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</row>
    <row r="253" spans="1:59" x14ac:dyDescent="0.2">
      <c r="A253" s="10"/>
      <c r="B253" s="123"/>
      <c r="C253" s="121" t="s">
        <v>613</v>
      </c>
      <c r="D253" s="121" t="s">
        <v>235</v>
      </c>
      <c r="E253" s="121">
        <v>4.0216110250798886E-4</v>
      </c>
      <c r="F253" s="121">
        <v>7.4514020078524481E-4</v>
      </c>
      <c r="G253" s="121" t="s">
        <v>578</v>
      </c>
      <c r="H253" s="121" t="s">
        <v>580</v>
      </c>
      <c r="I253" s="121">
        <v>23.133543700000001</v>
      </c>
      <c r="J253" s="121">
        <v>-82.339669700000002</v>
      </c>
      <c r="K253" s="121">
        <v>49.288918500000001</v>
      </c>
      <c r="L253" s="121">
        <v>-123.11147</v>
      </c>
      <c r="M253" s="121">
        <v>160.94</v>
      </c>
      <c r="N253" s="121">
        <v>4591.5179911469404</v>
      </c>
      <c r="O253" s="121">
        <v>6.4723807837635731E-5</v>
      </c>
      <c r="P253" s="121">
        <v>1.8465299375049198E-3</v>
      </c>
      <c r="Q253" s="121">
        <v>160.93999999999997</v>
      </c>
      <c r="R253" s="121">
        <v>8320.0411538822809</v>
      </c>
      <c r="S253" s="121">
        <v>1.1992286391437727E-4</v>
      </c>
      <c r="T253" s="122">
        <v>6.1995971359453429E-3</v>
      </c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</row>
    <row r="254" spans="1:59" x14ac:dyDescent="0.2">
      <c r="A254" s="10"/>
      <c r="B254" s="123"/>
      <c r="C254" s="121" t="s">
        <v>608</v>
      </c>
      <c r="D254" s="121" t="s">
        <v>235</v>
      </c>
      <c r="E254" s="121">
        <v>5.3621480334398511E-4</v>
      </c>
      <c r="F254" s="121">
        <v>9.9352026771365974E-4</v>
      </c>
      <c r="G254" s="121" t="s">
        <v>582</v>
      </c>
      <c r="H254" s="121" t="s">
        <v>580</v>
      </c>
      <c r="I254" s="121">
        <v>-37.821584199999997</v>
      </c>
      <c r="J254" s="121">
        <v>144.9443459</v>
      </c>
      <c r="K254" s="121">
        <v>49.288918500000001</v>
      </c>
      <c r="L254" s="121">
        <v>-123.11147</v>
      </c>
      <c r="M254" s="121">
        <v>160.94</v>
      </c>
      <c r="N254" s="121">
        <v>13217.173453878813</v>
      </c>
      <c r="O254" s="121">
        <v>8.629841045018097E-5</v>
      </c>
      <c r="P254" s="121">
        <v>7.0872440643349683E-3</v>
      </c>
      <c r="Q254" s="121">
        <v>160.93999999999997</v>
      </c>
      <c r="R254" s="121">
        <v>8320.0411538822809</v>
      </c>
      <c r="S254" s="121">
        <v>1.5989715188583636E-4</v>
      </c>
      <c r="T254" s="122">
        <v>8.2661295145937917E-3</v>
      </c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</row>
    <row r="255" spans="1:59" x14ac:dyDescent="0.2">
      <c r="A255" s="10"/>
      <c r="B255" s="123"/>
      <c r="C255" s="121" t="s">
        <v>612</v>
      </c>
      <c r="D255" s="121" t="s">
        <v>615</v>
      </c>
      <c r="E255" s="121">
        <v>9.2497053576837424E-3</v>
      </c>
      <c r="F255" s="121">
        <v>1.7138224618060627E-2</v>
      </c>
      <c r="G255" s="121" t="s">
        <v>581</v>
      </c>
      <c r="H255" s="121" t="s">
        <v>579</v>
      </c>
      <c r="I255" s="121">
        <v>-5.8237994000000004</v>
      </c>
      <c r="J255" s="121">
        <v>13.4515381</v>
      </c>
      <c r="K255" s="121">
        <v>59.910840999999898</v>
      </c>
      <c r="L255" s="121">
        <v>10.7616546</v>
      </c>
      <c r="M255" s="121">
        <v>160.94</v>
      </c>
      <c r="N255" s="121">
        <v>7309.9453018744616</v>
      </c>
      <c r="O255" s="121">
        <v>1.4886475802656214E-3</v>
      </c>
      <c r="P255" s="121">
        <v>6.7614840223123307E-2</v>
      </c>
      <c r="Q255" s="121">
        <v>216.39080746534771</v>
      </c>
      <c r="R255" s="121">
        <v>7401.808187934942</v>
      </c>
      <c r="S255" s="121">
        <v>3.7085542636246392E-3</v>
      </c>
      <c r="T255" s="122">
        <v>0.12685385130462934</v>
      </c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</row>
    <row r="256" spans="1:59" x14ac:dyDescent="0.2">
      <c r="A256" s="10"/>
      <c r="B256" s="123"/>
      <c r="C256" s="121" t="s">
        <v>583</v>
      </c>
      <c r="D256" s="121" t="s">
        <v>615</v>
      </c>
      <c r="E256" s="121">
        <v>5.3621480334398511E-4</v>
      </c>
      <c r="F256" s="121">
        <v>9.9352026771365974E-4</v>
      </c>
      <c r="G256" s="121" t="s">
        <v>573</v>
      </c>
      <c r="H256" s="121" t="s">
        <v>579</v>
      </c>
      <c r="I256" s="121">
        <v>44.725277800000001</v>
      </c>
      <c r="J256" s="121">
        <v>37.7936111</v>
      </c>
      <c r="K256" s="121">
        <v>59.910840999999898</v>
      </c>
      <c r="L256" s="121">
        <v>10.7616546</v>
      </c>
      <c r="M256" s="121">
        <v>160.94</v>
      </c>
      <c r="N256" s="121">
        <v>2469.9855187092594</v>
      </c>
      <c r="O256" s="121">
        <v>8.629841045018097E-5</v>
      </c>
      <c r="P256" s="121">
        <v>1.3244427991771766E-3</v>
      </c>
      <c r="Q256" s="121">
        <v>216.39080746534771</v>
      </c>
      <c r="R256" s="121">
        <v>7401.808187934942</v>
      </c>
      <c r="S256" s="121">
        <v>2.1498865296374725E-4</v>
      </c>
      <c r="T256" s="122">
        <v>7.3538464524422822E-3</v>
      </c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</row>
    <row r="257" spans="1:59" x14ac:dyDescent="0.2">
      <c r="A257" s="10"/>
      <c r="B257" s="123"/>
      <c r="C257" s="121" t="s">
        <v>613</v>
      </c>
      <c r="D257" s="121" t="s">
        <v>615</v>
      </c>
      <c r="E257" s="121">
        <v>4.0216110250798886E-4</v>
      </c>
      <c r="F257" s="121">
        <v>7.4514020078524481E-4</v>
      </c>
      <c r="G257" s="121" t="s">
        <v>578</v>
      </c>
      <c r="H257" s="121" t="s">
        <v>579</v>
      </c>
      <c r="I257" s="121">
        <v>23.133543700000001</v>
      </c>
      <c r="J257" s="121">
        <v>-82.339669700000002</v>
      </c>
      <c r="K257" s="121">
        <v>59.910840999999898</v>
      </c>
      <c r="L257" s="121">
        <v>10.7616546</v>
      </c>
      <c r="M257" s="121">
        <v>160.94</v>
      </c>
      <c r="N257" s="121">
        <v>7983.8118081979128</v>
      </c>
      <c r="O257" s="121">
        <v>6.4723807837635731E-5</v>
      </c>
      <c r="P257" s="121">
        <v>3.2107785590011727E-3</v>
      </c>
      <c r="Q257" s="121">
        <v>216.39080746534771</v>
      </c>
      <c r="R257" s="121">
        <v>7401.808187934942</v>
      </c>
      <c r="S257" s="121">
        <v>1.6124148972281044E-4</v>
      </c>
      <c r="T257" s="122">
        <v>5.5153848393317117E-3</v>
      </c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</row>
    <row r="258" spans="1:59" x14ac:dyDescent="0.2">
      <c r="A258" s="10"/>
      <c r="B258" s="248"/>
      <c r="C258" s="128" t="s">
        <v>608</v>
      </c>
      <c r="D258" s="128" t="s">
        <v>615</v>
      </c>
      <c r="E258" s="128">
        <v>5.3621480334398511E-4</v>
      </c>
      <c r="F258" s="128">
        <v>9.9352026771365974E-4</v>
      </c>
      <c r="G258" s="128" t="s">
        <v>582</v>
      </c>
      <c r="H258" s="128" t="s">
        <v>579</v>
      </c>
      <c r="I258" s="128">
        <v>-37.821584199999997</v>
      </c>
      <c r="J258" s="128">
        <v>144.9443459</v>
      </c>
      <c r="K258" s="128">
        <v>59.910840999999898</v>
      </c>
      <c r="L258" s="128">
        <v>10.7616546</v>
      </c>
      <c r="M258" s="128">
        <v>160.94</v>
      </c>
      <c r="N258" s="128">
        <v>15998.095369562267</v>
      </c>
      <c r="O258" s="128">
        <v>8.629841045018097E-5</v>
      </c>
      <c r="P258" s="128">
        <v>8.5784155624681491E-3</v>
      </c>
      <c r="Q258" s="128">
        <v>216.39080746534771</v>
      </c>
      <c r="R258" s="128">
        <v>7401.808187934942</v>
      </c>
      <c r="S258" s="128">
        <v>2.1498865296374725E-4</v>
      </c>
      <c r="T258" s="129">
        <v>7.3538464524422822E-3</v>
      </c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</row>
    <row r="259" spans="1:59" x14ac:dyDescent="0.2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</row>
    <row r="260" spans="1:59" x14ac:dyDescent="0.2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9"/>
      <c r="R260" s="10"/>
      <c r="S260" s="10"/>
      <c r="T260" s="10"/>
      <c r="U260" s="19"/>
      <c r="V260" s="10"/>
      <c r="W260" s="10"/>
      <c r="X260" s="10"/>
      <c r="Y260" s="19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</row>
    <row r="261" spans="1:59" x14ac:dyDescent="0.2">
      <c r="A261" s="10"/>
      <c r="B261" s="204"/>
      <c r="C261" s="246" t="s">
        <v>587</v>
      </c>
      <c r="D261" s="246"/>
      <c r="E261" s="246"/>
      <c r="F261" s="246"/>
      <c r="G261" s="246"/>
      <c r="H261" s="246"/>
      <c r="I261" s="246"/>
      <c r="J261" s="246"/>
      <c r="K261" s="246"/>
      <c r="L261" s="246"/>
      <c r="M261" s="246"/>
      <c r="N261" s="246"/>
      <c r="O261" s="246"/>
      <c r="P261" s="246"/>
      <c r="Q261" s="246"/>
      <c r="R261" s="246"/>
      <c r="S261" s="246"/>
      <c r="T261" s="247"/>
      <c r="U261" s="10"/>
      <c r="V261" s="104"/>
      <c r="W261" s="109"/>
      <c r="X261" s="109"/>
      <c r="Y261" s="109"/>
      <c r="Z261" s="109"/>
      <c r="AA261" s="109"/>
      <c r="AB261" s="109"/>
      <c r="AC261" s="109"/>
      <c r="AD261" s="109"/>
      <c r="AE261" s="109"/>
      <c r="AF261" s="109"/>
      <c r="AG261" s="109"/>
      <c r="AH261" s="109"/>
      <c r="AI261" s="109"/>
      <c r="AJ261" s="109"/>
      <c r="AK261" s="109"/>
      <c r="AL261" s="109"/>
      <c r="AM261" s="109"/>
      <c r="AN261" s="109"/>
      <c r="AO261" s="104"/>
      <c r="AP261" s="109"/>
      <c r="AQ261" s="109"/>
      <c r="AR261" s="109"/>
      <c r="AS261" s="109"/>
      <c r="AT261" s="109"/>
      <c r="AU261" s="109"/>
      <c r="AV261" s="109"/>
      <c r="AW261" s="109"/>
      <c r="AX261" s="109"/>
      <c r="AY261" s="109"/>
      <c r="AZ261" s="109"/>
      <c r="BA261" s="109"/>
      <c r="BB261" s="109"/>
      <c r="BC261" s="109"/>
      <c r="BD261" s="109"/>
      <c r="BE261" s="109"/>
      <c r="BF261" s="109"/>
      <c r="BG261" s="109"/>
    </row>
    <row r="262" spans="1:59" x14ac:dyDescent="0.2">
      <c r="A262" s="10"/>
      <c r="B262" s="120"/>
      <c r="C262" s="121" t="s">
        <v>566</v>
      </c>
      <c r="D262" s="121" t="s">
        <v>564</v>
      </c>
      <c r="E262" s="121" t="s">
        <v>567</v>
      </c>
      <c r="F262" s="121" t="s">
        <v>568</v>
      </c>
      <c r="G262" s="121" t="s">
        <v>569</v>
      </c>
      <c r="H262" s="121" t="s">
        <v>557</v>
      </c>
      <c r="I262" s="121" t="s">
        <v>497</v>
      </c>
      <c r="J262" s="121" t="s">
        <v>498</v>
      </c>
      <c r="K262" s="121" t="s">
        <v>558</v>
      </c>
      <c r="L262" s="121" t="s">
        <v>559</v>
      </c>
      <c r="M262" s="121" t="s">
        <v>570</v>
      </c>
      <c r="N262" s="121" t="s">
        <v>571</v>
      </c>
      <c r="O262" s="121" t="s">
        <v>588</v>
      </c>
      <c r="P262" s="121" t="s">
        <v>589</v>
      </c>
      <c r="Q262" s="121" t="s">
        <v>590</v>
      </c>
      <c r="R262" s="121" t="s">
        <v>591</v>
      </c>
      <c r="S262" s="121" t="s">
        <v>592</v>
      </c>
      <c r="T262" s="122" t="s">
        <v>593</v>
      </c>
      <c r="U262" s="10"/>
      <c r="V262" s="104"/>
      <c r="W262" s="104"/>
      <c r="X262" s="104"/>
      <c r="Y262" s="104"/>
      <c r="Z262" s="104"/>
      <c r="AA262" s="104"/>
      <c r="AB262" s="104"/>
      <c r="AC262" s="104"/>
      <c r="AD262" s="104"/>
      <c r="AE262" s="104"/>
      <c r="AF262" s="104"/>
      <c r="AG262" s="104"/>
      <c r="AH262" s="104"/>
      <c r="AI262" s="104"/>
      <c r="AJ262" s="104"/>
      <c r="AK262" s="104"/>
      <c r="AL262" s="104"/>
      <c r="AM262" s="104"/>
      <c r="AN262" s="104"/>
      <c r="AO262" s="104"/>
      <c r="AP262" s="104"/>
      <c r="AQ262" s="104"/>
      <c r="AR262" s="104"/>
      <c r="AS262" s="104"/>
      <c r="AT262" s="104"/>
      <c r="AU262" s="104"/>
      <c r="AV262" s="104"/>
      <c r="AW262" s="104"/>
      <c r="AX262" s="104"/>
      <c r="AY262" s="104"/>
      <c r="AZ262" s="104"/>
      <c r="BA262" s="104"/>
      <c r="BB262" s="104"/>
      <c r="BC262" s="104"/>
      <c r="BD262" s="104"/>
      <c r="BE262" s="104"/>
      <c r="BF262" s="104"/>
      <c r="BG262" s="104"/>
    </row>
    <row r="263" spans="1:59" x14ac:dyDescent="0.2">
      <c r="A263" s="10"/>
      <c r="B263" s="123" t="str">
        <f>B215</f>
        <v>Li2CO3</v>
      </c>
      <c r="C263" s="121" t="s">
        <v>608</v>
      </c>
      <c r="D263" s="121" t="s">
        <v>310</v>
      </c>
      <c r="E263" s="121">
        <v>0.32425736159515622</v>
      </c>
      <c r="F263" s="121">
        <v>7.7388391788820093E-2</v>
      </c>
      <c r="G263" s="121" t="s">
        <v>582</v>
      </c>
      <c r="H263" s="121" t="s">
        <v>478</v>
      </c>
      <c r="I263" s="121">
        <v>-37.821584199999997</v>
      </c>
      <c r="J263" s="121">
        <v>144.9443459</v>
      </c>
      <c r="K263" s="121">
        <v>33.736540099999999</v>
      </c>
      <c r="L263" s="121">
        <v>-118.264982</v>
      </c>
      <c r="M263" s="121">
        <v>160.94</v>
      </c>
      <c r="N263" s="121">
        <v>12761.60911805144</v>
      </c>
      <c r="O263" s="121">
        <v>5.2185979775124444E-2</v>
      </c>
      <c r="P263" s="121">
        <v>4.138045702328049</v>
      </c>
      <c r="Q263" s="121">
        <v>80.47</v>
      </c>
      <c r="R263" s="121">
        <v>0</v>
      </c>
      <c r="S263" s="121">
        <v>6.2274438872463528E-3</v>
      </c>
      <c r="T263" s="122">
        <v>0</v>
      </c>
      <c r="U263" s="10"/>
      <c r="V263" s="109"/>
      <c r="W263" s="104"/>
      <c r="X263" s="104"/>
      <c r="Y263" s="104"/>
      <c r="Z263" s="104"/>
      <c r="AA263" s="104"/>
      <c r="AB263" s="104"/>
      <c r="AC263" s="104"/>
      <c r="AD263" s="104"/>
      <c r="AE263" s="104"/>
      <c r="AF263" s="104"/>
      <c r="AG263" s="104"/>
      <c r="AH263" s="104"/>
      <c r="AI263" s="104"/>
      <c r="AJ263" s="104"/>
      <c r="AK263" s="104"/>
      <c r="AL263" s="104"/>
      <c r="AM263" s="104"/>
      <c r="AN263" s="104"/>
      <c r="AO263" s="109"/>
      <c r="AP263" s="104"/>
      <c r="AQ263" s="104"/>
      <c r="AR263" s="104"/>
      <c r="AS263" s="104"/>
      <c r="AT263" s="104"/>
      <c r="AU263" s="104"/>
      <c r="AV263" s="104"/>
      <c r="AW263" s="104"/>
      <c r="AX263" s="104"/>
      <c r="AY263" s="104"/>
      <c r="AZ263" s="104"/>
      <c r="BA263" s="104"/>
      <c r="BB263" s="104"/>
      <c r="BC263" s="104"/>
      <c r="BD263" s="104"/>
      <c r="BE263" s="104"/>
      <c r="BF263" s="104"/>
      <c r="BG263" s="104"/>
    </row>
    <row r="264" spans="1:59" x14ac:dyDescent="0.2">
      <c r="A264" s="10"/>
      <c r="B264" s="123"/>
      <c r="C264" s="121" t="s">
        <v>584</v>
      </c>
      <c r="D264" s="121" t="s">
        <v>310</v>
      </c>
      <c r="E264" s="121">
        <v>0.10268149783846615</v>
      </c>
      <c r="F264" s="121">
        <v>2.4506324066459702E-2</v>
      </c>
      <c r="G264" s="121" t="s">
        <v>562</v>
      </c>
      <c r="H264" s="121" t="s">
        <v>478</v>
      </c>
      <c r="I264" s="121">
        <v>-33.593956200000001</v>
      </c>
      <c r="J264" s="121">
        <v>-71.613475100000002</v>
      </c>
      <c r="K264" s="121">
        <v>33.736540099999999</v>
      </c>
      <c r="L264" s="121">
        <v>-118.264982</v>
      </c>
      <c r="M264" s="121">
        <v>160.94</v>
      </c>
      <c r="N264" s="121">
        <v>8925.2044052700876</v>
      </c>
      <c r="O264" s="121">
        <v>1.6525560262122742E-2</v>
      </c>
      <c r="P264" s="121">
        <v>0.91645335684760909</v>
      </c>
      <c r="Q264" s="121">
        <v>80.47</v>
      </c>
      <c r="R264" s="121">
        <v>0</v>
      </c>
      <c r="S264" s="121">
        <v>1.9720238976280121E-3</v>
      </c>
      <c r="T264" s="122">
        <v>0</v>
      </c>
      <c r="U264" s="10"/>
      <c r="V264" s="109"/>
      <c r="W264" s="104"/>
      <c r="X264" s="104"/>
      <c r="Y264" s="104"/>
      <c r="Z264" s="104"/>
      <c r="AA264" s="104"/>
      <c r="AB264" s="104"/>
      <c r="AC264" s="104"/>
      <c r="AD264" s="104"/>
      <c r="AE264" s="104"/>
      <c r="AF264" s="104"/>
      <c r="AG264" s="104"/>
      <c r="AH264" s="104"/>
      <c r="AI264" s="104"/>
      <c r="AJ264" s="104"/>
      <c r="AK264" s="104"/>
      <c r="AL264" s="104"/>
      <c r="AM264" s="104"/>
      <c r="AN264" s="104"/>
      <c r="AO264" s="109"/>
      <c r="AP264" s="104"/>
      <c r="AQ264" s="104"/>
      <c r="AR264" s="104"/>
      <c r="AS264" s="104"/>
      <c r="AT264" s="104"/>
      <c r="AU264" s="104"/>
      <c r="AV264" s="104"/>
      <c r="AW264" s="104"/>
      <c r="AX264" s="104"/>
      <c r="AY264" s="104"/>
      <c r="AZ264" s="104"/>
      <c r="BA264" s="104"/>
      <c r="BB264" s="104"/>
      <c r="BC264" s="104"/>
      <c r="BD264" s="104"/>
      <c r="BE264" s="104"/>
      <c r="BF264" s="104"/>
      <c r="BG264" s="104"/>
    </row>
    <row r="265" spans="1:59" x14ac:dyDescent="0.2">
      <c r="A265" s="10"/>
      <c r="B265" s="123"/>
      <c r="C265" s="121" t="s">
        <v>229</v>
      </c>
      <c r="D265" s="121" t="s">
        <v>310</v>
      </c>
      <c r="E265" s="121">
        <v>4.8638604239273436E-2</v>
      </c>
      <c r="F265" s="121">
        <v>1.1608258768323014E-2</v>
      </c>
      <c r="G265" s="121" t="s">
        <v>479</v>
      </c>
      <c r="H265" s="121" t="s">
        <v>478</v>
      </c>
      <c r="I265" s="121">
        <v>31.230416000000002</v>
      </c>
      <c r="J265" s="121">
        <v>121.47370100000001</v>
      </c>
      <c r="K265" s="121">
        <v>33.736540099999999</v>
      </c>
      <c r="L265" s="121">
        <v>-118.264982</v>
      </c>
      <c r="M265" s="121">
        <v>160.94</v>
      </c>
      <c r="N265" s="121">
        <v>10481.366833642593</v>
      </c>
      <c r="O265" s="121">
        <v>7.8278969662686666E-3</v>
      </c>
      <c r="P265" s="121">
        <v>0.50979905330818864</v>
      </c>
      <c r="Q265" s="121">
        <v>80.47</v>
      </c>
      <c r="R265" s="121">
        <v>0</v>
      </c>
      <c r="S265" s="121">
        <v>9.3411658308695299E-4</v>
      </c>
      <c r="T265" s="122">
        <v>0</v>
      </c>
      <c r="U265" s="10"/>
      <c r="V265" s="109"/>
      <c r="W265" s="104"/>
      <c r="X265" s="104"/>
      <c r="Y265" s="104"/>
      <c r="Z265" s="104"/>
      <c r="AA265" s="104"/>
      <c r="AB265" s="104"/>
      <c r="AC265" s="104"/>
      <c r="AD265" s="104"/>
      <c r="AE265" s="104"/>
      <c r="AF265" s="104"/>
      <c r="AG265" s="104"/>
      <c r="AH265" s="104"/>
      <c r="AI265" s="104"/>
      <c r="AJ265" s="104"/>
      <c r="AK265" s="104"/>
      <c r="AL265" s="104"/>
      <c r="AM265" s="104"/>
      <c r="AN265" s="104"/>
      <c r="AO265" s="109"/>
      <c r="AP265" s="104"/>
      <c r="AQ265" s="104"/>
      <c r="AR265" s="104"/>
      <c r="AS265" s="104"/>
      <c r="AT265" s="104"/>
      <c r="AU265" s="104"/>
      <c r="AV265" s="104"/>
      <c r="AW265" s="104"/>
      <c r="AX265" s="104"/>
      <c r="AY265" s="104"/>
      <c r="AZ265" s="104"/>
      <c r="BA265" s="104"/>
      <c r="BB265" s="104"/>
      <c r="BC265" s="104"/>
      <c r="BD265" s="104"/>
      <c r="BE265" s="104"/>
      <c r="BF265" s="104"/>
      <c r="BG265" s="104"/>
    </row>
    <row r="266" spans="1:59" x14ac:dyDescent="0.2">
      <c r="A266" s="10"/>
      <c r="B266" s="123"/>
      <c r="C266" s="121" t="s">
        <v>572</v>
      </c>
      <c r="D266" s="121" t="s">
        <v>310</v>
      </c>
      <c r="E266" s="121">
        <v>3.7830025519434901E-2</v>
      </c>
      <c r="F266" s="121">
        <v>9.0286457086956803E-3</v>
      </c>
      <c r="G266" s="121" t="s">
        <v>561</v>
      </c>
      <c r="H266" s="121" t="s">
        <v>478</v>
      </c>
      <c r="I266" s="121">
        <v>-34.617719399999999</v>
      </c>
      <c r="J266" s="121">
        <v>-58.362056099999997</v>
      </c>
      <c r="K266" s="121">
        <v>33.736540099999999</v>
      </c>
      <c r="L266" s="121">
        <v>-118.264982</v>
      </c>
      <c r="M266" s="121">
        <v>160.94</v>
      </c>
      <c r="N266" s="121">
        <v>9828.2844430263704</v>
      </c>
      <c r="O266" s="121">
        <v>6.088364307097853E-3</v>
      </c>
      <c r="P266" s="121">
        <v>0.3718042512919526</v>
      </c>
      <c r="Q266" s="121">
        <v>80.47</v>
      </c>
      <c r="R266" s="121">
        <v>0</v>
      </c>
      <c r="S266" s="121">
        <v>7.2653512017874136E-4</v>
      </c>
      <c r="T266" s="122">
        <v>0</v>
      </c>
      <c r="U266" s="10"/>
      <c r="V266" s="109"/>
      <c r="W266" s="104"/>
      <c r="X266" s="104"/>
      <c r="Y266" s="104"/>
      <c r="Z266" s="104"/>
      <c r="AA266" s="104"/>
      <c r="AB266" s="104"/>
      <c r="AC266" s="104"/>
      <c r="AD266" s="104"/>
      <c r="AE266" s="104"/>
      <c r="AF266" s="104"/>
      <c r="AG266" s="104"/>
      <c r="AH266" s="104"/>
      <c r="AI266" s="104"/>
      <c r="AJ266" s="104"/>
      <c r="AK266" s="104"/>
      <c r="AL266" s="104"/>
      <c r="AM266" s="104"/>
      <c r="AN266" s="104"/>
      <c r="AO266" s="109"/>
      <c r="AP266" s="104"/>
      <c r="AQ266" s="104"/>
      <c r="AR266" s="104"/>
      <c r="AS266" s="104"/>
      <c r="AT266" s="104"/>
      <c r="AU266" s="104"/>
      <c r="AV266" s="104"/>
      <c r="AW266" s="104"/>
      <c r="AX266" s="104"/>
      <c r="AY266" s="104"/>
      <c r="AZ266" s="104"/>
      <c r="BA266" s="104"/>
      <c r="BB266" s="104"/>
      <c r="BC266" s="104"/>
      <c r="BD266" s="104"/>
      <c r="BE266" s="104"/>
      <c r="BF266" s="104"/>
      <c r="BG266" s="104"/>
    </row>
    <row r="267" spans="1:59" x14ac:dyDescent="0.2">
      <c r="A267" s="10"/>
      <c r="B267" s="123"/>
      <c r="C267" s="121" t="s">
        <v>608</v>
      </c>
      <c r="D267" s="121" t="s">
        <v>229</v>
      </c>
      <c r="E267" s="121">
        <v>3.2425736159515622E-3</v>
      </c>
      <c r="F267" s="121">
        <v>7.7388391788820094E-4</v>
      </c>
      <c r="G267" s="121" t="s">
        <v>582</v>
      </c>
      <c r="H267" s="121" t="s">
        <v>479</v>
      </c>
      <c r="I267" s="121">
        <v>-37.821584199999997</v>
      </c>
      <c r="J267" s="121">
        <v>144.9443459</v>
      </c>
      <c r="K267" s="121">
        <v>31.230416000000002</v>
      </c>
      <c r="L267" s="121">
        <v>121.47370100000001</v>
      </c>
      <c r="M267" s="121">
        <v>160.94</v>
      </c>
      <c r="N267" s="121">
        <v>8045.797334309631</v>
      </c>
      <c r="O267" s="121">
        <v>5.2185979775124446E-4</v>
      </c>
      <c r="P267" s="121">
        <v>2.608909015552582E-2</v>
      </c>
      <c r="Q267" s="121">
        <v>160.94</v>
      </c>
      <c r="R267" s="121">
        <v>10481.366833642593</v>
      </c>
      <c r="S267" s="121">
        <v>1.2454887774492705E-4</v>
      </c>
      <c r="T267" s="122">
        <v>8.1113612300427757E-3</v>
      </c>
      <c r="U267" s="10"/>
      <c r="V267" s="109"/>
      <c r="W267" s="104"/>
      <c r="X267" s="104"/>
      <c r="Y267" s="104"/>
      <c r="Z267" s="104"/>
      <c r="AA267" s="104"/>
      <c r="AB267" s="104"/>
      <c r="AC267" s="104"/>
      <c r="AD267" s="104"/>
      <c r="AE267" s="104"/>
      <c r="AF267" s="104"/>
      <c r="AG267" s="104"/>
      <c r="AH267" s="104"/>
      <c r="AI267" s="104"/>
      <c r="AJ267" s="104"/>
      <c r="AK267" s="104"/>
      <c r="AL267" s="104"/>
      <c r="AM267" s="104"/>
      <c r="AN267" s="104"/>
      <c r="AO267" s="109"/>
      <c r="AP267" s="104"/>
      <c r="AQ267" s="104"/>
      <c r="AR267" s="104"/>
      <c r="AS267" s="104"/>
      <c r="AT267" s="104"/>
      <c r="AU267" s="104"/>
      <c r="AV267" s="104"/>
      <c r="AW267" s="104"/>
      <c r="AX267" s="104"/>
      <c r="AY267" s="104"/>
      <c r="AZ267" s="104"/>
      <c r="BA267" s="104"/>
      <c r="BB267" s="104"/>
      <c r="BC267" s="104"/>
      <c r="BD267" s="104"/>
      <c r="BE267" s="104"/>
      <c r="BF267" s="104"/>
      <c r="BG267" s="104"/>
    </row>
    <row r="268" spans="1:59" x14ac:dyDescent="0.2">
      <c r="A268" s="10"/>
      <c r="B268" s="123"/>
      <c r="C268" s="121" t="s">
        <v>584</v>
      </c>
      <c r="D268" s="121" t="s">
        <v>229</v>
      </c>
      <c r="E268" s="121">
        <v>1.0268149783846613E-3</v>
      </c>
      <c r="F268" s="121">
        <v>2.4506324066459693E-4</v>
      </c>
      <c r="G268" s="121" t="s">
        <v>562</v>
      </c>
      <c r="H268" s="121" t="s">
        <v>479</v>
      </c>
      <c r="I268" s="121">
        <v>-33.593956200000001</v>
      </c>
      <c r="J268" s="121">
        <v>-71.613475100000002</v>
      </c>
      <c r="K268" s="121">
        <v>31.230416000000002</v>
      </c>
      <c r="L268" s="121">
        <v>121.47370100000001</v>
      </c>
      <c r="M268" s="121">
        <v>160.94</v>
      </c>
      <c r="N268" s="121">
        <v>18779.640703958827</v>
      </c>
      <c r="O268" s="121">
        <v>1.6525560262122739E-4</v>
      </c>
      <c r="P268" s="121">
        <v>1.9283216363507185E-2</v>
      </c>
      <c r="Q268" s="121">
        <v>160.94</v>
      </c>
      <c r="R268" s="121">
        <v>10481.366833642593</v>
      </c>
      <c r="S268" s="121">
        <v>3.9440477952560228E-5</v>
      </c>
      <c r="T268" s="122">
        <v>2.5685977228468789E-3</v>
      </c>
      <c r="U268" s="10"/>
      <c r="V268" s="109"/>
      <c r="W268" s="104"/>
      <c r="X268" s="104"/>
      <c r="Y268" s="104"/>
      <c r="Z268" s="104"/>
      <c r="AA268" s="104"/>
      <c r="AB268" s="104"/>
      <c r="AC268" s="104"/>
      <c r="AD268" s="104"/>
      <c r="AE268" s="104"/>
      <c r="AF268" s="104"/>
      <c r="AG268" s="104"/>
      <c r="AH268" s="104"/>
      <c r="AI268" s="104"/>
      <c r="AJ268" s="104"/>
      <c r="AK268" s="104"/>
      <c r="AL268" s="104"/>
      <c r="AM268" s="104"/>
      <c r="AN268" s="104"/>
      <c r="AO268" s="109"/>
      <c r="AP268" s="104"/>
      <c r="AQ268" s="104"/>
      <c r="AR268" s="104"/>
      <c r="AS268" s="104"/>
      <c r="AT268" s="104"/>
      <c r="AU268" s="104"/>
      <c r="AV268" s="104"/>
      <c r="AW268" s="104"/>
      <c r="AX268" s="104"/>
      <c r="AY268" s="104"/>
      <c r="AZ268" s="104"/>
      <c r="BA268" s="104"/>
      <c r="BB268" s="104"/>
      <c r="BC268" s="104"/>
      <c r="BD268" s="104"/>
      <c r="BE268" s="104"/>
      <c r="BF268" s="104"/>
      <c r="BG268" s="104"/>
    </row>
    <row r="269" spans="1:59" x14ac:dyDescent="0.2">
      <c r="A269" s="10"/>
      <c r="B269" s="123"/>
      <c r="C269" s="121" t="s">
        <v>229</v>
      </c>
      <c r="D269" s="121" t="s">
        <v>229</v>
      </c>
      <c r="E269" s="121">
        <v>4.8638604239273429E-4</v>
      </c>
      <c r="F269" s="121">
        <v>1.1608258768323013E-4</v>
      </c>
      <c r="G269" s="121" t="s">
        <v>479</v>
      </c>
      <c r="H269" s="121" t="s">
        <v>479</v>
      </c>
      <c r="I269" s="121">
        <v>31.230416000000002</v>
      </c>
      <c r="J269" s="121">
        <v>121.47370100000001</v>
      </c>
      <c r="K269" s="121">
        <v>31.230416000000002</v>
      </c>
      <c r="L269" s="121">
        <v>121.47370100000001</v>
      </c>
      <c r="M269" s="121">
        <v>80.47</v>
      </c>
      <c r="N269" s="121">
        <v>0</v>
      </c>
      <c r="O269" s="121">
        <v>3.9139484831343332E-5</v>
      </c>
      <c r="P269" s="121">
        <v>0</v>
      </c>
      <c r="Q269" s="121">
        <v>160.94</v>
      </c>
      <c r="R269" s="121">
        <v>10481.366833642593</v>
      </c>
      <c r="S269" s="121">
        <v>1.8682331661739056E-5</v>
      </c>
      <c r="T269" s="122">
        <v>1.2167041845064163E-3</v>
      </c>
      <c r="U269" s="10"/>
      <c r="V269" s="109"/>
      <c r="W269" s="104"/>
      <c r="X269" s="104"/>
      <c r="Y269" s="104"/>
      <c r="Z269" s="104"/>
      <c r="AA269" s="104"/>
      <c r="AB269" s="104"/>
      <c r="AC269" s="104"/>
      <c r="AD269" s="104"/>
      <c r="AE269" s="104"/>
      <c r="AF269" s="104"/>
      <c r="AG269" s="104"/>
      <c r="AH269" s="104"/>
      <c r="AI269" s="104"/>
      <c r="AJ269" s="104"/>
      <c r="AK269" s="104"/>
      <c r="AL269" s="104"/>
      <c r="AM269" s="104"/>
      <c r="AN269" s="104"/>
      <c r="AO269" s="109"/>
      <c r="AP269" s="104"/>
      <c r="AQ269" s="104"/>
      <c r="AR269" s="104"/>
      <c r="AS269" s="104"/>
      <c r="AT269" s="104"/>
      <c r="AU269" s="104"/>
      <c r="AV269" s="104"/>
      <c r="AW269" s="104"/>
      <c r="AX269" s="104"/>
      <c r="AY269" s="104"/>
      <c r="AZ269" s="104"/>
      <c r="BA269" s="104"/>
      <c r="BB269" s="104"/>
      <c r="BC269" s="104"/>
      <c r="BD269" s="104"/>
      <c r="BE269" s="104"/>
      <c r="BF269" s="104"/>
      <c r="BG269" s="104"/>
    </row>
    <row r="270" spans="1:59" x14ac:dyDescent="0.2">
      <c r="A270" s="10"/>
      <c r="B270" s="123"/>
      <c r="C270" s="121" t="s">
        <v>572</v>
      </c>
      <c r="D270" s="121" t="s">
        <v>229</v>
      </c>
      <c r="E270" s="121">
        <v>3.7830025519434898E-4</v>
      </c>
      <c r="F270" s="121">
        <v>9.0286457086956781E-5</v>
      </c>
      <c r="G270" s="121" t="s">
        <v>561</v>
      </c>
      <c r="H270" s="121" t="s">
        <v>479</v>
      </c>
      <c r="I270" s="121">
        <v>-34.617719399999999</v>
      </c>
      <c r="J270" s="121">
        <v>-58.362056099999997</v>
      </c>
      <c r="K270" s="121">
        <v>31.230416000000002</v>
      </c>
      <c r="L270" s="121">
        <v>121.47370100000001</v>
      </c>
      <c r="M270" s="121">
        <v>160.94</v>
      </c>
      <c r="N270" s="121">
        <v>19660.641678325315</v>
      </c>
      <c r="O270" s="121">
        <v>6.088364307097852E-5</v>
      </c>
      <c r="P270" s="121">
        <v>7.4376257641951202E-3</v>
      </c>
      <c r="Q270" s="121">
        <v>160.94</v>
      </c>
      <c r="R270" s="121">
        <v>10481.366833642593</v>
      </c>
      <c r="S270" s="121">
        <v>1.4530702403574825E-5</v>
      </c>
      <c r="T270" s="122">
        <v>9.4632547683832407E-4</v>
      </c>
      <c r="U270" s="10"/>
      <c r="V270" s="109"/>
      <c r="W270" s="104"/>
      <c r="X270" s="104"/>
      <c r="Y270" s="104"/>
      <c r="Z270" s="104"/>
      <c r="AA270" s="104"/>
      <c r="AB270" s="104"/>
      <c r="AC270" s="104"/>
      <c r="AD270" s="104"/>
      <c r="AE270" s="104"/>
      <c r="AF270" s="104"/>
      <c r="AG270" s="104"/>
      <c r="AH270" s="104"/>
      <c r="AI270" s="104"/>
      <c r="AJ270" s="104"/>
      <c r="AK270" s="104"/>
      <c r="AL270" s="104"/>
      <c r="AM270" s="104"/>
      <c r="AN270" s="104"/>
      <c r="AO270" s="109"/>
      <c r="AP270" s="104"/>
      <c r="AQ270" s="104"/>
      <c r="AR270" s="104"/>
      <c r="AS270" s="104"/>
      <c r="AT270" s="104"/>
      <c r="AU270" s="104"/>
      <c r="AV270" s="104"/>
      <c r="AW270" s="104"/>
      <c r="AX270" s="104"/>
      <c r="AY270" s="104"/>
      <c r="AZ270" s="104"/>
      <c r="BA270" s="104"/>
      <c r="BB270" s="104"/>
      <c r="BC270" s="104"/>
      <c r="BD270" s="104"/>
      <c r="BE270" s="104"/>
      <c r="BF270" s="104"/>
      <c r="BG270" s="104"/>
    </row>
    <row r="271" spans="1:59" x14ac:dyDescent="0.2">
      <c r="A271" s="10"/>
      <c r="B271" s="123"/>
      <c r="C271" s="121" t="s">
        <v>584</v>
      </c>
      <c r="D271" s="121" t="s">
        <v>584</v>
      </c>
      <c r="E271" s="121">
        <v>6.8454331892310774E-2</v>
      </c>
      <c r="F271" s="121">
        <v>1.6337549377639801E-2</v>
      </c>
      <c r="G271" s="121" t="s">
        <v>562</v>
      </c>
      <c r="H271" s="121" t="s">
        <v>562</v>
      </c>
      <c r="I271" s="121">
        <v>-33.593956200000001</v>
      </c>
      <c r="J271" s="121">
        <v>-71.613475100000002</v>
      </c>
      <c r="K271" s="121">
        <v>-33.593956200000001</v>
      </c>
      <c r="L271" s="121">
        <v>-71.613475100000002</v>
      </c>
      <c r="M271" s="121">
        <v>80.47</v>
      </c>
      <c r="N271" s="121">
        <v>0</v>
      </c>
      <c r="O271" s="121">
        <v>5.5085200873742479E-3</v>
      </c>
      <c r="P271" s="121">
        <v>0</v>
      </c>
      <c r="Q271" s="121">
        <v>160.93999999999997</v>
      </c>
      <c r="R271" s="121">
        <v>8925.2044052700876</v>
      </c>
      <c r="S271" s="121">
        <v>2.6293651968373492E-3</v>
      </c>
      <c r="T271" s="122">
        <v>0.14581596767662833</v>
      </c>
      <c r="U271" s="10"/>
      <c r="V271" s="109"/>
      <c r="W271" s="104"/>
      <c r="X271" s="104"/>
      <c r="Y271" s="104"/>
      <c r="Z271" s="104"/>
      <c r="AA271" s="104"/>
      <c r="AB271" s="104"/>
      <c r="AC271" s="104"/>
      <c r="AD271" s="104"/>
      <c r="AE271" s="104"/>
      <c r="AF271" s="104"/>
      <c r="AG271" s="104"/>
      <c r="AH271" s="104"/>
      <c r="AI271" s="104"/>
      <c r="AJ271" s="104"/>
      <c r="AK271" s="104"/>
      <c r="AL271" s="104"/>
      <c r="AM271" s="104"/>
      <c r="AN271" s="104"/>
      <c r="AO271" s="109"/>
      <c r="AP271" s="104"/>
      <c r="AQ271" s="104"/>
      <c r="AR271" s="104"/>
      <c r="AS271" s="104"/>
      <c r="AT271" s="104"/>
      <c r="AU271" s="104"/>
      <c r="AV271" s="104"/>
      <c r="AW271" s="104"/>
      <c r="AX271" s="104"/>
      <c r="AY271" s="104"/>
      <c r="AZ271" s="104"/>
      <c r="BA271" s="104"/>
      <c r="BB271" s="104"/>
      <c r="BC271" s="104"/>
      <c r="BD271" s="104"/>
      <c r="BE271" s="104"/>
      <c r="BF271" s="104"/>
      <c r="BG271" s="104"/>
    </row>
    <row r="272" spans="1:59" x14ac:dyDescent="0.2">
      <c r="A272" s="10"/>
      <c r="B272" s="123"/>
      <c r="C272" s="121" t="s">
        <v>572</v>
      </c>
      <c r="D272" s="121" t="s">
        <v>572</v>
      </c>
      <c r="E272" s="121">
        <v>9.0701989757311752E-2</v>
      </c>
      <c r="F272" s="121">
        <v>2.1647252925372732E-2</v>
      </c>
      <c r="G272" s="121" t="s">
        <v>561</v>
      </c>
      <c r="H272" s="121" t="s">
        <v>561</v>
      </c>
      <c r="I272" s="121">
        <v>-34.617719399999999</v>
      </c>
      <c r="J272" s="121">
        <v>-58.362056099999997</v>
      </c>
      <c r="K272" s="121">
        <v>-34.617719399999999</v>
      </c>
      <c r="L272" s="121">
        <v>-58.362056099999997</v>
      </c>
      <c r="M272" s="121">
        <v>80.47</v>
      </c>
      <c r="N272" s="121">
        <v>0</v>
      </c>
      <c r="O272" s="121">
        <v>7.2987891157708764E-3</v>
      </c>
      <c r="P272" s="121">
        <v>0</v>
      </c>
      <c r="Q272" s="121">
        <v>160.93999999999997</v>
      </c>
      <c r="R272" s="121">
        <v>9828.2844430263704</v>
      </c>
      <c r="S272" s="121">
        <v>3.4839088858094865E-3</v>
      </c>
      <c r="T272" s="122">
        <v>0.2127553591606979</v>
      </c>
      <c r="U272" s="10"/>
      <c r="V272" s="109"/>
      <c r="W272" s="104"/>
      <c r="X272" s="104"/>
      <c r="Y272" s="104"/>
      <c r="Z272" s="104"/>
      <c r="AA272" s="104"/>
      <c r="AB272" s="104"/>
      <c r="AC272" s="104"/>
      <c r="AD272" s="104"/>
      <c r="AE272" s="104"/>
      <c r="AF272" s="104"/>
      <c r="AG272" s="104"/>
      <c r="AH272" s="104"/>
      <c r="AI272" s="104"/>
      <c r="AJ272" s="104"/>
      <c r="AK272" s="104"/>
      <c r="AL272" s="104"/>
      <c r="AM272" s="104"/>
      <c r="AN272" s="104"/>
      <c r="AO272" s="109"/>
      <c r="AP272" s="104"/>
      <c r="AQ272" s="104"/>
      <c r="AR272" s="104"/>
      <c r="AS272" s="104"/>
      <c r="AT272" s="104"/>
      <c r="AU272" s="104"/>
      <c r="AV272" s="104"/>
      <c r="AW272" s="104"/>
      <c r="AX272" s="104"/>
      <c r="AY272" s="104"/>
      <c r="AZ272" s="104"/>
      <c r="BA272" s="104"/>
      <c r="BB272" s="104"/>
      <c r="BC272" s="104"/>
      <c r="BD272" s="104"/>
      <c r="BE272" s="104"/>
      <c r="BF272" s="104"/>
      <c r="BG272" s="104"/>
    </row>
    <row r="273" spans="1:59" x14ac:dyDescent="0.2">
      <c r="A273" s="10"/>
      <c r="B273" s="123" t="str">
        <f>B221</f>
        <v>LiOH</v>
      </c>
      <c r="C273" s="121" t="s">
        <v>608</v>
      </c>
      <c r="D273" s="121" t="s">
        <v>310</v>
      </c>
      <c r="E273" s="121">
        <v>0.96754960982411953</v>
      </c>
      <c r="F273" s="121">
        <v>0.14229675908492112</v>
      </c>
      <c r="G273" s="121" t="s">
        <v>582</v>
      </c>
      <c r="H273" s="121" t="s">
        <v>478</v>
      </c>
      <c r="I273" s="121">
        <v>-37.821584199999997</v>
      </c>
      <c r="J273" s="121">
        <v>144.9443459</v>
      </c>
      <c r="K273" s="121">
        <v>33.736540099999999</v>
      </c>
      <c r="L273" s="121">
        <v>-118.264982</v>
      </c>
      <c r="M273" s="121">
        <v>160.94</v>
      </c>
      <c r="N273" s="121">
        <v>12761.60911805144</v>
      </c>
      <c r="O273" s="121">
        <v>0.15571743420509379</v>
      </c>
      <c r="P273" s="121">
        <v>12.347489922898596</v>
      </c>
      <c r="Q273" s="121">
        <v>80.47</v>
      </c>
      <c r="R273" s="121">
        <v>0</v>
      </c>
      <c r="S273" s="121">
        <v>1.1450620203563602E-2</v>
      </c>
      <c r="T273" s="122">
        <v>0</v>
      </c>
      <c r="U273" s="10"/>
      <c r="V273" s="109"/>
      <c r="W273" s="104"/>
      <c r="X273" s="104"/>
      <c r="Y273" s="104"/>
      <c r="Z273" s="104"/>
      <c r="AA273" s="104"/>
      <c r="AB273" s="104"/>
      <c r="AC273" s="104"/>
      <c r="AD273" s="104"/>
      <c r="AE273" s="104"/>
      <c r="AF273" s="104"/>
      <c r="AG273" s="104"/>
      <c r="AH273" s="104"/>
      <c r="AI273" s="104"/>
      <c r="AJ273" s="104"/>
      <c r="AK273" s="104"/>
      <c r="AL273" s="104"/>
      <c r="AM273" s="104"/>
      <c r="AN273" s="104"/>
      <c r="AO273" s="109"/>
      <c r="AP273" s="104"/>
      <c r="AQ273" s="104"/>
      <c r="AR273" s="104"/>
      <c r="AS273" s="104"/>
      <c r="AT273" s="104"/>
      <c r="AU273" s="104"/>
      <c r="AV273" s="104"/>
      <c r="AW273" s="104"/>
      <c r="AX273" s="104"/>
      <c r="AY273" s="104"/>
      <c r="AZ273" s="104"/>
      <c r="BA273" s="104"/>
      <c r="BB273" s="104"/>
      <c r="BC273" s="104"/>
      <c r="BD273" s="104"/>
      <c r="BE273" s="104"/>
      <c r="BF273" s="104"/>
      <c r="BG273" s="104"/>
    </row>
    <row r="274" spans="1:59" x14ac:dyDescent="0.2">
      <c r="A274" s="10"/>
      <c r="B274" s="123"/>
      <c r="C274" s="121" t="s">
        <v>584</v>
      </c>
      <c r="D274" s="121" t="s">
        <v>310</v>
      </c>
      <c r="E274" s="121">
        <v>0.30639070977763794</v>
      </c>
      <c r="F274" s="121">
        <v>4.5060640376891697E-2</v>
      </c>
      <c r="G274" s="121" t="s">
        <v>562</v>
      </c>
      <c r="H274" s="121" t="s">
        <v>478</v>
      </c>
      <c r="I274" s="121">
        <v>-33.593956200000001</v>
      </c>
      <c r="J274" s="121">
        <v>-71.613475100000002</v>
      </c>
      <c r="K274" s="121">
        <v>33.736540099999999</v>
      </c>
      <c r="L274" s="121">
        <v>-118.264982</v>
      </c>
      <c r="M274" s="121">
        <v>160.94</v>
      </c>
      <c r="N274" s="121">
        <v>8925.2044052700876</v>
      </c>
      <c r="O274" s="121">
        <v>4.9310520831613046E-2</v>
      </c>
      <c r="P274" s="121">
        <v>2.7345997126412032</v>
      </c>
      <c r="Q274" s="121">
        <v>80.47</v>
      </c>
      <c r="R274" s="121">
        <v>0</v>
      </c>
      <c r="S274" s="121">
        <v>3.6260297311284748E-3</v>
      </c>
      <c r="T274" s="122">
        <v>0</v>
      </c>
      <c r="U274" s="10"/>
      <c r="V274" s="109"/>
      <c r="W274" s="104"/>
      <c r="X274" s="104"/>
      <c r="Y274" s="104"/>
      <c r="Z274" s="104"/>
      <c r="AA274" s="104"/>
      <c r="AB274" s="104"/>
      <c r="AC274" s="104"/>
      <c r="AD274" s="104"/>
      <c r="AE274" s="104"/>
      <c r="AF274" s="104"/>
      <c r="AG274" s="104"/>
      <c r="AH274" s="104"/>
      <c r="AI274" s="104"/>
      <c r="AJ274" s="104"/>
      <c r="AK274" s="104"/>
      <c r="AL274" s="104"/>
      <c r="AM274" s="104"/>
      <c r="AN274" s="104"/>
      <c r="AO274" s="109"/>
      <c r="AP274" s="104"/>
      <c r="AQ274" s="104"/>
      <c r="AR274" s="104"/>
      <c r="AS274" s="104"/>
      <c r="AT274" s="104"/>
      <c r="AU274" s="104"/>
      <c r="AV274" s="104"/>
      <c r="AW274" s="104"/>
      <c r="AX274" s="104"/>
      <c r="AY274" s="104"/>
      <c r="AZ274" s="104"/>
      <c r="BA274" s="104"/>
      <c r="BB274" s="104"/>
      <c r="BC274" s="104"/>
      <c r="BD274" s="104"/>
      <c r="BE274" s="104"/>
      <c r="BF274" s="104"/>
      <c r="BG274" s="104"/>
    </row>
    <row r="275" spans="1:59" x14ac:dyDescent="0.2">
      <c r="A275" s="10"/>
      <c r="B275" s="123"/>
      <c r="C275" s="121" t="s">
        <v>229</v>
      </c>
      <c r="D275" s="121" t="s">
        <v>310</v>
      </c>
      <c r="E275" s="121">
        <v>0.14513244147361795</v>
      </c>
      <c r="F275" s="121">
        <v>2.1344513862738172E-2</v>
      </c>
      <c r="G275" s="121" t="s">
        <v>479</v>
      </c>
      <c r="H275" s="121" t="s">
        <v>478</v>
      </c>
      <c r="I275" s="121">
        <v>31.230416000000002</v>
      </c>
      <c r="J275" s="121">
        <v>121.47370100000001</v>
      </c>
      <c r="K275" s="121">
        <v>33.736540099999999</v>
      </c>
      <c r="L275" s="121">
        <v>-118.264982</v>
      </c>
      <c r="M275" s="121">
        <v>160.94</v>
      </c>
      <c r="N275" s="121">
        <v>10481.366833642593</v>
      </c>
      <c r="O275" s="121">
        <v>2.3357615130764075E-2</v>
      </c>
      <c r="P275" s="121">
        <v>1.5211863585471539</v>
      </c>
      <c r="Q275" s="121">
        <v>80.47</v>
      </c>
      <c r="R275" s="121">
        <v>0</v>
      </c>
      <c r="S275" s="121">
        <v>1.7175930305345405E-3</v>
      </c>
      <c r="T275" s="122">
        <v>0</v>
      </c>
      <c r="U275" s="10"/>
      <c r="V275" s="109"/>
      <c r="W275" s="104"/>
      <c r="X275" s="104"/>
      <c r="Y275" s="104"/>
      <c r="Z275" s="104"/>
      <c r="AA275" s="104"/>
      <c r="AB275" s="104"/>
      <c r="AC275" s="104"/>
      <c r="AD275" s="104"/>
      <c r="AE275" s="104"/>
      <c r="AF275" s="104"/>
      <c r="AG275" s="104"/>
      <c r="AH275" s="104"/>
      <c r="AI275" s="104"/>
      <c r="AJ275" s="104"/>
      <c r="AK275" s="104"/>
      <c r="AL275" s="104"/>
      <c r="AM275" s="104"/>
      <c r="AN275" s="104"/>
      <c r="AO275" s="109"/>
      <c r="AP275" s="104"/>
      <c r="AQ275" s="104"/>
      <c r="AR275" s="104"/>
      <c r="AS275" s="104"/>
      <c r="AT275" s="104"/>
      <c r="AU275" s="104"/>
      <c r="AV275" s="104"/>
      <c r="AW275" s="104"/>
      <c r="AX275" s="104"/>
      <c r="AY275" s="104"/>
      <c r="AZ275" s="104"/>
      <c r="BA275" s="104"/>
      <c r="BB275" s="104"/>
      <c r="BC275" s="104"/>
      <c r="BD275" s="104"/>
      <c r="BE275" s="104"/>
      <c r="BF275" s="104"/>
      <c r="BG275" s="104"/>
    </row>
    <row r="276" spans="1:59" x14ac:dyDescent="0.2">
      <c r="A276" s="10"/>
      <c r="B276" s="123"/>
      <c r="C276" s="121" t="s">
        <v>572</v>
      </c>
      <c r="D276" s="121" t="s">
        <v>310</v>
      </c>
      <c r="E276" s="121">
        <v>0.11288078781281395</v>
      </c>
      <c r="F276" s="121">
        <v>1.6601288559907466E-2</v>
      </c>
      <c r="G276" s="121" t="s">
        <v>561</v>
      </c>
      <c r="H276" s="121" t="s">
        <v>478</v>
      </c>
      <c r="I276" s="121">
        <v>-34.617719399999999</v>
      </c>
      <c r="J276" s="121">
        <v>-58.362056099999997</v>
      </c>
      <c r="K276" s="121">
        <v>33.736540099999999</v>
      </c>
      <c r="L276" s="121">
        <v>-118.264982</v>
      </c>
      <c r="M276" s="121">
        <v>160.94</v>
      </c>
      <c r="N276" s="121">
        <v>9828.2844430263704</v>
      </c>
      <c r="O276" s="121">
        <v>1.8167033990594276E-2</v>
      </c>
      <c r="P276" s="121">
        <v>1.1094244907772399</v>
      </c>
      <c r="Q276" s="121">
        <v>80.47</v>
      </c>
      <c r="R276" s="121">
        <v>0</v>
      </c>
      <c r="S276" s="121">
        <v>1.3359056904157537E-3</v>
      </c>
      <c r="T276" s="122">
        <v>0</v>
      </c>
      <c r="U276" s="10"/>
      <c r="V276" s="109"/>
      <c r="W276" s="104"/>
      <c r="X276" s="104"/>
      <c r="Y276" s="104"/>
      <c r="Z276" s="104"/>
      <c r="AA276" s="104"/>
      <c r="AB276" s="104"/>
      <c r="AC276" s="104"/>
      <c r="AD276" s="104"/>
      <c r="AE276" s="104"/>
      <c r="AF276" s="104"/>
      <c r="AG276" s="104"/>
      <c r="AH276" s="104"/>
      <c r="AI276" s="104"/>
      <c r="AJ276" s="104"/>
      <c r="AK276" s="104"/>
      <c r="AL276" s="104"/>
      <c r="AM276" s="104"/>
      <c r="AN276" s="104"/>
      <c r="AO276" s="109"/>
      <c r="AP276" s="104"/>
      <c r="AQ276" s="104"/>
      <c r="AR276" s="104"/>
      <c r="AS276" s="104"/>
      <c r="AT276" s="104"/>
      <c r="AU276" s="104"/>
      <c r="AV276" s="104"/>
      <c r="AW276" s="104"/>
      <c r="AX276" s="104"/>
      <c r="AY276" s="104"/>
      <c r="AZ276" s="104"/>
      <c r="BA276" s="104"/>
      <c r="BB276" s="104"/>
      <c r="BC276" s="104"/>
      <c r="BD276" s="104"/>
      <c r="BE276" s="104"/>
      <c r="BF276" s="104"/>
      <c r="BG276" s="104"/>
    </row>
    <row r="277" spans="1:59" x14ac:dyDescent="0.2">
      <c r="A277" s="10"/>
      <c r="B277" s="123"/>
      <c r="C277" s="121" t="s">
        <v>608</v>
      </c>
      <c r="D277" s="121" t="s">
        <v>229</v>
      </c>
      <c r="E277" s="121">
        <v>9.6754960982411951E-3</v>
      </c>
      <c r="F277" s="121">
        <v>1.4229675908492112E-3</v>
      </c>
      <c r="G277" s="121" t="s">
        <v>582</v>
      </c>
      <c r="H277" s="121" t="s">
        <v>479</v>
      </c>
      <c r="I277" s="121">
        <v>-37.821584199999997</v>
      </c>
      <c r="J277" s="121">
        <v>144.9443459</v>
      </c>
      <c r="K277" s="121">
        <v>31.230416000000002</v>
      </c>
      <c r="L277" s="121">
        <v>121.47370100000001</v>
      </c>
      <c r="M277" s="121">
        <v>160.94</v>
      </c>
      <c r="N277" s="121">
        <v>8045.797334309631</v>
      </c>
      <c r="O277" s="121">
        <v>1.5571743420509378E-3</v>
      </c>
      <c r="P277" s="121">
        <v>7.7847080715352249E-2</v>
      </c>
      <c r="Q277" s="121">
        <v>160.94</v>
      </c>
      <c r="R277" s="121">
        <v>10481.366833642593</v>
      </c>
      <c r="S277" s="121">
        <v>2.2901240407127206E-4</v>
      </c>
      <c r="T277" s="122">
        <v>1.4914645312075224E-2</v>
      </c>
      <c r="U277" s="10"/>
      <c r="V277" s="109"/>
      <c r="W277" s="104"/>
      <c r="X277" s="104"/>
      <c r="Y277" s="104"/>
      <c r="Z277" s="104"/>
      <c r="AA277" s="104"/>
      <c r="AB277" s="104"/>
      <c r="AC277" s="104"/>
      <c r="AD277" s="104"/>
      <c r="AE277" s="104"/>
      <c r="AF277" s="104"/>
      <c r="AG277" s="104"/>
      <c r="AH277" s="104"/>
      <c r="AI277" s="104"/>
      <c r="AJ277" s="104"/>
      <c r="AK277" s="104"/>
      <c r="AL277" s="104"/>
      <c r="AM277" s="104"/>
      <c r="AN277" s="104"/>
      <c r="AO277" s="109"/>
      <c r="AP277" s="104"/>
      <c r="AQ277" s="104"/>
      <c r="AR277" s="104"/>
      <c r="AS277" s="104"/>
      <c r="AT277" s="104"/>
      <c r="AU277" s="104"/>
      <c r="AV277" s="104"/>
      <c r="AW277" s="104"/>
      <c r="AX277" s="104"/>
      <c r="AY277" s="104"/>
      <c r="AZ277" s="104"/>
      <c r="BA277" s="104"/>
      <c r="BB277" s="104"/>
      <c r="BC277" s="104"/>
      <c r="BD277" s="104"/>
      <c r="BE277" s="104"/>
      <c r="BF277" s="104"/>
      <c r="BG277" s="104"/>
    </row>
    <row r="278" spans="1:59" x14ac:dyDescent="0.2">
      <c r="A278" s="10"/>
      <c r="B278" s="123"/>
      <c r="C278" s="121" t="s">
        <v>584</v>
      </c>
      <c r="D278" s="121" t="s">
        <v>229</v>
      </c>
      <c r="E278" s="121">
        <v>3.063907097776378E-3</v>
      </c>
      <c r="F278" s="121">
        <v>4.5060640376891684E-4</v>
      </c>
      <c r="G278" s="121" t="s">
        <v>562</v>
      </c>
      <c r="H278" s="121" t="s">
        <v>479</v>
      </c>
      <c r="I278" s="121">
        <v>-33.593956200000001</v>
      </c>
      <c r="J278" s="121">
        <v>-71.613475100000002</v>
      </c>
      <c r="K278" s="121">
        <v>31.230416000000002</v>
      </c>
      <c r="L278" s="121">
        <v>121.47370100000001</v>
      </c>
      <c r="M278" s="121">
        <v>160.94</v>
      </c>
      <c r="N278" s="121">
        <v>18779.640703958827</v>
      </c>
      <c r="O278" s="121">
        <v>4.9310520831613027E-4</v>
      </c>
      <c r="P278" s="121">
        <v>5.7539074446549626E-2</v>
      </c>
      <c r="Q278" s="121">
        <v>160.94</v>
      </c>
      <c r="R278" s="121">
        <v>10481.366833642593</v>
      </c>
      <c r="S278" s="121">
        <v>7.2520594622569476E-5</v>
      </c>
      <c r="T278" s="122">
        <v>4.7229710154904877E-3</v>
      </c>
      <c r="U278" s="10"/>
      <c r="V278" s="109"/>
      <c r="W278" s="104"/>
      <c r="X278" s="104"/>
      <c r="Y278" s="104"/>
      <c r="Z278" s="104"/>
      <c r="AA278" s="104"/>
      <c r="AB278" s="104"/>
      <c r="AC278" s="104"/>
      <c r="AD278" s="104"/>
      <c r="AE278" s="104"/>
      <c r="AF278" s="104"/>
      <c r="AG278" s="104"/>
      <c r="AH278" s="104"/>
      <c r="AI278" s="104"/>
      <c r="AJ278" s="104"/>
      <c r="AK278" s="104"/>
      <c r="AL278" s="104"/>
      <c r="AM278" s="104"/>
      <c r="AN278" s="104"/>
      <c r="AO278" s="109"/>
      <c r="AP278" s="104"/>
      <c r="AQ278" s="104"/>
      <c r="AR278" s="104"/>
      <c r="AS278" s="104"/>
      <c r="AT278" s="104"/>
      <c r="AU278" s="104"/>
      <c r="AV278" s="104"/>
      <c r="AW278" s="104"/>
      <c r="AX278" s="104"/>
      <c r="AY278" s="104"/>
      <c r="AZ278" s="104"/>
      <c r="BA278" s="104"/>
      <c r="BB278" s="104"/>
      <c r="BC278" s="104"/>
      <c r="BD278" s="104"/>
      <c r="BE278" s="104"/>
      <c r="BF278" s="104"/>
      <c r="BG278" s="104"/>
    </row>
    <row r="279" spans="1:59" x14ac:dyDescent="0.2">
      <c r="A279" s="10"/>
      <c r="B279" s="123"/>
      <c r="C279" s="121" t="s">
        <v>229</v>
      </c>
      <c r="D279" s="121" t="s">
        <v>229</v>
      </c>
      <c r="E279" s="121">
        <v>1.4513244147361791E-3</v>
      </c>
      <c r="F279" s="121">
        <v>2.1344513862738167E-4</v>
      </c>
      <c r="G279" s="121" t="s">
        <v>479</v>
      </c>
      <c r="H279" s="121" t="s">
        <v>479</v>
      </c>
      <c r="I279" s="121">
        <v>31.230416000000002</v>
      </c>
      <c r="J279" s="121">
        <v>121.47370100000001</v>
      </c>
      <c r="K279" s="121">
        <v>31.230416000000002</v>
      </c>
      <c r="L279" s="121">
        <v>121.47370100000001</v>
      </c>
      <c r="M279" s="121">
        <v>80.47</v>
      </c>
      <c r="N279" s="121">
        <v>0</v>
      </c>
      <c r="O279" s="121">
        <v>1.1678807565382033E-4</v>
      </c>
      <c r="P279" s="121">
        <v>0</v>
      </c>
      <c r="Q279" s="121">
        <v>160.94</v>
      </c>
      <c r="R279" s="121">
        <v>10481.366833642593</v>
      </c>
      <c r="S279" s="121">
        <v>3.4351860610690808E-5</v>
      </c>
      <c r="T279" s="122">
        <v>2.2371967968112835E-3</v>
      </c>
      <c r="U279" s="10"/>
      <c r="V279" s="109"/>
      <c r="W279" s="104"/>
      <c r="X279" s="104"/>
      <c r="Y279" s="104"/>
      <c r="Z279" s="104"/>
      <c r="AA279" s="104"/>
      <c r="AB279" s="104"/>
      <c r="AC279" s="104"/>
      <c r="AD279" s="104"/>
      <c r="AE279" s="104"/>
      <c r="AF279" s="104"/>
      <c r="AG279" s="104"/>
      <c r="AH279" s="104"/>
      <c r="AI279" s="104"/>
      <c r="AJ279" s="104"/>
      <c r="AK279" s="104"/>
      <c r="AL279" s="104"/>
      <c r="AM279" s="104"/>
      <c r="AN279" s="104"/>
      <c r="AO279" s="109"/>
      <c r="AP279" s="104"/>
      <c r="AQ279" s="104"/>
      <c r="AR279" s="104"/>
      <c r="AS279" s="104"/>
      <c r="AT279" s="104"/>
      <c r="AU279" s="104"/>
      <c r="AV279" s="104"/>
      <c r="AW279" s="104"/>
      <c r="AX279" s="104"/>
      <c r="AY279" s="104"/>
      <c r="AZ279" s="104"/>
      <c r="BA279" s="104"/>
      <c r="BB279" s="104"/>
      <c r="BC279" s="104"/>
      <c r="BD279" s="104"/>
      <c r="BE279" s="104"/>
      <c r="BF279" s="104"/>
      <c r="BG279" s="104"/>
    </row>
    <row r="280" spans="1:59" x14ac:dyDescent="0.2">
      <c r="A280" s="10"/>
      <c r="B280" s="123"/>
      <c r="C280" s="121" t="s">
        <v>572</v>
      </c>
      <c r="D280" s="121" t="s">
        <v>229</v>
      </c>
      <c r="E280" s="121">
        <v>1.1288078781281393E-3</v>
      </c>
      <c r="F280" s="121">
        <v>1.6601288559907465E-4</v>
      </c>
      <c r="G280" s="121" t="s">
        <v>561</v>
      </c>
      <c r="H280" s="121" t="s">
        <v>479</v>
      </c>
      <c r="I280" s="121">
        <v>-34.617719399999999</v>
      </c>
      <c r="J280" s="121">
        <v>-58.362056099999997</v>
      </c>
      <c r="K280" s="121">
        <v>31.230416000000002</v>
      </c>
      <c r="L280" s="121">
        <v>121.47370100000001</v>
      </c>
      <c r="M280" s="121">
        <v>160.94</v>
      </c>
      <c r="N280" s="121">
        <v>19660.641678325315</v>
      </c>
      <c r="O280" s="121">
        <v>1.8167033990594276E-4</v>
      </c>
      <c r="P280" s="121">
        <v>2.2193087215548059E-2</v>
      </c>
      <c r="Q280" s="121">
        <v>160.94</v>
      </c>
      <c r="R280" s="121">
        <v>10481.366833642593</v>
      </c>
      <c r="S280" s="121">
        <v>2.6718113808315074E-5</v>
      </c>
      <c r="T280" s="122">
        <v>1.7400419530754429E-3</v>
      </c>
      <c r="U280" s="10"/>
      <c r="V280" s="109"/>
      <c r="W280" s="104"/>
      <c r="X280" s="104"/>
      <c r="Y280" s="104"/>
      <c r="Z280" s="104"/>
      <c r="AA280" s="104"/>
      <c r="AB280" s="104"/>
      <c r="AC280" s="104"/>
      <c r="AD280" s="104"/>
      <c r="AE280" s="104"/>
      <c r="AF280" s="104"/>
      <c r="AG280" s="104"/>
      <c r="AH280" s="104"/>
      <c r="AI280" s="104"/>
      <c r="AJ280" s="104"/>
      <c r="AK280" s="104"/>
      <c r="AL280" s="104"/>
      <c r="AM280" s="104"/>
      <c r="AN280" s="104"/>
      <c r="AO280" s="109"/>
      <c r="AP280" s="104"/>
      <c r="AQ280" s="104"/>
      <c r="AR280" s="104"/>
      <c r="AS280" s="104"/>
      <c r="AT280" s="104"/>
      <c r="AU280" s="104"/>
      <c r="AV280" s="104"/>
      <c r="AW280" s="104"/>
      <c r="AX280" s="104"/>
      <c r="AY280" s="104"/>
      <c r="AZ280" s="104"/>
      <c r="BA280" s="104"/>
      <c r="BB280" s="104"/>
      <c r="BC280" s="104"/>
      <c r="BD280" s="104"/>
      <c r="BE280" s="104"/>
      <c r="BF280" s="104"/>
      <c r="BG280" s="104"/>
    </row>
    <row r="281" spans="1:59" x14ac:dyDescent="0.2">
      <c r="A281" s="10"/>
      <c r="B281" s="123"/>
      <c r="C281" s="121" t="s">
        <v>584</v>
      </c>
      <c r="D281" s="121" t="s">
        <v>584</v>
      </c>
      <c r="E281" s="121">
        <v>0.20426047318509186</v>
      </c>
      <c r="F281" s="121">
        <v>3.0040426917927788E-2</v>
      </c>
      <c r="G281" s="121" t="s">
        <v>562</v>
      </c>
      <c r="H281" s="121" t="s">
        <v>562</v>
      </c>
      <c r="I281" s="121">
        <v>-33.593956200000001</v>
      </c>
      <c r="J281" s="121">
        <v>-71.613475100000002</v>
      </c>
      <c r="K281" s="121">
        <v>-33.593956200000001</v>
      </c>
      <c r="L281" s="121">
        <v>-71.613475100000002</v>
      </c>
      <c r="M281" s="121">
        <v>80.47</v>
      </c>
      <c r="N281" s="121">
        <v>0</v>
      </c>
      <c r="O281" s="121">
        <v>1.6436840277204344E-2</v>
      </c>
      <c r="P281" s="121">
        <v>0</v>
      </c>
      <c r="Q281" s="121">
        <v>160.93999999999997</v>
      </c>
      <c r="R281" s="121">
        <v>8925.2044052700876</v>
      </c>
      <c r="S281" s="121">
        <v>4.8347063081712969E-3</v>
      </c>
      <c r="T281" s="122">
        <v>0.2681169506640832</v>
      </c>
      <c r="U281" s="10"/>
      <c r="V281" s="109"/>
      <c r="W281" s="104"/>
      <c r="X281" s="104"/>
      <c r="Y281" s="104"/>
      <c r="Z281" s="104"/>
      <c r="AA281" s="104"/>
      <c r="AB281" s="104"/>
      <c r="AC281" s="104"/>
      <c r="AD281" s="104"/>
      <c r="AE281" s="104"/>
      <c r="AF281" s="104"/>
      <c r="AG281" s="104"/>
      <c r="AH281" s="104"/>
      <c r="AI281" s="104"/>
      <c r="AJ281" s="104"/>
      <c r="AK281" s="104"/>
      <c r="AL281" s="104"/>
      <c r="AM281" s="104"/>
      <c r="AN281" s="104"/>
      <c r="AO281" s="109"/>
      <c r="AP281" s="104"/>
      <c r="AQ281" s="104"/>
      <c r="AR281" s="104"/>
      <c r="AS281" s="104"/>
      <c r="AT281" s="104"/>
      <c r="AU281" s="104"/>
      <c r="AV281" s="104"/>
      <c r="AW281" s="104"/>
      <c r="AX281" s="104"/>
      <c r="AY281" s="104"/>
      <c r="AZ281" s="104"/>
      <c r="BA281" s="104"/>
      <c r="BB281" s="104"/>
      <c r="BC281" s="104"/>
      <c r="BD281" s="104"/>
      <c r="BE281" s="104"/>
      <c r="BF281" s="104"/>
      <c r="BG281" s="104"/>
    </row>
    <row r="282" spans="1:59" x14ac:dyDescent="0.2">
      <c r="A282" s="10"/>
      <c r="B282" s="123"/>
      <c r="C282" s="121" t="s">
        <v>572</v>
      </c>
      <c r="D282" s="121" t="s">
        <v>572</v>
      </c>
      <c r="E282" s="121">
        <v>0.27064512697024673</v>
      </c>
      <c r="F282" s="121">
        <v>3.9803565666254322E-2</v>
      </c>
      <c r="G282" s="121" t="s">
        <v>561</v>
      </c>
      <c r="H282" s="121" t="s">
        <v>561</v>
      </c>
      <c r="I282" s="121">
        <v>-34.617719399999999</v>
      </c>
      <c r="J282" s="121">
        <v>-58.362056099999997</v>
      </c>
      <c r="K282" s="121">
        <v>-34.617719399999999</v>
      </c>
      <c r="L282" s="121">
        <v>-58.362056099999997</v>
      </c>
      <c r="M282" s="121">
        <v>80.47</v>
      </c>
      <c r="N282" s="121">
        <v>0</v>
      </c>
      <c r="O282" s="121">
        <v>2.1778813367295754E-2</v>
      </c>
      <c r="P282" s="121">
        <v>0</v>
      </c>
      <c r="Q282" s="121">
        <v>160.93999999999997</v>
      </c>
      <c r="R282" s="121">
        <v>9828.2844430263704</v>
      </c>
      <c r="S282" s="121">
        <v>6.4059858583269689E-3</v>
      </c>
      <c r="T282" s="122">
        <v>0.39120076521462588</v>
      </c>
      <c r="U282" s="10"/>
      <c r="V282" s="104"/>
      <c r="W282" s="109"/>
      <c r="X282" s="109"/>
      <c r="Y282" s="109"/>
      <c r="Z282" s="109"/>
      <c r="AA282" s="109"/>
      <c r="AB282" s="109"/>
      <c r="AC282" s="109"/>
      <c r="AD282" s="109"/>
      <c r="AE282" s="109"/>
      <c r="AF282" s="109"/>
      <c r="AG282" s="109"/>
      <c r="AH282" s="109"/>
      <c r="AI282" s="109"/>
      <c r="AJ282" s="109"/>
      <c r="AK282" s="109"/>
      <c r="AL282" s="109"/>
      <c r="AM282" s="109"/>
      <c r="AN282" s="109"/>
      <c r="AO282" s="109"/>
      <c r="AP282" s="104"/>
      <c r="AQ282" s="104"/>
      <c r="AR282" s="104"/>
      <c r="AS282" s="104"/>
      <c r="AT282" s="104"/>
      <c r="AU282" s="104"/>
      <c r="AV282" s="104"/>
      <c r="AW282" s="104"/>
      <c r="AX282" s="104"/>
      <c r="AY282" s="104"/>
      <c r="AZ282" s="104"/>
      <c r="BA282" s="104"/>
      <c r="BB282" s="104"/>
      <c r="BC282" s="104"/>
      <c r="BD282" s="104"/>
      <c r="BE282" s="104"/>
      <c r="BF282" s="104"/>
      <c r="BG282" s="104"/>
    </row>
    <row r="283" spans="1:59" x14ac:dyDescent="0.2">
      <c r="A283" s="10"/>
      <c r="B283" s="123" t="str">
        <f>B227</f>
        <v>NiSO4</v>
      </c>
      <c r="C283" s="121" t="s">
        <v>609</v>
      </c>
      <c r="D283" s="121" t="s">
        <v>310</v>
      </c>
      <c r="E283" s="121">
        <v>5.4696274695488274</v>
      </c>
      <c r="F283" s="121">
        <v>0.38624548382179319</v>
      </c>
      <c r="G283" s="121" t="s">
        <v>574</v>
      </c>
      <c r="H283" s="121" t="s">
        <v>487</v>
      </c>
      <c r="I283" s="121">
        <v>-6.0919439999999998</v>
      </c>
      <c r="J283" s="121">
        <v>106.8641571</v>
      </c>
      <c r="K283" s="121">
        <v>42.331426999999998</v>
      </c>
      <c r="L283" s="121">
        <v>-83.0457538</v>
      </c>
      <c r="M283" s="121">
        <v>160.94</v>
      </c>
      <c r="N283" s="121">
        <v>15894.489591262709</v>
      </c>
      <c r="O283" s="121">
        <v>0.88028184494918826</v>
      </c>
      <c r="P283" s="121">
        <v>86.936936882828419</v>
      </c>
      <c r="Q283" s="121">
        <v>3210.4914431031552</v>
      </c>
      <c r="R283" s="121">
        <v>0</v>
      </c>
      <c r="S283" s="121">
        <v>1.2400378207471052</v>
      </c>
      <c r="T283" s="122">
        <v>0</v>
      </c>
      <c r="U283" s="10"/>
      <c r="V283" s="104"/>
      <c r="W283" s="104"/>
      <c r="X283" s="104"/>
      <c r="Y283" s="104"/>
      <c r="Z283" s="104"/>
      <c r="AA283" s="104"/>
      <c r="AB283" s="104"/>
      <c r="AC283" s="104"/>
      <c r="AD283" s="104"/>
      <c r="AE283" s="104"/>
      <c r="AF283" s="104"/>
      <c r="AG283" s="104"/>
      <c r="AH283" s="104"/>
      <c r="AI283" s="104"/>
      <c r="AJ283" s="104"/>
      <c r="AK283" s="104"/>
      <c r="AL283" s="104"/>
      <c r="AM283" s="104"/>
      <c r="AN283" s="104"/>
      <c r="AO283" s="109"/>
      <c r="AP283" s="104"/>
      <c r="AQ283" s="104"/>
      <c r="AR283" s="104"/>
      <c r="AS283" s="104"/>
      <c r="AT283" s="104"/>
      <c r="AU283" s="104"/>
      <c r="AV283" s="104"/>
      <c r="AW283" s="104"/>
      <c r="AX283" s="104"/>
      <c r="AY283" s="104"/>
      <c r="AZ283" s="104"/>
      <c r="BA283" s="104"/>
      <c r="BB283" s="104"/>
      <c r="BC283" s="104"/>
      <c r="BD283" s="104"/>
      <c r="BE283" s="104"/>
      <c r="BF283" s="104"/>
      <c r="BG283" s="104"/>
    </row>
    <row r="284" spans="1:59" x14ac:dyDescent="0.2">
      <c r="A284" s="10"/>
      <c r="B284" s="123"/>
      <c r="C284" s="121" t="s">
        <v>610</v>
      </c>
      <c r="D284" s="121" t="s">
        <v>310</v>
      </c>
      <c r="E284" s="121">
        <v>3.3659245966454323</v>
      </c>
      <c r="F284" s="121">
        <v>0.23768952850571889</v>
      </c>
      <c r="G284" s="121" t="s">
        <v>575</v>
      </c>
      <c r="H284" s="121" t="s">
        <v>487</v>
      </c>
      <c r="I284" s="121">
        <v>14.583353600000001</v>
      </c>
      <c r="J284" s="121">
        <v>120.9412452</v>
      </c>
      <c r="K284" s="121">
        <v>42.331426999999998</v>
      </c>
      <c r="L284" s="121">
        <v>-83.0457538</v>
      </c>
      <c r="M284" s="121">
        <v>160.94</v>
      </c>
      <c r="N284" s="121">
        <v>13256.25009599706</v>
      </c>
      <c r="O284" s="121">
        <v>0.54171190458411578</v>
      </c>
      <c r="P284" s="121">
        <v>44.619538257399881</v>
      </c>
      <c r="Q284" s="121">
        <v>3210.4914431031552</v>
      </c>
      <c r="R284" s="121">
        <v>0</v>
      </c>
      <c r="S284" s="121">
        <v>0.76310019738283408</v>
      </c>
      <c r="T284" s="122">
        <v>0</v>
      </c>
      <c r="U284" s="10"/>
      <c r="V284" s="109"/>
      <c r="W284" s="104"/>
      <c r="X284" s="104"/>
      <c r="Y284" s="104"/>
      <c r="Z284" s="104"/>
      <c r="AA284" s="104"/>
      <c r="AB284" s="104"/>
      <c r="AC284" s="104"/>
      <c r="AD284" s="104"/>
      <c r="AE284" s="104"/>
      <c r="AF284" s="104"/>
      <c r="AG284" s="104"/>
      <c r="AH284" s="104"/>
      <c r="AI284" s="104"/>
      <c r="AJ284" s="104"/>
      <c r="AK284" s="104"/>
      <c r="AL284" s="104"/>
      <c r="AM284" s="104"/>
      <c r="AN284" s="104"/>
      <c r="AO284" s="109"/>
      <c r="AP284" s="104"/>
      <c r="AQ284" s="104"/>
      <c r="AR284" s="104"/>
      <c r="AS284" s="104"/>
      <c r="AT284" s="104"/>
      <c r="AU284" s="104"/>
      <c r="AV284" s="104"/>
      <c r="AW284" s="104"/>
      <c r="AX284" s="104"/>
      <c r="AY284" s="104"/>
      <c r="AZ284" s="104"/>
      <c r="BA284" s="104"/>
      <c r="BB284" s="104"/>
      <c r="BC284" s="104"/>
      <c r="BD284" s="104"/>
      <c r="BE284" s="104"/>
      <c r="BF284" s="104"/>
      <c r="BG284" s="104"/>
    </row>
    <row r="285" spans="1:59" x14ac:dyDescent="0.2">
      <c r="A285" s="10"/>
      <c r="B285" s="123"/>
      <c r="C285" s="121" t="s">
        <v>611</v>
      </c>
      <c r="D285" s="121" t="s">
        <v>310</v>
      </c>
      <c r="E285" s="121">
        <v>2.1037028729033955</v>
      </c>
      <c r="F285" s="121">
        <v>0.14855595531607432</v>
      </c>
      <c r="G285" s="121" t="s">
        <v>576</v>
      </c>
      <c r="H285" s="121" t="s">
        <v>487</v>
      </c>
      <c r="I285" s="121">
        <v>-22.268327299999999</v>
      </c>
      <c r="J285" s="121">
        <v>166.4258327</v>
      </c>
      <c r="K285" s="121">
        <v>42.331426999999998</v>
      </c>
      <c r="L285" s="121">
        <v>-83.0457538</v>
      </c>
      <c r="M285" s="121">
        <v>160.94</v>
      </c>
      <c r="N285" s="121">
        <v>13316.969091761464</v>
      </c>
      <c r="O285" s="121">
        <v>0.33856994036507243</v>
      </c>
      <c r="P285" s="121">
        <v>28.014946136704314</v>
      </c>
      <c r="Q285" s="121">
        <v>3210.4914431031552</v>
      </c>
      <c r="R285" s="121">
        <v>0</v>
      </c>
      <c r="S285" s="121">
        <v>0.47693762336427131</v>
      </c>
      <c r="T285" s="122">
        <v>0</v>
      </c>
      <c r="U285" s="10"/>
      <c r="V285" s="109"/>
      <c r="W285" s="104"/>
      <c r="X285" s="104"/>
      <c r="Y285" s="104"/>
      <c r="Z285" s="104"/>
      <c r="AA285" s="104"/>
      <c r="AB285" s="104"/>
      <c r="AC285" s="104"/>
      <c r="AD285" s="104"/>
      <c r="AE285" s="104"/>
      <c r="AF285" s="104"/>
      <c r="AG285" s="104"/>
      <c r="AH285" s="104"/>
      <c r="AI285" s="104"/>
      <c r="AJ285" s="104"/>
      <c r="AK285" s="104"/>
      <c r="AL285" s="104"/>
      <c r="AM285" s="104"/>
      <c r="AN285" s="104"/>
      <c r="AO285" s="109"/>
      <c r="AP285" s="104"/>
      <c r="AQ285" s="104"/>
      <c r="AR285" s="104"/>
      <c r="AS285" s="104"/>
      <c r="AT285" s="104"/>
      <c r="AU285" s="104"/>
      <c r="AV285" s="104"/>
      <c r="AW285" s="104"/>
      <c r="AX285" s="104"/>
      <c r="AY285" s="104"/>
      <c r="AZ285" s="104"/>
      <c r="BA285" s="104"/>
      <c r="BB285" s="104"/>
      <c r="BC285" s="104"/>
      <c r="BD285" s="104"/>
      <c r="BE285" s="104"/>
      <c r="BF285" s="104"/>
      <c r="BG285" s="104"/>
    </row>
    <row r="286" spans="1:59" x14ac:dyDescent="0.2">
      <c r="A286" s="10"/>
      <c r="B286" s="123"/>
      <c r="C286" s="121" t="s">
        <v>583</v>
      </c>
      <c r="D286" s="121" t="s">
        <v>310</v>
      </c>
      <c r="E286" s="121">
        <v>2.1037028729033955</v>
      </c>
      <c r="F286" s="121">
        <v>0.14855595531607432</v>
      </c>
      <c r="G286" s="121" t="s">
        <v>573</v>
      </c>
      <c r="H286" s="121" t="s">
        <v>487</v>
      </c>
      <c r="I286" s="121">
        <v>44.725277800000001</v>
      </c>
      <c r="J286" s="121">
        <v>37.7936111</v>
      </c>
      <c r="K286" s="121">
        <v>42.331426999999998</v>
      </c>
      <c r="L286" s="121">
        <v>-83.0457538</v>
      </c>
      <c r="M286" s="121">
        <v>160.94</v>
      </c>
      <c r="N286" s="121">
        <v>8720.7583325359064</v>
      </c>
      <c r="O286" s="121">
        <v>0.33856994036507243</v>
      </c>
      <c r="P286" s="121">
        <v>18.345884358052011</v>
      </c>
      <c r="Q286" s="121">
        <v>3210.4914431031552</v>
      </c>
      <c r="R286" s="121">
        <v>0</v>
      </c>
      <c r="S286" s="121">
        <v>0.47693762336427131</v>
      </c>
      <c r="T286" s="122">
        <v>0</v>
      </c>
      <c r="U286" s="10"/>
      <c r="V286" s="109"/>
      <c r="W286" s="104"/>
      <c r="X286" s="104"/>
      <c r="Y286" s="104"/>
      <c r="Z286" s="104"/>
      <c r="AA286" s="104"/>
      <c r="AB286" s="104"/>
      <c r="AC286" s="104"/>
      <c r="AD286" s="104"/>
      <c r="AE286" s="104"/>
      <c r="AF286" s="104"/>
      <c r="AG286" s="104"/>
      <c r="AH286" s="104"/>
      <c r="AI286" s="104"/>
      <c r="AJ286" s="104"/>
      <c r="AK286" s="104"/>
      <c r="AL286" s="104"/>
      <c r="AM286" s="104"/>
      <c r="AN286" s="104"/>
      <c r="AO286" s="109"/>
      <c r="AP286" s="104"/>
      <c r="AQ286" s="104"/>
      <c r="AR286" s="104"/>
      <c r="AS286" s="104"/>
      <c r="AT286" s="104"/>
      <c r="AU286" s="104"/>
      <c r="AV286" s="104"/>
      <c r="AW286" s="104"/>
      <c r="AX286" s="104"/>
      <c r="AY286" s="104"/>
      <c r="AZ286" s="104"/>
      <c r="BA286" s="104"/>
      <c r="BB286" s="104"/>
      <c r="BC286" s="104"/>
      <c r="BD286" s="104"/>
      <c r="BE286" s="104"/>
      <c r="BF286" s="104"/>
      <c r="BG286" s="104"/>
    </row>
    <row r="287" spans="1:59" x14ac:dyDescent="0.2">
      <c r="A287" s="10"/>
      <c r="B287" s="123"/>
      <c r="C287" s="121" t="s">
        <v>229</v>
      </c>
      <c r="D287" s="121" t="s">
        <v>310</v>
      </c>
      <c r="E287" s="121">
        <v>0.96721971167972198</v>
      </c>
      <c r="F287" s="121">
        <v>6.8301588651068654E-2</v>
      </c>
      <c r="G287" s="121" t="s">
        <v>479</v>
      </c>
      <c r="H287" s="121" t="s">
        <v>487</v>
      </c>
      <c r="I287" s="121">
        <v>31.230416000000002</v>
      </c>
      <c r="J287" s="121">
        <v>121.47370100000001</v>
      </c>
      <c r="K287" s="121">
        <v>42.331426999999998</v>
      </c>
      <c r="L287" s="121">
        <v>-83.0457538</v>
      </c>
      <c r="M287" s="121">
        <v>160.94</v>
      </c>
      <c r="N287" s="121">
        <v>11491.542211822767</v>
      </c>
      <c r="O287" s="121">
        <v>0.15566434039773447</v>
      </c>
      <c r="P287" s="121">
        <v>11.114846144874571</v>
      </c>
      <c r="Q287" s="121">
        <v>3210.4914431031552</v>
      </c>
      <c r="R287" s="121">
        <v>0</v>
      </c>
      <c r="S287" s="121">
        <v>0.21928166591460749</v>
      </c>
      <c r="T287" s="122">
        <v>0</v>
      </c>
      <c r="U287" s="10"/>
      <c r="V287" s="109"/>
      <c r="W287" s="104"/>
      <c r="X287" s="104"/>
      <c r="Y287" s="104"/>
      <c r="Z287" s="104"/>
      <c r="AA287" s="104"/>
      <c r="AB287" s="104"/>
      <c r="AC287" s="104"/>
      <c r="AD287" s="104"/>
      <c r="AE287" s="104"/>
      <c r="AF287" s="104"/>
      <c r="AG287" s="104"/>
      <c r="AH287" s="104"/>
      <c r="AI287" s="104"/>
      <c r="AJ287" s="104"/>
      <c r="AK287" s="104"/>
      <c r="AL287" s="104"/>
      <c r="AM287" s="104"/>
      <c r="AN287" s="104"/>
      <c r="AO287" s="109"/>
      <c r="AP287" s="104"/>
      <c r="AQ287" s="104"/>
      <c r="AR287" s="104"/>
      <c r="AS287" s="104"/>
      <c r="AT287" s="104"/>
      <c r="AU287" s="104"/>
      <c r="AV287" s="104"/>
      <c r="AW287" s="104"/>
      <c r="AX287" s="104"/>
      <c r="AY287" s="104"/>
      <c r="AZ287" s="104"/>
      <c r="BA287" s="104"/>
      <c r="BB287" s="104"/>
      <c r="BC287" s="104"/>
      <c r="BD287" s="104"/>
      <c r="BE287" s="104"/>
      <c r="BF287" s="104"/>
      <c r="BG287" s="104"/>
    </row>
    <row r="288" spans="1:59" x14ac:dyDescent="0.2">
      <c r="A288" s="10"/>
      <c r="B288" s="123"/>
      <c r="C288" s="121" t="s">
        <v>235</v>
      </c>
      <c r="D288" s="121" t="s">
        <v>310</v>
      </c>
      <c r="E288" s="121">
        <v>1.4588897317835805</v>
      </c>
      <c r="F288" s="121">
        <v>0.10302156288202854</v>
      </c>
      <c r="G288" s="121" t="s">
        <v>580</v>
      </c>
      <c r="H288" s="121" t="s">
        <v>487</v>
      </c>
      <c r="I288" s="121">
        <v>49.288918500000001</v>
      </c>
      <c r="J288" s="121">
        <v>-123.11147</v>
      </c>
      <c r="K288" s="121">
        <v>42.331426999999998</v>
      </c>
      <c r="L288" s="121">
        <v>-83.0457538</v>
      </c>
      <c r="M288" s="121">
        <v>160.94</v>
      </c>
      <c r="N288" s="121">
        <v>3169.0920197812156</v>
      </c>
      <c r="O288" s="121">
        <v>0.23479371343324945</v>
      </c>
      <c r="P288" s="121">
        <v>4.6233558067361029</v>
      </c>
      <c r="Q288" s="121">
        <v>3210.4914431031552</v>
      </c>
      <c r="R288" s="121">
        <v>0</v>
      </c>
      <c r="S288" s="121">
        <v>0.33074984608786628</v>
      </c>
      <c r="T288" s="122">
        <v>0</v>
      </c>
      <c r="U288" s="10"/>
      <c r="V288" s="109"/>
      <c r="W288" s="104"/>
      <c r="X288" s="104"/>
      <c r="Y288" s="104"/>
      <c r="Z288" s="104"/>
      <c r="AA288" s="104"/>
      <c r="AB288" s="104"/>
      <c r="AC288" s="104"/>
      <c r="AD288" s="104"/>
      <c r="AE288" s="104"/>
      <c r="AF288" s="104"/>
      <c r="AG288" s="104"/>
      <c r="AH288" s="104"/>
      <c r="AI288" s="104"/>
      <c r="AJ288" s="104"/>
      <c r="AK288" s="104"/>
      <c r="AL288" s="104"/>
      <c r="AM288" s="104"/>
      <c r="AN288" s="104"/>
      <c r="AO288" s="109"/>
      <c r="AP288" s="104"/>
      <c r="AQ288" s="104"/>
      <c r="AR288" s="104"/>
      <c r="AS288" s="104"/>
      <c r="AT288" s="104"/>
      <c r="AU288" s="104"/>
      <c r="AV288" s="104"/>
      <c r="AW288" s="104"/>
      <c r="AX288" s="104"/>
      <c r="AY288" s="104"/>
      <c r="AZ288" s="104"/>
      <c r="BA288" s="104"/>
      <c r="BB288" s="104"/>
      <c r="BC288" s="104"/>
      <c r="BD288" s="104"/>
      <c r="BE288" s="104"/>
      <c r="BF288" s="104"/>
      <c r="BG288" s="104"/>
    </row>
    <row r="289" spans="1:59" x14ac:dyDescent="0.2">
      <c r="A289" s="10"/>
      <c r="B289" s="123"/>
      <c r="C289" s="121" t="s">
        <v>608</v>
      </c>
      <c r="D289" s="121" t="s">
        <v>310</v>
      </c>
      <c r="E289" s="121">
        <v>1.2815661179756317</v>
      </c>
      <c r="F289" s="121">
        <v>9.0499604962665958E-2</v>
      </c>
      <c r="G289" s="121" t="s">
        <v>582</v>
      </c>
      <c r="H289" s="121" t="s">
        <v>487</v>
      </c>
      <c r="I289" s="121">
        <v>-37.821584199999997</v>
      </c>
      <c r="J289" s="121">
        <v>144.9443459</v>
      </c>
      <c r="K289" s="121">
        <v>42.331426999999998</v>
      </c>
      <c r="L289" s="121">
        <v>-83.0457538</v>
      </c>
      <c r="M289" s="121">
        <v>160.94</v>
      </c>
      <c r="N289" s="121">
        <v>15967.629181922013</v>
      </c>
      <c r="O289" s="121">
        <v>0.20625525102699815</v>
      </c>
      <c r="P289" s="121">
        <v>20.463572543950207</v>
      </c>
      <c r="Q289" s="121">
        <v>3210.4914431031552</v>
      </c>
      <c r="R289" s="121">
        <v>0</v>
      </c>
      <c r="S289" s="121">
        <v>0.29054820733685488</v>
      </c>
      <c r="T289" s="122">
        <v>0</v>
      </c>
      <c r="U289" s="10"/>
      <c r="V289" s="109"/>
      <c r="W289" s="104"/>
      <c r="X289" s="104"/>
      <c r="Y289" s="104"/>
      <c r="Z289" s="104"/>
      <c r="AA289" s="104"/>
      <c r="AB289" s="104"/>
      <c r="AC289" s="104"/>
      <c r="AD289" s="104"/>
      <c r="AE289" s="104"/>
      <c r="AF289" s="104"/>
      <c r="AG289" s="104"/>
      <c r="AH289" s="104"/>
      <c r="AI289" s="104"/>
      <c r="AJ289" s="104"/>
      <c r="AK289" s="104"/>
      <c r="AL289" s="104"/>
      <c r="AM289" s="104"/>
      <c r="AN289" s="104"/>
      <c r="AO289" s="109"/>
      <c r="AP289" s="104"/>
      <c r="AQ289" s="104"/>
      <c r="AR289" s="104"/>
      <c r="AS289" s="104"/>
      <c r="AT289" s="104"/>
      <c r="AU289" s="104"/>
      <c r="AV289" s="104"/>
      <c r="AW289" s="104"/>
      <c r="AX289" s="104"/>
      <c r="AY289" s="104"/>
      <c r="AZ289" s="104"/>
      <c r="BA289" s="104"/>
      <c r="BB289" s="104"/>
      <c r="BC289" s="104"/>
      <c r="BD289" s="104"/>
      <c r="BE289" s="104"/>
      <c r="BF289" s="104"/>
      <c r="BG289" s="104"/>
    </row>
    <row r="290" spans="1:59" x14ac:dyDescent="0.2">
      <c r="A290" s="10"/>
      <c r="B290" s="123"/>
      <c r="C290" s="121" t="s">
        <v>235</v>
      </c>
      <c r="D290" s="121" t="s">
        <v>235</v>
      </c>
      <c r="E290" s="121">
        <v>2.6128715285578772</v>
      </c>
      <c r="F290" s="121">
        <v>0.46595787961293078</v>
      </c>
      <c r="G290" s="121" t="s">
        <v>580</v>
      </c>
      <c r="H290" s="121" t="s">
        <v>580</v>
      </c>
      <c r="I290" s="121">
        <v>49.288918500000001</v>
      </c>
      <c r="J290" s="121">
        <v>-123.11147</v>
      </c>
      <c r="K290" s="121">
        <v>49.288918500000001</v>
      </c>
      <c r="L290" s="121">
        <v>-123.11147</v>
      </c>
      <c r="M290" s="121">
        <v>80.47</v>
      </c>
      <c r="N290" s="121">
        <v>0</v>
      </c>
      <c r="O290" s="121">
        <v>0.21025777190305237</v>
      </c>
      <c r="P290" s="121">
        <v>0</v>
      </c>
      <c r="Q290" s="121">
        <v>1776.2764536658883</v>
      </c>
      <c r="R290" s="121">
        <v>0</v>
      </c>
      <c r="S290" s="121">
        <v>0.82767000995653361</v>
      </c>
      <c r="T290" s="122">
        <v>0</v>
      </c>
      <c r="U290" s="10"/>
      <c r="V290" s="109"/>
      <c r="W290" s="104"/>
      <c r="X290" s="104"/>
      <c r="Y290" s="104"/>
      <c r="Z290" s="104"/>
      <c r="AA290" s="104"/>
      <c r="AB290" s="104"/>
      <c r="AC290" s="104"/>
      <c r="AD290" s="104"/>
      <c r="AE290" s="104"/>
      <c r="AF290" s="104"/>
      <c r="AG290" s="104"/>
      <c r="AH290" s="104"/>
      <c r="AI290" s="104"/>
      <c r="AJ290" s="104"/>
      <c r="AK290" s="104"/>
      <c r="AL290" s="104"/>
      <c r="AM290" s="104"/>
      <c r="AN290" s="104"/>
      <c r="AO290" s="109"/>
      <c r="AP290" s="104"/>
      <c r="AQ290" s="104"/>
      <c r="AR290" s="104"/>
      <c r="AS290" s="104"/>
      <c r="AT290" s="104"/>
      <c r="AU290" s="104"/>
      <c r="AV290" s="104"/>
      <c r="AW290" s="104"/>
      <c r="AX290" s="104"/>
      <c r="AY290" s="104"/>
      <c r="AZ290" s="104"/>
      <c r="BA290" s="104"/>
      <c r="BB290" s="104"/>
      <c r="BC290" s="104"/>
      <c r="BD290" s="104"/>
      <c r="BE290" s="104"/>
      <c r="BF290" s="104"/>
      <c r="BG290" s="104"/>
    </row>
    <row r="291" spans="1:59" x14ac:dyDescent="0.2">
      <c r="A291" s="10"/>
      <c r="B291" s="123"/>
      <c r="C291" s="121" t="s">
        <v>609</v>
      </c>
      <c r="D291" s="121" t="s">
        <v>615</v>
      </c>
      <c r="E291" s="121">
        <v>0.57806455021310155</v>
      </c>
      <c r="F291" s="121">
        <v>4.0820846231362062E-2</v>
      </c>
      <c r="G291" s="121" t="s">
        <v>574</v>
      </c>
      <c r="H291" s="121" t="s">
        <v>579</v>
      </c>
      <c r="I291" s="121">
        <v>-6.0919439999999998</v>
      </c>
      <c r="J291" s="121">
        <v>106.8641571</v>
      </c>
      <c r="K291" s="121">
        <v>59.910840999999898</v>
      </c>
      <c r="L291" s="121">
        <v>10.7616546</v>
      </c>
      <c r="M291" s="121">
        <v>160.94</v>
      </c>
      <c r="N291" s="121">
        <v>10944.103838024523</v>
      </c>
      <c r="O291" s="121">
        <v>9.3033708711296556E-2</v>
      </c>
      <c r="P291" s="121">
        <v>6.326398462613124</v>
      </c>
      <c r="Q291" s="121">
        <v>160.94</v>
      </c>
      <c r="R291" s="121">
        <v>8633.0385283881769</v>
      </c>
      <c r="S291" s="121">
        <v>6.5697069924754107E-3</v>
      </c>
      <c r="T291" s="122">
        <v>0.35240793827675798</v>
      </c>
      <c r="U291" s="10"/>
      <c r="V291" s="109"/>
      <c r="W291" s="104"/>
      <c r="X291" s="104"/>
      <c r="Y291" s="104"/>
      <c r="Z291" s="104"/>
      <c r="AA291" s="104"/>
      <c r="AB291" s="104"/>
      <c r="AC291" s="104"/>
      <c r="AD291" s="104"/>
      <c r="AE291" s="104"/>
      <c r="AF291" s="104"/>
      <c r="AG291" s="104"/>
      <c r="AH291" s="104"/>
      <c r="AI291" s="104"/>
      <c r="AJ291" s="104"/>
      <c r="AK291" s="104"/>
      <c r="AL291" s="104"/>
      <c r="AM291" s="104"/>
      <c r="AN291" s="104"/>
      <c r="AO291" s="109"/>
      <c r="AP291" s="104"/>
      <c r="AQ291" s="104"/>
      <c r="AR291" s="104"/>
      <c r="AS291" s="104"/>
      <c r="AT291" s="104"/>
      <c r="AU291" s="104"/>
      <c r="AV291" s="104"/>
      <c r="AW291" s="104"/>
      <c r="AX291" s="104"/>
      <c r="AY291" s="104"/>
      <c r="AZ291" s="104"/>
      <c r="BA291" s="104"/>
      <c r="BB291" s="104"/>
      <c r="BC291" s="104"/>
      <c r="BD291" s="104"/>
      <c r="BE291" s="104"/>
      <c r="BF291" s="104"/>
      <c r="BG291" s="104"/>
    </row>
    <row r="292" spans="1:59" x14ac:dyDescent="0.2">
      <c r="A292" s="10"/>
      <c r="B292" s="123"/>
      <c r="C292" s="121" t="s">
        <v>610</v>
      </c>
      <c r="D292" s="121" t="s">
        <v>615</v>
      </c>
      <c r="E292" s="121">
        <v>0.3557320309003702</v>
      </c>
      <c r="F292" s="121">
        <v>2.5120520757761271E-2</v>
      </c>
      <c r="G292" s="121" t="s">
        <v>575</v>
      </c>
      <c r="H292" s="121" t="s">
        <v>579</v>
      </c>
      <c r="I292" s="121">
        <v>14.583353600000001</v>
      </c>
      <c r="J292" s="121">
        <v>120.9412452</v>
      </c>
      <c r="K292" s="121">
        <v>59.910840999999898</v>
      </c>
      <c r="L292" s="121">
        <v>10.7616546</v>
      </c>
      <c r="M292" s="121">
        <v>160.94</v>
      </c>
      <c r="N292" s="121">
        <v>9705.0821113301281</v>
      </c>
      <c r="O292" s="121">
        <v>5.7251513053105579E-2</v>
      </c>
      <c r="P292" s="121">
        <v>3.4524085695183193</v>
      </c>
      <c r="Q292" s="121">
        <v>160.94</v>
      </c>
      <c r="R292" s="121">
        <v>8633.0385283881769</v>
      </c>
      <c r="S292" s="121">
        <v>4.042896610754099E-3</v>
      </c>
      <c r="T292" s="122">
        <v>0.21686642355492802</v>
      </c>
      <c r="U292" s="10"/>
      <c r="V292" s="109"/>
      <c r="W292" s="104"/>
      <c r="X292" s="104"/>
      <c r="Y292" s="104"/>
      <c r="Z292" s="104"/>
      <c r="AA292" s="104"/>
      <c r="AB292" s="104"/>
      <c r="AC292" s="104"/>
      <c r="AD292" s="104"/>
      <c r="AE292" s="104"/>
      <c r="AF292" s="104"/>
      <c r="AG292" s="104"/>
      <c r="AH292" s="104"/>
      <c r="AI292" s="104"/>
      <c r="AJ292" s="104"/>
      <c r="AK292" s="104"/>
      <c r="AL292" s="104"/>
      <c r="AM292" s="104"/>
      <c r="AN292" s="104"/>
      <c r="AO292" s="109"/>
      <c r="AP292" s="104"/>
      <c r="AQ292" s="104"/>
      <c r="AR292" s="104"/>
      <c r="AS292" s="104"/>
      <c r="AT292" s="104"/>
      <c r="AU292" s="104"/>
      <c r="AV292" s="104"/>
      <c r="AW292" s="104"/>
      <c r="AX292" s="104"/>
      <c r="AY292" s="104"/>
      <c r="AZ292" s="104"/>
      <c r="BA292" s="104"/>
      <c r="BB292" s="104"/>
      <c r="BC292" s="104"/>
      <c r="BD292" s="104"/>
      <c r="BE292" s="104"/>
      <c r="BF292" s="104"/>
      <c r="BG292" s="104"/>
    </row>
    <row r="293" spans="1:59" x14ac:dyDescent="0.2">
      <c r="A293" s="10"/>
      <c r="B293" s="123"/>
      <c r="C293" s="121" t="s">
        <v>611</v>
      </c>
      <c r="D293" s="121" t="s">
        <v>615</v>
      </c>
      <c r="E293" s="121">
        <v>0.22233251931273137</v>
      </c>
      <c r="F293" s="121">
        <v>1.5700325473600795E-2</v>
      </c>
      <c r="G293" s="121" t="s">
        <v>576</v>
      </c>
      <c r="H293" s="121" t="s">
        <v>579</v>
      </c>
      <c r="I293" s="121">
        <v>-22.268327299999999</v>
      </c>
      <c r="J293" s="121">
        <v>166.4258327</v>
      </c>
      <c r="K293" s="121">
        <v>59.910840999999898</v>
      </c>
      <c r="L293" s="121">
        <v>10.7616546</v>
      </c>
      <c r="M293" s="121">
        <v>160.94</v>
      </c>
      <c r="N293" s="121">
        <v>15434.184939062854</v>
      </c>
      <c r="O293" s="121">
        <v>3.5782195658190984E-2</v>
      </c>
      <c r="P293" s="121">
        <v>3.4315212210404598</v>
      </c>
      <c r="Q293" s="121">
        <v>160.94</v>
      </c>
      <c r="R293" s="121">
        <v>8633.0385283881769</v>
      </c>
      <c r="S293" s="121">
        <v>2.5268103817213121E-3</v>
      </c>
      <c r="T293" s="122">
        <v>0.13554151472183001</v>
      </c>
      <c r="U293" s="10"/>
      <c r="V293" s="109"/>
      <c r="W293" s="104"/>
      <c r="X293" s="104"/>
      <c r="Y293" s="104"/>
      <c r="Z293" s="104"/>
      <c r="AA293" s="104"/>
      <c r="AB293" s="104"/>
      <c r="AC293" s="104"/>
      <c r="AD293" s="104"/>
      <c r="AE293" s="104"/>
      <c r="AF293" s="104"/>
      <c r="AG293" s="104"/>
      <c r="AH293" s="104"/>
      <c r="AI293" s="104"/>
      <c r="AJ293" s="104"/>
      <c r="AK293" s="104"/>
      <c r="AL293" s="104"/>
      <c r="AM293" s="104"/>
      <c r="AN293" s="104"/>
      <c r="AO293" s="109"/>
      <c r="AP293" s="104"/>
      <c r="AQ293" s="104"/>
      <c r="AR293" s="104"/>
      <c r="AS293" s="104"/>
      <c r="AT293" s="104"/>
      <c r="AU293" s="104"/>
      <c r="AV293" s="104"/>
      <c r="AW293" s="104"/>
      <c r="AX293" s="104"/>
      <c r="AY293" s="104"/>
      <c r="AZ293" s="104"/>
      <c r="BA293" s="104"/>
      <c r="BB293" s="104"/>
      <c r="BC293" s="104"/>
      <c r="BD293" s="104"/>
      <c r="BE293" s="104"/>
      <c r="BF293" s="104"/>
      <c r="BG293" s="104"/>
    </row>
    <row r="294" spans="1:59" x14ac:dyDescent="0.2">
      <c r="A294" s="10"/>
      <c r="B294" s="123"/>
      <c r="C294" s="121" t="s">
        <v>583</v>
      </c>
      <c r="D294" s="121" t="s">
        <v>615</v>
      </c>
      <c r="E294" s="121">
        <v>0.22233251931273137</v>
      </c>
      <c r="F294" s="121">
        <v>1.5700325473600795E-2</v>
      </c>
      <c r="G294" s="121" t="s">
        <v>573</v>
      </c>
      <c r="H294" s="121" t="s">
        <v>579</v>
      </c>
      <c r="I294" s="121">
        <v>44.725277800000001</v>
      </c>
      <c r="J294" s="121">
        <v>37.7936111</v>
      </c>
      <c r="K294" s="121">
        <v>59.910840999999898</v>
      </c>
      <c r="L294" s="121">
        <v>10.7616546</v>
      </c>
      <c r="M294" s="121">
        <v>160.94</v>
      </c>
      <c r="N294" s="121">
        <v>2469.9855187092594</v>
      </c>
      <c r="O294" s="121">
        <v>3.5782195658190984E-2</v>
      </c>
      <c r="P294" s="121">
        <v>0.5491581030405932</v>
      </c>
      <c r="Q294" s="121">
        <v>160.94</v>
      </c>
      <c r="R294" s="121">
        <v>8633.0385283881769</v>
      </c>
      <c r="S294" s="121">
        <v>2.5268103817213121E-3</v>
      </c>
      <c r="T294" s="122">
        <v>0.13554151472183001</v>
      </c>
      <c r="U294" s="10"/>
      <c r="V294" s="109"/>
      <c r="W294" s="104"/>
      <c r="X294" s="104"/>
      <c r="Y294" s="104"/>
      <c r="Z294" s="104"/>
      <c r="AA294" s="104"/>
      <c r="AB294" s="104"/>
      <c r="AC294" s="104"/>
      <c r="AD294" s="104"/>
      <c r="AE294" s="104"/>
      <c r="AF294" s="104"/>
      <c r="AG294" s="104"/>
      <c r="AH294" s="104"/>
      <c r="AI294" s="104"/>
      <c r="AJ294" s="104"/>
      <c r="AK294" s="104"/>
      <c r="AL294" s="104"/>
      <c r="AM294" s="104"/>
      <c r="AN294" s="104"/>
      <c r="AO294" s="109"/>
      <c r="AP294" s="104"/>
      <c r="AQ294" s="104"/>
      <c r="AR294" s="104"/>
      <c r="AS294" s="104"/>
      <c r="AT294" s="104"/>
      <c r="AU294" s="104"/>
      <c r="AV294" s="104"/>
      <c r="AW294" s="104"/>
      <c r="AX294" s="104"/>
      <c r="AY294" s="104"/>
      <c r="AZ294" s="104"/>
      <c r="BA294" s="104"/>
      <c r="BB294" s="104"/>
      <c r="BC294" s="104"/>
      <c r="BD294" s="104"/>
      <c r="BE294" s="104"/>
      <c r="BF294" s="104"/>
      <c r="BG294" s="104"/>
    </row>
    <row r="295" spans="1:59" x14ac:dyDescent="0.2">
      <c r="A295" s="10"/>
      <c r="B295" s="123"/>
      <c r="C295" s="121" t="s">
        <v>229</v>
      </c>
      <c r="D295" s="121" t="s">
        <v>615</v>
      </c>
      <c r="E295" s="121">
        <v>0.10222184795987649</v>
      </c>
      <c r="F295" s="121">
        <v>7.2185404476325489E-3</v>
      </c>
      <c r="G295" s="121" t="s">
        <v>479</v>
      </c>
      <c r="H295" s="121" t="s">
        <v>579</v>
      </c>
      <c r="I295" s="121">
        <v>31.230416000000002</v>
      </c>
      <c r="J295" s="121">
        <v>121.47370100000001</v>
      </c>
      <c r="K295" s="121">
        <v>59.910840999999898</v>
      </c>
      <c r="L295" s="121">
        <v>10.7616546</v>
      </c>
      <c r="M295" s="121">
        <v>160.94</v>
      </c>
      <c r="N295" s="121">
        <v>8108.7996596619605</v>
      </c>
      <c r="O295" s="121">
        <v>1.645158421066252E-2</v>
      </c>
      <c r="P295" s="121">
        <v>0.82889648594706322</v>
      </c>
      <c r="Q295" s="121">
        <v>160.94</v>
      </c>
      <c r="R295" s="121">
        <v>8633.0385283881769</v>
      </c>
      <c r="S295" s="121">
        <v>1.1617518996419824E-3</v>
      </c>
      <c r="T295" s="122">
        <v>6.2317937803140232E-2</v>
      </c>
      <c r="U295" s="10"/>
      <c r="V295" s="109"/>
      <c r="W295" s="104"/>
      <c r="X295" s="104"/>
      <c r="Y295" s="104"/>
      <c r="Z295" s="104"/>
      <c r="AA295" s="104"/>
      <c r="AB295" s="104"/>
      <c r="AC295" s="104"/>
      <c r="AD295" s="104"/>
      <c r="AE295" s="104"/>
      <c r="AF295" s="104"/>
      <c r="AG295" s="104"/>
      <c r="AH295" s="104"/>
      <c r="AI295" s="104"/>
      <c r="AJ295" s="104"/>
      <c r="AK295" s="104"/>
      <c r="AL295" s="104"/>
      <c r="AM295" s="104"/>
      <c r="AN295" s="104"/>
      <c r="AO295" s="109"/>
      <c r="AP295" s="104"/>
      <c r="AQ295" s="104"/>
      <c r="AR295" s="104"/>
      <c r="AS295" s="104"/>
      <c r="AT295" s="104"/>
      <c r="AU295" s="104"/>
      <c r="AV295" s="104"/>
      <c r="AW295" s="104"/>
      <c r="AX295" s="104"/>
      <c r="AY295" s="104"/>
      <c r="AZ295" s="104"/>
      <c r="BA295" s="104"/>
      <c r="BB295" s="104"/>
      <c r="BC295" s="104"/>
      <c r="BD295" s="104"/>
      <c r="BE295" s="104"/>
      <c r="BF295" s="104"/>
      <c r="BG295" s="104"/>
    </row>
    <row r="296" spans="1:59" x14ac:dyDescent="0.2">
      <c r="A296" s="10"/>
      <c r="B296" s="123"/>
      <c r="C296" s="121" t="s">
        <v>235</v>
      </c>
      <c r="D296" s="121" t="s">
        <v>615</v>
      </c>
      <c r="E296" s="121">
        <v>0.15418462067281369</v>
      </c>
      <c r="F296" s="121">
        <v>1.0887965175179095E-2</v>
      </c>
      <c r="G296" s="121" t="s">
        <v>580</v>
      </c>
      <c r="H296" s="121" t="s">
        <v>579</v>
      </c>
      <c r="I296" s="121">
        <v>49.288918500000001</v>
      </c>
      <c r="J296" s="121">
        <v>-123.11147</v>
      </c>
      <c r="K296" s="121">
        <v>59.910840999999898</v>
      </c>
      <c r="L296" s="121">
        <v>10.7616546</v>
      </c>
      <c r="M296" s="121">
        <v>160.94</v>
      </c>
      <c r="N296" s="121">
        <v>7206.795059226939</v>
      </c>
      <c r="O296" s="121">
        <v>2.4814472851082636E-2</v>
      </c>
      <c r="P296" s="121">
        <v>1.1111769624736134</v>
      </c>
      <c r="Q296" s="121">
        <v>160.94</v>
      </c>
      <c r="R296" s="121">
        <v>8633.0385283881769</v>
      </c>
      <c r="S296" s="121">
        <v>1.7523091152933234E-3</v>
      </c>
      <c r="T296" s="122">
        <v>9.3996222853069855E-2</v>
      </c>
      <c r="U296" s="10"/>
      <c r="V296" s="109"/>
      <c r="W296" s="104"/>
      <c r="X296" s="104"/>
      <c r="Y296" s="104"/>
      <c r="Z296" s="104"/>
      <c r="AA296" s="104"/>
      <c r="AB296" s="104"/>
      <c r="AC296" s="104"/>
      <c r="AD296" s="104"/>
      <c r="AE296" s="104"/>
      <c r="AF296" s="104"/>
      <c r="AG296" s="104"/>
      <c r="AH296" s="104"/>
      <c r="AI296" s="104"/>
      <c r="AJ296" s="104"/>
      <c r="AK296" s="104"/>
      <c r="AL296" s="104"/>
      <c r="AM296" s="104"/>
      <c r="AN296" s="104"/>
      <c r="AO296" s="109"/>
      <c r="AP296" s="104"/>
      <c r="AQ296" s="104"/>
      <c r="AR296" s="104"/>
      <c r="AS296" s="104"/>
      <c r="AT296" s="104"/>
      <c r="AU296" s="104"/>
      <c r="AV296" s="104"/>
      <c r="AW296" s="104"/>
      <c r="AX296" s="104"/>
      <c r="AY296" s="104"/>
      <c r="AZ296" s="104"/>
      <c r="BA296" s="104"/>
      <c r="BB296" s="104"/>
      <c r="BC296" s="104"/>
      <c r="BD296" s="104"/>
      <c r="BE296" s="104"/>
      <c r="BF296" s="104"/>
      <c r="BG296" s="104"/>
    </row>
    <row r="297" spans="1:59" x14ac:dyDescent="0.2">
      <c r="A297" s="10"/>
      <c r="B297" s="123"/>
      <c r="C297" s="121" t="s">
        <v>608</v>
      </c>
      <c r="D297" s="121" t="s">
        <v>615</v>
      </c>
      <c r="E297" s="121">
        <v>0.13544394854683633</v>
      </c>
      <c r="F297" s="121">
        <v>9.5645660931131266E-3</v>
      </c>
      <c r="G297" s="121" t="s">
        <v>582</v>
      </c>
      <c r="H297" s="121" t="s">
        <v>579</v>
      </c>
      <c r="I297" s="121">
        <v>-37.821584199999997</v>
      </c>
      <c r="J297" s="121">
        <v>144.9443459</v>
      </c>
      <c r="K297" s="121">
        <v>59.910840999999898</v>
      </c>
      <c r="L297" s="121">
        <v>10.7616546</v>
      </c>
      <c r="M297" s="121">
        <v>160.94</v>
      </c>
      <c r="N297" s="121">
        <v>15998.095369562267</v>
      </c>
      <c r="O297" s="121">
        <v>2.1798349079127838E-2</v>
      </c>
      <c r="P297" s="121">
        <v>2.1668452060823724</v>
      </c>
      <c r="Q297" s="121">
        <v>160.94</v>
      </c>
      <c r="R297" s="121">
        <v>8633.0385283881769</v>
      </c>
      <c r="S297" s="121">
        <v>1.5393212670256266E-3</v>
      </c>
      <c r="T297" s="122">
        <v>8.2571267589160793E-2</v>
      </c>
      <c r="U297" s="10"/>
      <c r="V297" s="109"/>
      <c r="W297" s="104"/>
      <c r="X297" s="104"/>
      <c r="Y297" s="104"/>
      <c r="Z297" s="104"/>
      <c r="AA297" s="104"/>
      <c r="AB297" s="104"/>
      <c r="AC297" s="104"/>
      <c r="AD297" s="104"/>
      <c r="AE297" s="104"/>
      <c r="AF297" s="104"/>
      <c r="AG297" s="104"/>
      <c r="AH297" s="104"/>
      <c r="AI297" s="104"/>
      <c r="AJ297" s="104"/>
      <c r="AK297" s="104"/>
      <c r="AL297" s="104"/>
      <c r="AM297" s="104"/>
      <c r="AN297" s="104"/>
      <c r="AO297" s="109"/>
      <c r="AP297" s="104"/>
      <c r="AQ297" s="104"/>
      <c r="AR297" s="104"/>
      <c r="AS297" s="104"/>
      <c r="AT297" s="104"/>
      <c r="AU297" s="104"/>
      <c r="AV297" s="104"/>
      <c r="AW297" s="104"/>
      <c r="AX297" s="104"/>
      <c r="AY297" s="104"/>
      <c r="AZ297" s="104"/>
      <c r="BA297" s="104"/>
      <c r="BB297" s="104"/>
      <c r="BC297" s="104"/>
      <c r="BD297" s="104"/>
      <c r="BE297" s="104"/>
      <c r="BF297" s="104"/>
      <c r="BG297" s="104"/>
    </row>
    <row r="298" spans="1:59" x14ac:dyDescent="0.2">
      <c r="A298" s="10"/>
      <c r="B298" s="123"/>
      <c r="C298" s="121" t="s">
        <v>608</v>
      </c>
      <c r="D298" s="121" t="s">
        <v>608</v>
      </c>
      <c r="E298" s="121">
        <v>1.2874996632134266</v>
      </c>
      <c r="F298" s="121">
        <v>9.091861065618162E-2</v>
      </c>
      <c r="G298" s="121" t="s">
        <v>582</v>
      </c>
      <c r="H298" s="121" t="s">
        <v>582</v>
      </c>
      <c r="I298" s="121">
        <v>-37.821584199999997</v>
      </c>
      <c r="J298" s="121">
        <v>144.9443459</v>
      </c>
      <c r="K298" s="121">
        <v>-37.821584199999997</v>
      </c>
      <c r="L298" s="121">
        <v>144.9443459</v>
      </c>
      <c r="M298" s="121">
        <v>80.47</v>
      </c>
      <c r="N298" s="121">
        <v>0</v>
      </c>
      <c r="O298" s="121">
        <v>0.10360509789878444</v>
      </c>
      <c r="P298" s="121">
        <v>0</v>
      </c>
      <c r="Q298" s="121">
        <v>160.94</v>
      </c>
      <c r="R298" s="121">
        <v>12761.60911805144</v>
      </c>
      <c r="S298" s="121">
        <v>1.463244119900587E-2</v>
      </c>
      <c r="T298" s="122">
        <v>1.160267770750496</v>
      </c>
      <c r="U298" s="10"/>
      <c r="V298" s="109"/>
      <c r="W298" s="104"/>
      <c r="X298" s="104"/>
      <c r="Y298" s="104"/>
      <c r="Z298" s="104"/>
      <c r="AA298" s="104"/>
      <c r="AB298" s="104"/>
      <c r="AC298" s="104"/>
      <c r="AD298" s="104"/>
      <c r="AE298" s="104"/>
      <c r="AF298" s="104"/>
      <c r="AG298" s="104"/>
      <c r="AH298" s="104"/>
      <c r="AI298" s="104"/>
      <c r="AJ298" s="104"/>
      <c r="AK298" s="104"/>
      <c r="AL298" s="104"/>
      <c r="AM298" s="104"/>
      <c r="AN298" s="104"/>
      <c r="AO298" s="104"/>
      <c r="AP298" s="109"/>
      <c r="AQ298" s="109"/>
      <c r="AR298" s="109"/>
      <c r="AS298" s="109"/>
      <c r="AT298" s="109"/>
      <c r="AU298" s="109"/>
      <c r="AV298" s="109"/>
      <c r="AW298" s="109"/>
      <c r="AX298" s="109"/>
      <c r="AY298" s="109"/>
      <c r="AZ298" s="109"/>
      <c r="BA298" s="109"/>
      <c r="BB298" s="109"/>
      <c r="BC298" s="109"/>
      <c r="BD298" s="109"/>
      <c r="BE298" s="109"/>
      <c r="BF298" s="109"/>
      <c r="BG298" s="109"/>
    </row>
    <row r="299" spans="1:59" x14ac:dyDescent="0.2">
      <c r="A299" s="10"/>
      <c r="B299" s="123"/>
      <c r="C299" s="121" t="s">
        <v>609</v>
      </c>
      <c r="D299" s="121" t="s">
        <v>614</v>
      </c>
      <c r="E299" s="121">
        <v>0.42041058197316483</v>
      </c>
      <c r="F299" s="121">
        <v>2.9687888168263322E-2</v>
      </c>
      <c r="G299" s="121" t="s">
        <v>574</v>
      </c>
      <c r="H299" s="121" t="s">
        <v>577</v>
      </c>
      <c r="I299" s="121">
        <v>-6.0919439999999998</v>
      </c>
      <c r="J299" s="121">
        <v>106.8641571</v>
      </c>
      <c r="K299" s="121">
        <v>60.161788299999998</v>
      </c>
      <c r="L299" s="121">
        <v>24.957132000000001</v>
      </c>
      <c r="M299" s="121">
        <v>160.94</v>
      </c>
      <c r="N299" s="121">
        <v>10158.099538422008</v>
      </c>
      <c r="O299" s="121">
        <v>6.7660879062761151E-2</v>
      </c>
      <c r="P299" s="121">
        <v>4.2705725386893336</v>
      </c>
      <c r="Q299" s="121">
        <v>160.94</v>
      </c>
      <c r="R299" s="121">
        <v>9073.6291359407624</v>
      </c>
      <c r="S299" s="121">
        <v>4.7779687218002988E-3</v>
      </c>
      <c r="T299" s="122">
        <v>0.26937688706810514</v>
      </c>
      <c r="U299" s="10"/>
      <c r="V299" s="109"/>
      <c r="W299" s="104"/>
      <c r="X299" s="104"/>
      <c r="Y299" s="104"/>
      <c r="Z299" s="104"/>
      <c r="AA299" s="104"/>
      <c r="AB299" s="104"/>
      <c r="AC299" s="104"/>
      <c r="AD299" s="104"/>
      <c r="AE299" s="104"/>
      <c r="AF299" s="104"/>
      <c r="AG299" s="104"/>
      <c r="AH299" s="104"/>
      <c r="AI299" s="104"/>
      <c r="AJ299" s="104"/>
      <c r="AK299" s="104"/>
      <c r="AL299" s="104"/>
      <c r="AM299" s="104"/>
      <c r="AN299" s="104"/>
      <c r="AO299" s="104"/>
      <c r="AP299" s="104"/>
      <c r="AQ299" s="104"/>
      <c r="AR299" s="104"/>
      <c r="AS299" s="104"/>
      <c r="AT299" s="104"/>
      <c r="AU299" s="104"/>
      <c r="AV299" s="104"/>
      <c r="AW299" s="104"/>
      <c r="AX299" s="104"/>
      <c r="AY299" s="104"/>
      <c r="AZ299" s="104"/>
      <c r="BA299" s="104"/>
      <c r="BB299" s="104"/>
      <c r="BC299" s="104"/>
      <c r="BD299" s="104"/>
      <c r="BE299" s="104"/>
      <c r="BF299" s="104"/>
      <c r="BG299" s="104"/>
    </row>
    <row r="300" spans="1:59" x14ac:dyDescent="0.2">
      <c r="A300" s="10"/>
      <c r="B300" s="123"/>
      <c r="C300" s="121" t="s">
        <v>610</v>
      </c>
      <c r="D300" s="121" t="s">
        <v>614</v>
      </c>
      <c r="E300" s="121">
        <v>0.25871420429117831</v>
      </c>
      <c r="F300" s="121">
        <v>1.8269469642008197E-2</v>
      </c>
      <c r="G300" s="121" t="s">
        <v>575</v>
      </c>
      <c r="H300" s="121" t="s">
        <v>577</v>
      </c>
      <c r="I300" s="121">
        <v>14.583353600000001</v>
      </c>
      <c r="J300" s="121">
        <v>120.9412452</v>
      </c>
      <c r="K300" s="121">
        <v>60.161788299999998</v>
      </c>
      <c r="L300" s="121">
        <v>24.957132000000001</v>
      </c>
      <c r="M300" s="121">
        <v>160.94</v>
      </c>
      <c r="N300" s="121">
        <v>8947.2682628547554</v>
      </c>
      <c r="O300" s="121">
        <v>4.1637464038622236E-2</v>
      </c>
      <c r="P300" s="121">
        <v>2.3147853892041814</v>
      </c>
      <c r="Q300" s="121">
        <v>160.94</v>
      </c>
      <c r="R300" s="121">
        <v>9073.6291359407624</v>
      </c>
      <c r="S300" s="121">
        <v>2.9402884441847989E-3</v>
      </c>
      <c r="T300" s="122">
        <v>0.1657703920419108</v>
      </c>
      <c r="U300" s="10"/>
      <c r="V300" s="109"/>
      <c r="W300" s="104"/>
      <c r="X300" s="104"/>
      <c r="Y300" s="104"/>
      <c r="Z300" s="104"/>
      <c r="AA300" s="104"/>
      <c r="AB300" s="104"/>
      <c r="AC300" s="104"/>
      <c r="AD300" s="104"/>
      <c r="AE300" s="104"/>
      <c r="AF300" s="104"/>
      <c r="AG300" s="104"/>
      <c r="AH300" s="104"/>
      <c r="AI300" s="104"/>
      <c r="AJ300" s="104"/>
      <c r="AK300" s="104"/>
      <c r="AL300" s="104"/>
      <c r="AM300" s="104"/>
      <c r="AN300" s="104"/>
      <c r="AO300" s="109"/>
      <c r="AP300" s="104"/>
      <c r="AQ300" s="104"/>
      <c r="AR300" s="104"/>
      <c r="AS300" s="104"/>
      <c r="AT300" s="104"/>
      <c r="AU300" s="104"/>
      <c r="AV300" s="104"/>
      <c r="AW300" s="104"/>
      <c r="AX300" s="104"/>
      <c r="AY300" s="104"/>
      <c r="AZ300" s="104"/>
      <c r="BA300" s="104"/>
      <c r="BB300" s="104"/>
      <c r="BC300" s="104"/>
      <c r="BD300" s="104"/>
      <c r="BE300" s="104"/>
      <c r="BF300" s="104"/>
      <c r="BG300" s="104"/>
    </row>
    <row r="301" spans="1:59" x14ac:dyDescent="0.2">
      <c r="A301" s="10"/>
      <c r="B301" s="123"/>
      <c r="C301" s="121" t="s">
        <v>611</v>
      </c>
      <c r="D301" s="121" t="s">
        <v>614</v>
      </c>
      <c r="E301" s="121">
        <v>0.16169637768198647</v>
      </c>
      <c r="F301" s="121">
        <v>1.1418418526255124E-2</v>
      </c>
      <c r="G301" s="121" t="s">
        <v>576</v>
      </c>
      <c r="H301" s="121" t="s">
        <v>577</v>
      </c>
      <c r="I301" s="121">
        <v>-22.268327299999999</v>
      </c>
      <c r="J301" s="121">
        <v>166.4258327</v>
      </c>
      <c r="K301" s="121">
        <v>60.161788299999998</v>
      </c>
      <c r="L301" s="121">
        <v>24.957132000000001</v>
      </c>
      <c r="M301" s="121">
        <v>160.94</v>
      </c>
      <c r="N301" s="121">
        <v>14864.78207252149</v>
      </c>
      <c r="O301" s="121">
        <v>2.6023415024138904E-2</v>
      </c>
      <c r="P301" s="121">
        <v>2.4035814161588562</v>
      </c>
      <c r="Q301" s="121">
        <v>160.94</v>
      </c>
      <c r="R301" s="121">
        <v>9073.6291359407624</v>
      </c>
      <c r="S301" s="121">
        <v>1.8376802776154998E-3</v>
      </c>
      <c r="T301" s="122">
        <v>0.10360649502619428</v>
      </c>
      <c r="U301" s="10"/>
      <c r="V301" s="109"/>
      <c r="W301" s="104"/>
      <c r="X301" s="104"/>
      <c r="Y301" s="104"/>
      <c r="Z301" s="104"/>
      <c r="AA301" s="104"/>
      <c r="AB301" s="104"/>
      <c r="AC301" s="104"/>
      <c r="AD301" s="104"/>
      <c r="AE301" s="104"/>
      <c r="AF301" s="104"/>
      <c r="AG301" s="104"/>
      <c r="AH301" s="104"/>
      <c r="AI301" s="104"/>
      <c r="AJ301" s="104"/>
      <c r="AK301" s="104"/>
      <c r="AL301" s="104"/>
      <c r="AM301" s="104"/>
      <c r="AN301" s="104"/>
      <c r="AO301" s="109"/>
      <c r="AP301" s="104"/>
      <c r="AQ301" s="104"/>
      <c r="AR301" s="104"/>
      <c r="AS301" s="104"/>
      <c r="AT301" s="104"/>
      <c r="AU301" s="104"/>
      <c r="AV301" s="104"/>
      <c r="AW301" s="104"/>
      <c r="AX301" s="104"/>
      <c r="AY301" s="104"/>
      <c r="AZ301" s="104"/>
      <c r="BA301" s="104"/>
      <c r="BB301" s="104"/>
      <c r="BC301" s="104"/>
      <c r="BD301" s="104"/>
      <c r="BE301" s="104"/>
      <c r="BF301" s="104"/>
      <c r="BG301" s="104"/>
    </row>
    <row r="302" spans="1:59" x14ac:dyDescent="0.2">
      <c r="A302" s="10"/>
      <c r="B302" s="123"/>
      <c r="C302" s="121" t="s">
        <v>583</v>
      </c>
      <c r="D302" s="121" t="s">
        <v>614</v>
      </c>
      <c r="E302" s="121">
        <v>0.16169637768198647</v>
      </c>
      <c r="F302" s="121">
        <v>1.1418418526255124E-2</v>
      </c>
      <c r="G302" s="121" t="s">
        <v>573</v>
      </c>
      <c r="H302" s="121" t="s">
        <v>577</v>
      </c>
      <c r="I302" s="121">
        <v>44.725277800000001</v>
      </c>
      <c r="J302" s="121">
        <v>37.7936111</v>
      </c>
      <c r="K302" s="121">
        <v>60.161788299999998</v>
      </c>
      <c r="L302" s="121">
        <v>24.957132000000001</v>
      </c>
      <c r="M302" s="121">
        <v>160.94</v>
      </c>
      <c r="N302" s="121">
        <v>1920.8333905225716</v>
      </c>
      <c r="O302" s="121">
        <v>2.6023415024138904E-2</v>
      </c>
      <c r="P302" s="121">
        <v>0.31059180137810838</v>
      </c>
      <c r="Q302" s="121">
        <v>160.94</v>
      </c>
      <c r="R302" s="121">
        <v>9073.6291359407624</v>
      </c>
      <c r="S302" s="121">
        <v>1.8376802776154998E-3</v>
      </c>
      <c r="T302" s="122">
        <v>0.10360649502619428</v>
      </c>
      <c r="U302" s="10"/>
      <c r="V302" s="109"/>
      <c r="W302" s="104"/>
      <c r="X302" s="104"/>
      <c r="Y302" s="104"/>
      <c r="Z302" s="104"/>
      <c r="AA302" s="104"/>
      <c r="AB302" s="104"/>
      <c r="AC302" s="104"/>
      <c r="AD302" s="104"/>
      <c r="AE302" s="104"/>
      <c r="AF302" s="104"/>
      <c r="AG302" s="104"/>
      <c r="AH302" s="104"/>
      <c r="AI302" s="104"/>
      <c r="AJ302" s="104"/>
      <c r="AK302" s="104"/>
      <c r="AL302" s="104"/>
      <c r="AM302" s="104"/>
      <c r="AN302" s="104"/>
      <c r="AO302" s="109"/>
      <c r="AP302" s="104"/>
      <c r="AQ302" s="104"/>
      <c r="AR302" s="104"/>
      <c r="AS302" s="104"/>
      <c r="AT302" s="104"/>
      <c r="AU302" s="104"/>
      <c r="AV302" s="104"/>
      <c r="AW302" s="104"/>
      <c r="AX302" s="104"/>
      <c r="AY302" s="104"/>
      <c r="AZ302" s="104"/>
      <c r="BA302" s="104"/>
      <c r="BB302" s="104"/>
      <c r="BC302" s="104"/>
      <c r="BD302" s="104"/>
      <c r="BE302" s="104"/>
      <c r="BF302" s="104"/>
      <c r="BG302" s="104"/>
    </row>
    <row r="303" spans="1:59" x14ac:dyDescent="0.2">
      <c r="A303" s="10"/>
      <c r="B303" s="123"/>
      <c r="C303" s="121" t="s">
        <v>229</v>
      </c>
      <c r="D303" s="121" t="s">
        <v>614</v>
      </c>
      <c r="E303" s="121">
        <v>7.4343162152637435E-2</v>
      </c>
      <c r="F303" s="121">
        <v>5.2498475982782171E-3</v>
      </c>
      <c r="G303" s="121" t="s">
        <v>479</v>
      </c>
      <c r="H303" s="121" t="s">
        <v>577</v>
      </c>
      <c r="I303" s="121">
        <v>31.230416000000002</v>
      </c>
      <c r="J303" s="121">
        <v>121.47370100000001</v>
      </c>
      <c r="K303" s="121">
        <v>60.161788299999998</v>
      </c>
      <c r="L303" s="121">
        <v>24.957132000000001</v>
      </c>
      <c r="M303" s="121">
        <v>160.94</v>
      </c>
      <c r="N303" s="121">
        <v>7395.2981311569938</v>
      </c>
      <c r="O303" s="121">
        <v>1.1964788516845468E-2</v>
      </c>
      <c r="P303" s="121">
        <v>0.54978984813170095</v>
      </c>
      <c r="Q303" s="121">
        <v>160.94</v>
      </c>
      <c r="R303" s="121">
        <v>9073.6291359407624</v>
      </c>
      <c r="S303" s="121">
        <v>8.4491047246689616E-4</v>
      </c>
      <c r="T303" s="122">
        <v>4.7635170126985864E-2</v>
      </c>
      <c r="U303" s="10"/>
      <c r="V303" s="109"/>
      <c r="W303" s="104"/>
      <c r="X303" s="104"/>
      <c r="Y303" s="104"/>
      <c r="Z303" s="104"/>
      <c r="AA303" s="104"/>
      <c r="AB303" s="104"/>
      <c r="AC303" s="104"/>
      <c r="AD303" s="104"/>
      <c r="AE303" s="104"/>
      <c r="AF303" s="104"/>
      <c r="AG303" s="104"/>
      <c r="AH303" s="104"/>
      <c r="AI303" s="104"/>
      <c r="AJ303" s="104"/>
      <c r="AK303" s="104"/>
      <c r="AL303" s="104"/>
      <c r="AM303" s="104"/>
      <c r="AN303" s="104"/>
      <c r="AO303" s="109"/>
      <c r="AP303" s="104"/>
      <c r="AQ303" s="104"/>
      <c r="AR303" s="104"/>
      <c r="AS303" s="104"/>
      <c r="AT303" s="104"/>
      <c r="AU303" s="104"/>
      <c r="AV303" s="104"/>
      <c r="AW303" s="104"/>
      <c r="AX303" s="104"/>
      <c r="AY303" s="104"/>
      <c r="AZ303" s="104"/>
      <c r="BA303" s="104"/>
      <c r="BB303" s="104"/>
      <c r="BC303" s="104"/>
      <c r="BD303" s="104"/>
      <c r="BE303" s="104"/>
      <c r="BF303" s="104"/>
      <c r="BG303" s="104"/>
    </row>
    <row r="304" spans="1:59" x14ac:dyDescent="0.2">
      <c r="A304" s="10"/>
      <c r="B304" s="123"/>
      <c r="C304" s="121" t="s">
        <v>235</v>
      </c>
      <c r="D304" s="121" t="s">
        <v>614</v>
      </c>
      <c r="E304" s="121">
        <v>0.11213426958022814</v>
      </c>
      <c r="F304" s="121">
        <v>7.9185201274029771E-3</v>
      </c>
      <c r="G304" s="121" t="s">
        <v>580</v>
      </c>
      <c r="H304" s="121" t="s">
        <v>577</v>
      </c>
      <c r="I304" s="121">
        <v>49.288918500000001</v>
      </c>
      <c r="J304" s="121">
        <v>-123.11147</v>
      </c>
      <c r="K304" s="121">
        <v>60.161788299999998</v>
      </c>
      <c r="L304" s="121">
        <v>24.957132000000001</v>
      </c>
      <c r="M304" s="121">
        <v>160.94</v>
      </c>
      <c r="N304" s="121">
        <v>7536.8136620361474</v>
      </c>
      <c r="O304" s="121">
        <v>1.8046889346241914E-2</v>
      </c>
      <c r="P304" s="121">
        <v>0.84513509495470784</v>
      </c>
      <c r="Q304" s="121">
        <v>160.94</v>
      </c>
      <c r="R304" s="121">
        <v>9073.6291359407624</v>
      </c>
      <c r="S304" s="121">
        <v>1.2744066293042351E-3</v>
      </c>
      <c r="T304" s="122">
        <v>7.184971494153701E-2</v>
      </c>
      <c r="U304" s="10"/>
      <c r="V304" s="109"/>
      <c r="W304" s="104"/>
      <c r="X304" s="104"/>
      <c r="Y304" s="104"/>
      <c r="Z304" s="104"/>
      <c r="AA304" s="104"/>
      <c r="AB304" s="104"/>
      <c r="AC304" s="104"/>
      <c r="AD304" s="104"/>
      <c r="AE304" s="104"/>
      <c r="AF304" s="104"/>
      <c r="AG304" s="104"/>
      <c r="AH304" s="104"/>
      <c r="AI304" s="104"/>
      <c r="AJ304" s="104"/>
      <c r="AK304" s="104"/>
      <c r="AL304" s="104"/>
      <c r="AM304" s="104"/>
      <c r="AN304" s="104"/>
      <c r="AO304" s="109"/>
      <c r="AP304" s="104"/>
      <c r="AQ304" s="104"/>
      <c r="AR304" s="104"/>
      <c r="AS304" s="104"/>
      <c r="AT304" s="104"/>
      <c r="AU304" s="104"/>
      <c r="AV304" s="104"/>
      <c r="AW304" s="104"/>
      <c r="AX304" s="104"/>
      <c r="AY304" s="104"/>
      <c r="AZ304" s="104"/>
      <c r="BA304" s="104"/>
      <c r="BB304" s="104"/>
      <c r="BC304" s="104"/>
      <c r="BD304" s="104"/>
      <c r="BE304" s="104"/>
      <c r="BF304" s="104"/>
      <c r="BG304" s="104"/>
    </row>
    <row r="305" spans="1:59" x14ac:dyDescent="0.2">
      <c r="A305" s="10"/>
      <c r="B305" s="123"/>
      <c r="C305" s="121" t="s">
        <v>608</v>
      </c>
      <c r="D305" s="121" t="s">
        <v>614</v>
      </c>
      <c r="E305" s="121">
        <v>9.8504689852244615E-2</v>
      </c>
      <c r="F305" s="121">
        <v>6.9560480677186383E-3</v>
      </c>
      <c r="G305" s="121" t="s">
        <v>582</v>
      </c>
      <c r="H305" s="121" t="s">
        <v>577</v>
      </c>
      <c r="I305" s="121">
        <v>-37.821584199999997</v>
      </c>
      <c r="J305" s="121">
        <v>144.9443459</v>
      </c>
      <c r="K305" s="121">
        <v>60.161788299999998</v>
      </c>
      <c r="L305" s="121">
        <v>24.957132000000001</v>
      </c>
      <c r="M305" s="121">
        <v>160.94</v>
      </c>
      <c r="N305" s="121">
        <v>15215.216418837594</v>
      </c>
      <c r="O305" s="121">
        <v>1.5853344784820249E-2</v>
      </c>
      <c r="P305" s="121">
        <v>1.4987701743723771</v>
      </c>
      <c r="Q305" s="121">
        <v>160.94</v>
      </c>
      <c r="R305" s="121">
        <v>9073.6291359407624</v>
      </c>
      <c r="S305" s="121">
        <v>1.1195063760186376E-3</v>
      </c>
      <c r="T305" s="122">
        <v>6.3116600418256272E-2</v>
      </c>
      <c r="U305" s="10"/>
      <c r="V305" s="109"/>
      <c r="W305" s="104"/>
      <c r="X305" s="104"/>
      <c r="Y305" s="104"/>
      <c r="Z305" s="104"/>
      <c r="AA305" s="104"/>
      <c r="AB305" s="104"/>
      <c r="AC305" s="104"/>
      <c r="AD305" s="104"/>
      <c r="AE305" s="104"/>
      <c r="AF305" s="104"/>
      <c r="AG305" s="104"/>
      <c r="AH305" s="104"/>
      <c r="AI305" s="104"/>
      <c r="AJ305" s="104"/>
      <c r="AK305" s="104"/>
      <c r="AL305" s="104"/>
      <c r="AM305" s="104"/>
      <c r="AN305" s="104"/>
      <c r="AO305" s="109"/>
      <c r="AP305" s="104"/>
      <c r="AQ305" s="104"/>
      <c r="AR305" s="104"/>
      <c r="AS305" s="104"/>
      <c r="AT305" s="104"/>
      <c r="AU305" s="104"/>
      <c r="AV305" s="104"/>
      <c r="AW305" s="104"/>
      <c r="AX305" s="104"/>
      <c r="AY305" s="104"/>
      <c r="AZ305" s="104"/>
      <c r="BA305" s="104"/>
      <c r="BB305" s="104"/>
      <c r="BC305" s="104"/>
      <c r="BD305" s="104"/>
      <c r="BE305" s="104"/>
      <c r="BF305" s="104"/>
      <c r="BG305" s="104"/>
    </row>
    <row r="306" spans="1:59" x14ac:dyDescent="0.2">
      <c r="A306" s="10"/>
      <c r="B306" s="123" t="str">
        <f>B243</f>
        <v>CoSO4</v>
      </c>
      <c r="C306" s="121" t="s">
        <v>612</v>
      </c>
      <c r="D306" s="121" t="s">
        <v>310</v>
      </c>
      <c r="E306" s="121">
        <v>7.2374213116786962E-2</v>
      </c>
      <c r="F306" s="121">
        <v>0.13409784128102109</v>
      </c>
      <c r="G306" s="121" t="s">
        <v>581</v>
      </c>
      <c r="H306" s="121" t="s">
        <v>478</v>
      </c>
      <c r="I306" s="121">
        <v>-5.8237994000000004</v>
      </c>
      <c r="J306" s="121">
        <v>13.4515381</v>
      </c>
      <c r="K306" s="121">
        <v>33.736540099999999</v>
      </c>
      <c r="L306" s="121">
        <v>-118.264982</v>
      </c>
      <c r="M306" s="121">
        <v>160.94</v>
      </c>
      <c r="N306" s="121">
        <v>14180.31307176846</v>
      </c>
      <c r="O306" s="121">
        <v>1.1647905859015694E-2</v>
      </c>
      <c r="P306" s="121">
        <v>1.0262890003189304</v>
      </c>
      <c r="Q306" s="121">
        <v>80.47</v>
      </c>
      <c r="R306" s="121">
        <v>0</v>
      </c>
      <c r="S306" s="121">
        <v>1.0790853287883767E-2</v>
      </c>
      <c r="T306" s="122">
        <v>0</v>
      </c>
      <c r="U306" s="10"/>
      <c r="V306" s="109"/>
      <c r="W306" s="104"/>
      <c r="X306" s="104"/>
      <c r="Y306" s="104"/>
      <c r="Z306" s="104"/>
      <c r="AA306" s="104"/>
      <c r="AB306" s="104"/>
      <c r="AC306" s="104"/>
      <c r="AD306" s="104"/>
      <c r="AE306" s="104"/>
      <c r="AF306" s="104"/>
      <c r="AG306" s="104"/>
      <c r="AH306" s="104"/>
      <c r="AI306" s="104"/>
      <c r="AJ306" s="104"/>
      <c r="AK306" s="104"/>
      <c r="AL306" s="104"/>
      <c r="AM306" s="104"/>
      <c r="AN306" s="104"/>
      <c r="AO306" s="109"/>
      <c r="AP306" s="104"/>
      <c r="AQ306" s="104"/>
      <c r="AR306" s="104"/>
      <c r="AS306" s="104"/>
      <c r="AT306" s="104"/>
      <c r="AU306" s="104"/>
      <c r="AV306" s="104"/>
      <c r="AW306" s="104"/>
      <c r="AX306" s="104"/>
      <c r="AY306" s="104"/>
      <c r="AZ306" s="104"/>
      <c r="BA306" s="104"/>
      <c r="BB306" s="104"/>
      <c r="BC306" s="104"/>
      <c r="BD306" s="104"/>
      <c r="BE306" s="104"/>
      <c r="BF306" s="104"/>
      <c r="BG306" s="104"/>
    </row>
    <row r="307" spans="1:59" x14ac:dyDescent="0.2">
      <c r="A307" s="10"/>
      <c r="B307" s="123"/>
      <c r="C307" s="121" t="s">
        <v>583</v>
      </c>
      <c r="D307" s="121" t="s">
        <v>310</v>
      </c>
      <c r="E307" s="121">
        <v>4.1956065574948968E-3</v>
      </c>
      <c r="F307" s="121">
        <v>7.7737879003490495E-3</v>
      </c>
      <c r="G307" s="121" t="s">
        <v>573</v>
      </c>
      <c r="H307" s="121" t="s">
        <v>478</v>
      </c>
      <c r="I307" s="121">
        <v>44.725277800000001</v>
      </c>
      <c r="J307" s="121">
        <v>37.7936111</v>
      </c>
      <c r="K307" s="121">
        <v>33.736540099999999</v>
      </c>
      <c r="L307" s="121">
        <v>-118.264982</v>
      </c>
      <c r="M307" s="121">
        <v>160.94</v>
      </c>
      <c r="N307" s="121">
        <v>10993.365956048696</v>
      </c>
      <c r="O307" s="121">
        <v>6.7524091936322869E-4</v>
      </c>
      <c r="P307" s="121">
        <v>4.6123838294139061E-2</v>
      </c>
      <c r="Q307" s="121">
        <v>80.47</v>
      </c>
      <c r="R307" s="121">
        <v>0</v>
      </c>
      <c r="S307" s="121">
        <v>6.2555671234108801E-4</v>
      </c>
      <c r="T307" s="122">
        <v>0</v>
      </c>
      <c r="U307" s="10"/>
      <c r="V307" s="109"/>
      <c r="W307" s="104"/>
      <c r="X307" s="104"/>
      <c r="Y307" s="104"/>
      <c r="Z307" s="104"/>
      <c r="AA307" s="104"/>
      <c r="AB307" s="104"/>
      <c r="AC307" s="104"/>
      <c r="AD307" s="104"/>
      <c r="AE307" s="104"/>
      <c r="AF307" s="104"/>
      <c r="AG307" s="104"/>
      <c r="AH307" s="104"/>
      <c r="AI307" s="104"/>
      <c r="AJ307" s="104"/>
      <c r="AK307" s="104"/>
      <c r="AL307" s="104"/>
      <c r="AM307" s="104"/>
      <c r="AN307" s="104"/>
      <c r="AO307" s="109"/>
      <c r="AP307" s="104"/>
      <c r="AQ307" s="104"/>
      <c r="AR307" s="104"/>
      <c r="AS307" s="104"/>
      <c r="AT307" s="104"/>
      <c r="AU307" s="104"/>
      <c r="AV307" s="104"/>
      <c r="AW307" s="104"/>
      <c r="AX307" s="104"/>
      <c r="AY307" s="104"/>
      <c r="AZ307" s="104"/>
      <c r="BA307" s="104"/>
      <c r="BB307" s="104"/>
      <c r="BC307" s="104"/>
      <c r="BD307" s="104"/>
      <c r="BE307" s="104"/>
      <c r="BF307" s="104"/>
      <c r="BG307" s="104"/>
    </row>
    <row r="308" spans="1:59" x14ac:dyDescent="0.2">
      <c r="A308" s="10"/>
      <c r="B308" s="123"/>
      <c r="C308" s="121" t="s">
        <v>613</v>
      </c>
      <c r="D308" s="121" t="s">
        <v>310</v>
      </c>
      <c r="E308" s="121">
        <v>3.1467049181211717E-3</v>
      </c>
      <c r="F308" s="121">
        <v>5.8303409252617872E-3</v>
      </c>
      <c r="G308" s="121" t="s">
        <v>578</v>
      </c>
      <c r="H308" s="121" t="s">
        <v>478</v>
      </c>
      <c r="I308" s="121">
        <v>23.133543700000001</v>
      </c>
      <c r="J308" s="121">
        <v>-82.339669700000002</v>
      </c>
      <c r="K308" s="121">
        <v>33.736540099999999</v>
      </c>
      <c r="L308" s="121">
        <v>-118.264982</v>
      </c>
      <c r="M308" s="121">
        <v>160.94</v>
      </c>
      <c r="N308" s="121">
        <v>3689.6012113077695</v>
      </c>
      <c r="O308" s="121">
        <v>5.0643068952242135E-4</v>
      </c>
      <c r="P308" s="121">
        <v>1.1610086277527991E-2</v>
      </c>
      <c r="Q308" s="121">
        <v>80.47</v>
      </c>
      <c r="R308" s="121">
        <v>0</v>
      </c>
      <c r="S308" s="121">
        <v>4.6916753425581601E-4</v>
      </c>
      <c r="T308" s="122">
        <v>0</v>
      </c>
      <c r="U308" s="10"/>
      <c r="V308" s="109"/>
      <c r="W308" s="104"/>
      <c r="X308" s="104"/>
      <c r="Y308" s="104"/>
      <c r="Z308" s="104"/>
      <c r="AA308" s="104"/>
      <c r="AB308" s="104"/>
      <c r="AC308" s="104"/>
      <c r="AD308" s="104"/>
      <c r="AE308" s="104"/>
      <c r="AF308" s="104"/>
      <c r="AG308" s="104"/>
      <c r="AH308" s="104"/>
      <c r="AI308" s="104"/>
      <c r="AJ308" s="104"/>
      <c r="AK308" s="104"/>
      <c r="AL308" s="104"/>
      <c r="AM308" s="104"/>
      <c r="AN308" s="104"/>
      <c r="AO308" s="109"/>
      <c r="AP308" s="104"/>
      <c r="AQ308" s="104"/>
      <c r="AR308" s="104"/>
      <c r="AS308" s="104"/>
      <c r="AT308" s="104"/>
      <c r="AU308" s="104"/>
      <c r="AV308" s="104"/>
      <c r="AW308" s="104"/>
      <c r="AX308" s="104"/>
      <c r="AY308" s="104"/>
      <c r="AZ308" s="104"/>
      <c r="BA308" s="104"/>
      <c r="BB308" s="104"/>
      <c r="BC308" s="104"/>
      <c r="BD308" s="104"/>
      <c r="BE308" s="104"/>
      <c r="BF308" s="104"/>
      <c r="BG308" s="104"/>
    </row>
    <row r="309" spans="1:59" x14ac:dyDescent="0.2">
      <c r="A309" s="10"/>
      <c r="B309" s="123"/>
      <c r="C309" s="121" t="s">
        <v>608</v>
      </c>
      <c r="D309" s="121" t="s">
        <v>310</v>
      </c>
      <c r="E309" s="121">
        <v>4.1956065574948968E-3</v>
      </c>
      <c r="F309" s="121">
        <v>7.7737879003490495E-3</v>
      </c>
      <c r="G309" s="121" t="s">
        <v>582</v>
      </c>
      <c r="H309" s="121" t="s">
        <v>478</v>
      </c>
      <c r="I309" s="121">
        <v>-37.821584199999997</v>
      </c>
      <c r="J309" s="121">
        <v>144.9443459</v>
      </c>
      <c r="K309" s="121">
        <v>33.736540099999999</v>
      </c>
      <c r="L309" s="121">
        <v>-118.264982</v>
      </c>
      <c r="M309" s="121">
        <v>160.94</v>
      </c>
      <c r="N309" s="121">
        <v>12761.60911805144</v>
      </c>
      <c r="O309" s="121">
        <v>6.7524091936322869E-4</v>
      </c>
      <c r="P309" s="121">
        <v>5.3542690899883283E-2</v>
      </c>
      <c r="Q309" s="121">
        <v>80.47</v>
      </c>
      <c r="R309" s="121">
        <v>0</v>
      </c>
      <c r="S309" s="121">
        <v>6.2555671234108801E-4</v>
      </c>
      <c r="T309" s="122">
        <v>0</v>
      </c>
      <c r="U309" s="10"/>
      <c r="V309" s="109"/>
      <c r="W309" s="104"/>
      <c r="X309" s="104"/>
      <c r="Y309" s="104"/>
      <c r="Z309" s="104"/>
      <c r="AA309" s="104"/>
      <c r="AB309" s="104"/>
      <c r="AC309" s="104"/>
      <c r="AD309" s="104"/>
      <c r="AE309" s="104"/>
      <c r="AF309" s="104"/>
      <c r="AG309" s="104"/>
      <c r="AH309" s="104"/>
      <c r="AI309" s="104"/>
      <c r="AJ309" s="104"/>
      <c r="AK309" s="104"/>
      <c r="AL309" s="104"/>
      <c r="AM309" s="104"/>
      <c r="AN309" s="104"/>
      <c r="AO309" s="109"/>
      <c r="AP309" s="104"/>
      <c r="AQ309" s="104"/>
      <c r="AR309" s="104"/>
      <c r="AS309" s="104"/>
      <c r="AT309" s="104"/>
      <c r="AU309" s="104"/>
      <c r="AV309" s="104"/>
      <c r="AW309" s="104"/>
      <c r="AX309" s="104"/>
      <c r="AY309" s="104"/>
      <c r="AZ309" s="104"/>
      <c r="BA309" s="104"/>
      <c r="BB309" s="104"/>
      <c r="BC309" s="104"/>
      <c r="BD309" s="104"/>
      <c r="BE309" s="104"/>
      <c r="BF309" s="104"/>
      <c r="BG309" s="104"/>
    </row>
    <row r="310" spans="1:59" x14ac:dyDescent="0.2">
      <c r="A310" s="10"/>
      <c r="B310" s="123"/>
      <c r="C310" s="121" t="s">
        <v>612</v>
      </c>
      <c r="D310" s="121" t="s">
        <v>235</v>
      </c>
      <c r="E310" s="121">
        <v>2.8225943115546916E-2</v>
      </c>
      <c r="F310" s="121">
        <v>5.2298158099598223E-2</v>
      </c>
      <c r="G310" s="121" t="s">
        <v>581</v>
      </c>
      <c r="H310" s="121" t="s">
        <v>580</v>
      </c>
      <c r="I310" s="121">
        <v>-5.8237994000000004</v>
      </c>
      <c r="J310" s="121">
        <v>13.4515381</v>
      </c>
      <c r="K310" s="121">
        <v>49.288918500000001</v>
      </c>
      <c r="L310" s="121">
        <v>-123.11147</v>
      </c>
      <c r="M310" s="121">
        <v>160.94</v>
      </c>
      <c r="N310" s="121">
        <v>13722.815638171285</v>
      </c>
      <c r="O310" s="121">
        <v>4.5426832850161206E-3</v>
      </c>
      <c r="P310" s="121">
        <v>0.38733941358816038</v>
      </c>
      <c r="Q310" s="121">
        <v>1776.2764536658883</v>
      </c>
      <c r="R310" s="121">
        <v>0</v>
      </c>
      <c r="S310" s="121">
        <v>9.2895986802412275E-2</v>
      </c>
      <c r="T310" s="122">
        <v>0</v>
      </c>
      <c r="U310" s="10"/>
      <c r="V310" s="109"/>
      <c r="W310" s="104"/>
      <c r="X310" s="104"/>
      <c r="Y310" s="104"/>
      <c r="Z310" s="104"/>
      <c r="AA310" s="104"/>
      <c r="AB310" s="104"/>
      <c r="AC310" s="104"/>
      <c r="AD310" s="104"/>
      <c r="AE310" s="104"/>
      <c r="AF310" s="104"/>
      <c r="AG310" s="104"/>
      <c r="AH310" s="104"/>
      <c r="AI310" s="104"/>
      <c r="AJ310" s="104"/>
      <c r="AK310" s="104"/>
      <c r="AL310" s="104"/>
      <c r="AM310" s="104"/>
      <c r="AN310" s="104"/>
      <c r="AO310" s="109"/>
      <c r="AP310" s="104"/>
      <c r="AQ310" s="104"/>
      <c r="AR310" s="104"/>
      <c r="AS310" s="104"/>
      <c r="AT310" s="104"/>
      <c r="AU310" s="104"/>
      <c r="AV310" s="104"/>
      <c r="AW310" s="104"/>
      <c r="AX310" s="104"/>
      <c r="AY310" s="104"/>
      <c r="AZ310" s="104"/>
      <c r="BA310" s="104"/>
      <c r="BB310" s="104"/>
      <c r="BC310" s="104"/>
      <c r="BD310" s="104"/>
      <c r="BE310" s="104"/>
      <c r="BF310" s="104"/>
      <c r="BG310" s="104"/>
    </row>
    <row r="311" spans="1:59" x14ac:dyDescent="0.2">
      <c r="A311" s="10"/>
      <c r="B311" s="123"/>
      <c r="C311" s="121" t="s">
        <v>583</v>
      </c>
      <c r="D311" s="121" t="s">
        <v>235</v>
      </c>
      <c r="E311" s="121">
        <v>1.6362865574230097E-3</v>
      </c>
      <c r="F311" s="121">
        <v>3.031777281136129E-3</v>
      </c>
      <c r="G311" s="121" t="s">
        <v>573</v>
      </c>
      <c r="H311" s="121" t="s">
        <v>580</v>
      </c>
      <c r="I311" s="121">
        <v>44.725277800000001</v>
      </c>
      <c r="J311" s="121">
        <v>37.7936111</v>
      </c>
      <c r="K311" s="121">
        <v>49.288918500000001</v>
      </c>
      <c r="L311" s="121">
        <v>-123.11147</v>
      </c>
      <c r="M311" s="121">
        <v>160.94</v>
      </c>
      <c r="N311" s="121">
        <v>9429.462474219974</v>
      </c>
      <c r="O311" s="121">
        <v>2.6334395855165914E-4</v>
      </c>
      <c r="P311" s="121">
        <v>1.5429302690290856E-2</v>
      </c>
      <c r="Q311" s="121">
        <v>1776.2764536658883</v>
      </c>
      <c r="R311" s="121">
        <v>0</v>
      </c>
      <c r="S311" s="121">
        <v>5.3852745972412918E-3</v>
      </c>
      <c r="T311" s="122">
        <v>0</v>
      </c>
      <c r="U311" s="10"/>
      <c r="V311" s="109"/>
      <c r="W311" s="104"/>
      <c r="X311" s="104"/>
      <c r="Y311" s="104"/>
      <c r="Z311" s="104"/>
      <c r="AA311" s="104"/>
      <c r="AB311" s="104"/>
      <c r="AC311" s="104"/>
      <c r="AD311" s="104"/>
      <c r="AE311" s="104"/>
      <c r="AF311" s="104"/>
      <c r="AG311" s="104"/>
      <c r="AH311" s="104"/>
      <c r="AI311" s="104"/>
      <c r="AJ311" s="104"/>
      <c r="AK311" s="104"/>
      <c r="AL311" s="104"/>
      <c r="AM311" s="104"/>
      <c r="AN311" s="104"/>
      <c r="AO311" s="109"/>
      <c r="AP311" s="104"/>
      <c r="AQ311" s="104"/>
      <c r="AR311" s="104"/>
      <c r="AS311" s="104"/>
      <c r="AT311" s="104"/>
      <c r="AU311" s="104"/>
      <c r="AV311" s="104"/>
      <c r="AW311" s="104"/>
      <c r="AX311" s="104"/>
      <c r="AY311" s="104"/>
      <c r="AZ311" s="104"/>
      <c r="BA311" s="104"/>
      <c r="BB311" s="104"/>
      <c r="BC311" s="104"/>
      <c r="BD311" s="104"/>
      <c r="BE311" s="104"/>
      <c r="BF311" s="104"/>
      <c r="BG311" s="104"/>
    </row>
    <row r="312" spans="1:59" x14ac:dyDescent="0.2">
      <c r="A312" s="10"/>
      <c r="B312" s="123"/>
      <c r="C312" s="121" t="s">
        <v>613</v>
      </c>
      <c r="D312" s="121" t="s">
        <v>235</v>
      </c>
      <c r="E312" s="121">
        <v>1.2272149180672573E-3</v>
      </c>
      <c r="F312" s="121">
        <v>2.2738329608520966E-3</v>
      </c>
      <c r="G312" s="121" t="s">
        <v>578</v>
      </c>
      <c r="H312" s="121" t="s">
        <v>580</v>
      </c>
      <c r="I312" s="121">
        <v>23.133543700000001</v>
      </c>
      <c r="J312" s="121">
        <v>-82.339669700000002</v>
      </c>
      <c r="K312" s="121">
        <v>49.288918500000001</v>
      </c>
      <c r="L312" s="121">
        <v>-123.11147</v>
      </c>
      <c r="M312" s="121">
        <v>160.94</v>
      </c>
      <c r="N312" s="121">
        <v>4591.5179911469404</v>
      </c>
      <c r="O312" s="121">
        <v>1.9750796891374438E-4</v>
      </c>
      <c r="P312" s="121">
        <v>5.6347793753097307E-3</v>
      </c>
      <c r="Q312" s="121">
        <v>1776.2764536658883</v>
      </c>
      <c r="R312" s="121">
        <v>0</v>
      </c>
      <c r="S312" s="121">
        <v>4.0389559479309693E-3</v>
      </c>
      <c r="T312" s="122">
        <v>0</v>
      </c>
      <c r="U312" s="10"/>
      <c r="V312" s="109"/>
      <c r="W312" s="104"/>
      <c r="X312" s="104"/>
      <c r="Y312" s="104"/>
      <c r="Z312" s="104"/>
      <c r="AA312" s="104"/>
      <c r="AB312" s="104"/>
      <c r="AC312" s="104"/>
      <c r="AD312" s="104"/>
      <c r="AE312" s="104"/>
      <c r="AF312" s="104"/>
      <c r="AG312" s="104"/>
      <c r="AH312" s="104"/>
      <c r="AI312" s="104"/>
      <c r="AJ312" s="104"/>
      <c r="AK312" s="104"/>
      <c r="AL312" s="104"/>
      <c r="AM312" s="104"/>
      <c r="AN312" s="104"/>
      <c r="AO312" s="109"/>
      <c r="AP312" s="104"/>
      <c r="AQ312" s="104"/>
      <c r="AR312" s="104"/>
      <c r="AS312" s="104"/>
      <c r="AT312" s="104"/>
      <c r="AU312" s="104"/>
      <c r="AV312" s="104"/>
      <c r="AW312" s="104"/>
      <c r="AX312" s="104"/>
      <c r="AY312" s="104"/>
      <c r="AZ312" s="104"/>
      <c r="BA312" s="104"/>
      <c r="BB312" s="104"/>
      <c r="BC312" s="104"/>
      <c r="BD312" s="104"/>
      <c r="BE312" s="104"/>
      <c r="BF312" s="104"/>
      <c r="BG312" s="104"/>
    </row>
    <row r="313" spans="1:59" x14ac:dyDescent="0.2">
      <c r="A313" s="10"/>
      <c r="B313" s="123"/>
      <c r="C313" s="121" t="s">
        <v>608</v>
      </c>
      <c r="D313" s="121" t="s">
        <v>235</v>
      </c>
      <c r="E313" s="121">
        <v>1.6362865574230097E-3</v>
      </c>
      <c r="F313" s="121">
        <v>3.031777281136129E-3</v>
      </c>
      <c r="G313" s="121" t="s">
        <v>582</v>
      </c>
      <c r="H313" s="121" t="s">
        <v>580</v>
      </c>
      <c r="I313" s="121">
        <v>-37.821584199999997</v>
      </c>
      <c r="J313" s="121">
        <v>144.9443459</v>
      </c>
      <c r="K313" s="121">
        <v>49.288918500000001</v>
      </c>
      <c r="L313" s="121">
        <v>-123.11147</v>
      </c>
      <c r="M313" s="121">
        <v>160.94</v>
      </c>
      <c r="N313" s="121">
        <v>13217.173453878813</v>
      </c>
      <c r="O313" s="121">
        <v>2.6334395855165914E-4</v>
      </c>
      <c r="P313" s="121">
        <v>2.1627083249710154E-2</v>
      </c>
      <c r="Q313" s="121">
        <v>1776.2764536658883</v>
      </c>
      <c r="R313" s="121">
        <v>0</v>
      </c>
      <c r="S313" s="121">
        <v>5.3852745972412918E-3</v>
      </c>
      <c r="T313" s="122">
        <v>0</v>
      </c>
      <c r="U313" s="10"/>
      <c r="V313" s="109"/>
      <c r="W313" s="104"/>
      <c r="X313" s="104"/>
      <c r="Y313" s="104"/>
      <c r="Z313" s="104"/>
      <c r="AA313" s="104"/>
      <c r="AB313" s="104"/>
      <c r="AC313" s="104"/>
      <c r="AD313" s="104"/>
      <c r="AE313" s="104"/>
      <c r="AF313" s="104"/>
      <c r="AG313" s="104"/>
      <c r="AH313" s="104"/>
      <c r="AI313" s="104"/>
      <c r="AJ313" s="104"/>
      <c r="AK313" s="104"/>
      <c r="AL313" s="104"/>
      <c r="AM313" s="104"/>
      <c r="AN313" s="104"/>
      <c r="AO313" s="109"/>
      <c r="AP313" s="104"/>
      <c r="AQ313" s="104"/>
      <c r="AR313" s="104"/>
      <c r="AS313" s="104"/>
      <c r="AT313" s="104"/>
      <c r="AU313" s="104"/>
      <c r="AV313" s="104"/>
      <c r="AW313" s="104"/>
      <c r="AX313" s="104"/>
      <c r="AY313" s="104"/>
      <c r="AZ313" s="104"/>
      <c r="BA313" s="104"/>
      <c r="BB313" s="104"/>
      <c r="BC313" s="104"/>
      <c r="BD313" s="104"/>
      <c r="BE313" s="104"/>
      <c r="BF313" s="104"/>
      <c r="BG313" s="104"/>
    </row>
    <row r="314" spans="1:59" x14ac:dyDescent="0.2">
      <c r="A314" s="10"/>
      <c r="B314" s="123"/>
      <c r="C314" s="121" t="s">
        <v>612</v>
      </c>
      <c r="D314" s="121" t="s">
        <v>229</v>
      </c>
      <c r="E314" s="121">
        <v>2.8225943115546916E-2</v>
      </c>
      <c r="F314" s="121">
        <v>5.2298158099598223E-2</v>
      </c>
      <c r="G314" s="121" t="s">
        <v>581</v>
      </c>
      <c r="H314" s="121" t="s">
        <v>479</v>
      </c>
      <c r="I314" s="121">
        <v>-5.8237994000000004</v>
      </c>
      <c r="J314" s="121">
        <v>13.4515381</v>
      </c>
      <c r="K314" s="121">
        <v>31.230416000000002</v>
      </c>
      <c r="L314" s="121">
        <v>121.47370100000001</v>
      </c>
      <c r="M314" s="121">
        <v>160.94</v>
      </c>
      <c r="N314" s="121">
        <v>12067.638352628685</v>
      </c>
      <c r="O314" s="121">
        <v>4.5426832850161206E-3</v>
      </c>
      <c r="P314" s="121">
        <v>0.34062047368028953</v>
      </c>
      <c r="Q314" s="121">
        <v>160.94</v>
      </c>
      <c r="R314" s="121">
        <v>10481.366833642593</v>
      </c>
      <c r="S314" s="121">
        <v>8.4168655645493386E-3</v>
      </c>
      <c r="T314" s="122">
        <v>0.5481561797657255</v>
      </c>
      <c r="U314" s="10"/>
      <c r="V314" s="109"/>
      <c r="W314" s="104"/>
      <c r="X314" s="104"/>
      <c r="Y314" s="104"/>
      <c r="Z314" s="104"/>
      <c r="AA314" s="104"/>
      <c r="AB314" s="104"/>
      <c r="AC314" s="104"/>
      <c r="AD314" s="104"/>
      <c r="AE314" s="104"/>
      <c r="AF314" s="104"/>
      <c r="AG314" s="104"/>
      <c r="AH314" s="104"/>
      <c r="AI314" s="104"/>
      <c r="AJ314" s="104"/>
      <c r="AK314" s="104"/>
      <c r="AL314" s="104"/>
      <c r="AM314" s="104"/>
      <c r="AN314" s="104"/>
      <c r="AO314" s="109"/>
      <c r="AP314" s="104"/>
      <c r="AQ314" s="104"/>
      <c r="AR314" s="104"/>
      <c r="AS314" s="104"/>
      <c r="AT314" s="104"/>
      <c r="AU314" s="104"/>
      <c r="AV314" s="104"/>
      <c r="AW314" s="104"/>
      <c r="AX314" s="104"/>
      <c r="AY314" s="104"/>
      <c r="AZ314" s="104"/>
      <c r="BA314" s="104"/>
      <c r="BB314" s="104"/>
      <c r="BC314" s="104"/>
      <c r="BD314" s="104"/>
      <c r="BE314" s="104"/>
      <c r="BF314" s="104"/>
      <c r="BG314" s="104"/>
    </row>
    <row r="315" spans="1:59" x14ac:dyDescent="0.2">
      <c r="A315" s="10"/>
      <c r="B315" s="123"/>
      <c r="C315" s="121" t="s">
        <v>583</v>
      </c>
      <c r="D315" s="121" t="s">
        <v>229</v>
      </c>
      <c r="E315" s="121">
        <v>1.6362865574230097E-3</v>
      </c>
      <c r="F315" s="121">
        <v>3.031777281136129E-3</v>
      </c>
      <c r="G315" s="121" t="s">
        <v>573</v>
      </c>
      <c r="H315" s="121" t="s">
        <v>479</v>
      </c>
      <c r="I315" s="121">
        <v>44.725277800000001</v>
      </c>
      <c r="J315" s="121">
        <v>37.7936111</v>
      </c>
      <c r="K315" s="121">
        <v>31.230416000000002</v>
      </c>
      <c r="L315" s="121">
        <v>121.47370100000001</v>
      </c>
      <c r="M315" s="121">
        <v>160.94</v>
      </c>
      <c r="N315" s="121">
        <v>7180.9308797131589</v>
      </c>
      <c r="O315" s="121">
        <v>2.6334395855165914E-4</v>
      </c>
      <c r="P315" s="121">
        <v>1.1750060668258429E-2</v>
      </c>
      <c r="Q315" s="121">
        <v>160.94</v>
      </c>
      <c r="R315" s="121">
        <v>10481.366833642593</v>
      </c>
      <c r="S315" s="121">
        <v>4.879342356260486E-4</v>
      </c>
      <c r="T315" s="122">
        <v>3.1777169841491336E-2</v>
      </c>
      <c r="U315" s="10"/>
      <c r="V315" s="109"/>
      <c r="W315" s="104"/>
      <c r="X315" s="104"/>
      <c r="Y315" s="104"/>
      <c r="Z315" s="104"/>
      <c r="AA315" s="104"/>
      <c r="AB315" s="104"/>
      <c r="AC315" s="104"/>
      <c r="AD315" s="104"/>
      <c r="AE315" s="104"/>
      <c r="AF315" s="104"/>
      <c r="AG315" s="104"/>
      <c r="AH315" s="104"/>
      <c r="AI315" s="104"/>
      <c r="AJ315" s="104"/>
      <c r="AK315" s="104"/>
      <c r="AL315" s="104"/>
      <c r="AM315" s="104"/>
      <c r="AN315" s="104"/>
      <c r="AO315" s="109"/>
      <c r="AP315" s="104"/>
      <c r="AQ315" s="104"/>
      <c r="AR315" s="104"/>
      <c r="AS315" s="104"/>
      <c r="AT315" s="104"/>
      <c r="AU315" s="104"/>
      <c r="AV315" s="104"/>
      <c r="AW315" s="104"/>
      <c r="AX315" s="104"/>
      <c r="AY315" s="104"/>
      <c r="AZ315" s="104"/>
      <c r="BA315" s="104"/>
      <c r="BB315" s="104"/>
      <c r="BC315" s="104"/>
      <c r="BD315" s="104"/>
      <c r="BE315" s="104"/>
      <c r="BF315" s="104"/>
      <c r="BG315" s="104"/>
    </row>
    <row r="316" spans="1:59" x14ac:dyDescent="0.2">
      <c r="A316" s="10"/>
      <c r="B316" s="123"/>
      <c r="C316" s="121" t="s">
        <v>613</v>
      </c>
      <c r="D316" s="121" t="s">
        <v>229</v>
      </c>
      <c r="E316" s="121">
        <v>1.2272149180672573E-3</v>
      </c>
      <c r="F316" s="121">
        <v>2.2738329608520966E-3</v>
      </c>
      <c r="G316" s="121" t="s">
        <v>578</v>
      </c>
      <c r="H316" s="121" t="s">
        <v>479</v>
      </c>
      <c r="I316" s="121">
        <v>23.133543700000001</v>
      </c>
      <c r="J316" s="121">
        <v>-82.339669700000002</v>
      </c>
      <c r="K316" s="121">
        <v>31.230416000000002</v>
      </c>
      <c r="L316" s="121">
        <v>121.47370100000001</v>
      </c>
      <c r="M316" s="121">
        <v>160.94</v>
      </c>
      <c r="N316" s="121">
        <v>13490.135229465126</v>
      </c>
      <c r="O316" s="121">
        <v>1.9750796891374438E-4</v>
      </c>
      <c r="P316" s="121">
        <v>1.6555295200344263E-2</v>
      </c>
      <c r="Q316" s="121">
        <v>160.94</v>
      </c>
      <c r="R316" s="121">
        <v>10481.366833642593</v>
      </c>
      <c r="S316" s="121">
        <v>3.659506767195364E-4</v>
      </c>
      <c r="T316" s="122">
        <v>2.38328773811185E-2</v>
      </c>
      <c r="U316" s="10"/>
      <c r="V316" s="104"/>
      <c r="W316" s="104"/>
      <c r="X316" s="104"/>
      <c r="Y316" s="104"/>
      <c r="Z316" s="104"/>
      <c r="AA316" s="104"/>
      <c r="AB316" s="104"/>
      <c r="AC316" s="104"/>
      <c r="AD316" s="104"/>
      <c r="AE316" s="104"/>
      <c r="AF316" s="104"/>
      <c r="AG316" s="104"/>
      <c r="AH316" s="104"/>
      <c r="AI316" s="104"/>
      <c r="AJ316" s="104"/>
      <c r="AK316" s="104"/>
      <c r="AL316" s="104"/>
      <c r="AM316" s="104"/>
      <c r="AN316" s="104"/>
      <c r="AO316" s="109"/>
      <c r="AP316" s="104"/>
      <c r="AQ316" s="104"/>
      <c r="AR316" s="104"/>
      <c r="AS316" s="104"/>
      <c r="AT316" s="104"/>
      <c r="AU316" s="104"/>
      <c r="AV316" s="104"/>
      <c r="AW316" s="104"/>
      <c r="AX316" s="104"/>
      <c r="AY316" s="104"/>
      <c r="AZ316" s="104"/>
      <c r="BA316" s="104"/>
      <c r="BB316" s="104"/>
      <c r="BC316" s="104"/>
      <c r="BD316" s="104"/>
      <c r="BE316" s="104"/>
      <c r="BF316" s="104"/>
      <c r="BG316" s="104"/>
    </row>
    <row r="317" spans="1:59" x14ac:dyDescent="0.2">
      <c r="A317" s="10"/>
      <c r="B317" s="123"/>
      <c r="C317" s="121" t="s">
        <v>608</v>
      </c>
      <c r="D317" s="121" t="s">
        <v>229</v>
      </c>
      <c r="E317" s="121">
        <v>1.6362865574230097E-3</v>
      </c>
      <c r="F317" s="121">
        <v>3.031777281136129E-3</v>
      </c>
      <c r="G317" s="121" t="s">
        <v>582</v>
      </c>
      <c r="H317" s="121" t="s">
        <v>479</v>
      </c>
      <c r="I317" s="121">
        <v>-37.821584199999997</v>
      </c>
      <c r="J317" s="121">
        <v>144.9443459</v>
      </c>
      <c r="K317" s="121">
        <v>31.230416000000002</v>
      </c>
      <c r="L317" s="121">
        <v>121.47370100000001</v>
      </c>
      <c r="M317" s="121">
        <v>160.94</v>
      </c>
      <c r="N317" s="121">
        <v>8045.797334309631</v>
      </c>
      <c r="O317" s="121">
        <v>2.6334395855165914E-4</v>
      </c>
      <c r="P317" s="121">
        <v>1.3165230021880735E-2</v>
      </c>
      <c r="Q317" s="121">
        <v>160.94</v>
      </c>
      <c r="R317" s="121">
        <v>10481.366833642593</v>
      </c>
      <c r="S317" s="121">
        <v>4.879342356260486E-4</v>
      </c>
      <c r="T317" s="122">
        <v>3.1777169841491336E-2</v>
      </c>
      <c r="U317" s="10"/>
      <c r="V317" s="104"/>
      <c r="W317" s="104"/>
      <c r="X317" s="104"/>
      <c r="Y317" s="104"/>
      <c r="Z317" s="104"/>
      <c r="AA317" s="104"/>
      <c r="AB317" s="104"/>
      <c r="AC317" s="104"/>
      <c r="AD317" s="104"/>
      <c r="AE317" s="104"/>
      <c r="AF317" s="104"/>
      <c r="AG317" s="104"/>
      <c r="AH317" s="104"/>
      <c r="AI317" s="104"/>
      <c r="AJ317" s="104"/>
      <c r="AK317" s="104"/>
      <c r="AL317" s="104"/>
      <c r="AM317" s="104"/>
      <c r="AN317" s="104"/>
      <c r="AO317" s="109"/>
      <c r="AP317" s="104"/>
      <c r="AQ317" s="104"/>
      <c r="AR317" s="104"/>
      <c r="AS317" s="104"/>
      <c r="AT317" s="104"/>
      <c r="AU317" s="104"/>
      <c r="AV317" s="104"/>
      <c r="AW317" s="104"/>
      <c r="AX317" s="104"/>
      <c r="AY317" s="104"/>
      <c r="AZ317" s="104"/>
      <c r="BA317" s="104"/>
      <c r="BB317" s="104"/>
      <c r="BC317" s="104"/>
      <c r="BD317" s="104"/>
      <c r="BE317" s="104"/>
      <c r="BF317" s="104"/>
      <c r="BG317" s="104"/>
    </row>
    <row r="318" spans="1:59" x14ac:dyDescent="0.2">
      <c r="A318" s="10"/>
      <c r="B318" s="123"/>
      <c r="C318" s="121" t="s">
        <v>612</v>
      </c>
      <c r="D318" s="121" t="s">
        <v>615</v>
      </c>
      <c r="E318" s="121">
        <v>4.3621912087663424E-2</v>
      </c>
      <c r="F318" s="121">
        <v>8.0824426153924545E-2</v>
      </c>
      <c r="G318" s="121" t="s">
        <v>581</v>
      </c>
      <c r="H318" s="121" t="s">
        <v>579</v>
      </c>
      <c r="I318" s="121">
        <v>-5.8237994000000004</v>
      </c>
      <c r="J318" s="121">
        <v>13.4515381</v>
      </c>
      <c r="K318" s="121">
        <v>59.910840999999898</v>
      </c>
      <c r="L318" s="121">
        <v>10.7616546</v>
      </c>
      <c r="M318" s="121">
        <v>160.94</v>
      </c>
      <c r="N318" s="121">
        <v>7309.9453018744616</v>
      </c>
      <c r="O318" s="121">
        <v>7.0205105313885519E-3</v>
      </c>
      <c r="P318" s="121">
        <v>0.31887379132399607</v>
      </c>
      <c r="Q318" s="121">
        <v>160.94</v>
      </c>
      <c r="R318" s="121">
        <v>8633.0385283881769</v>
      </c>
      <c r="S318" s="121">
        <v>1.3007883145212616E-2</v>
      </c>
      <c r="T318" s="122">
        <v>0.69776038502169557</v>
      </c>
      <c r="U318" s="10"/>
      <c r="V318" s="104"/>
      <c r="W318" s="104"/>
      <c r="X318" s="104"/>
      <c r="Y318" s="104"/>
      <c r="Z318" s="104"/>
      <c r="AA318" s="104"/>
      <c r="AB318" s="104"/>
      <c r="AC318" s="104"/>
      <c r="AD318" s="104"/>
      <c r="AE318" s="104"/>
      <c r="AF318" s="104"/>
      <c r="AG318" s="104"/>
      <c r="AH318" s="104"/>
      <c r="AI318" s="104"/>
      <c r="AJ318" s="104"/>
      <c r="AK318" s="104"/>
      <c r="AL318" s="104"/>
      <c r="AM318" s="104"/>
      <c r="AN318" s="104"/>
      <c r="AO318" s="109"/>
      <c r="AP318" s="104"/>
      <c r="AQ318" s="104"/>
      <c r="AR318" s="104"/>
      <c r="AS318" s="104"/>
      <c r="AT318" s="104"/>
      <c r="AU318" s="104"/>
      <c r="AV318" s="104"/>
      <c r="AW318" s="104"/>
      <c r="AX318" s="104"/>
      <c r="AY318" s="104"/>
      <c r="AZ318" s="104"/>
      <c r="BA318" s="104"/>
      <c r="BB318" s="104"/>
      <c r="BC318" s="104"/>
      <c r="BD318" s="104"/>
      <c r="BE318" s="104"/>
      <c r="BF318" s="104"/>
      <c r="BG318" s="104"/>
    </row>
    <row r="319" spans="1:59" x14ac:dyDescent="0.2">
      <c r="A319" s="10"/>
      <c r="B319" s="123"/>
      <c r="C319" s="121" t="s">
        <v>583</v>
      </c>
      <c r="D319" s="121" t="s">
        <v>615</v>
      </c>
      <c r="E319" s="121">
        <v>2.5288064978355607E-3</v>
      </c>
      <c r="F319" s="121">
        <v>4.6854739799376552E-3</v>
      </c>
      <c r="G319" s="121" t="s">
        <v>573</v>
      </c>
      <c r="H319" s="121" t="s">
        <v>579</v>
      </c>
      <c r="I319" s="121">
        <v>44.725277800000001</v>
      </c>
      <c r="J319" s="121">
        <v>37.7936111</v>
      </c>
      <c r="K319" s="121">
        <v>59.910840999999898</v>
      </c>
      <c r="L319" s="121">
        <v>10.7616546</v>
      </c>
      <c r="M319" s="121">
        <v>160.94</v>
      </c>
      <c r="N319" s="121">
        <v>2469.9855187092594</v>
      </c>
      <c r="O319" s="121">
        <v>4.0698611776165516E-4</v>
      </c>
      <c r="P319" s="121">
        <v>6.2461154292717128E-3</v>
      </c>
      <c r="Q319" s="121">
        <v>160.94</v>
      </c>
      <c r="R319" s="121">
        <v>8633.0385283881769</v>
      </c>
      <c r="S319" s="121">
        <v>7.540801823311663E-4</v>
      </c>
      <c r="T319" s="122">
        <v>4.0449877392562075E-2</v>
      </c>
      <c r="U319" s="10"/>
      <c r="V319" s="104"/>
      <c r="W319" s="104"/>
      <c r="X319" s="104"/>
      <c r="Y319" s="104"/>
      <c r="Z319" s="104"/>
      <c r="AA319" s="104"/>
      <c r="AB319" s="104"/>
      <c r="AC319" s="104"/>
      <c r="AD319" s="104"/>
      <c r="AE319" s="104"/>
      <c r="AF319" s="104"/>
      <c r="AG319" s="104"/>
      <c r="AH319" s="104"/>
      <c r="AI319" s="104"/>
      <c r="AJ319" s="104"/>
      <c r="AK319" s="104"/>
      <c r="AL319" s="104"/>
      <c r="AM319" s="104"/>
      <c r="AN319" s="104"/>
      <c r="AO319" s="109"/>
      <c r="AP319" s="104"/>
      <c r="AQ319" s="104"/>
      <c r="AR319" s="104"/>
      <c r="AS319" s="104"/>
      <c r="AT319" s="104"/>
      <c r="AU319" s="104"/>
      <c r="AV319" s="104"/>
      <c r="AW319" s="104"/>
      <c r="AX319" s="104"/>
      <c r="AY319" s="104"/>
      <c r="AZ319" s="104"/>
      <c r="BA319" s="104"/>
      <c r="BB319" s="104"/>
      <c r="BC319" s="104"/>
      <c r="BD319" s="104"/>
      <c r="BE319" s="104"/>
      <c r="BF319" s="104"/>
      <c r="BG319" s="104"/>
    </row>
    <row r="320" spans="1:59" x14ac:dyDescent="0.2">
      <c r="A320" s="10"/>
      <c r="B320" s="123"/>
      <c r="C320" s="121" t="s">
        <v>613</v>
      </c>
      <c r="D320" s="121" t="s">
        <v>615</v>
      </c>
      <c r="E320" s="121">
        <v>1.8966048733766708E-3</v>
      </c>
      <c r="F320" s="121">
        <v>3.5141054849532408E-3</v>
      </c>
      <c r="G320" s="121" t="s">
        <v>578</v>
      </c>
      <c r="H320" s="121" t="s">
        <v>579</v>
      </c>
      <c r="I320" s="121">
        <v>23.133543700000001</v>
      </c>
      <c r="J320" s="121">
        <v>-82.339669700000002</v>
      </c>
      <c r="K320" s="121">
        <v>59.910840999999898</v>
      </c>
      <c r="L320" s="121">
        <v>10.7616546</v>
      </c>
      <c r="M320" s="121">
        <v>160.94</v>
      </c>
      <c r="N320" s="121">
        <v>7983.8118081979128</v>
      </c>
      <c r="O320" s="121">
        <v>3.052395883212414E-4</v>
      </c>
      <c r="P320" s="121">
        <v>1.5142136383550371E-2</v>
      </c>
      <c r="Q320" s="121">
        <v>160.94</v>
      </c>
      <c r="R320" s="121">
        <v>8633.0385283881769</v>
      </c>
      <c r="S320" s="121">
        <v>5.6556013674837456E-4</v>
      </c>
      <c r="T320" s="122">
        <v>3.0337408044421546E-2</v>
      </c>
      <c r="U320" s="10"/>
      <c r="V320" s="104"/>
      <c r="W320" s="104"/>
      <c r="X320" s="104"/>
      <c r="Y320" s="104"/>
      <c r="Z320" s="104"/>
      <c r="AA320" s="104"/>
      <c r="AB320" s="104"/>
      <c r="AC320" s="104"/>
      <c r="AD320" s="104"/>
      <c r="AE320" s="104"/>
      <c r="AF320" s="104"/>
      <c r="AG320" s="104"/>
      <c r="AH320" s="104"/>
      <c r="AI320" s="104"/>
      <c r="AJ320" s="104"/>
      <c r="AK320" s="104"/>
      <c r="AL320" s="104"/>
      <c r="AM320" s="104"/>
      <c r="AN320" s="104"/>
      <c r="AO320" s="109"/>
      <c r="AP320" s="104"/>
      <c r="AQ320" s="104"/>
      <c r="AR320" s="104"/>
      <c r="AS320" s="104"/>
      <c r="AT320" s="104"/>
      <c r="AU320" s="104"/>
      <c r="AV320" s="104"/>
      <c r="AW320" s="104"/>
      <c r="AX320" s="104"/>
      <c r="AY320" s="104"/>
      <c r="AZ320" s="104"/>
      <c r="BA320" s="104"/>
      <c r="BB320" s="104"/>
      <c r="BC320" s="104"/>
      <c r="BD320" s="104"/>
      <c r="BE320" s="104"/>
      <c r="BF320" s="104"/>
      <c r="BG320" s="104"/>
    </row>
    <row r="321" spans="1:59" x14ac:dyDescent="0.2">
      <c r="A321" s="10"/>
      <c r="B321" s="123"/>
      <c r="C321" s="121" t="s">
        <v>608</v>
      </c>
      <c r="D321" s="121" t="s">
        <v>615</v>
      </c>
      <c r="E321" s="121">
        <v>2.5288064978355607E-3</v>
      </c>
      <c r="F321" s="121">
        <v>4.6854739799376552E-3</v>
      </c>
      <c r="G321" s="121" t="s">
        <v>582</v>
      </c>
      <c r="H321" s="121" t="s">
        <v>579</v>
      </c>
      <c r="I321" s="121">
        <v>-37.821584199999997</v>
      </c>
      <c r="J321" s="121">
        <v>144.9443459</v>
      </c>
      <c r="K321" s="121">
        <v>59.910840999999898</v>
      </c>
      <c r="L321" s="121">
        <v>10.7616546</v>
      </c>
      <c r="M321" s="121">
        <v>160.94</v>
      </c>
      <c r="N321" s="121">
        <v>15998.095369562267</v>
      </c>
      <c r="O321" s="121">
        <v>4.0698611776165516E-4</v>
      </c>
      <c r="P321" s="121">
        <v>4.0456087523542052E-2</v>
      </c>
      <c r="Q321" s="121">
        <v>160.94</v>
      </c>
      <c r="R321" s="121">
        <v>8633.0385283881769</v>
      </c>
      <c r="S321" s="121">
        <v>7.540801823311663E-4</v>
      </c>
      <c r="T321" s="122">
        <v>4.0449877392562075E-2</v>
      </c>
      <c r="U321" s="10"/>
      <c r="V321" s="104"/>
      <c r="W321" s="104"/>
      <c r="X321" s="104"/>
      <c r="Y321" s="104"/>
      <c r="Z321" s="104"/>
      <c r="AA321" s="104"/>
      <c r="AB321" s="104"/>
      <c r="AC321" s="104"/>
      <c r="AD321" s="104"/>
      <c r="AE321" s="104"/>
      <c r="AF321" s="104"/>
      <c r="AG321" s="104"/>
      <c r="AH321" s="104"/>
      <c r="AI321" s="104"/>
      <c r="AJ321" s="104"/>
      <c r="AK321" s="104"/>
      <c r="AL321" s="104"/>
      <c r="AM321" s="104"/>
      <c r="AN321" s="104"/>
      <c r="AO321" s="109"/>
      <c r="AP321" s="104"/>
      <c r="AQ321" s="104"/>
      <c r="AR321" s="104"/>
      <c r="AS321" s="104"/>
      <c r="AT321" s="104"/>
      <c r="AU321" s="104"/>
      <c r="AV321" s="104"/>
      <c r="AW321" s="104"/>
      <c r="AX321" s="104"/>
      <c r="AY321" s="104"/>
      <c r="AZ321" s="104"/>
      <c r="BA321" s="104"/>
      <c r="BB321" s="104"/>
      <c r="BC321" s="104"/>
      <c r="BD321" s="104"/>
      <c r="BE321" s="104"/>
      <c r="BF321" s="104"/>
      <c r="BG321" s="104"/>
    </row>
    <row r="322" spans="1:59" x14ac:dyDescent="0.2">
      <c r="A322" s="10"/>
      <c r="B322" s="123"/>
      <c r="C322" s="121" t="s">
        <v>612</v>
      </c>
      <c r="D322" s="121" t="s">
        <v>170</v>
      </c>
      <c r="E322" s="121">
        <v>3.3357932772919097E-2</v>
      </c>
      <c r="F322" s="121">
        <v>6.1806914117707008E-2</v>
      </c>
      <c r="G322" s="121" t="s">
        <v>581</v>
      </c>
      <c r="H322" s="121" t="s">
        <v>480</v>
      </c>
      <c r="I322" s="121">
        <v>-5.8237994000000004</v>
      </c>
      <c r="J322" s="121">
        <v>13.4515381</v>
      </c>
      <c r="K322" s="121">
        <v>35.616811599999998</v>
      </c>
      <c r="L322" s="121">
        <v>139.79578069999999</v>
      </c>
      <c r="M322" s="121">
        <v>160.94</v>
      </c>
      <c r="N322" s="121">
        <v>13646.560507891643</v>
      </c>
      <c r="O322" s="121">
        <v>5.3686257004735994E-3</v>
      </c>
      <c r="P322" s="121">
        <v>0.45522104800382213</v>
      </c>
      <c r="Q322" s="121">
        <v>160.94</v>
      </c>
      <c r="R322" s="121">
        <v>8852.6976130126332</v>
      </c>
      <c r="S322" s="121">
        <v>9.9472047581037649E-3</v>
      </c>
      <c r="T322" s="122">
        <v>0.54715792107750172</v>
      </c>
      <c r="U322" s="10"/>
      <c r="V322" s="104"/>
      <c r="W322" s="104"/>
      <c r="X322" s="104"/>
      <c r="Y322" s="104"/>
      <c r="Z322" s="104"/>
      <c r="AA322" s="104"/>
      <c r="AB322" s="104"/>
      <c r="AC322" s="104"/>
      <c r="AD322" s="104"/>
      <c r="AE322" s="104"/>
      <c r="AF322" s="104"/>
      <c r="AG322" s="104"/>
      <c r="AH322" s="104"/>
      <c r="AI322" s="104"/>
      <c r="AJ322" s="104"/>
      <c r="AK322" s="104"/>
      <c r="AL322" s="104"/>
      <c r="AM322" s="104"/>
      <c r="AN322" s="104"/>
      <c r="AO322" s="109"/>
      <c r="AP322" s="104"/>
      <c r="AQ322" s="104"/>
      <c r="AR322" s="104"/>
      <c r="AS322" s="104"/>
      <c r="AT322" s="104"/>
      <c r="AU322" s="104"/>
      <c r="AV322" s="104"/>
      <c r="AW322" s="104"/>
      <c r="AX322" s="104"/>
      <c r="AY322" s="104"/>
      <c r="AZ322" s="104"/>
      <c r="BA322" s="104"/>
      <c r="BB322" s="104"/>
      <c r="BC322" s="104"/>
      <c r="BD322" s="104"/>
      <c r="BE322" s="104"/>
      <c r="BF322" s="104"/>
      <c r="BG322" s="104"/>
    </row>
    <row r="323" spans="1:59" x14ac:dyDescent="0.2">
      <c r="A323" s="10"/>
      <c r="B323" s="123"/>
      <c r="C323" s="121" t="s">
        <v>583</v>
      </c>
      <c r="D323" s="121" t="s">
        <v>170</v>
      </c>
      <c r="E323" s="121">
        <v>1.933793204227194E-3</v>
      </c>
      <c r="F323" s="121">
        <v>3.5830095140699722E-3</v>
      </c>
      <c r="G323" s="121" t="s">
        <v>573</v>
      </c>
      <c r="H323" s="121" t="s">
        <v>480</v>
      </c>
      <c r="I323" s="121">
        <v>44.725277800000001</v>
      </c>
      <c r="J323" s="121">
        <v>37.7936111</v>
      </c>
      <c r="K323" s="121">
        <v>35.616811599999998</v>
      </c>
      <c r="L323" s="121">
        <v>139.79578069999999</v>
      </c>
      <c r="M323" s="121">
        <v>160.94</v>
      </c>
      <c r="N323" s="121">
        <v>8157.0166205966498</v>
      </c>
      <c r="O323" s="121">
        <v>3.1122467828832462E-4</v>
      </c>
      <c r="P323" s="121">
        <v>1.5773983307678072E-2</v>
      </c>
      <c r="Q323" s="121">
        <v>160.94</v>
      </c>
      <c r="R323" s="121">
        <v>8852.6976130126332</v>
      </c>
      <c r="S323" s="121">
        <v>5.7664955119442131E-4</v>
      </c>
      <c r="T323" s="122">
        <v>3.1719299772608796E-2</v>
      </c>
      <c r="U323" s="10"/>
      <c r="V323" s="104"/>
      <c r="W323" s="104"/>
      <c r="X323" s="104"/>
      <c r="Y323" s="104"/>
      <c r="Z323" s="104"/>
      <c r="AA323" s="104"/>
      <c r="AB323" s="104"/>
      <c r="AC323" s="104"/>
      <c r="AD323" s="104"/>
      <c r="AE323" s="104"/>
      <c r="AF323" s="104"/>
      <c r="AG323" s="104"/>
      <c r="AH323" s="104"/>
      <c r="AI323" s="104"/>
      <c r="AJ323" s="104"/>
      <c r="AK323" s="104"/>
      <c r="AL323" s="104"/>
      <c r="AM323" s="104"/>
      <c r="AN323" s="104"/>
      <c r="AO323" s="109"/>
      <c r="AP323" s="104"/>
      <c r="AQ323" s="104"/>
      <c r="AR323" s="104"/>
      <c r="AS323" s="104"/>
      <c r="AT323" s="104"/>
      <c r="AU323" s="104"/>
      <c r="AV323" s="104"/>
      <c r="AW323" s="104"/>
      <c r="AX323" s="104"/>
      <c r="AY323" s="104"/>
      <c r="AZ323" s="104"/>
      <c r="BA323" s="104"/>
      <c r="BB323" s="104"/>
      <c r="BC323" s="104"/>
      <c r="BD323" s="104"/>
      <c r="BE323" s="104"/>
      <c r="BF323" s="104"/>
      <c r="BG323" s="104"/>
    </row>
    <row r="324" spans="1:59" x14ac:dyDescent="0.2">
      <c r="A324" s="10"/>
      <c r="B324" s="123"/>
      <c r="C324" s="121" t="s">
        <v>613</v>
      </c>
      <c r="D324" s="121" t="s">
        <v>170</v>
      </c>
      <c r="E324" s="121">
        <v>1.4503449031703954E-3</v>
      </c>
      <c r="F324" s="121">
        <v>2.6872571355524792E-3</v>
      </c>
      <c r="G324" s="121" t="s">
        <v>578</v>
      </c>
      <c r="H324" s="121" t="s">
        <v>480</v>
      </c>
      <c r="I324" s="121">
        <v>23.133543700000001</v>
      </c>
      <c r="J324" s="121">
        <v>-82.339669700000002</v>
      </c>
      <c r="K324" s="121">
        <v>35.616811599999998</v>
      </c>
      <c r="L324" s="121">
        <v>139.79578069999999</v>
      </c>
      <c r="M324" s="121">
        <v>160.94</v>
      </c>
      <c r="N324" s="121">
        <v>12147.81389610308</v>
      </c>
      <c r="O324" s="121">
        <v>2.3341850871624341E-4</v>
      </c>
      <c r="P324" s="121">
        <v>1.7618519968875604E-2</v>
      </c>
      <c r="Q324" s="121">
        <v>160.94</v>
      </c>
      <c r="R324" s="121">
        <v>8852.6976130126332</v>
      </c>
      <c r="S324" s="121">
        <v>4.3248716339581598E-4</v>
      </c>
      <c r="T324" s="122">
        <v>2.3789474829456599E-2</v>
      </c>
      <c r="U324" s="10"/>
      <c r="V324" s="104"/>
      <c r="W324" s="104"/>
      <c r="X324" s="104"/>
      <c r="Y324" s="104"/>
      <c r="Z324" s="104"/>
      <c r="AA324" s="104"/>
      <c r="AB324" s="104"/>
      <c r="AC324" s="104"/>
      <c r="AD324" s="104"/>
      <c r="AE324" s="104"/>
      <c r="AF324" s="104"/>
      <c r="AG324" s="104"/>
      <c r="AH324" s="104"/>
      <c r="AI324" s="104"/>
      <c r="AJ324" s="104"/>
      <c r="AK324" s="104"/>
      <c r="AL324" s="104"/>
      <c r="AM324" s="104"/>
      <c r="AN324" s="104"/>
      <c r="AO324" s="109"/>
      <c r="AP324" s="104"/>
      <c r="AQ324" s="104"/>
      <c r="AR324" s="104"/>
      <c r="AS324" s="104"/>
      <c r="AT324" s="104"/>
      <c r="AU324" s="104"/>
      <c r="AV324" s="104"/>
      <c r="AW324" s="104"/>
      <c r="AX324" s="104"/>
      <c r="AY324" s="104"/>
      <c r="AZ324" s="104"/>
      <c r="BA324" s="104"/>
      <c r="BB324" s="104"/>
      <c r="BC324" s="104"/>
      <c r="BD324" s="104"/>
      <c r="BE324" s="104"/>
      <c r="BF324" s="104"/>
      <c r="BG324" s="104"/>
    </row>
    <row r="325" spans="1:59" x14ac:dyDescent="0.2">
      <c r="A325" s="10"/>
      <c r="B325" s="248"/>
      <c r="C325" s="128" t="s">
        <v>608</v>
      </c>
      <c r="D325" s="128" t="s">
        <v>170</v>
      </c>
      <c r="E325" s="128">
        <v>1.933793204227194E-3</v>
      </c>
      <c r="F325" s="128">
        <v>3.5830095140699722E-3</v>
      </c>
      <c r="G325" s="128" t="s">
        <v>582</v>
      </c>
      <c r="H325" s="128" t="s">
        <v>480</v>
      </c>
      <c r="I325" s="128">
        <v>-37.821584199999997</v>
      </c>
      <c r="J325" s="128">
        <v>144.9443459</v>
      </c>
      <c r="K325" s="128">
        <v>35.616811599999998</v>
      </c>
      <c r="L325" s="128">
        <v>139.79578069999999</v>
      </c>
      <c r="M325" s="128">
        <v>160.94</v>
      </c>
      <c r="N325" s="128">
        <v>8171.9089193269265</v>
      </c>
      <c r="O325" s="128">
        <v>3.1122467828832462E-4</v>
      </c>
      <c r="P325" s="128">
        <v>1.5802781933758003E-2</v>
      </c>
      <c r="Q325" s="128">
        <v>160.94</v>
      </c>
      <c r="R325" s="128">
        <v>8852.6976130126332</v>
      </c>
      <c r="S325" s="128">
        <v>5.7664955119442131E-4</v>
      </c>
      <c r="T325" s="129">
        <v>3.1719299772608796E-2</v>
      </c>
      <c r="U325" s="10"/>
      <c r="V325" s="104"/>
      <c r="W325" s="104"/>
      <c r="X325" s="104"/>
      <c r="Y325" s="104"/>
      <c r="Z325" s="104"/>
      <c r="AA325" s="104"/>
      <c r="AB325" s="104"/>
      <c r="AC325" s="104"/>
      <c r="AD325" s="104"/>
      <c r="AE325" s="104"/>
      <c r="AF325" s="104"/>
      <c r="AG325" s="104"/>
      <c r="AH325" s="104"/>
      <c r="AI325" s="104"/>
      <c r="AJ325" s="104"/>
      <c r="AK325" s="104"/>
      <c r="AL325" s="104"/>
      <c r="AM325" s="104"/>
      <c r="AN325" s="104"/>
      <c r="AO325" s="109"/>
      <c r="AP325" s="104"/>
      <c r="AQ325" s="104"/>
      <c r="AR325" s="104"/>
      <c r="AS325" s="104"/>
      <c r="AT325" s="104"/>
      <c r="AU325" s="104"/>
      <c r="AV325" s="104"/>
      <c r="AW325" s="104"/>
      <c r="AX325" s="104"/>
      <c r="AY325" s="104"/>
      <c r="AZ325" s="104"/>
      <c r="BA325" s="104"/>
      <c r="BB325" s="104"/>
      <c r="BC325" s="104"/>
      <c r="BD325" s="104"/>
      <c r="BE325" s="104"/>
      <c r="BF325" s="104"/>
      <c r="BG325" s="104"/>
    </row>
    <row r="326" spans="1:59" x14ac:dyDescent="0.2">
      <c r="A326" s="10"/>
      <c r="B326" s="249"/>
      <c r="C326" s="121"/>
      <c r="D326" s="121"/>
      <c r="E326" s="121"/>
      <c r="F326" s="121"/>
      <c r="G326" s="121"/>
      <c r="H326" s="121"/>
      <c r="I326" s="121"/>
      <c r="J326" s="121"/>
      <c r="K326" s="121"/>
      <c r="L326" s="121"/>
      <c r="M326" s="121"/>
      <c r="N326" s="121"/>
      <c r="O326" s="121"/>
      <c r="P326" s="121"/>
      <c r="Q326" s="121"/>
      <c r="R326" s="121"/>
      <c r="S326" s="121"/>
      <c r="T326" s="121"/>
      <c r="U326" s="10"/>
      <c r="V326" s="104"/>
      <c r="W326" s="104"/>
      <c r="X326" s="104"/>
      <c r="Y326" s="104"/>
      <c r="Z326" s="104"/>
      <c r="AA326" s="104"/>
      <c r="AB326" s="104"/>
      <c r="AC326" s="104"/>
      <c r="AD326" s="104"/>
      <c r="AE326" s="104"/>
      <c r="AF326" s="104"/>
      <c r="AG326" s="104"/>
      <c r="AH326" s="104"/>
      <c r="AI326" s="104"/>
      <c r="AJ326" s="104"/>
      <c r="AK326" s="104"/>
      <c r="AL326" s="104"/>
      <c r="AM326" s="104"/>
      <c r="AN326" s="104"/>
      <c r="AO326" s="109"/>
      <c r="AP326" s="104"/>
      <c r="AQ326" s="104"/>
      <c r="AR326" s="104"/>
      <c r="AS326" s="104"/>
      <c r="AT326" s="104"/>
      <c r="AU326" s="104"/>
      <c r="AV326" s="104"/>
      <c r="AW326" s="104"/>
      <c r="AX326" s="104"/>
      <c r="AY326" s="104"/>
      <c r="AZ326" s="104"/>
      <c r="BA326" s="104"/>
      <c r="BB326" s="104"/>
      <c r="BC326" s="104"/>
      <c r="BD326" s="104"/>
      <c r="BE326" s="104"/>
      <c r="BF326" s="104"/>
      <c r="BG326" s="104"/>
    </row>
    <row r="327" spans="1:59" x14ac:dyDescent="0.2">
      <c r="A327" s="10"/>
      <c r="B327" s="249"/>
      <c r="C327" s="121"/>
      <c r="D327" s="121"/>
      <c r="E327" s="121"/>
      <c r="F327" s="121"/>
      <c r="G327" s="121"/>
      <c r="H327" s="121"/>
      <c r="I327" s="121"/>
      <c r="J327" s="121"/>
      <c r="K327" s="121"/>
      <c r="L327" s="121"/>
      <c r="M327" s="121"/>
      <c r="N327" s="121"/>
      <c r="O327" s="121"/>
      <c r="P327" s="121"/>
      <c r="Q327" s="121"/>
      <c r="R327" s="121"/>
      <c r="S327" s="121"/>
      <c r="T327" s="121"/>
      <c r="U327" s="10"/>
      <c r="V327" s="104"/>
      <c r="W327" s="104"/>
      <c r="X327" s="104"/>
      <c r="Y327" s="104"/>
      <c r="Z327" s="104"/>
      <c r="AA327" s="104"/>
      <c r="AB327" s="104"/>
      <c r="AC327" s="104"/>
      <c r="AD327" s="104"/>
      <c r="AE327" s="104"/>
      <c r="AF327" s="104"/>
      <c r="AG327" s="104"/>
      <c r="AH327" s="104"/>
      <c r="AI327" s="104"/>
      <c r="AJ327" s="104"/>
      <c r="AK327" s="104"/>
      <c r="AL327" s="104"/>
      <c r="AM327" s="104"/>
      <c r="AN327" s="104"/>
      <c r="AO327" s="109"/>
      <c r="AP327" s="104"/>
      <c r="AQ327" s="104"/>
      <c r="AR327" s="104"/>
      <c r="AS327" s="104"/>
      <c r="AT327" s="104"/>
      <c r="AU327" s="104"/>
      <c r="AV327" s="104"/>
      <c r="AW327" s="104"/>
      <c r="AX327" s="104"/>
      <c r="AY327" s="104"/>
      <c r="AZ327" s="104"/>
      <c r="BA327" s="104"/>
      <c r="BB327" s="104"/>
      <c r="BC327" s="104"/>
      <c r="BD327" s="104"/>
      <c r="BE327" s="104"/>
      <c r="BF327" s="104"/>
      <c r="BG327" s="104"/>
    </row>
    <row r="328" spans="1:59" x14ac:dyDescent="0.2">
      <c r="A328" s="10"/>
      <c r="B328" s="250"/>
      <c r="C328" s="133" t="s">
        <v>569</v>
      </c>
      <c r="D328" s="133" t="s">
        <v>557</v>
      </c>
      <c r="E328" s="133" t="s">
        <v>560</v>
      </c>
      <c r="F328" s="133" t="s">
        <v>569</v>
      </c>
      <c r="G328" s="133" t="s">
        <v>557</v>
      </c>
      <c r="H328" s="133" t="s">
        <v>497</v>
      </c>
      <c r="I328" s="133" t="s">
        <v>498</v>
      </c>
      <c r="J328" s="133" t="s">
        <v>558</v>
      </c>
      <c r="K328" s="133" t="s">
        <v>559</v>
      </c>
      <c r="L328" s="133" t="s">
        <v>317</v>
      </c>
      <c r="M328" s="133" t="s">
        <v>307</v>
      </c>
      <c r="N328" s="133" t="s">
        <v>596</v>
      </c>
      <c r="O328" s="150" t="s">
        <v>597</v>
      </c>
      <c r="P328" s="10"/>
      <c r="Q328" s="10"/>
      <c r="R328" s="10"/>
      <c r="S328" s="10"/>
      <c r="T328" s="10"/>
      <c r="U328" s="10"/>
      <c r="V328" s="104"/>
      <c r="W328" s="104"/>
      <c r="X328" s="104"/>
      <c r="Y328" s="104"/>
      <c r="Z328" s="104"/>
      <c r="AA328" s="104"/>
      <c r="AB328" s="104"/>
      <c r="AC328" s="104"/>
      <c r="AD328" s="104"/>
      <c r="AE328" s="104"/>
      <c r="AF328" s="104"/>
      <c r="AG328" s="104"/>
      <c r="AH328" s="104"/>
      <c r="AI328" s="104"/>
      <c r="AJ328" s="104"/>
      <c r="AK328" s="104"/>
      <c r="AL328" s="104"/>
      <c r="AM328" s="104"/>
      <c r="AN328" s="104"/>
      <c r="AO328" s="109"/>
      <c r="AP328" s="104"/>
      <c r="AQ328" s="104"/>
      <c r="AR328" s="104"/>
      <c r="AS328" s="104"/>
      <c r="AT328" s="104"/>
      <c r="AU328" s="104"/>
      <c r="AV328" s="104"/>
      <c r="AW328" s="104"/>
      <c r="AX328" s="104"/>
      <c r="AY328" s="104"/>
      <c r="AZ328" s="104"/>
      <c r="BA328" s="104"/>
      <c r="BB328" s="104"/>
      <c r="BC328" s="104"/>
      <c r="BD328" s="104"/>
      <c r="BE328" s="104"/>
      <c r="BF328" s="104"/>
      <c r="BG328" s="104"/>
    </row>
    <row r="329" spans="1:59" x14ac:dyDescent="0.2">
      <c r="A329" s="10"/>
      <c r="B329" s="112" t="s">
        <v>373</v>
      </c>
      <c r="C329" s="113" t="s">
        <v>310</v>
      </c>
      <c r="D329" s="113" t="s">
        <v>310</v>
      </c>
      <c r="E329" s="113">
        <v>0.81372696927839983</v>
      </c>
      <c r="F329" s="113" t="s">
        <v>478</v>
      </c>
      <c r="G329" s="113" t="s">
        <v>478</v>
      </c>
      <c r="H329" s="113">
        <v>33.736540099999999</v>
      </c>
      <c r="I329" s="113">
        <v>-118.264982</v>
      </c>
      <c r="J329" s="113">
        <v>33.736540099999999</v>
      </c>
      <c r="K329" s="113">
        <v>-118.264982</v>
      </c>
      <c r="L329" s="113">
        <v>80.47</v>
      </c>
      <c r="M329" s="113">
        <v>0</v>
      </c>
      <c r="N329" s="113">
        <v>6.548060921783283E-2</v>
      </c>
      <c r="O329" s="114">
        <v>0</v>
      </c>
      <c r="P329" s="10"/>
      <c r="Q329" s="10"/>
      <c r="R329" s="10"/>
      <c r="S329" s="10"/>
      <c r="T329" s="10"/>
      <c r="U329" s="10"/>
      <c r="V329" s="104"/>
      <c r="W329" s="104"/>
      <c r="X329" s="104"/>
      <c r="Y329" s="104"/>
      <c r="Z329" s="104"/>
      <c r="AA329" s="104"/>
      <c r="AB329" s="104"/>
      <c r="AC329" s="104"/>
      <c r="AD329" s="104"/>
      <c r="AE329" s="104"/>
      <c r="AF329" s="104"/>
      <c r="AG329" s="104"/>
      <c r="AH329" s="104"/>
      <c r="AI329" s="104"/>
      <c r="AJ329" s="104"/>
      <c r="AK329" s="104"/>
      <c r="AL329" s="104"/>
      <c r="AM329" s="104"/>
      <c r="AN329" s="104"/>
      <c r="AO329" s="109"/>
      <c r="AP329" s="104"/>
      <c r="AQ329" s="104"/>
      <c r="AR329" s="104"/>
      <c r="AS329" s="104"/>
      <c r="AT329" s="104"/>
      <c r="AU329" s="104"/>
      <c r="AV329" s="104"/>
      <c r="AW329" s="104"/>
      <c r="AX329" s="104"/>
      <c r="AY329" s="104"/>
      <c r="AZ329" s="104"/>
      <c r="BA329" s="104"/>
      <c r="BB329" s="104"/>
      <c r="BC329" s="104"/>
      <c r="BD329" s="104"/>
      <c r="BE329" s="104"/>
      <c r="BF329" s="104"/>
      <c r="BG329" s="104"/>
    </row>
    <row r="330" spans="1:59" x14ac:dyDescent="0.2">
      <c r="A330" s="10"/>
      <c r="B330" s="112"/>
      <c r="C330" s="113" t="s">
        <v>235</v>
      </c>
      <c r="D330" s="113" t="s">
        <v>310</v>
      </c>
      <c r="E330" s="113">
        <v>0.11016611276384487</v>
      </c>
      <c r="F330" s="113" t="s">
        <v>580</v>
      </c>
      <c r="G330" s="113" t="s">
        <v>478</v>
      </c>
      <c r="H330" s="113">
        <v>49.288918500000001</v>
      </c>
      <c r="I330" s="113">
        <v>-123.11147</v>
      </c>
      <c r="J330" s="113">
        <v>33.736540099999999</v>
      </c>
      <c r="K330" s="113">
        <v>-118.264982</v>
      </c>
      <c r="L330" s="113">
        <v>160.94</v>
      </c>
      <c r="M330" s="113">
        <v>1776.2764536658883</v>
      </c>
      <c r="N330" s="113">
        <v>1.7730134188213193E-2</v>
      </c>
      <c r="O330" s="114">
        <v>0.19568547209431872</v>
      </c>
      <c r="P330" s="10"/>
      <c r="Q330" s="10"/>
      <c r="R330" s="10"/>
      <c r="S330" s="10"/>
      <c r="T330" s="10"/>
      <c r="U330" s="10"/>
      <c r="V330" s="104"/>
      <c r="W330" s="104"/>
      <c r="X330" s="104"/>
      <c r="Y330" s="104"/>
      <c r="Z330" s="104"/>
      <c r="AA330" s="104"/>
      <c r="AB330" s="104"/>
      <c r="AC330" s="104"/>
      <c r="AD330" s="104"/>
      <c r="AE330" s="104"/>
      <c r="AF330" s="104"/>
      <c r="AG330" s="104"/>
      <c r="AH330" s="104"/>
      <c r="AI330" s="104"/>
      <c r="AJ330" s="104"/>
      <c r="AK330" s="104"/>
      <c r="AL330" s="104"/>
      <c r="AM330" s="104"/>
      <c r="AN330" s="104"/>
      <c r="AO330" s="109"/>
      <c r="AP330" s="104"/>
      <c r="AQ330" s="104"/>
      <c r="AR330" s="104"/>
      <c r="AS330" s="104"/>
      <c r="AT330" s="104"/>
      <c r="AU330" s="104"/>
      <c r="AV330" s="104"/>
      <c r="AW330" s="104"/>
      <c r="AX330" s="104"/>
      <c r="AY330" s="104"/>
      <c r="AZ330" s="104"/>
      <c r="BA330" s="104"/>
      <c r="BB330" s="104"/>
      <c r="BC330" s="104"/>
      <c r="BD330" s="104"/>
      <c r="BE330" s="104"/>
      <c r="BF330" s="104"/>
      <c r="BG330" s="104"/>
    </row>
    <row r="331" spans="1:59" x14ac:dyDescent="0.2">
      <c r="A331" s="10"/>
      <c r="B331" s="112"/>
      <c r="C331" s="113" t="s">
        <v>583</v>
      </c>
      <c r="D331" s="113" t="s">
        <v>310</v>
      </c>
      <c r="E331" s="113">
        <v>2.0656146143220918E-2</v>
      </c>
      <c r="F331" s="113" t="s">
        <v>573</v>
      </c>
      <c r="G331" s="113" t="s">
        <v>478</v>
      </c>
      <c r="H331" s="113">
        <v>44.725277800000001</v>
      </c>
      <c r="I331" s="113">
        <v>37.7936111</v>
      </c>
      <c r="J331" s="113">
        <v>33.736540099999999</v>
      </c>
      <c r="K331" s="113">
        <v>-118.264982</v>
      </c>
      <c r="L331" s="113">
        <v>160.94</v>
      </c>
      <c r="M331" s="113">
        <v>10993.365956048696</v>
      </c>
      <c r="N331" s="113">
        <v>3.3244001602899744E-3</v>
      </c>
      <c r="O331" s="114">
        <v>0.22708057379405142</v>
      </c>
      <c r="P331" s="10"/>
      <c r="Q331" s="10"/>
      <c r="R331" s="10"/>
      <c r="S331" s="10"/>
      <c r="T331" s="10"/>
      <c r="U331" s="10"/>
      <c r="V331" s="104"/>
      <c r="W331" s="104"/>
      <c r="X331" s="104"/>
      <c r="Y331" s="104"/>
      <c r="Z331" s="104"/>
      <c r="AA331" s="104"/>
      <c r="AB331" s="104"/>
      <c r="AC331" s="104"/>
      <c r="AD331" s="104"/>
      <c r="AE331" s="104"/>
      <c r="AF331" s="104"/>
      <c r="AG331" s="104"/>
      <c r="AH331" s="104"/>
      <c r="AI331" s="104"/>
      <c r="AJ331" s="104"/>
      <c r="AK331" s="104"/>
      <c r="AL331" s="104"/>
      <c r="AM331" s="104"/>
      <c r="AN331" s="104"/>
      <c r="AO331" s="109"/>
      <c r="AP331" s="104"/>
      <c r="AQ331" s="104"/>
      <c r="AR331" s="104"/>
      <c r="AS331" s="104"/>
      <c r="AT331" s="104"/>
      <c r="AU331" s="104"/>
      <c r="AV331" s="104"/>
      <c r="AW331" s="104"/>
      <c r="AX331" s="104"/>
      <c r="AY331" s="104"/>
      <c r="AZ331" s="104"/>
      <c r="BA331" s="104"/>
      <c r="BB331" s="104"/>
      <c r="BC331" s="104"/>
      <c r="BD331" s="104"/>
      <c r="BE331" s="104"/>
      <c r="BF331" s="104"/>
      <c r="BG331" s="104"/>
    </row>
    <row r="332" spans="1:59" x14ac:dyDescent="0.2">
      <c r="A332" s="10"/>
      <c r="B332" s="112"/>
      <c r="C332" s="113" t="s">
        <v>586</v>
      </c>
      <c r="D332" s="113" t="s">
        <v>310</v>
      </c>
      <c r="E332" s="113">
        <v>2.0656146143220918E-2</v>
      </c>
      <c r="F332" s="113" t="s">
        <v>598</v>
      </c>
      <c r="G332" s="113" t="s">
        <v>478</v>
      </c>
      <c r="H332" s="113">
        <v>25.0236299</v>
      </c>
      <c r="I332" s="113">
        <v>55.031523</v>
      </c>
      <c r="J332" s="113">
        <v>33.736540099999999</v>
      </c>
      <c r="K332" s="113">
        <v>-118.264982</v>
      </c>
      <c r="L332" s="113">
        <v>160.94</v>
      </c>
      <c r="M332" s="113">
        <v>13475.956183152914</v>
      </c>
      <c r="N332" s="113">
        <v>3.3244001602899744E-3</v>
      </c>
      <c r="O332" s="114">
        <v>0.27836132033884814</v>
      </c>
      <c r="P332" s="10"/>
      <c r="Q332" s="10"/>
      <c r="R332" s="10"/>
      <c r="S332" s="10"/>
      <c r="T332" s="10"/>
      <c r="U332" s="10"/>
      <c r="V332" s="104"/>
      <c r="W332" s="104"/>
      <c r="X332" s="104"/>
      <c r="Y332" s="104"/>
      <c r="Z332" s="104"/>
      <c r="AA332" s="104"/>
      <c r="AB332" s="104"/>
      <c r="AC332" s="104"/>
      <c r="AD332" s="104"/>
      <c r="AE332" s="104"/>
      <c r="AF332" s="104"/>
      <c r="AG332" s="104"/>
      <c r="AH332" s="104"/>
      <c r="AI332" s="104"/>
      <c r="AJ332" s="104"/>
      <c r="AK332" s="104"/>
      <c r="AL332" s="104"/>
      <c r="AM332" s="104"/>
      <c r="AN332" s="104"/>
      <c r="AO332" s="109"/>
      <c r="AP332" s="104"/>
      <c r="AQ332" s="104"/>
      <c r="AR332" s="104"/>
      <c r="AS332" s="104"/>
      <c r="AT332" s="104"/>
      <c r="AU332" s="104"/>
      <c r="AV332" s="104"/>
      <c r="AW332" s="104"/>
      <c r="AX332" s="104"/>
      <c r="AY332" s="104"/>
      <c r="AZ332" s="104"/>
      <c r="BA332" s="104"/>
      <c r="BB332" s="104"/>
      <c r="BC332" s="104"/>
      <c r="BD332" s="104"/>
      <c r="BE332" s="104"/>
      <c r="BF332" s="104"/>
      <c r="BG332" s="104"/>
    </row>
    <row r="333" spans="1:59" x14ac:dyDescent="0.2">
      <c r="A333" s="10"/>
      <c r="B333" s="112"/>
      <c r="C333" s="113" t="s">
        <v>229</v>
      </c>
      <c r="D333" s="113" t="s">
        <v>310</v>
      </c>
      <c r="E333" s="113">
        <v>1.3770764095480609E-2</v>
      </c>
      <c r="F333" s="113" t="s">
        <v>479</v>
      </c>
      <c r="G333" s="113" t="s">
        <v>478</v>
      </c>
      <c r="H333" s="113">
        <v>31.230416000000002</v>
      </c>
      <c r="I333" s="113">
        <v>121.47370100000001</v>
      </c>
      <c r="J333" s="113">
        <v>33.736540099999999</v>
      </c>
      <c r="K333" s="113">
        <v>-118.264982</v>
      </c>
      <c r="L333" s="113">
        <v>160.94</v>
      </c>
      <c r="M333" s="113">
        <v>10481.366833642593</v>
      </c>
      <c r="N333" s="113">
        <v>2.2162667735266491E-3</v>
      </c>
      <c r="O333" s="114">
        <v>0.1443364300642867</v>
      </c>
      <c r="P333" s="10"/>
      <c r="Q333" s="10"/>
      <c r="R333" s="10"/>
      <c r="S333" s="10"/>
      <c r="T333" s="10"/>
      <c r="U333" s="10"/>
      <c r="V333" s="104"/>
      <c r="W333" s="104"/>
      <c r="X333" s="104"/>
      <c r="Y333" s="104"/>
      <c r="Z333" s="104"/>
      <c r="AA333" s="104"/>
      <c r="AB333" s="104"/>
      <c r="AC333" s="104"/>
      <c r="AD333" s="104"/>
      <c r="AE333" s="104"/>
      <c r="AF333" s="104"/>
      <c r="AG333" s="104"/>
      <c r="AH333" s="104"/>
      <c r="AI333" s="104"/>
      <c r="AJ333" s="104"/>
      <c r="AK333" s="104"/>
      <c r="AL333" s="104"/>
      <c r="AM333" s="104"/>
      <c r="AN333" s="104"/>
      <c r="AO333" s="109"/>
      <c r="AP333" s="104"/>
      <c r="AQ333" s="104"/>
      <c r="AR333" s="104"/>
      <c r="AS333" s="104"/>
      <c r="AT333" s="104"/>
      <c r="AU333" s="104"/>
      <c r="AV333" s="104"/>
      <c r="AW333" s="104"/>
      <c r="AX333" s="104"/>
      <c r="AY333" s="104"/>
      <c r="AZ333" s="104"/>
      <c r="BA333" s="104"/>
      <c r="BB333" s="104"/>
      <c r="BC333" s="104"/>
      <c r="BD333" s="104"/>
      <c r="BE333" s="104"/>
      <c r="BF333" s="104"/>
      <c r="BG333" s="104"/>
    </row>
    <row r="334" spans="1:59" x14ac:dyDescent="0.2">
      <c r="A334" s="10"/>
      <c r="B334" s="112" t="s">
        <v>374</v>
      </c>
      <c r="C334" s="113" t="s">
        <v>310</v>
      </c>
      <c r="D334" s="113" t="s">
        <v>310</v>
      </c>
      <c r="E334" s="113">
        <v>0.17569147119765238</v>
      </c>
      <c r="F334" s="113" t="s">
        <v>478</v>
      </c>
      <c r="G334" s="113" t="s">
        <v>478</v>
      </c>
      <c r="H334" s="113">
        <v>33.736540099999999</v>
      </c>
      <c r="I334" s="113">
        <v>-118.264982</v>
      </c>
      <c r="J334" s="113">
        <v>33.736540099999999</v>
      </c>
      <c r="K334" s="113">
        <v>-118.264982</v>
      </c>
      <c r="L334" s="113">
        <v>80.47</v>
      </c>
      <c r="M334" s="113">
        <v>0</v>
      </c>
      <c r="N334" s="113">
        <v>1.4137892687275087E-2</v>
      </c>
      <c r="O334" s="114">
        <v>0</v>
      </c>
      <c r="P334" s="10"/>
      <c r="Q334" s="10"/>
      <c r="R334" s="10"/>
      <c r="S334" s="10"/>
      <c r="T334" s="10"/>
      <c r="U334" s="10"/>
      <c r="V334" s="104"/>
      <c r="W334" s="104"/>
      <c r="X334" s="104"/>
      <c r="Y334" s="104"/>
      <c r="Z334" s="104"/>
      <c r="AA334" s="104"/>
      <c r="AB334" s="104"/>
      <c r="AC334" s="104"/>
      <c r="AD334" s="104"/>
      <c r="AE334" s="104"/>
      <c r="AF334" s="104"/>
      <c r="AG334" s="104"/>
      <c r="AH334" s="104"/>
      <c r="AI334" s="104"/>
      <c r="AJ334" s="104"/>
      <c r="AK334" s="104"/>
      <c r="AL334" s="104"/>
      <c r="AM334" s="104"/>
      <c r="AN334" s="104"/>
      <c r="AO334" s="109"/>
      <c r="AP334" s="104"/>
      <c r="AQ334" s="104"/>
      <c r="AR334" s="104"/>
      <c r="AS334" s="104"/>
      <c r="AT334" s="104"/>
      <c r="AU334" s="104"/>
      <c r="AV334" s="104"/>
      <c r="AW334" s="104"/>
      <c r="AX334" s="104"/>
      <c r="AY334" s="104"/>
      <c r="AZ334" s="104"/>
      <c r="BA334" s="104"/>
      <c r="BB334" s="104"/>
      <c r="BC334" s="104"/>
      <c r="BD334" s="104"/>
      <c r="BE334" s="104"/>
      <c r="BF334" s="104"/>
      <c r="BG334" s="104"/>
    </row>
    <row r="335" spans="1:59" x14ac:dyDescent="0.2">
      <c r="A335" s="10"/>
      <c r="B335" s="112"/>
      <c r="C335" s="113" t="s">
        <v>235</v>
      </c>
      <c r="D335" s="113" t="s">
        <v>310</v>
      </c>
      <c r="E335" s="113">
        <v>3.0848836915975751E-2</v>
      </c>
      <c r="F335" s="113" t="s">
        <v>580</v>
      </c>
      <c r="G335" s="113" t="s">
        <v>478</v>
      </c>
      <c r="H335" s="113">
        <v>49.288918500000001</v>
      </c>
      <c r="I335" s="113">
        <v>-123.11147</v>
      </c>
      <c r="J335" s="113">
        <v>33.736540099999999</v>
      </c>
      <c r="K335" s="113">
        <v>-118.264982</v>
      </c>
      <c r="L335" s="113">
        <v>160.94</v>
      </c>
      <c r="M335" s="113">
        <v>1776.2764536658883</v>
      </c>
      <c r="N335" s="113">
        <v>4.9648118132571374E-3</v>
      </c>
      <c r="O335" s="114">
        <v>5.4796062636826744E-2</v>
      </c>
      <c r="P335" s="10"/>
      <c r="Q335" s="10"/>
      <c r="R335" s="10"/>
      <c r="S335" s="10"/>
      <c r="T335" s="10"/>
      <c r="U335" s="10"/>
      <c r="V335" s="104"/>
      <c r="W335" s="104"/>
      <c r="X335" s="104"/>
      <c r="Y335" s="104"/>
      <c r="Z335" s="104"/>
      <c r="AA335" s="104"/>
      <c r="AB335" s="104"/>
      <c r="AC335" s="104"/>
      <c r="AD335" s="104"/>
      <c r="AE335" s="104"/>
      <c r="AF335" s="104"/>
      <c r="AG335" s="104"/>
      <c r="AH335" s="104"/>
      <c r="AI335" s="104"/>
      <c r="AJ335" s="104"/>
      <c r="AK335" s="104"/>
      <c r="AL335" s="104"/>
      <c r="AM335" s="104"/>
      <c r="AN335" s="104"/>
      <c r="AO335" s="109"/>
      <c r="AP335" s="104"/>
      <c r="AQ335" s="104"/>
      <c r="AR335" s="104"/>
      <c r="AS335" s="104"/>
      <c r="AT335" s="104"/>
      <c r="AU335" s="104"/>
      <c r="AV335" s="104"/>
      <c r="AW335" s="104"/>
      <c r="AX335" s="104"/>
      <c r="AY335" s="104"/>
      <c r="AZ335" s="104"/>
      <c r="BA335" s="104"/>
      <c r="BB335" s="104"/>
      <c r="BC335" s="104"/>
      <c r="BD335" s="104"/>
      <c r="BE335" s="104"/>
      <c r="BF335" s="104"/>
      <c r="BG335" s="104"/>
    </row>
    <row r="336" spans="1:59" x14ac:dyDescent="0.2">
      <c r="A336" s="10"/>
      <c r="B336" s="112"/>
      <c r="C336" s="113" t="s">
        <v>584</v>
      </c>
      <c r="D336" s="113" t="s">
        <v>310</v>
      </c>
      <c r="E336" s="113">
        <v>4.7301549937829486E-2</v>
      </c>
      <c r="F336" s="113" t="s">
        <v>562</v>
      </c>
      <c r="G336" s="113" t="s">
        <v>478</v>
      </c>
      <c r="H336" s="113">
        <v>-33.593956200000001</v>
      </c>
      <c r="I336" s="113">
        <v>-71.613475100000002</v>
      </c>
      <c r="J336" s="113">
        <v>33.736540099999999</v>
      </c>
      <c r="K336" s="113">
        <v>-118.264982</v>
      </c>
      <c r="L336" s="113">
        <v>160.94</v>
      </c>
      <c r="M336" s="113">
        <v>8925.2044052700876</v>
      </c>
      <c r="N336" s="113">
        <v>7.612711446994277E-3</v>
      </c>
      <c r="O336" s="114">
        <v>0.42217600188121879</v>
      </c>
      <c r="P336" s="10"/>
      <c r="Q336" s="10"/>
      <c r="R336" s="10"/>
      <c r="S336" s="10"/>
      <c r="T336" s="10"/>
      <c r="U336" s="10"/>
      <c r="V336" s="104"/>
      <c r="W336" s="104"/>
      <c r="X336" s="104"/>
      <c r="Y336" s="104"/>
      <c r="Z336" s="104"/>
      <c r="AA336" s="104"/>
      <c r="AB336" s="104"/>
      <c r="AC336" s="104"/>
      <c r="AD336" s="104"/>
      <c r="AE336" s="104"/>
      <c r="AF336" s="104"/>
      <c r="AG336" s="104"/>
      <c r="AH336" s="104"/>
      <c r="AI336" s="104"/>
      <c r="AJ336" s="104"/>
      <c r="AK336" s="104"/>
      <c r="AL336" s="104"/>
      <c r="AM336" s="104"/>
      <c r="AN336" s="104"/>
      <c r="AO336" s="109"/>
      <c r="AP336" s="104"/>
      <c r="AQ336" s="104"/>
      <c r="AR336" s="104"/>
      <c r="AS336" s="104"/>
      <c r="AT336" s="104"/>
      <c r="AU336" s="104"/>
      <c r="AV336" s="104"/>
      <c r="AW336" s="104"/>
      <c r="AX336" s="104"/>
      <c r="AY336" s="104"/>
      <c r="AZ336" s="104"/>
      <c r="BA336" s="104"/>
      <c r="BB336" s="104"/>
      <c r="BC336" s="104"/>
      <c r="BD336" s="104"/>
      <c r="BE336" s="104"/>
      <c r="BF336" s="104"/>
      <c r="BG336" s="104"/>
    </row>
    <row r="337" spans="1:59" x14ac:dyDescent="0.2">
      <c r="A337" s="10"/>
      <c r="B337" s="112"/>
      <c r="C337" s="113" t="s">
        <v>164</v>
      </c>
      <c r="D337" s="113" t="s">
        <v>310</v>
      </c>
      <c r="E337" s="113">
        <v>1.6452713021853731E-2</v>
      </c>
      <c r="F337" s="113" t="s">
        <v>594</v>
      </c>
      <c r="G337" s="113" t="s">
        <v>478</v>
      </c>
      <c r="H337" s="113">
        <v>17.927</v>
      </c>
      <c r="I337" s="113">
        <v>-102.169</v>
      </c>
      <c r="J337" s="113">
        <v>33.736540099999999</v>
      </c>
      <c r="K337" s="113">
        <v>-118.264982</v>
      </c>
      <c r="L337" s="113">
        <v>160.94</v>
      </c>
      <c r="M337" s="113">
        <v>2378.5230112250179</v>
      </c>
      <c r="N337" s="113">
        <v>2.6478996337371396E-3</v>
      </c>
      <c r="O337" s="114">
        <v>3.9133156519560598E-2</v>
      </c>
      <c r="P337" s="10"/>
      <c r="Q337" s="10"/>
      <c r="R337" s="10"/>
      <c r="S337" s="10"/>
      <c r="T337" s="10"/>
      <c r="U337" s="10"/>
      <c r="V337" s="104"/>
      <c r="W337" s="104"/>
      <c r="X337" s="104"/>
      <c r="Y337" s="104"/>
      <c r="Z337" s="104"/>
      <c r="AA337" s="104"/>
      <c r="AB337" s="104"/>
      <c r="AC337" s="104"/>
      <c r="AD337" s="104"/>
      <c r="AE337" s="104"/>
      <c r="AF337" s="104"/>
      <c r="AG337" s="104"/>
      <c r="AH337" s="104"/>
      <c r="AI337" s="104"/>
      <c r="AJ337" s="104"/>
      <c r="AK337" s="104"/>
      <c r="AL337" s="104"/>
      <c r="AM337" s="104"/>
      <c r="AN337" s="104"/>
      <c r="AO337" s="109"/>
      <c r="AP337" s="104"/>
      <c r="AQ337" s="104"/>
      <c r="AR337" s="104"/>
      <c r="AS337" s="104"/>
      <c r="AT337" s="104"/>
      <c r="AU337" s="104"/>
      <c r="AV337" s="104"/>
      <c r="AW337" s="104"/>
      <c r="AX337" s="104"/>
      <c r="AY337" s="104"/>
      <c r="AZ337" s="104"/>
      <c r="BA337" s="104"/>
      <c r="BB337" s="104"/>
      <c r="BC337" s="104"/>
      <c r="BD337" s="104"/>
      <c r="BE337" s="104"/>
      <c r="BF337" s="104"/>
      <c r="BG337" s="104"/>
    </row>
    <row r="338" spans="1:59" x14ac:dyDescent="0.2">
      <c r="A338" s="10"/>
      <c r="B338" s="112" t="s">
        <v>375</v>
      </c>
      <c r="C338" s="113" t="s">
        <v>310</v>
      </c>
      <c r="D338" s="113" t="s">
        <v>310</v>
      </c>
      <c r="E338" s="113">
        <v>2.6493579761501219E-2</v>
      </c>
      <c r="F338" s="113" t="s">
        <v>478</v>
      </c>
      <c r="G338" s="113" t="s">
        <v>478</v>
      </c>
      <c r="H338" s="113">
        <v>33.736540099999999</v>
      </c>
      <c r="I338" s="113">
        <v>-118.264982</v>
      </c>
      <c r="J338" s="113">
        <v>33.736540099999999</v>
      </c>
      <c r="K338" s="113">
        <v>-118.264982</v>
      </c>
      <c r="L338" s="113">
        <v>80.47</v>
      </c>
      <c r="M338" s="113">
        <v>13277.055</v>
      </c>
      <c r="N338" s="113">
        <v>2.1319383634080032E-3</v>
      </c>
      <c r="O338" s="114">
        <v>0.35175671564033861</v>
      </c>
      <c r="P338" s="10"/>
      <c r="Q338" s="10"/>
      <c r="R338" s="10"/>
      <c r="S338" s="10"/>
      <c r="T338" s="10"/>
      <c r="U338" s="10"/>
      <c r="V338" s="104"/>
      <c r="W338" s="104"/>
      <c r="X338" s="104"/>
      <c r="Y338" s="104"/>
      <c r="Z338" s="104"/>
      <c r="AA338" s="104"/>
      <c r="AB338" s="104"/>
      <c r="AC338" s="104"/>
      <c r="AD338" s="104"/>
      <c r="AE338" s="104"/>
      <c r="AF338" s="104"/>
      <c r="AG338" s="104"/>
      <c r="AH338" s="104"/>
      <c r="AI338" s="104"/>
      <c r="AJ338" s="104"/>
      <c r="AK338" s="104"/>
      <c r="AL338" s="104"/>
      <c r="AM338" s="104"/>
      <c r="AN338" s="104"/>
      <c r="AO338" s="109"/>
      <c r="AP338" s="104"/>
      <c r="AQ338" s="104"/>
      <c r="AR338" s="104"/>
      <c r="AS338" s="104"/>
      <c r="AT338" s="104"/>
      <c r="AU338" s="104"/>
      <c r="AV338" s="104"/>
      <c r="AW338" s="104"/>
      <c r="AX338" s="104"/>
      <c r="AY338" s="104"/>
      <c r="AZ338" s="104"/>
      <c r="BA338" s="104"/>
      <c r="BB338" s="104"/>
      <c r="BC338" s="104"/>
      <c r="BD338" s="104"/>
      <c r="BE338" s="104"/>
      <c r="BF338" s="104"/>
      <c r="BG338" s="104"/>
    </row>
    <row r="339" spans="1:59" x14ac:dyDescent="0.2">
      <c r="A339" s="10"/>
      <c r="B339" s="112"/>
      <c r="C339" s="113" t="s">
        <v>235</v>
      </c>
      <c r="D339" s="113" t="s">
        <v>310</v>
      </c>
      <c r="E339" s="113">
        <v>2.9201012580598743E-3</v>
      </c>
      <c r="F339" s="113" t="s">
        <v>580</v>
      </c>
      <c r="G339" s="113" t="s">
        <v>478</v>
      </c>
      <c r="H339" s="113">
        <v>49.288918500000001</v>
      </c>
      <c r="I339" s="113">
        <v>-123.11147</v>
      </c>
      <c r="J339" s="113">
        <v>33.736540099999999</v>
      </c>
      <c r="K339" s="113">
        <v>-118.264982</v>
      </c>
      <c r="L339" s="113">
        <v>160.94</v>
      </c>
      <c r="M339" s="113">
        <v>1776.2764536658883</v>
      </c>
      <c r="N339" s="113">
        <v>4.6996109647215619E-4</v>
      </c>
      <c r="O339" s="114">
        <v>5.1869071070118926E-3</v>
      </c>
      <c r="P339" s="10"/>
      <c r="Q339" s="10"/>
      <c r="R339" s="10"/>
      <c r="S339" s="10"/>
      <c r="T339" s="10"/>
      <c r="U339" s="10"/>
      <c r="V339" s="104"/>
      <c r="W339" s="104"/>
      <c r="X339" s="104"/>
      <c r="Y339" s="104"/>
      <c r="Z339" s="104"/>
      <c r="AA339" s="104"/>
      <c r="AB339" s="104"/>
      <c r="AC339" s="104"/>
      <c r="AD339" s="104"/>
      <c r="AE339" s="104"/>
      <c r="AF339" s="104"/>
      <c r="AG339" s="104"/>
      <c r="AH339" s="104"/>
      <c r="AI339" s="104"/>
      <c r="AJ339" s="104"/>
      <c r="AK339" s="104"/>
      <c r="AL339" s="104"/>
      <c r="AM339" s="104"/>
      <c r="AN339" s="104"/>
      <c r="AO339" s="109"/>
      <c r="AP339" s="104"/>
      <c r="AQ339" s="104"/>
      <c r="AR339" s="104"/>
      <c r="AS339" s="104"/>
      <c r="AT339" s="104"/>
      <c r="AU339" s="104"/>
      <c r="AV339" s="104"/>
      <c r="AW339" s="104"/>
      <c r="AX339" s="104"/>
      <c r="AY339" s="104"/>
      <c r="AZ339" s="104"/>
      <c r="BA339" s="104"/>
      <c r="BB339" s="104"/>
      <c r="BC339" s="104"/>
      <c r="BD339" s="104"/>
      <c r="BE339" s="104"/>
      <c r="BF339" s="104"/>
      <c r="BG339" s="104"/>
    </row>
    <row r="340" spans="1:59" x14ac:dyDescent="0.2">
      <c r="A340" s="10"/>
      <c r="B340" s="112"/>
      <c r="C340" s="113" t="s">
        <v>585</v>
      </c>
      <c r="D340" s="113" t="s">
        <v>310</v>
      </c>
      <c r="E340" s="113">
        <v>2.2330186091046103E-3</v>
      </c>
      <c r="F340" s="113" t="s">
        <v>595</v>
      </c>
      <c r="G340" s="113" t="s">
        <v>478</v>
      </c>
      <c r="H340" s="113">
        <v>-23.966040799999998</v>
      </c>
      <c r="I340" s="113">
        <v>-46.301943700000002</v>
      </c>
      <c r="J340" s="113">
        <v>33.736540099999999</v>
      </c>
      <c r="K340" s="113">
        <v>-118.264982</v>
      </c>
      <c r="L340" s="113">
        <v>160.94</v>
      </c>
      <c r="M340" s="113">
        <v>9947.1446712026845</v>
      </c>
      <c r="N340" s="113">
        <v>3.5938201494929603E-4</v>
      </c>
      <c r="O340" s="114">
        <v>2.2212159158251352E-2</v>
      </c>
      <c r="P340" s="10"/>
      <c r="Q340" s="10"/>
      <c r="R340" s="10"/>
      <c r="S340" s="10"/>
      <c r="T340" s="10"/>
      <c r="U340" s="10"/>
      <c r="V340" s="104"/>
      <c r="W340" s="104"/>
      <c r="X340" s="104"/>
      <c r="Y340" s="104"/>
      <c r="Z340" s="104"/>
      <c r="AA340" s="104"/>
      <c r="AB340" s="104"/>
      <c r="AC340" s="104"/>
      <c r="AD340" s="104"/>
      <c r="AE340" s="104"/>
      <c r="AF340" s="104"/>
      <c r="AG340" s="104"/>
      <c r="AH340" s="104"/>
      <c r="AI340" s="104"/>
      <c r="AJ340" s="104"/>
      <c r="AK340" s="104"/>
      <c r="AL340" s="104"/>
      <c r="AM340" s="104"/>
      <c r="AN340" s="104"/>
      <c r="AO340" s="109"/>
      <c r="AP340" s="104"/>
      <c r="AQ340" s="104"/>
      <c r="AR340" s="104"/>
      <c r="AS340" s="104"/>
      <c r="AT340" s="104"/>
      <c r="AU340" s="104"/>
      <c r="AV340" s="104"/>
      <c r="AW340" s="104"/>
      <c r="AX340" s="104"/>
      <c r="AY340" s="104"/>
      <c r="AZ340" s="104"/>
      <c r="BA340" s="104"/>
      <c r="BB340" s="104"/>
      <c r="BC340" s="104"/>
      <c r="BD340" s="104"/>
      <c r="BE340" s="104"/>
      <c r="BF340" s="104"/>
      <c r="BG340" s="104"/>
    </row>
    <row r="341" spans="1:59" x14ac:dyDescent="0.2">
      <c r="A341" s="10"/>
      <c r="B341" s="154"/>
      <c r="C341" s="117" t="s">
        <v>172</v>
      </c>
      <c r="D341" s="117" t="s">
        <v>310</v>
      </c>
      <c r="E341" s="117">
        <v>1.8894772846269779E-3</v>
      </c>
      <c r="F341" s="117" t="s">
        <v>481</v>
      </c>
      <c r="G341" s="117" t="s">
        <v>478</v>
      </c>
      <c r="H341" s="117">
        <v>35.1035355</v>
      </c>
      <c r="I341" s="117">
        <v>129.04236879999999</v>
      </c>
      <c r="J341" s="117">
        <v>33.736540099999999</v>
      </c>
      <c r="K341" s="117">
        <v>-118.264982</v>
      </c>
      <c r="L341" s="117">
        <v>160.94</v>
      </c>
      <c r="M341" s="117">
        <v>9668.5292154952567</v>
      </c>
      <c r="N341" s="117">
        <v>3.0409247418786584E-4</v>
      </c>
      <c r="O341" s="118">
        <v>1.8268466328430585E-2</v>
      </c>
      <c r="P341" s="10"/>
      <c r="Q341" s="10"/>
      <c r="R341" s="10"/>
      <c r="S341" s="10"/>
      <c r="T341" s="10"/>
      <c r="U341" s="10"/>
      <c r="V341" s="104"/>
      <c r="W341" s="104"/>
      <c r="X341" s="104"/>
      <c r="Y341" s="104"/>
      <c r="Z341" s="104"/>
      <c r="AA341" s="104"/>
      <c r="AB341" s="104"/>
      <c r="AC341" s="104"/>
      <c r="AD341" s="104"/>
      <c r="AE341" s="104"/>
      <c r="AF341" s="104"/>
      <c r="AG341" s="104"/>
      <c r="AH341" s="104"/>
      <c r="AI341" s="104"/>
      <c r="AJ341" s="104"/>
      <c r="AK341" s="104"/>
      <c r="AL341" s="104"/>
      <c r="AM341" s="104"/>
      <c r="AN341" s="104"/>
      <c r="AO341" s="109"/>
      <c r="AP341" s="104"/>
      <c r="AQ341" s="104"/>
      <c r="AR341" s="104"/>
      <c r="AS341" s="104"/>
      <c r="AT341" s="104"/>
      <c r="AU341" s="104"/>
      <c r="AV341" s="104"/>
      <c r="AW341" s="104"/>
      <c r="AX341" s="104"/>
      <c r="AY341" s="104"/>
      <c r="AZ341" s="104"/>
      <c r="BA341" s="104"/>
      <c r="BB341" s="104"/>
      <c r="BC341" s="104"/>
      <c r="BD341" s="104"/>
      <c r="BE341" s="104"/>
      <c r="BF341" s="104"/>
      <c r="BG341" s="104"/>
    </row>
    <row r="342" spans="1:59" x14ac:dyDescent="0.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4"/>
      <c r="W342" s="104"/>
      <c r="X342" s="104"/>
      <c r="Y342" s="104"/>
      <c r="Z342" s="104"/>
      <c r="AA342" s="104"/>
      <c r="AB342" s="104"/>
      <c r="AC342" s="104"/>
      <c r="AD342" s="104"/>
      <c r="AE342" s="104"/>
      <c r="AF342" s="104"/>
      <c r="AG342" s="104"/>
      <c r="AH342" s="104"/>
      <c r="AI342" s="104"/>
      <c r="AJ342" s="104"/>
      <c r="AK342" s="104"/>
      <c r="AL342" s="104"/>
      <c r="AM342" s="104"/>
      <c r="AN342" s="104"/>
      <c r="AO342" s="109"/>
      <c r="AP342" s="104"/>
      <c r="AQ342" s="104"/>
      <c r="AR342" s="104"/>
      <c r="AS342" s="104"/>
      <c r="AT342" s="104"/>
      <c r="AU342" s="104"/>
      <c r="AV342" s="104"/>
      <c r="AW342" s="104"/>
      <c r="AX342" s="104"/>
      <c r="AY342" s="104"/>
      <c r="AZ342" s="104"/>
      <c r="BA342" s="104"/>
      <c r="BB342" s="104"/>
      <c r="BC342" s="104"/>
      <c r="BD342" s="104"/>
      <c r="BE342" s="104"/>
      <c r="BF342" s="104"/>
      <c r="BG342" s="104"/>
    </row>
    <row r="343" spans="1:59" x14ac:dyDescent="0.2">
      <c r="A343" s="10"/>
      <c r="B343" s="88"/>
      <c r="C343" s="88"/>
      <c r="D343" s="88"/>
      <c r="E343" s="88"/>
      <c r="F343" s="88"/>
      <c r="G343" s="88"/>
      <c r="H343" s="10"/>
      <c r="I343" s="19"/>
      <c r="J343" s="10"/>
      <c r="K343" s="10"/>
      <c r="L343" s="10"/>
      <c r="M343" s="19"/>
      <c r="N343" s="10"/>
      <c r="O343" s="10"/>
      <c r="P343" s="10"/>
      <c r="Q343" s="19"/>
      <c r="R343" s="10"/>
      <c r="S343" s="10"/>
      <c r="T343" s="10"/>
      <c r="U343" s="19"/>
      <c r="V343" s="104"/>
      <c r="W343" s="104"/>
      <c r="X343" s="104"/>
      <c r="Y343" s="104"/>
      <c r="Z343" s="104"/>
      <c r="AA343" s="104"/>
      <c r="AB343" s="104"/>
      <c r="AC343" s="104"/>
      <c r="AD343" s="104"/>
      <c r="AE343" s="104"/>
      <c r="AF343" s="104"/>
      <c r="AG343" s="104"/>
      <c r="AH343" s="104"/>
      <c r="AI343" s="104"/>
      <c r="AJ343" s="104"/>
      <c r="AK343" s="104"/>
      <c r="AL343" s="104"/>
      <c r="AM343" s="104"/>
      <c r="AN343" s="104"/>
      <c r="AO343" s="109"/>
      <c r="AP343" s="104"/>
      <c r="AQ343" s="104"/>
      <c r="AR343" s="104"/>
      <c r="AS343" s="104"/>
      <c r="AT343" s="104"/>
      <c r="AU343" s="104"/>
      <c r="AV343" s="104"/>
      <c r="AW343" s="104"/>
      <c r="AX343" s="104"/>
      <c r="AY343" s="104"/>
      <c r="AZ343" s="104"/>
      <c r="BA343" s="104"/>
      <c r="BB343" s="104"/>
      <c r="BC343" s="104"/>
      <c r="BD343" s="104"/>
      <c r="BE343" s="104"/>
      <c r="BF343" s="104"/>
      <c r="BG343" s="104"/>
    </row>
    <row r="344" spans="1:59" x14ac:dyDescent="0.2">
      <c r="A344" s="10"/>
      <c r="B344" s="204"/>
      <c r="C344" s="246" t="s">
        <v>599</v>
      </c>
      <c r="D344" s="246"/>
      <c r="E344" s="246"/>
      <c r="F344" s="246"/>
      <c r="G344" s="246"/>
      <c r="H344" s="246"/>
      <c r="I344" s="246"/>
      <c r="J344" s="246"/>
      <c r="K344" s="246"/>
      <c r="L344" s="246"/>
      <c r="M344" s="246"/>
      <c r="N344" s="246"/>
      <c r="O344" s="246"/>
      <c r="P344" s="246"/>
      <c r="Q344" s="246"/>
      <c r="R344" s="246"/>
      <c r="S344" s="246"/>
      <c r="T344" s="247"/>
      <c r="U344" s="10"/>
      <c r="V344" s="104"/>
      <c r="W344" s="104"/>
      <c r="X344" s="104"/>
      <c r="Y344" s="104"/>
      <c r="Z344" s="104"/>
      <c r="AA344" s="104"/>
      <c r="AB344" s="104"/>
      <c r="AC344" s="104"/>
      <c r="AD344" s="104"/>
      <c r="AE344" s="104"/>
      <c r="AF344" s="104"/>
      <c r="AG344" s="104"/>
      <c r="AH344" s="104"/>
      <c r="AI344" s="104"/>
      <c r="AJ344" s="104"/>
      <c r="AK344" s="104"/>
      <c r="AL344" s="104"/>
      <c r="AM344" s="104"/>
      <c r="AN344" s="104"/>
      <c r="AO344" s="104"/>
      <c r="AP344" s="104"/>
      <c r="AQ344" s="104"/>
      <c r="AR344" s="104"/>
      <c r="AS344" s="104"/>
      <c r="AT344" s="104"/>
      <c r="AU344" s="104"/>
      <c r="AV344" s="104"/>
      <c r="AW344" s="104"/>
      <c r="AX344" s="104"/>
      <c r="AY344" s="104"/>
      <c r="AZ344" s="104"/>
      <c r="BA344" s="104"/>
      <c r="BB344" s="104"/>
      <c r="BC344" s="104"/>
      <c r="BD344" s="104"/>
      <c r="BE344" s="104"/>
      <c r="BF344" s="104"/>
      <c r="BG344" s="104"/>
    </row>
    <row r="345" spans="1:59" x14ac:dyDescent="0.2">
      <c r="A345" s="10"/>
      <c r="B345" s="120"/>
      <c r="C345" s="121" t="s">
        <v>566</v>
      </c>
      <c r="D345" s="121" t="s">
        <v>564</v>
      </c>
      <c r="E345" s="121" t="s">
        <v>567</v>
      </c>
      <c r="F345" s="121" t="s">
        <v>568</v>
      </c>
      <c r="G345" s="121" t="s">
        <v>569</v>
      </c>
      <c r="H345" s="121" t="s">
        <v>557</v>
      </c>
      <c r="I345" s="121" t="s">
        <v>497</v>
      </c>
      <c r="J345" s="121" t="s">
        <v>498</v>
      </c>
      <c r="K345" s="121" t="s">
        <v>558</v>
      </c>
      <c r="L345" s="121" t="s">
        <v>559</v>
      </c>
      <c r="M345" s="121" t="s">
        <v>570</v>
      </c>
      <c r="N345" s="121" t="s">
        <v>571</v>
      </c>
      <c r="O345" s="121" t="s">
        <v>588</v>
      </c>
      <c r="P345" s="121" t="s">
        <v>589</v>
      </c>
      <c r="Q345" s="121" t="s">
        <v>590</v>
      </c>
      <c r="R345" s="121" t="s">
        <v>591</v>
      </c>
      <c r="S345" s="121" t="s">
        <v>592</v>
      </c>
      <c r="T345" s="122" t="s">
        <v>593</v>
      </c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</row>
    <row r="346" spans="1:59" x14ac:dyDescent="0.2">
      <c r="A346" s="10"/>
      <c r="B346" s="123" t="str">
        <f>B263</f>
        <v>Li2CO3</v>
      </c>
      <c r="C346" s="121" t="s">
        <v>584</v>
      </c>
      <c r="D346" s="121" t="s">
        <v>584</v>
      </c>
      <c r="E346" s="121">
        <v>0.50827341430040729</v>
      </c>
      <c r="F346" s="121">
        <v>0.12130630412897549</v>
      </c>
      <c r="G346" s="121" t="s">
        <v>562</v>
      </c>
      <c r="H346" s="121" t="s">
        <v>562</v>
      </c>
      <c r="I346" s="121">
        <v>-33.593956200000001</v>
      </c>
      <c r="J346" s="121">
        <v>-71.613475100000002</v>
      </c>
      <c r="K346" s="121">
        <v>-33.593956200000001</v>
      </c>
      <c r="L346" s="121">
        <v>-71.613475100000002</v>
      </c>
      <c r="M346" s="121">
        <v>80.47</v>
      </c>
      <c r="N346" s="121">
        <v>0</v>
      </c>
      <c r="O346" s="121">
        <v>4.0900761648753774E-2</v>
      </c>
      <c r="P346" s="121">
        <v>0</v>
      </c>
      <c r="Q346" s="121">
        <v>160.94</v>
      </c>
      <c r="R346" s="121">
        <v>16597.71535678715</v>
      </c>
      <c r="S346" s="121">
        <v>1.9523036586517314E-2</v>
      </c>
      <c r="T346" s="122">
        <v>2.0134075069165891</v>
      </c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</row>
    <row r="347" spans="1:59" x14ac:dyDescent="0.2">
      <c r="A347" s="10"/>
      <c r="B347" s="123"/>
      <c r="C347" s="121" t="s">
        <v>572</v>
      </c>
      <c r="D347" s="121" t="s">
        <v>572</v>
      </c>
      <c r="E347" s="121">
        <v>0.16942447143346914</v>
      </c>
      <c r="F347" s="121">
        <v>4.0435434709658505E-2</v>
      </c>
      <c r="G347" s="121" t="s">
        <v>561</v>
      </c>
      <c r="H347" s="121" t="s">
        <v>561</v>
      </c>
      <c r="I347" s="121">
        <v>-34.617719399999999</v>
      </c>
      <c r="J347" s="121">
        <v>-58.362056099999997</v>
      </c>
      <c r="K347" s="121">
        <v>-34.617719399999999</v>
      </c>
      <c r="L347" s="121">
        <v>-58.362056099999997</v>
      </c>
      <c r="M347" s="121">
        <v>80.47</v>
      </c>
      <c r="N347" s="121">
        <v>0</v>
      </c>
      <c r="O347" s="121">
        <v>1.3633587216251263E-2</v>
      </c>
      <c r="P347" s="121">
        <v>0</v>
      </c>
      <c r="Q347" s="121">
        <v>160.94</v>
      </c>
      <c r="R347" s="121">
        <v>17496.96427533514</v>
      </c>
      <c r="S347" s="121">
        <v>6.5076788621724396E-3</v>
      </c>
      <c r="T347" s="122">
        <v>0.70749735657254142</v>
      </c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</row>
    <row r="348" spans="1:59" x14ac:dyDescent="0.2">
      <c r="A348" s="10"/>
      <c r="B348" s="123" t="str">
        <f>B273</f>
        <v>LiOH</v>
      </c>
      <c r="C348" s="121" t="s">
        <v>584</v>
      </c>
      <c r="D348" s="121" t="s">
        <v>584</v>
      </c>
      <c r="E348" s="121">
        <v>0.93458021173692196</v>
      </c>
      <c r="F348" s="121">
        <v>0.22305016986561382</v>
      </c>
      <c r="G348" s="121" t="s">
        <v>562</v>
      </c>
      <c r="H348" s="121" t="s">
        <v>562</v>
      </c>
      <c r="I348" s="121">
        <v>-33.593956200000001</v>
      </c>
      <c r="J348" s="121">
        <v>-71.613475100000002</v>
      </c>
      <c r="K348" s="121">
        <v>-33.593956200000001</v>
      </c>
      <c r="L348" s="121">
        <v>-71.613475100000002</v>
      </c>
      <c r="M348" s="121">
        <v>80.47</v>
      </c>
      <c r="N348" s="121">
        <v>0</v>
      </c>
      <c r="O348" s="121">
        <v>7.5205669638470113E-2</v>
      </c>
      <c r="P348" s="121">
        <v>0</v>
      </c>
      <c r="Q348" s="121">
        <v>160.94</v>
      </c>
      <c r="R348" s="121">
        <v>16597.71535678715</v>
      </c>
      <c r="S348" s="121">
        <v>3.5897694338171887E-2</v>
      </c>
      <c r="T348" s="122">
        <v>3.7021232297124813</v>
      </c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</row>
    <row r="349" spans="1:59" x14ac:dyDescent="0.2">
      <c r="A349" s="10"/>
      <c r="B349" s="123"/>
      <c r="C349" s="121" t="s">
        <v>572</v>
      </c>
      <c r="D349" s="121" t="s">
        <v>572</v>
      </c>
      <c r="E349" s="121">
        <v>0.31152673724564067</v>
      </c>
      <c r="F349" s="121">
        <v>7.4350056621871274E-2</v>
      </c>
      <c r="G349" s="121" t="s">
        <v>561</v>
      </c>
      <c r="H349" s="121" t="s">
        <v>561</v>
      </c>
      <c r="I349" s="121">
        <v>-34.617719399999999</v>
      </c>
      <c r="J349" s="121">
        <v>-58.362056099999997</v>
      </c>
      <c r="K349" s="121">
        <v>-34.617719399999999</v>
      </c>
      <c r="L349" s="121">
        <v>-58.362056099999997</v>
      </c>
      <c r="M349" s="121">
        <v>80.47</v>
      </c>
      <c r="N349" s="121">
        <v>0</v>
      </c>
      <c r="O349" s="121">
        <v>2.5068556546156702E-2</v>
      </c>
      <c r="P349" s="121">
        <v>0</v>
      </c>
      <c r="Q349" s="121">
        <v>160.94</v>
      </c>
      <c r="R349" s="121">
        <v>17496.96427533514</v>
      </c>
      <c r="S349" s="121">
        <v>1.1965898112723963E-2</v>
      </c>
      <c r="T349" s="122">
        <v>1.3009002845820266</v>
      </c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</row>
    <row r="350" spans="1:59" x14ac:dyDescent="0.2">
      <c r="A350" s="10"/>
      <c r="B350" s="123" t="str">
        <f>B283</f>
        <v>NiSO4</v>
      </c>
      <c r="C350" s="121" t="s">
        <v>583</v>
      </c>
      <c r="D350" s="121" t="s">
        <v>583</v>
      </c>
      <c r="E350" s="121">
        <v>11.869020218894622</v>
      </c>
      <c r="F350" s="121">
        <v>0.83814765858555784</v>
      </c>
      <c r="G350" s="121" t="s">
        <v>573</v>
      </c>
      <c r="H350" s="121" t="s">
        <v>573</v>
      </c>
      <c r="I350" s="121">
        <v>44.725277800000001</v>
      </c>
      <c r="J350" s="121">
        <v>37.7936111</v>
      </c>
      <c r="K350" s="121">
        <v>44.725277800000001</v>
      </c>
      <c r="L350" s="121">
        <v>37.7936111</v>
      </c>
      <c r="M350" s="121">
        <v>80.47</v>
      </c>
      <c r="N350" s="121">
        <v>0</v>
      </c>
      <c r="O350" s="121">
        <v>0.95510005701445022</v>
      </c>
      <c r="P350" s="121">
        <v>0</v>
      </c>
      <c r="Q350" s="121">
        <v>518.56766267316061</v>
      </c>
      <c r="R350" s="121">
        <v>6570.5989865452775</v>
      </c>
      <c r="S350" s="121">
        <v>0.43463627228769497</v>
      </c>
      <c r="T350" s="122">
        <v>5.5071321560775628</v>
      </c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</row>
    <row r="351" spans="1:59" x14ac:dyDescent="0.2">
      <c r="A351" s="10"/>
      <c r="B351" s="123"/>
      <c r="C351" s="121" t="s">
        <v>609</v>
      </c>
      <c r="D351" s="121" t="s">
        <v>170</v>
      </c>
      <c r="E351" s="121">
        <v>2.7683012498941002</v>
      </c>
      <c r="F351" s="121">
        <v>0.19548751017919327</v>
      </c>
      <c r="G351" s="121" t="s">
        <v>574</v>
      </c>
      <c r="H351" s="121" t="s">
        <v>480</v>
      </c>
      <c r="I351" s="121">
        <v>-6.0919439999999998</v>
      </c>
      <c r="J351" s="121">
        <v>106.8641571</v>
      </c>
      <c r="K351" s="121">
        <v>35.616811599999998</v>
      </c>
      <c r="L351" s="121">
        <v>139.79578069999999</v>
      </c>
      <c r="M351" s="121">
        <v>160.94</v>
      </c>
      <c r="N351" s="121">
        <v>5771.3571413563441</v>
      </c>
      <c r="O351" s="121">
        <v>0.44553040315795644</v>
      </c>
      <c r="P351" s="121">
        <v>15.976855188002007</v>
      </c>
      <c r="Q351" s="121">
        <v>115.15534482758621</v>
      </c>
      <c r="R351" s="121">
        <v>1808.2883495837675</v>
      </c>
      <c r="S351" s="121">
        <v>2.251143164417127E-2</v>
      </c>
      <c r="T351" s="122">
        <v>0.35349778714617336</v>
      </c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</row>
    <row r="352" spans="1:59" x14ac:dyDescent="0.2">
      <c r="A352" s="10"/>
      <c r="B352" s="123"/>
      <c r="C352" s="121" t="s">
        <v>610</v>
      </c>
      <c r="D352" s="121" t="s">
        <v>170</v>
      </c>
      <c r="E352" s="121">
        <v>1.7035699999348313</v>
      </c>
      <c r="F352" s="121">
        <v>0.12030000626411896</v>
      </c>
      <c r="G352" s="121" t="s">
        <v>575</v>
      </c>
      <c r="H352" s="121" t="s">
        <v>480</v>
      </c>
      <c r="I352" s="121">
        <v>14.583353600000001</v>
      </c>
      <c r="J352" s="121">
        <v>120.9412452</v>
      </c>
      <c r="K352" s="121">
        <v>35.616811599999998</v>
      </c>
      <c r="L352" s="121">
        <v>139.79578069999999</v>
      </c>
      <c r="M352" s="121">
        <v>160.94</v>
      </c>
      <c r="N352" s="121">
        <v>3000.4311196452068</v>
      </c>
      <c r="O352" s="121">
        <v>0.27417255578951177</v>
      </c>
      <c r="P352" s="121">
        <v>5.1114444422984509</v>
      </c>
      <c r="Q352" s="121">
        <v>115.15534482758621</v>
      </c>
      <c r="R352" s="121">
        <v>1808.2883495837675</v>
      </c>
      <c r="S352" s="121">
        <v>1.38531887041054E-2</v>
      </c>
      <c r="T352" s="122">
        <v>0.21753709978226057</v>
      </c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</row>
    <row r="353" spans="1:59" x14ac:dyDescent="0.2">
      <c r="A353" s="10"/>
      <c r="B353" s="123"/>
      <c r="C353" s="121" t="s">
        <v>611</v>
      </c>
      <c r="D353" s="121" t="s">
        <v>170</v>
      </c>
      <c r="E353" s="121">
        <v>1.0647312499592694</v>
      </c>
      <c r="F353" s="121">
        <v>7.5187503915074339E-2</v>
      </c>
      <c r="G353" s="121" t="s">
        <v>576</v>
      </c>
      <c r="H353" s="121" t="s">
        <v>480</v>
      </c>
      <c r="I353" s="121">
        <v>-22.268327299999999</v>
      </c>
      <c r="J353" s="121">
        <v>166.4258327</v>
      </c>
      <c r="K353" s="121">
        <v>35.616811599999998</v>
      </c>
      <c r="L353" s="121">
        <v>139.79578069999999</v>
      </c>
      <c r="M353" s="121">
        <v>160.94</v>
      </c>
      <c r="N353" s="121">
        <v>7012.8831484790444</v>
      </c>
      <c r="O353" s="121">
        <v>0.17135784736844481</v>
      </c>
      <c r="P353" s="121">
        <v>7.4668358404983888</v>
      </c>
      <c r="Q353" s="121">
        <v>115.15534482758621</v>
      </c>
      <c r="R353" s="121">
        <v>1808.2883495837675</v>
      </c>
      <c r="S353" s="121">
        <v>8.6582429400658741E-3</v>
      </c>
      <c r="T353" s="122">
        <v>0.13596068736391281</v>
      </c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</row>
    <row r="354" spans="1:59" x14ac:dyDescent="0.2">
      <c r="A354" s="10"/>
      <c r="B354" s="123"/>
      <c r="C354" s="121" t="s">
        <v>583</v>
      </c>
      <c r="D354" s="121" t="s">
        <v>170</v>
      </c>
      <c r="E354" s="121">
        <v>1.0647312499592694</v>
      </c>
      <c r="F354" s="121">
        <v>7.5187503915074339E-2</v>
      </c>
      <c r="G354" s="121" t="s">
        <v>573</v>
      </c>
      <c r="H354" s="121" t="s">
        <v>480</v>
      </c>
      <c r="I354" s="121">
        <v>44.725277800000001</v>
      </c>
      <c r="J354" s="121">
        <v>37.7936111</v>
      </c>
      <c r="K354" s="121">
        <v>35.616811599999998</v>
      </c>
      <c r="L354" s="121">
        <v>139.79578069999999</v>
      </c>
      <c r="M354" s="121">
        <v>160.94</v>
      </c>
      <c r="N354" s="121">
        <v>8157.0166205966498</v>
      </c>
      <c r="O354" s="121">
        <v>0.17135784736844481</v>
      </c>
      <c r="P354" s="121">
        <v>8.6850305023864056</v>
      </c>
      <c r="Q354" s="121">
        <v>115.15534482758621</v>
      </c>
      <c r="R354" s="121">
        <v>1808.2883495837675</v>
      </c>
      <c r="S354" s="121">
        <v>8.6582429400658741E-3</v>
      </c>
      <c r="T354" s="122">
        <v>0.13596068736391281</v>
      </c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</row>
    <row r="355" spans="1:59" x14ac:dyDescent="0.2">
      <c r="A355" s="10"/>
      <c r="B355" s="123"/>
      <c r="C355" s="121" t="s">
        <v>229</v>
      </c>
      <c r="D355" s="121" t="s">
        <v>170</v>
      </c>
      <c r="E355" s="121">
        <v>0.48953160917667554</v>
      </c>
      <c r="F355" s="121">
        <v>3.4568967317275559E-2</v>
      </c>
      <c r="G355" s="121" t="s">
        <v>479</v>
      </c>
      <c r="H355" s="121" t="s">
        <v>480</v>
      </c>
      <c r="I355" s="121">
        <v>31.230416000000002</v>
      </c>
      <c r="J355" s="121">
        <v>121.47370100000001</v>
      </c>
      <c r="K355" s="121">
        <v>35.616811599999998</v>
      </c>
      <c r="L355" s="121">
        <v>139.79578069999999</v>
      </c>
      <c r="M355" s="121">
        <v>160.94</v>
      </c>
      <c r="N355" s="121">
        <v>1769.3835953646901</v>
      </c>
      <c r="O355" s="121">
        <v>7.8785217180894165E-2</v>
      </c>
      <c r="P355" s="121">
        <v>0.86616919868968856</v>
      </c>
      <c r="Q355" s="121">
        <v>115.15534482758621</v>
      </c>
      <c r="R355" s="121">
        <v>1808.2883495837675</v>
      </c>
      <c r="S355" s="121">
        <v>3.980801351754425E-3</v>
      </c>
      <c r="T355" s="122">
        <v>6.251066085697142E-2</v>
      </c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</row>
    <row r="356" spans="1:59" x14ac:dyDescent="0.2">
      <c r="A356" s="10"/>
      <c r="B356" s="123"/>
      <c r="C356" s="121" t="s">
        <v>235</v>
      </c>
      <c r="D356" s="121" t="s">
        <v>170</v>
      </c>
      <c r="E356" s="121">
        <v>0.73837684384148572</v>
      </c>
      <c r="F356" s="121">
        <v>5.2141525703557304E-2</v>
      </c>
      <c r="G356" s="121" t="s">
        <v>580</v>
      </c>
      <c r="H356" s="121" t="s">
        <v>480</v>
      </c>
      <c r="I356" s="121">
        <v>49.288918500000001</v>
      </c>
      <c r="J356" s="121">
        <v>-123.11147</v>
      </c>
      <c r="K356" s="121">
        <v>35.616811599999998</v>
      </c>
      <c r="L356" s="121">
        <v>139.79578069999999</v>
      </c>
      <c r="M356" s="121">
        <v>160.94</v>
      </c>
      <c r="N356" s="121">
        <v>7572.8416467010038</v>
      </c>
      <c r="O356" s="121">
        <v>0.11883436924784871</v>
      </c>
      <c r="P356" s="121">
        <v>5.5916109140024464</v>
      </c>
      <c r="Q356" s="121">
        <v>115.15534482758621</v>
      </c>
      <c r="R356" s="121">
        <v>1808.2883495837675</v>
      </c>
      <c r="S356" s="121">
        <v>6.0043753722295911E-3</v>
      </c>
      <c r="T356" s="122">
        <v>9.4286913459265237E-2</v>
      </c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</row>
    <row r="357" spans="1:59" x14ac:dyDescent="0.2">
      <c r="A357" s="10"/>
      <c r="B357" s="123"/>
      <c r="C357" s="121" t="s">
        <v>608</v>
      </c>
      <c r="D357" s="121" t="s">
        <v>170</v>
      </c>
      <c r="E357" s="121">
        <v>0.64862938215909516</v>
      </c>
      <c r="F357" s="121">
        <v>4.5803881695390118E-2</v>
      </c>
      <c r="G357" s="121" t="s">
        <v>582</v>
      </c>
      <c r="H357" s="121" t="s">
        <v>480</v>
      </c>
      <c r="I357" s="121">
        <v>-37.821584199999997</v>
      </c>
      <c r="J357" s="121">
        <v>144.9443459</v>
      </c>
      <c r="K357" s="121">
        <v>35.616811599999998</v>
      </c>
      <c r="L357" s="121">
        <v>139.79578069999999</v>
      </c>
      <c r="M357" s="121">
        <v>160.94</v>
      </c>
      <c r="N357" s="121">
        <v>8171.9089193269265</v>
      </c>
      <c r="O357" s="121">
        <v>0.10439041276468476</v>
      </c>
      <c r="P357" s="121">
        <v>5.3005402334034235</v>
      </c>
      <c r="Q357" s="121">
        <v>115.15534482758621</v>
      </c>
      <c r="R357" s="121">
        <v>1808.2883495837675</v>
      </c>
      <c r="S357" s="121">
        <v>5.2745617910746135E-3</v>
      </c>
      <c r="T357" s="122">
        <v>8.2826625635487136E-2</v>
      </c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</row>
    <row r="358" spans="1:59" x14ac:dyDescent="0.2">
      <c r="A358" s="10"/>
      <c r="B358" s="123"/>
      <c r="C358" s="121" t="s">
        <v>235</v>
      </c>
      <c r="D358" s="121" t="s">
        <v>235</v>
      </c>
      <c r="E358" s="121">
        <v>2.9094841120508765</v>
      </c>
      <c r="F358" s="121">
        <v>0.51885331245772626</v>
      </c>
      <c r="G358" s="121" t="s">
        <v>580</v>
      </c>
      <c r="H358" s="121" t="s">
        <v>580</v>
      </c>
      <c r="I358" s="121">
        <v>49.288918500000001</v>
      </c>
      <c r="J358" s="121">
        <v>-123.11147</v>
      </c>
      <c r="K358" s="121">
        <v>49.288918500000001</v>
      </c>
      <c r="L358" s="121">
        <v>-123.11147</v>
      </c>
      <c r="M358" s="121">
        <v>80.47</v>
      </c>
      <c r="N358" s="121">
        <v>0</v>
      </c>
      <c r="O358" s="121">
        <v>0.23412618649673403</v>
      </c>
      <c r="P358" s="121">
        <v>0</v>
      </c>
      <c r="Q358" s="121">
        <v>160.94</v>
      </c>
      <c r="R358" s="121">
        <v>7792.1360158272546</v>
      </c>
      <c r="S358" s="121">
        <v>8.3504252106946467E-2</v>
      </c>
      <c r="T358" s="122">
        <v>4.0429755829331206</v>
      </c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</row>
    <row r="359" spans="1:59" x14ac:dyDescent="0.2">
      <c r="A359" s="10"/>
      <c r="B359" s="123" t="str">
        <f>B306</f>
        <v>CoSO4</v>
      </c>
      <c r="C359" s="121" t="s">
        <v>612</v>
      </c>
      <c r="D359" s="121" t="s">
        <v>614</v>
      </c>
      <c r="E359" s="121">
        <v>0.10895608811036293</v>
      </c>
      <c r="F359" s="121">
        <v>0.20187820469215539</v>
      </c>
      <c r="G359" s="121" t="s">
        <v>581</v>
      </c>
      <c r="H359" s="121" t="s">
        <v>577</v>
      </c>
      <c r="I359" s="121">
        <v>-5.8237994000000004</v>
      </c>
      <c r="J359" s="121">
        <v>13.4515381</v>
      </c>
      <c r="K359" s="121">
        <v>60.161788299999998</v>
      </c>
      <c r="L359" s="121">
        <v>24.957132000000001</v>
      </c>
      <c r="M359" s="121">
        <v>160.94</v>
      </c>
      <c r="N359" s="121">
        <v>7403.588169128122</v>
      </c>
      <c r="O359" s="121">
        <v>1.7535392820481811E-2</v>
      </c>
      <c r="P359" s="121">
        <v>0.80666600488836426</v>
      </c>
      <c r="Q359" s="121">
        <v>335.47773805215303</v>
      </c>
      <c r="R359" s="121">
        <v>6384.1104863733817</v>
      </c>
      <c r="S359" s="121">
        <v>6.7725643472153832E-2</v>
      </c>
      <c r="T359" s="122">
        <v>1.2888127635454214</v>
      </c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</row>
    <row r="360" spans="1:59" x14ac:dyDescent="0.2">
      <c r="A360" s="10"/>
      <c r="B360" s="123"/>
      <c r="C360" s="121" t="s">
        <v>583</v>
      </c>
      <c r="D360" s="121" t="s">
        <v>614</v>
      </c>
      <c r="E360" s="121">
        <v>6.3162949629195905E-3</v>
      </c>
      <c r="F360" s="121">
        <v>1.1703084329980025E-2</v>
      </c>
      <c r="G360" s="121" t="s">
        <v>573</v>
      </c>
      <c r="H360" s="121" t="s">
        <v>577</v>
      </c>
      <c r="I360" s="121">
        <v>44.725277800000001</v>
      </c>
      <c r="J360" s="121">
        <v>37.7936111</v>
      </c>
      <c r="K360" s="121">
        <v>60.161788299999998</v>
      </c>
      <c r="L360" s="121">
        <v>24.957132000000001</v>
      </c>
      <c r="M360" s="121">
        <v>160.94</v>
      </c>
      <c r="N360" s="121">
        <v>1920.8333905225716</v>
      </c>
      <c r="O360" s="121">
        <v>1.0165445113322789E-3</v>
      </c>
      <c r="P360" s="121">
        <v>1.2132550269165477E-2</v>
      </c>
      <c r="Q360" s="121">
        <v>335.47773805215303</v>
      </c>
      <c r="R360" s="121">
        <v>6384.1104863733817</v>
      </c>
      <c r="S360" s="121">
        <v>3.9261242592552956E-3</v>
      </c>
      <c r="T360" s="122">
        <v>7.4713783393937472E-2</v>
      </c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</row>
    <row r="361" spans="1:59" x14ac:dyDescent="0.2">
      <c r="A361" s="10"/>
      <c r="B361" s="123"/>
      <c r="C361" s="121" t="s">
        <v>613</v>
      </c>
      <c r="D361" s="121" t="s">
        <v>614</v>
      </c>
      <c r="E361" s="121">
        <v>4.7372212221896935E-3</v>
      </c>
      <c r="F361" s="121">
        <v>8.777313247485017E-3</v>
      </c>
      <c r="G361" s="121" t="s">
        <v>578</v>
      </c>
      <c r="H361" s="121" t="s">
        <v>577</v>
      </c>
      <c r="I361" s="121">
        <v>23.133543700000001</v>
      </c>
      <c r="J361" s="121">
        <v>-82.339669700000002</v>
      </c>
      <c r="K361" s="121">
        <v>60.161788299999998</v>
      </c>
      <c r="L361" s="121">
        <v>24.957132000000001</v>
      </c>
      <c r="M361" s="121">
        <v>160.94</v>
      </c>
      <c r="N361" s="121">
        <v>8714.3384524513312</v>
      </c>
      <c r="O361" s="121">
        <v>7.6240838349920929E-4</v>
      </c>
      <c r="P361" s="121">
        <v>4.1281749054296137E-2</v>
      </c>
      <c r="Q361" s="121">
        <v>335.47773805215303</v>
      </c>
      <c r="R361" s="121">
        <v>6384.1104863733817</v>
      </c>
      <c r="S361" s="121">
        <v>2.9445931944414713E-3</v>
      </c>
      <c r="T361" s="122">
        <v>5.6035337545453097E-2</v>
      </c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</row>
    <row r="362" spans="1:59" x14ac:dyDescent="0.2">
      <c r="A362" s="10"/>
      <c r="B362" s="123"/>
      <c r="C362" s="121" t="s">
        <v>608</v>
      </c>
      <c r="D362" s="121" t="s">
        <v>614</v>
      </c>
      <c r="E362" s="121">
        <v>6.3162949629195905E-3</v>
      </c>
      <c r="F362" s="121">
        <v>1.1703084329980025E-2</v>
      </c>
      <c r="G362" s="121" t="s">
        <v>582</v>
      </c>
      <c r="H362" s="121" t="s">
        <v>577</v>
      </c>
      <c r="I362" s="121">
        <v>-37.821584199999997</v>
      </c>
      <c r="J362" s="121">
        <v>144.9443459</v>
      </c>
      <c r="K362" s="121">
        <v>60.161788299999998</v>
      </c>
      <c r="L362" s="121">
        <v>24.957132000000001</v>
      </c>
      <c r="M362" s="121">
        <v>160.94</v>
      </c>
      <c r="N362" s="121">
        <v>15215.216418837594</v>
      </c>
      <c r="O362" s="121">
        <v>1.0165445113322789E-3</v>
      </c>
      <c r="P362" s="121">
        <v>9.6103794826035344E-2</v>
      </c>
      <c r="Q362" s="121">
        <v>335.47773805215303</v>
      </c>
      <c r="R362" s="121">
        <v>6384.1104863733817</v>
      </c>
      <c r="S362" s="121">
        <v>3.9261242592552956E-3</v>
      </c>
      <c r="T362" s="122">
        <v>7.4713783393937472E-2</v>
      </c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</row>
    <row r="363" spans="1:59" x14ac:dyDescent="0.2">
      <c r="A363" s="10"/>
      <c r="B363" s="123"/>
      <c r="C363" s="121" t="s">
        <v>612</v>
      </c>
      <c r="D363" s="121" t="s">
        <v>235</v>
      </c>
      <c r="E363" s="121">
        <v>4.8424928049050187E-2</v>
      </c>
      <c r="F363" s="121">
        <v>8.9723646529846851E-2</v>
      </c>
      <c r="G363" s="121" t="s">
        <v>581</v>
      </c>
      <c r="H363" s="121" t="s">
        <v>580</v>
      </c>
      <c r="I363" s="121">
        <v>-5.8237994000000004</v>
      </c>
      <c r="J363" s="121">
        <v>13.4515381</v>
      </c>
      <c r="K363" s="121">
        <v>49.288918500000001</v>
      </c>
      <c r="L363" s="121">
        <v>-123.11147</v>
      </c>
      <c r="M363" s="121">
        <v>160.94</v>
      </c>
      <c r="N363" s="121">
        <v>13722.815638171285</v>
      </c>
      <c r="O363" s="121">
        <v>7.7935079202141365E-3</v>
      </c>
      <c r="P363" s="121">
        <v>0.66452635990882514</v>
      </c>
      <c r="Q363" s="121">
        <v>160.94</v>
      </c>
      <c r="R363" s="121">
        <v>7792.1360158272546</v>
      </c>
      <c r="S363" s="121">
        <v>1.4440123672513553E-2</v>
      </c>
      <c r="T363" s="122">
        <v>0.69913885759657379</v>
      </c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</row>
    <row r="364" spans="1:59" x14ac:dyDescent="0.2">
      <c r="A364" s="10"/>
      <c r="B364" s="123"/>
      <c r="C364" s="121" t="s">
        <v>583</v>
      </c>
      <c r="D364" s="121" t="s">
        <v>235</v>
      </c>
      <c r="E364" s="121">
        <v>2.8072422057420399E-3</v>
      </c>
      <c r="F364" s="121">
        <v>5.201370813324455E-3</v>
      </c>
      <c r="G364" s="121" t="s">
        <v>573</v>
      </c>
      <c r="H364" s="121" t="s">
        <v>580</v>
      </c>
      <c r="I364" s="121">
        <v>44.725277800000001</v>
      </c>
      <c r="J364" s="121">
        <v>37.7936111</v>
      </c>
      <c r="K364" s="121">
        <v>49.288918500000001</v>
      </c>
      <c r="L364" s="121">
        <v>-123.11147</v>
      </c>
      <c r="M364" s="121">
        <v>160.94</v>
      </c>
      <c r="N364" s="121">
        <v>9429.462474219974</v>
      </c>
      <c r="O364" s="121">
        <v>4.5179756059212387E-4</v>
      </c>
      <c r="P364" s="121">
        <v>2.6470785035091073E-2</v>
      </c>
      <c r="Q364" s="121">
        <v>160.94</v>
      </c>
      <c r="R364" s="121">
        <v>7792.1360158272546</v>
      </c>
      <c r="S364" s="121">
        <v>8.3710861869643787E-4</v>
      </c>
      <c r="T364" s="122">
        <v>4.0529788846178187E-2</v>
      </c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</row>
    <row r="365" spans="1:59" x14ac:dyDescent="0.2">
      <c r="A365" s="10"/>
      <c r="B365" s="123"/>
      <c r="C365" s="121" t="s">
        <v>613</v>
      </c>
      <c r="D365" s="121" t="s">
        <v>235</v>
      </c>
      <c r="E365" s="121">
        <v>2.10543165430653E-3</v>
      </c>
      <c r="F365" s="121">
        <v>3.9010281099933412E-3</v>
      </c>
      <c r="G365" s="121" t="s">
        <v>578</v>
      </c>
      <c r="H365" s="121" t="s">
        <v>580</v>
      </c>
      <c r="I365" s="121">
        <v>23.133543700000001</v>
      </c>
      <c r="J365" s="121">
        <v>-82.339669700000002</v>
      </c>
      <c r="K365" s="121">
        <v>49.288918500000001</v>
      </c>
      <c r="L365" s="121">
        <v>-123.11147</v>
      </c>
      <c r="M365" s="121">
        <v>160.94</v>
      </c>
      <c r="N365" s="121">
        <v>4591.5179911469404</v>
      </c>
      <c r="O365" s="121">
        <v>3.3884817044409291E-4</v>
      </c>
      <c r="P365" s="121">
        <v>9.6671273198786992E-3</v>
      </c>
      <c r="Q365" s="121">
        <v>160.94</v>
      </c>
      <c r="R365" s="121">
        <v>7792.1360158272546</v>
      </c>
      <c r="S365" s="121">
        <v>6.278314640223284E-4</v>
      </c>
      <c r="T365" s="122">
        <v>3.0397341634633642E-2</v>
      </c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</row>
    <row r="366" spans="1:59" x14ac:dyDescent="0.2">
      <c r="A366" s="10"/>
      <c r="B366" s="123"/>
      <c r="C366" s="121" t="s">
        <v>608</v>
      </c>
      <c r="D366" s="121" t="s">
        <v>235</v>
      </c>
      <c r="E366" s="121">
        <v>2.8072422057420399E-3</v>
      </c>
      <c r="F366" s="121">
        <v>5.201370813324455E-3</v>
      </c>
      <c r="G366" s="121" t="s">
        <v>582</v>
      </c>
      <c r="H366" s="121" t="s">
        <v>580</v>
      </c>
      <c r="I366" s="121">
        <v>-37.821584199999997</v>
      </c>
      <c r="J366" s="121">
        <v>144.9443459</v>
      </c>
      <c r="K366" s="121">
        <v>49.288918500000001</v>
      </c>
      <c r="L366" s="121">
        <v>-123.11147</v>
      </c>
      <c r="M366" s="121">
        <v>160.94</v>
      </c>
      <c r="N366" s="121">
        <v>13217.173453878813</v>
      </c>
      <c r="O366" s="121">
        <v>4.5179756059212387E-4</v>
      </c>
      <c r="P366" s="121">
        <v>3.7103807160341895E-2</v>
      </c>
      <c r="Q366" s="121">
        <v>160.94</v>
      </c>
      <c r="R366" s="121">
        <v>7792.1360158272546</v>
      </c>
      <c r="S366" s="121">
        <v>8.3710861869643787E-4</v>
      </c>
      <c r="T366" s="122">
        <v>4.0529788846178187E-2</v>
      </c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</row>
    <row r="367" spans="1:59" x14ac:dyDescent="0.2">
      <c r="A367" s="10"/>
      <c r="B367" s="123"/>
      <c r="C367" s="121" t="s">
        <v>612</v>
      </c>
      <c r="D367" s="121" t="s">
        <v>615</v>
      </c>
      <c r="E367" s="121">
        <v>4.8424928049050187E-2</v>
      </c>
      <c r="F367" s="121">
        <v>8.9723646529846851E-2</v>
      </c>
      <c r="G367" s="121" t="s">
        <v>581</v>
      </c>
      <c r="H367" s="121" t="s">
        <v>579</v>
      </c>
      <c r="I367" s="121">
        <v>-5.8237994000000004</v>
      </c>
      <c r="J367" s="121">
        <v>13.4515381</v>
      </c>
      <c r="K367" s="121">
        <v>59.910840999999898</v>
      </c>
      <c r="L367" s="121">
        <v>10.7616546</v>
      </c>
      <c r="M367" s="121">
        <v>160.94</v>
      </c>
      <c r="N367" s="121">
        <v>7309.9453018744616</v>
      </c>
      <c r="O367" s="121">
        <v>7.7935079202141365E-3</v>
      </c>
      <c r="P367" s="121">
        <v>0.35398357528576324</v>
      </c>
      <c r="Q367" s="121">
        <v>256.54484045749609</v>
      </c>
      <c r="R367" s="121">
        <v>6889.848846339517</v>
      </c>
      <c r="S367" s="121">
        <v>2.3018138584264335E-2</v>
      </c>
      <c r="T367" s="122">
        <v>0.61818236253303993</v>
      </c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</row>
    <row r="368" spans="1:59" x14ac:dyDescent="0.2">
      <c r="A368" s="10"/>
      <c r="B368" s="123"/>
      <c r="C368" s="121" t="s">
        <v>583</v>
      </c>
      <c r="D368" s="121" t="s">
        <v>615</v>
      </c>
      <c r="E368" s="121">
        <v>2.8072422057420399E-3</v>
      </c>
      <c r="F368" s="121">
        <v>5.201370813324455E-3</v>
      </c>
      <c r="G368" s="121" t="s">
        <v>573</v>
      </c>
      <c r="H368" s="121" t="s">
        <v>579</v>
      </c>
      <c r="I368" s="121">
        <v>44.725277800000001</v>
      </c>
      <c r="J368" s="121">
        <v>37.7936111</v>
      </c>
      <c r="K368" s="121">
        <v>59.910840999999898</v>
      </c>
      <c r="L368" s="121">
        <v>10.7616546</v>
      </c>
      <c r="M368" s="121">
        <v>160.94</v>
      </c>
      <c r="N368" s="121">
        <v>2469.9855187092594</v>
      </c>
      <c r="O368" s="121">
        <v>4.5179756059212387E-4</v>
      </c>
      <c r="P368" s="121">
        <v>6.9338475956922776E-3</v>
      </c>
      <c r="Q368" s="121">
        <v>256.54484045749609</v>
      </c>
      <c r="R368" s="121">
        <v>6889.848846339517</v>
      </c>
      <c r="S368" s="121">
        <v>1.334384845464599E-3</v>
      </c>
      <c r="T368" s="122">
        <v>3.5836658697567532E-2</v>
      </c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</row>
    <row r="369" spans="1:59" x14ac:dyDescent="0.2">
      <c r="A369" s="10"/>
      <c r="B369" s="123"/>
      <c r="C369" s="121" t="s">
        <v>613</v>
      </c>
      <c r="D369" s="121" t="s">
        <v>615</v>
      </c>
      <c r="E369" s="121">
        <v>2.10543165430653E-3</v>
      </c>
      <c r="F369" s="121">
        <v>3.9010281099933412E-3</v>
      </c>
      <c r="G369" s="121" t="s">
        <v>578</v>
      </c>
      <c r="H369" s="121" t="s">
        <v>579</v>
      </c>
      <c r="I369" s="121">
        <v>23.133543700000001</v>
      </c>
      <c r="J369" s="121">
        <v>-82.339669700000002</v>
      </c>
      <c r="K369" s="121">
        <v>59.910840999999898</v>
      </c>
      <c r="L369" s="121">
        <v>10.7616546</v>
      </c>
      <c r="M369" s="121">
        <v>160.94</v>
      </c>
      <c r="N369" s="121">
        <v>7983.8118081979128</v>
      </c>
      <c r="O369" s="121">
        <v>3.3884817044409291E-4</v>
      </c>
      <c r="P369" s="121">
        <v>1.6809370103006142E-2</v>
      </c>
      <c r="Q369" s="121">
        <v>256.54484045749609</v>
      </c>
      <c r="R369" s="121">
        <v>6889.848846339517</v>
      </c>
      <c r="S369" s="121">
        <v>1.0007886340984494E-3</v>
      </c>
      <c r="T369" s="122">
        <v>2.6877494023175647E-2</v>
      </c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</row>
    <row r="370" spans="1:59" x14ac:dyDescent="0.2">
      <c r="A370" s="10"/>
      <c r="B370" s="248"/>
      <c r="C370" s="128" t="s">
        <v>608</v>
      </c>
      <c r="D370" s="128" t="s">
        <v>615</v>
      </c>
      <c r="E370" s="128">
        <v>2.8072422057420399E-3</v>
      </c>
      <c r="F370" s="128">
        <v>5.201370813324455E-3</v>
      </c>
      <c r="G370" s="128" t="s">
        <v>582</v>
      </c>
      <c r="H370" s="128" t="s">
        <v>579</v>
      </c>
      <c r="I370" s="128">
        <v>-37.821584199999997</v>
      </c>
      <c r="J370" s="128">
        <v>144.9443459</v>
      </c>
      <c r="K370" s="128">
        <v>59.910840999999898</v>
      </c>
      <c r="L370" s="128">
        <v>10.7616546</v>
      </c>
      <c r="M370" s="128">
        <v>160.94</v>
      </c>
      <c r="N370" s="128">
        <v>15998.095369562267</v>
      </c>
      <c r="O370" s="128">
        <v>4.5179756059212387E-4</v>
      </c>
      <c r="P370" s="128">
        <v>4.491052853292149E-2</v>
      </c>
      <c r="Q370" s="128">
        <v>256.54484045749609</v>
      </c>
      <c r="R370" s="128">
        <v>6889.848846339517</v>
      </c>
      <c r="S370" s="128">
        <v>1.334384845464599E-3</v>
      </c>
      <c r="T370" s="129">
        <v>3.5836658697567532E-2</v>
      </c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</row>
    <row r="372" spans="1:59" x14ac:dyDescent="0.2">
      <c r="B372" s="204"/>
      <c r="C372" s="246" t="str">
        <f>C261&amp;" (domestic sourcing)"</f>
        <v>U.S. manufacturing scenario (domestic sourcing)</v>
      </c>
      <c r="D372" s="246"/>
      <c r="E372" s="246"/>
      <c r="F372" s="246"/>
      <c r="G372" s="246"/>
      <c r="H372" s="246"/>
      <c r="I372" s="246"/>
      <c r="J372" s="246"/>
      <c r="K372" s="246"/>
      <c r="L372" s="246"/>
      <c r="M372" s="246"/>
      <c r="N372" s="246"/>
      <c r="O372" s="246"/>
      <c r="P372" s="246"/>
      <c r="Q372" s="246"/>
      <c r="R372" s="246"/>
      <c r="S372" s="246"/>
      <c r="T372" s="247"/>
    </row>
    <row r="373" spans="1:59" x14ac:dyDescent="0.2">
      <c r="B373" s="120"/>
      <c r="C373" s="121" t="s">
        <v>566</v>
      </c>
      <c r="D373" s="121" t="s">
        <v>564</v>
      </c>
      <c r="E373" s="121" t="s">
        <v>567</v>
      </c>
      <c r="F373" s="121" t="s">
        <v>568</v>
      </c>
      <c r="G373" s="121" t="s">
        <v>569</v>
      </c>
      <c r="H373" s="121" t="s">
        <v>557</v>
      </c>
      <c r="I373" s="121" t="s">
        <v>497</v>
      </c>
      <c r="J373" s="121" t="s">
        <v>498</v>
      </c>
      <c r="K373" s="121" t="s">
        <v>558</v>
      </c>
      <c r="L373" s="121" t="s">
        <v>559</v>
      </c>
      <c r="M373" s="121" t="s">
        <v>570</v>
      </c>
      <c r="N373" s="121" t="s">
        <v>571</v>
      </c>
      <c r="O373" s="121" t="s">
        <v>588</v>
      </c>
      <c r="P373" s="121" t="s">
        <v>589</v>
      </c>
      <c r="Q373" s="121" t="s">
        <v>590</v>
      </c>
      <c r="R373" s="121" t="s">
        <v>591</v>
      </c>
      <c r="S373" s="121" t="s">
        <v>592</v>
      </c>
      <c r="T373" s="122" t="s">
        <v>593</v>
      </c>
    </row>
    <row r="374" spans="1:59" x14ac:dyDescent="0.2">
      <c r="B374" s="123" t="str">
        <f t="shared" ref="B374" si="7">B263</f>
        <v>Li2CO3</v>
      </c>
      <c r="C374" s="121" t="s">
        <v>600</v>
      </c>
      <c r="D374" s="121" t="s">
        <v>310</v>
      </c>
      <c r="E374" s="121">
        <v>7.5430628090609991E-2</v>
      </c>
      <c r="F374" s="121">
        <v>1.8002536537138424E-2</v>
      </c>
      <c r="G374" s="121" t="s">
        <v>601</v>
      </c>
      <c r="H374" s="121" t="s">
        <v>478</v>
      </c>
      <c r="I374" s="121">
        <v>41.2619288</v>
      </c>
      <c r="J374" s="121" t="s">
        <v>602</v>
      </c>
      <c r="K374" s="121">
        <v>33.736540099999999</v>
      </c>
      <c r="L374" s="121">
        <v>-118.264982</v>
      </c>
      <c r="M374" s="121">
        <v>838.01906580644436</v>
      </c>
      <c r="N374" s="121">
        <v>0</v>
      </c>
      <c r="O374" s="121">
        <v>6.3212304485686321E-2</v>
      </c>
      <c r="P374" s="121">
        <v>0</v>
      </c>
      <c r="Q374" s="121">
        <v>80.47</v>
      </c>
      <c r="R374" s="121">
        <v>0</v>
      </c>
      <c r="S374" s="121">
        <v>1.4486641151435289E-3</v>
      </c>
      <c r="T374" s="122">
        <v>0</v>
      </c>
    </row>
    <row r="375" spans="1:59" x14ac:dyDescent="0.2">
      <c r="B375" s="123"/>
      <c r="C375" s="121" t="s">
        <v>603</v>
      </c>
      <c r="D375" s="121" t="s">
        <v>310</v>
      </c>
      <c r="E375" s="121">
        <v>0.6022672576432665</v>
      </c>
      <c r="F375" s="121">
        <v>0.14373920230149556</v>
      </c>
      <c r="G375" s="121" t="s">
        <v>604</v>
      </c>
      <c r="H375" s="121" t="s">
        <v>478</v>
      </c>
      <c r="I375" s="121">
        <v>33.025889999999997</v>
      </c>
      <c r="J375" s="121">
        <v>-115.5647645</v>
      </c>
      <c r="K375" s="121">
        <v>33.736540099999999</v>
      </c>
      <c r="L375" s="121">
        <v>-118.264982</v>
      </c>
      <c r="M375" s="121">
        <v>263.3713172741306</v>
      </c>
      <c r="N375" s="121">
        <v>0</v>
      </c>
      <c r="O375" s="121">
        <v>0.15861992099658531</v>
      </c>
      <c r="P375" s="121">
        <v>0</v>
      </c>
      <c r="Q375" s="121">
        <v>80.47</v>
      </c>
      <c r="R375" s="121">
        <v>0</v>
      </c>
      <c r="S375" s="121">
        <v>1.1566693609201349E-2</v>
      </c>
      <c r="T375" s="122">
        <v>0</v>
      </c>
    </row>
    <row r="376" spans="1:59" x14ac:dyDescent="0.2">
      <c r="B376" s="123" t="str">
        <f>B273</f>
        <v>LiOH</v>
      </c>
      <c r="C376" s="121" t="s">
        <v>600</v>
      </c>
      <c r="D376" s="121" t="s">
        <v>310</v>
      </c>
      <c r="E376" s="121">
        <v>0.22507700185687385</v>
      </c>
      <c r="F376" s="121">
        <v>3.3101897394807372E-2</v>
      </c>
      <c r="G376" s="121" t="s">
        <v>601</v>
      </c>
      <c r="H376" s="121" t="s">
        <v>478</v>
      </c>
      <c r="I376" s="121">
        <v>41.2619288</v>
      </c>
      <c r="J376" s="121" t="s">
        <v>602</v>
      </c>
      <c r="K376" s="121">
        <v>33.736540099999999</v>
      </c>
      <c r="L376" s="121">
        <v>-118.264982</v>
      </c>
      <c r="M376" s="121">
        <v>838.01906580644436</v>
      </c>
      <c r="N376" s="121">
        <v>0</v>
      </c>
      <c r="O376" s="121">
        <v>0.18861881883061277</v>
      </c>
      <c r="P376" s="121">
        <v>0</v>
      </c>
      <c r="Q376" s="121">
        <v>80.47</v>
      </c>
      <c r="R376" s="121">
        <v>0</v>
      </c>
      <c r="S376" s="121">
        <v>2.6637096833601491E-3</v>
      </c>
      <c r="T376" s="122">
        <v>0</v>
      </c>
    </row>
    <row r="377" spans="1:59" x14ac:dyDescent="0.2">
      <c r="B377" s="123"/>
      <c r="C377" s="121" t="s">
        <v>603</v>
      </c>
      <c r="D377" s="121" t="s">
        <v>310</v>
      </c>
      <c r="E377" s="121">
        <v>1.7971016826755364</v>
      </c>
      <c r="F377" s="121">
        <v>0.26429832909267775</v>
      </c>
      <c r="G377" s="121" t="s">
        <v>604</v>
      </c>
      <c r="H377" s="121" t="s">
        <v>478</v>
      </c>
      <c r="I377" s="121">
        <v>33.025889999999997</v>
      </c>
      <c r="J377" s="121">
        <v>-115.5647645</v>
      </c>
      <c r="K377" s="121">
        <v>33.736540099999999</v>
      </c>
      <c r="L377" s="121">
        <v>-118.264982</v>
      </c>
      <c r="M377" s="121">
        <v>263.3713172741306</v>
      </c>
      <c r="N377" s="121">
        <v>0</v>
      </c>
      <c r="O377" s="121">
        <v>0.47330503744181268</v>
      </c>
      <c r="P377" s="121">
        <v>0</v>
      </c>
      <c r="Q377" s="121">
        <v>80.47</v>
      </c>
      <c r="R377" s="121">
        <v>0</v>
      </c>
      <c r="S377" s="121">
        <v>2.1268086542087779E-2</v>
      </c>
      <c r="T377" s="122">
        <v>0</v>
      </c>
    </row>
    <row r="378" spans="1:59" x14ac:dyDescent="0.2">
      <c r="B378" s="123" t="str">
        <f>B283</f>
        <v>NiSO4</v>
      </c>
      <c r="C378" s="121" t="s">
        <v>605</v>
      </c>
      <c r="D378" s="121" t="s">
        <v>310</v>
      </c>
      <c r="E378" s="121">
        <v>5.4096520499940555</v>
      </c>
      <c r="F378" s="121">
        <v>0.44622796348616911</v>
      </c>
      <c r="G378" s="121" t="s">
        <v>606</v>
      </c>
      <c r="H378" s="121" t="s">
        <v>478</v>
      </c>
      <c r="I378" s="121">
        <v>46.742761700000003</v>
      </c>
      <c r="J378" s="121">
        <v>-87.881759299999999</v>
      </c>
      <c r="K378" s="121">
        <v>33.736540099999999</v>
      </c>
      <c r="L378" s="121">
        <v>-118.264982</v>
      </c>
      <c r="M378" s="121">
        <v>2936.3045365643611</v>
      </c>
      <c r="N378" s="121">
        <v>0</v>
      </c>
      <c r="O378" s="121">
        <v>15.884385855632241</v>
      </c>
      <c r="P378" s="121">
        <v>0</v>
      </c>
      <c r="Q378" s="121">
        <v>80.47</v>
      </c>
      <c r="R378" s="121">
        <v>0</v>
      </c>
      <c r="S378" s="121">
        <v>3.5907964221732029E-2</v>
      </c>
      <c r="T378" s="122">
        <v>0</v>
      </c>
    </row>
    <row r="379" spans="1:59" x14ac:dyDescent="0.2">
      <c r="B379" s="123"/>
      <c r="C379" s="121" t="s">
        <v>600</v>
      </c>
      <c r="D379" s="121" t="s">
        <v>310</v>
      </c>
      <c r="E379" s="121">
        <v>18.29916421534913</v>
      </c>
      <c r="F379" s="121">
        <v>1.5094499065467986</v>
      </c>
      <c r="G379" s="121" t="s">
        <v>607</v>
      </c>
      <c r="H379" s="121" t="s">
        <v>478</v>
      </c>
      <c r="I379" s="121">
        <v>39.199442400000002</v>
      </c>
      <c r="J379" s="121">
        <v>-119.7381871</v>
      </c>
      <c r="K379" s="121">
        <v>33.736540099999999</v>
      </c>
      <c r="L379" s="121">
        <v>-118.264982</v>
      </c>
      <c r="M379" s="121">
        <v>621.68131650982127</v>
      </c>
      <c r="N379" s="121">
        <v>0</v>
      </c>
      <c r="O379" s="121">
        <v>11.376248500427657</v>
      </c>
      <c r="P379" s="121">
        <v>0</v>
      </c>
      <c r="Q379" s="121">
        <v>80.47</v>
      </c>
      <c r="R379" s="121">
        <v>0</v>
      </c>
      <c r="S379" s="121">
        <v>0.12146543397982087</v>
      </c>
      <c r="T379" s="122">
        <v>0</v>
      </c>
    </row>
    <row r="380" spans="1:59" x14ac:dyDescent="0.2">
      <c r="B380" s="127" t="str">
        <f>B306</f>
        <v>CoSO4</v>
      </c>
      <c r="C380" s="128" t="s">
        <v>310</v>
      </c>
      <c r="D380" s="128" t="s">
        <v>310</v>
      </c>
      <c r="E380" s="128">
        <v>0.23861558748807349</v>
      </c>
      <c r="F380" s="128">
        <v>0.44211651913257871</v>
      </c>
      <c r="G380" s="128"/>
      <c r="H380" s="128"/>
      <c r="I380" s="128"/>
      <c r="J380" s="128"/>
      <c r="K380" s="128"/>
      <c r="L380" s="128"/>
      <c r="M380" s="128">
        <v>80.47</v>
      </c>
      <c r="N380" s="128">
        <v>0</v>
      </c>
      <c r="O380" s="128">
        <v>1.9201396325165272E-2</v>
      </c>
      <c r="P380" s="128">
        <v>0</v>
      </c>
      <c r="Q380" s="128">
        <v>80.47</v>
      </c>
      <c r="R380" s="128">
        <v>0</v>
      </c>
      <c r="S380" s="128">
        <v>3.5577116294598608E-2</v>
      </c>
      <c r="T380" s="129">
        <v>0</v>
      </c>
      <c r="U380" s="4"/>
    </row>
  </sheetData>
  <mergeCells count="213">
    <mergeCell ref="B374:B375"/>
    <mergeCell ref="B376:B377"/>
    <mergeCell ref="B378:B379"/>
    <mergeCell ref="C344:T344"/>
    <mergeCell ref="B346:B347"/>
    <mergeCell ref="B348:B349"/>
    <mergeCell ref="B350:B358"/>
    <mergeCell ref="B359:B370"/>
    <mergeCell ref="C372:T372"/>
    <mergeCell ref="B329:B333"/>
    <mergeCell ref="B334:B337"/>
    <mergeCell ref="B338:B341"/>
    <mergeCell ref="B283:B305"/>
    <mergeCell ref="B306:B325"/>
    <mergeCell ref="B273:B282"/>
    <mergeCell ref="C261:T261"/>
    <mergeCell ref="B263:B272"/>
    <mergeCell ref="C213:T213"/>
    <mergeCell ref="B215:B220"/>
    <mergeCell ref="B221:B226"/>
    <mergeCell ref="B227:B242"/>
    <mergeCell ref="B243:B258"/>
    <mergeCell ref="W212:AC212"/>
    <mergeCell ref="AD212:AJ212"/>
    <mergeCell ref="B204:B208"/>
    <mergeCell ref="C204:C208"/>
    <mergeCell ref="D204:D208"/>
    <mergeCell ref="E204:E208"/>
    <mergeCell ref="F204:F208"/>
    <mergeCell ref="G204:G208"/>
    <mergeCell ref="B199:B203"/>
    <mergeCell ref="C199:C203"/>
    <mergeCell ref="D199:D203"/>
    <mergeCell ref="E199:E203"/>
    <mergeCell ref="F199:F203"/>
    <mergeCell ref="G199:G203"/>
    <mergeCell ref="B194:B198"/>
    <mergeCell ref="C194:C198"/>
    <mergeCell ref="D194:D198"/>
    <mergeCell ref="E194:E198"/>
    <mergeCell ref="F194:F198"/>
    <mergeCell ref="G194:G198"/>
    <mergeCell ref="B189:B193"/>
    <mergeCell ref="C189:C193"/>
    <mergeCell ref="D189:D193"/>
    <mergeCell ref="E189:E193"/>
    <mergeCell ref="F189:F193"/>
    <mergeCell ref="G189:G193"/>
    <mergeCell ref="B184:B188"/>
    <mergeCell ref="C184:C188"/>
    <mergeCell ref="D184:D188"/>
    <mergeCell ref="E184:E188"/>
    <mergeCell ref="F184:F188"/>
    <mergeCell ref="G184:G188"/>
    <mergeCell ref="B179:B183"/>
    <mergeCell ref="C179:C183"/>
    <mergeCell ref="D179:D183"/>
    <mergeCell ref="E179:E183"/>
    <mergeCell ref="F179:F183"/>
    <mergeCell ref="G179:G183"/>
    <mergeCell ref="B174:B178"/>
    <mergeCell ref="C174:C178"/>
    <mergeCell ref="D174:D178"/>
    <mergeCell ref="E174:E178"/>
    <mergeCell ref="F174:F178"/>
    <mergeCell ref="G174:G178"/>
    <mergeCell ref="B169:B173"/>
    <mergeCell ref="C169:C173"/>
    <mergeCell ref="D169:D173"/>
    <mergeCell ref="E169:E173"/>
    <mergeCell ref="F169:F173"/>
    <mergeCell ref="G169:G173"/>
    <mergeCell ref="B164:B168"/>
    <mergeCell ref="C164:C168"/>
    <mergeCell ref="D164:D168"/>
    <mergeCell ref="E164:E168"/>
    <mergeCell ref="F164:F168"/>
    <mergeCell ref="G164:G168"/>
    <mergeCell ref="B159:B163"/>
    <mergeCell ref="C159:C163"/>
    <mergeCell ref="D159:D163"/>
    <mergeCell ref="E159:E163"/>
    <mergeCell ref="F159:F163"/>
    <mergeCell ref="G159:G163"/>
    <mergeCell ref="B154:B158"/>
    <mergeCell ref="C154:C158"/>
    <mergeCell ref="D154:D158"/>
    <mergeCell ref="E154:E158"/>
    <mergeCell ref="F154:F158"/>
    <mergeCell ref="G154:G158"/>
    <mergeCell ref="B149:B153"/>
    <mergeCell ref="C149:C153"/>
    <mergeCell ref="D149:D153"/>
    <mergeCell ref="E149:E153"/>
    <mergeCell ref="F149:F153"/>
    <mergeCell ref="G149:G153"/>
    <mergeCell ref="B144:B148"/>
    <mergeCell ref="C144:C148"/>
    <mergeCell ref="D144:D148"/>
    <mergeCell ref="E144:E148"/>
    <mergeCell ref="F144:F148"/>
    <mergeCell ref="G144:G148"/>
    <mergeCell ref="B139:B143"/>
    <mergeCell ref="C139:C143"/>
    <mergeCell ref="D139:D143"/>
    <mergeCell ref="E139:E143"/>
    <mergeCell ref="F139:F143"/>
    <mergeCell ref="G139:G143"/>
    <mergeCell ref="B134:B138"/>
    <mergeCell ref="C134:C138"/>
    <mergeCell ref="D134:D138"/>
    <mergeCell ref="E134:E138"/>
    <mergeCell ref="F134:F138"/>
    <mergeCell ref="G134:G138"/>
    <mergeCell ref="B129:B133"/>
    <mergeCell ref="C129:C133"/>
    <mergeCell ref="D129:D133"/>
    <mergeCell ref="E129:E133"/>
    <mergeCell ref="F129:F133"/>
    <mergeCell ref="G129:G133"/>
    <mergeCell ref="B124:B128"/>
    <mergeCell ref="C124:C128"/>
    <mergeCell ref="D124:D128"/>
    <mergeCell ref="E124:E128"/>
    <mergeCell ref="F124:F128"/>
    <mergeCell ref="G124:G128"/>
    <mergeCell ref="B119:B123"/>
    <mergeCell ref="C119:C123"/>
    <mergeCell ref="D119:D123"/>
    <mergeCell ref="E119:E123"/>
    <mergeCell ref="F119:F123"/>
    <mergeCell ref="G119:G123"/>
    <mergeCell ref="B114:B118"/>
    <mergeCell ref="C114:C118"/>
    <mergeCell ref="D114:D118"/>
    <mergeCell ref="E114:E118"/>
    <mergeCell ref="F114:F118"/>
    <mergeCell ref="G114:G118"/>
    <mergeCell ref="B109:B113"/>
    <mergeCell ref="C109:C113"/>
    <mergeCell ref="D109:D113"/>
    <mergeCell ref="E109:E113"/>
    <mergeCell ref="F109:F113"/>
    <mergeCell ref="G109:G113"/>
    <mergeCell ref="B104:B108"/>
    <mergeCell ref="C104:C108"/>
    <mergeCell ref="D104:D108"/>
    <mergeCell ref="E104:E108"/>
    <mergeCell ref="F104:F108"/>
    <mergeCell ref="G104:G108"/>
    <mergeCell ref="B99:B103"/>
    <mergeCell ref="C99:C103"/>
    <mergeCell ref="D99:D103"/>
    <mergeCell ref="E99:E103"/>
    <mergeCell ref="F99:F103"/>
    <mergeCell ref="G99:G103"/>
    <mergeCell ref="B94:B98"/>
    <mergeCell ref="C94:C98"/>
    <mergeCell ref="D94:D98"/>
    <mergeCell ref="E94:E98"/>
    <mergeCell ref="F94:F98"/>
    <mergeCell ref="G94:G98"/>
    <mergeCell ref="B89:B93"/>
    <mergeCell ref="C89:C93"/>
    <mergeCell ref="D89:D93"/>
    <mergeCell ref="E89:E93"/>
    <mergeCell ref="F89:F93"/>
    <mergeCell ref="G89:G93"/>
    <mergeCell ref="B84:B88"/>
    <mergeCell ref="C84:C88"/>
    <mergeCell ref="D84:D88"/>
    <mergeCell ref="E84:E88"/>
    <mergeCell ref="F84:F88"/>
    <mergeCell ref="G84:G88"/>
    <mergeCell ref="B79:B83"/>
    <mergeCell ref="C79:C83"/>
    <mergeCell ref="D79:D83"/>
    <mergeCell ref="E79:E83"/>
    <mergeCell ref="F79:F83"/>
    <mergeCell ref="G79:G83"/>
    <mergeCell ref="G69:G73"/>
    <mergeCell ref="B74:B78"/>
    <mergeCell ref="C74:C78"/>
    <mergeCell ref="D74:D78"/>
    <mergeCell ref="E74:E78"/>
    <mergeCell ref="F74:F78"/>
    <mergeCell ref="G74:G78"/>
    <mergeCell ref="B44:G48"/>
    <mergeCell ref="B49:G53"/>
    <mergeCell ref="B54:G58"/>
    <mergeCell ref="B59:G63"/>
    <mergeCell ref="B64:G68"/>
    <mergeCell ref="B69:B73"/>
    <mergeCell ref="C69:C73"/>
    <mergeCell ref="D69:D73"/>
    <mergeCell ref="E69:E73"/>
    <mergeCell ref="F69:F73"/>
    <mergeCell ref="BE42:BF42"/>
    <mergeCell ref="BG42:BH42"/>
    <mergeCell ref="BI42:BJ42"/>
    <mergeCell ref="BK42:BL42"/>
    <mergeCell ref="BM42:BN42"/>
    <mergeCell ref="BO42:BP42"/>
    <mergeCell ref="AV4:AW4"/>
    <mergeCell ref="AX4:AY4"/>
    <mergeCell ref="D5:G5"/>
    <mergeCell ref="H5:K5"/>
    <mergeCell ref="X3:AI3"/>
    <mergeCell ref="AJ3:AU3"/>
    <mergeCell ref="X4:AC4"/>
    <mergeCell ref="AD4:AI4"/>
    <mergeCell ref="AJ4:AO4"/>
    <mergeCell ref="AP4:AU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B8725-220B-4727-9410-4942D846D76A}">
  <dimension ref="B2:IT427"/>
  <sheetViews>
    <sheetView zoomScale="70" zoomScaleNormal="70" workbookViewId="0">
      <selection activeCell="L35" sqref="L35"/>
    </sheetView>
  </sheetViews>
  <sheetFormatPr defaultRowHeight="12.75" x14ac:dyDescent="0.2"/>
  <cols>
    <col min="1" max="6" width="9.140625" style="104"/>
    <col min="7" max="7" width="26.5703125" style="104" bestFit="1" customWidth="1"/>
    <col min="8" max="24" width="9.140625" style="104"/>
    <col min="25" max="25" width="9.42578125" style="104" customWidth="1"/>
    <col min="26" max="26" width="10.7109375" style="104" customWidth="1"/>
    <col min="27" max="27" width="9.140625" style="104"/>
    <col min="28" max="28" width="21.140625" style="104" bestFit="1" customWidth="1"/>
    <col min="29" max="35" width="9.140625" style="104"/>
    <col min="36" max="36" width="10.5703125" style="104" customWidth="1"/>
    <col min="37" max="37" width="11" style="104" customWidth="1"/>
    <col min="38" max="46" width="9.140625" style="104"/>
    <col min="47" max="47" width="12.140625" style="104" customWidth="1"/>
    <col min="48" max="48" width="9.140625" style="104"/>
    <col min="49" max="49" width="15" style="104" customWidth="1"/>
    <col min="50" max="69" width="9.140625" style="104"/>
    <col min="70" max="70" width="24.85546875" style="104" bestFit="1" customWidth="1"/>
    <col min="71" max="90" width="9.140625" style="104"/>
    <col min="91" max="91" width="19.7109375" style="104" bestFit="1" customWidth="1"/>
    <col min="92" max="16384" width="9.140625" style="104"/>
  </cols>
  <sheetData>
    <row r="2" spans="3:107" x14ac:dyDescent="0.2">
      <c r="K2" s="203"/>
    </row>
    <row r="3" spans="3:107" x14ac:dyDescent="0.2">
      <c r="D3" s="156" t="s">
        <v>307</v>
      </c>
      <c r="E3" s="157" t="str">
        <f>D4</f>
        <v>US</v>
      </c>
      <c r="F3" s="157" t="str">
        <f>D5</f>
        <v>CN</v>
      </c>
      <c r="G3" s="157" t="str">
        <f>D6</f>
        <v>JP</v>
      </c>
      <c r="H3" s="157" t="str">
        <f>D7</f>
        <v>KR</v>
      </c>
      <c r="I3" s="157" t="str">
        <f>D8</f>
        <v>RER</v>
      </c>
      <c r="J3" s="157" t="s">
        <v>308</v>
      </c>
      <c r="K3" s="157" t="s">
        <v>309</v>
      </c>
      <c r="L3" s="157" t="s">
        <v>159</v>
      </c>
      <c r="M3" s="157" t="s">
        <v>195</v>
      </c>
      <c r="N3" s="157" t="s">
        <v>203</v>
      </c>
      <c r="O3" s="157" t="str">
        <f>AB271</f>
        <v>Chile</v>
      </c>
      <c r="P3" s="157" t="str">
        <f>AB272</f>
        <v>Argentina</v>
      </c>
      <c r="Q3" s="157" t="str">
        <f>AB303</f>
        <v>Russia</v>
      </c>
      <c r="R3" s="157" t="str">
        <f>AB318</f>
        <v>Canada</v>
      </c>
      <c r="S3" s="157" t="str">
        <f>AB326</f>
        <v>Norway</v>
      </c>
      <c r="T3" s="157" t="str">
        <f>AB333</f>
        <v>Australia</v>
      </c>
      <c r="U3" s="157" t="str">
        <f>AB334</f>
        <v>Finland</v>
      </c>
      <c r="V3" s="157" t="str">
        <f>CM25</f>
        <v>Belgium</v>
      </c>
      <c r="W3" s="158" t="str">
        <f>CM65</f>
        <v>CA, US</v>
      </c>
      <c r="Y3" s="156" t="str">
        <f>D3</f>
        <v>Sea (km)</v>
      </c>
      <c r="Z3" s="157" t="str">
        <f>[1]LCIA_BAU!G326</f>
        <v>Poland</v>
      </c>
      <c r="AA3" s="157" t="str">
        <f>[1]LCIA_BAU!G327</f>
        <v>Hungary</v>
      </c>
      <c r="AB3" s="157" t="str">
        <f>[1]LCIA_BAU!G328</f>
        <v>MI, US</v>
      </c>
      <c r="AC3" s="157" t="str">
        <f>[1]LCIA_BAU!G329</f>
        <v>Korea</v>
      </c>
      <c r="AD3" s="157" t="str">
        <f>[1]LCIA_BAU!G330</f>
        <v>TN, US</v>
      </c>
      <c r="AE3" s="157" t="str">
        <f>[1]LCIA_BAU!G331</f>
        <v>NV, US</v>
      </c>
      <c r="AF3" s="158" t="str">
        <f>[1]LCIA_BAU!G332</f>
        <v>Japan</v>
      </c>
      <c r="AG3" s="159"/>
      <c r="AI3" s="156" t="str">
        <f>D10</f>
        <v>Road (km)</v>
      </c>
      <c r="AJ3" s="157" t="str">
        <f t="shared" ref="AJ3:AP3" si="0">Z3</f>
        <v>Poland</v>
      </c>
      <c r="AK3" s="157" t="str">
        <f t="shared" si="0"/>
        <v>Hungary</v>
      </c>
      <c r="AL3" s="157" t="str">
        <f t="shared" si="0"/>
        <v>MI, US</v>
      </c>
      <c r="AM3" s="157" t="str">
        <f t="shared" si="0"/>
        <v>Korea</v>
      </c>
      <c r="AN3" s="157" t="str">
        <f t="shared" si="0"/>
        <v>TN, US</v>
      </c>
      <c r="AO3" s="157" t="str">
        <f t="shared" si="0"/>
        <v>NV, US</v>
      </c>
      <c r="AP3" s="158" t="str">
        <f t="shared" si="0"/>
        <v>Japan</v>
      </c>
      <c r="AS3" s="204"/>
      <c r="AT3" s="160"/>
      <c r="AU3" s="161" t="str">
        <f>H40</f>
        <v>BEV-100 PC</v>
      </c>
      <c r="AV3" s="161"/>
      <c r="AW3" s="161"/>
      <c r="AX3" s="161"/>
      <c r="AY3" s="161"/>
      <c r="AZ3" s="161"/>
      <c r="BA3" s="161"/>
      <c r="BB3" s="161"/>
      <c r="BC3" s="161" t="str">
        <f>P40</f>
        <v>BEV-200 PC</v>
      </c>
      <c r="BD3" s="161"/>
      <c r="BE3" s="161"/>
      <c r="BF3" s="161"/>
      <c r="BG3" s="161"/>
      <c r="BH3" s="161"/>
      <c r="BI3" s="161"/>
      <c r="BJ3" s="162"/>
      <c r="BO3" s="104" t="s">
        <v>84</v>
      </c>
      <c r="BW3" s="104" t="s">
        <v>83</v>
      </c>
    </row>
    <row r="4" spans="3:107" x14ac:dyDescent="0.2">
      <c r="D4" s="163" t="s">
        <v>310</v>
      </c>
      <c r="E4" s="104">
        <f>[1]Transport!V42</f>
        <v>0</v>
      </c>
      <c r="F4" s="104">
        <f>[1]Transport!V47</f>
        <v>10481.366833642593</v>
      </c>
      <c r="G4" s="104">
        <f>[1]Transport!V52</f>
        <v>8852.6976130126332</v>
      </c>
      <c r="H4" s="104">
        <f>[1]Transport!V57</f>
        <v>9668.5292154952567</v>
      </c>
      <c r="I4" s="104">
        <f>[1]Transport!V62</f>
        <v>9136.6291838202542</v>
      </c>
      <c r="J4" s="104">
        <f>[1]Transport!V67</f>
        <v>9410.9302813394061</v>
      </c>
      <c r="K4" s="104">
        <f>[1]Transport!V72</f>
        <v>10058.232981514231</v>
      </c>
      <c r="L4" s="104">
        <f>[1]Transport!V77</f>
        <v>0</v>
      </c>
      <c r="M4" s="104">
        <f>[1]Transport!V97</f>
        <v>0</v>
      </c>
      <c r="N4" s="104">
        <f>[1]Transport!V102</f>
        <v>0</v>
      </c>
      <c r="O4" s="104">
        <f>[1]Transport!BH211</f>
        <v>8925.2044052700876</v>
      </c>
      <c r="P4" s="104">
        <f>[1]Transport!BG211</f>
        <v>9828.2844430263704</v>
      </c>
      <c r="Q4" s="104">
        <f>[1]Transport!BJ211</f>
        <v>10993.365956048696</v>
      </c>
      <c r="R4" s="104">
        <f>[1]Transport!BM211</f>
        <v>0</v>
      </c>
      <c r="S4" s="104">
        <f>[1]Transport!BT211</f>
        <v>8633.0385283881769</v>
      </c>
      <c r="T4" s="104">
        <f>[1]Transport!BO211</f>
        <v>12761.60911805144</v>
      </c>
      <c r="U4" s="104">
        <f>[1]Transport!BP211</f>
        <v>9073.6291359407624</v>
      </c>
      <c r="V4" s="104" t="e">
        <f ca="1">S319</f>
        <v>#NAME?</v>
      </c>
      <c r="W4" s="122" t="e">
        <f ca="1">S324</f>
        <v>#NAME?</v>
      </c>
      <c r="Y4" s="163" t="str">
        <f>[1]LCIA_BAU!G366</f>
        <v>Belgium</v>
      </c>
      <c r="Z4" s="104" t="e">
        <f ca="1">S263</f>
        <v>#NAME?</v>
      </c>
      <c r="AA4" s="104" t="e">
        <f ca="1">S271</f>
        <v>#NAME?</v>
      </c>
      <c r="AB4" s="104" t="e">
        <f ca="1">S279</f>
        <v>#NAME?</v>
      </c>
      <c r="AC4" s="104" t="e">
        <f t="shared" ref="AC4:AC11" ca="1" si="1">S287</f>
        <v>#NAME?</v>
      </c>
      <c r="AD4" s="104" t="e">
        <f t="shared" ref="AD4:AD11" ca="1" si="2">S295</f>
        <v>#NAME?</v>
      </c>
      <c r="AE4" s="104" t="e">
        <f t="shared" ref="AE4:AE11" ca="1" si="3">S303</f>
        <v>#NAME?</v>
      </c>
      <c r="AF4" s="122" t="e">
        <f t="shared" ref="AF4:AF11" ca="1" si="4">S311</f>
        <v>#NAME?</v>
      </c>
      <c r="AI4" s="163" t="str">
        <f t="shared" ref="AI4:AI11" si="5">Y4</f>
        <v>Belgium</v>
      </c>
      <c r="AJ4" s="104">
        <f t="shared" ref="AJ4:AJ11" si="6">T263</f>
        <v>160.94</v>
      </c>
      <c r="AK4" s="104">
        <f t="shared" ref="AK4:AK11" si="7">T271</f>
        <v>160.94</v>
      </c>
      <c r="AL4" s="104" t="e">
        <f t="shared" ref="AL4:AL11" ca="1" si="8">T279</f>
        <v>#NAME?</v>
      </c>
      <c r="AM4" s="104">
        <f t="shared" ref="AM4:AM11" si="9">T287</f>
        <v>160.94</v>
      </c>
      <c r="AN4" s="104" t="e">
        <f t="shared" ref="AN4:AN11" ca="1" si="10">T295</f>
        <v>#NAME?</v>
      </c>
      <c r="AO4" s="104" t="e">
        <f t="shared" ref="AO4:AO11" ca="1" si="11">T303</f>
        <v>#NAME?</v>
      </c>
      <c r="AP4" s="122">
        <f t="shared" ref="AP4:AP11" si="12">T311</f>
        <v>160.94</v>
      </c>
      <c r="AS4" s="120"/>
      <c r="AU4" s="159" t="str">
        <f>H41</f>
        <v>NMC622</v>
      </c>
      <c r="AV4" s="159" t="str">
        <f t="shared" ref="AV4:BJ4" si="13">I41</f>
        <v>NMC811</v>
      </c>
      <c r="AW4" s="159" t="str">
        <f t="shared" si="13"/>
        <v>NCA (I)</v>
      </c>
      <c r="AX4" s="159" t="str">
        <f t="shared" si="13"/>
        <v>LFP(II)</v>
      </c>
      <c r="AY4" s="159" t="str">
        <f t="shared" si="13"/>
        <v>NMC955</v>
      </c>
      <c r="AZ4" s="159" t="str">
        <f t="shared" si="13"/>
        <v>NCA955</v>
      </c>
      <c r="BA4" s="159" t="str">
        <f t="shared" si="13"/>
        <v>Li-S</v>
      </c>
      <c r="BB4" s="159" t="str">
        <f t="shared" si="13"/>
        <v>Li-air</v>
      </c>
      <c r="BC4" s="159" t="str">
        <f t="shared" si="13"/>
        <v>NMC622</v>
      </c>
      <c r="BD4" s="159" t="str">
        <f t="shared" si="13"/>
        <v>NMC811</v>
      </c>
      <c r="BE4" s="159" t="str">
        <f t="shared" si="13"/>
        <v>NCA (I)</v>
      </c>
      <c r="BF4" s="159" t="str">
        <f t="shared" si="13"/>
        <v>LFP(II)</v>
      </c>
      <c r="BG4" s="159" t="str">
        <f t="shared" si="13"/>
        <v>NMC955</v>
      </c>
      <c r="BH4" s="159" t="str">
        <f t="shared" si="13"/>
        <v>NCA955</v>
      </c>
      <c r="BI4" s="159" t="str">
        <f t="shared" si="13"/>
        <v>Li-S</v>
      </c>
      <c r="BJ4" s="164" t="str">
        <f t="shared" si="13"/>
        <v>Li-air</v>
      </c>
      <c r="BO4" s="104" t="s">
        <v>69</v>
      </c>
      <c r="BP4" s="104" t="s">
        <v>68</v>
      </c>
      <c r="BQ4" s="104" t="s">
        <v>67</v>
      </c>
      <c r="BR4" s="104" t="s">
        <v>62</v>
      </c>
      <c r="BS4" s="104" t="s">
        <v>66</v>
      </c>
      <c r="BT4" s="104" t="s">
        <v>65</v>
      </c>
      <c r="BU4" s="104" t="s">
        <v>64</v>
      </c>
      <c r="BV4" s="104" t="s">
        <v>63</v>
      </c>
      <c r="BW4" s="104" t="s">
        <v>69</v>
      </c>
      <c r="BX4" s="104" t="s">
        <v>68</v>
      </c>
      <c r="BY4" s="104" t="s">
        <v>67</v>
      </c>
      <c r="BZ4" s="104" t="s">
        <v>62</v>
      </c>
      <c r="CA4" s="104" t="s">
        <v>66</v>
      </c>
      <c r="CB4" s="104" t="s">
        <v>65</v>
      </c>
      <c r="CC4" s="104" t="s">
        <v>64</v>
      </c>
      <c r="CD4" s="104" t="s">
        <v>63</v>
      </c>
    </row>
    <row r="5" spans="3:107" x14ac:dyDescent="0.2">
      <c r="D5" s="163" t="s">
        <v>311</v>
      </c>
      <c r="E5" s="104">
        <f>[1]Transport!V43</f>
        <v>10481.366833642593</v>
      </c>
      <c r="F5" s="104">
        <f>[1]Transport!V48</f>
        <v>0</v>
      </c>
      <c r="G5" s="104">
        <f>[1]Transport!V53</f>
        <v>1769.3835953646901</v>
      </c>
      <c r="H5" s="104">
        <f>[1]Transport!V58</f>
        <v>826.53008575379351</v>
      </c>
      <c r="I5" s="104">
        <f>[1]Transport!V63</f>
        <v>8549.6498555689359</v>
      </c>
      <c r="J5" s="104">
        <f>[1]Transport!V68</f>
        <v>8011.9501997062371</v>
      </c>
      <c r="K5" s="104">
        <f>[1]Transport!V73</f>
        <v>8366.4486785562785</v>
      </c>
      <c r="L5" s="104">
        <f>[1]Transport!V78</f>
        <v>11900.279263942959</v>
      </c>
      <c r="M5" s="104">
        <f>[1]Transport!V98</f>
        <v>12615.296181518681</v>
      </c>
      <c r="N5" s="104">
        <f>[1]Transport!V103</f>
        <v>10481.366833642593</v>
      </c>
      <c r="O5" s="104">
        <f>[1]Transport!BH212</f>
        <v>18779.640703958827</v>
      </c>
      <c r="P5" s="104">
        <f>[1]Transport!BG212</f>
        <v>19660.641678325315</v>
      </c>
      <c r="Q5" s="104">
        <f>[1]Transport!BJ212</f>
        <v>0</v>
      </c>
      <c r="R5" s="104">
        <f>[1]Transport!BM212</f>
        <v>9049.0530111963653</v>
      </c>
      <c r="S5" s="104">
        <f>[1]Transport!BT212</f>
        <v>8108.7996596619605</v>
      </c>
      <c r="T5" s="104">
        <f>[1]Transport!BO212</f>
        <v>8045.797334309631</v>
      </c>
      <c r="U5" s="104">
        <f>[1]Transport!BP212</f>
        <v>7395.2981311569938</v>
      </c>
      <c r="V5" s="104" t="e">
        <f t="shared" ref="V5:V8" ca="1" si="14">S320</f>
        <v>#NAME?</v>
      </c>
      <c r="W5" s="122" t="e">
        <f t="shared" ref="W5:W8" ca="1" si="15">S325</f>
        <v>#NAME?</v>
      </c>
      <c r="Y5" s="163" t="str">
        <f>[1]LCIA_BAU!G367</f>
        <v>Hungary</v>
      </c>
      <c r="Z5" s="104" t="e">
        <f t="shared" ref="Z5:Z11" ca="1" si="16">S264</f>
        <v>#NAME?</v>
      </c>
      <c r="AA5" s="104" t="e">
        <f t="shared" ref="AA5:AA11" ca="1" si="17">S272</f>
        <v>#NAME?</v>
      </c>
      <c r="AB5" s="104" t="e">
        <f t="shared" ref="AB5:AB7" ca="1" si="18">S280</f>
        <v>#NAME?</v>
      </c>
      <c r="AC5" s="104" t="e">
        <f t="shared" ca="1" si="1"/>
        <v>#NAME?</v>
      </c>
      <c r="AD5" s="104" t="e">
        <f t="shared" ca="1" si="2"/>
        <v>#NAME?</v>
      </c>
      <c r="AE5" s="104" t="e">
        <f t="shared" ca="1" si="3"/>
        <v>#NAME?</v>
      </c>
      <c r="AF5" s="122" t="e">
        <f t="shared" ca="1" si="4"/>
        <v>#NAME?</v>
      </c>
      <c r="AI5" s="163" t="str">
        <f t="shared" si="5"/>
        <v>Hungary</v>
      </c>
      <c r="AJ5" s="104">
        <f t="shared" si="6"/>
        <v>160.94</v>
      </c>
      <c r="AK5" s="104">
        <f t="shared" si="7"/>
        <v>80.47</v>
      </c>
      <c r="AL5" s="104" t="e">
        <f t="shared" ca="1" si="8"/>
        <v>#NAME?</v>
      </c>
      <c r="AM5" s="104">
        <f t="shared" si="9"/>
        <v>160.94</v>
      </c>
      <c r="AN5" s="104" t="e">
        <f t="shared" ca="1" si="10"/>
        <v>#NAME?</v>
      </c>
      <c r="AO5" s="104" t="e">
        <f t="shared" ca="1" si="11"/>
        <v>#NAME?</v>
      </c>
      <c r="AP5" s="122">
        <f t="shared" si="12"/>
        <v>160.94</v>
      </c>
      <c r="AS5" s="165" t="str">
        <f>F42</f>
        <v>Sea (km)</v>
      </c>
      <c r="AT5" s="166" t="str">
        <f>G42</f>
        <v>BAU</v>
      </c>
      <c r="AU5" s="205" t="e">
        <f ca="1">H42+AC42+AX42+BS42+CN16+DI42+ED42+EY42+FT42+GO42+HJ42+IE42+SUMPRODUCT($AA$16:$AA$30,AE16:AE30)+SUMPRODUCT($AC$390:$AC$427,AR390:AR427)+SUMPRODUCT($AC$390:$AC$427,BX390:BX427)</f>
        <v>#NAME?</v>
      </c>
      <c r="AV5" s="205" t="e">
        <f t="shared" ref="AV5:BJ5" ca="1" si="19">I42+AD42+AY42+BT42+CO16+DJ42+EE42+EZ42+FU42+GP42+HK42+IF42+SUMPRODUCT($AA$16:$AA$30,AF16:AF30)+SUMPRODUCT($AC$390:$AC$427,AS390:AS427)+SUMPRODUCT($AC$390:$AC$427,BY390:BY427)</f>
        <v>#NAME?</v>
      </c>
      <c r="AW5" s="205" t="e">
        <f t="shared" ca="1" si="19"/>
        <v>#NAME?</v>
      </c>
      <c r="AX5" s="205" t="e">
        <f ca="1">K42+AF42+BA42+BV42+CQ16+DL42+EG42+FB42+FW42+GR42+HM42+IH42+SUMPRODUCT($AA$16:$AA$30,AH16:AH30)+SUMPRODUCT($AC$390:$AC$427,AU390:AU427)+SUMPRODUCT($AC$390:$AC$427,CA390:CA427)</f>
        <v>#NAME?</v>
      </c>
      <c r="AY5" s="205" t="e">
        <f t="shared" ca="1" si="19"/>
        <v>#NAME?</v>
      </c>
      <c r="AZ5" s="205" t="e">
        <f t="shared" ca="1" si="19"/>
        <v>#NAME?</v>
      </c>
      <c r="BA5" s="205" t="e">
        <f t="shared" ca="1" si="19"/>
        <v>#NAME?</v>
      </c>
      <c r="BB5" s="205" t="e">
        <f t="shared" ca="1" si="19"/>
        <v>#NAME?</v>
      </c>
      <c r="BC5" s="205" t="e">
        <f t="shared" ca="1" si="19"/>
        <v>#NAME?</v>
      </c>
      <c r="BD5" s="205" t="e">
        <f t="shared" ca="1" si="19"/>
        <v>#NAME?</v>
      </c>
      <c r="BE5" s="205" t="e">
        <f t="shared" ca="1" si="19"/>
        <v>#NAME?</v>
      </c>
      <c r="BF5" s="205" t="e">
        <f t="shared" ca="1" si="19"/>
        <v>#NAME?</v>
      </c>
      <c r="BG5" s="205" t="e">
        <f t="shared" ca="1" si="19"/>
        <v>#NAME?</v>
      </c>
      <c r="BH5" s="205" t="e">
        <f t="shared" ca="1" si="19"/>
        <v>#NAME?</v>
      </c>
      <c r="BI5" s="205" t="e">
        <f t="shared" ca="1" si="19"/>
        <v>#NAME?</v>
      </c>
      <c r="BJ5" s="206" t="e">
        <f t="shared" ca="1" si="19"/>
        <v>#NAME?</v>
      </c>
      <c r="BM5" s="104" t="s">
        <v>307</v>
      </c>
      <c r="BN5" s="104" t="s">
        <v>271</v>
      </c>
      <c r="BO5" s="104">
        <v>2719.3308770261979</v>
      </c>
      <c r="BP5" s="104">
        <v>2576.2647031034653</v>
      </c>
      <c r="BQ5" s="104">
        <v>2698.7443383408308</v>
      </c>
      <c r="BR5" s="104">
        <v>3009.7174014478414</v>
      </c>
      <c r="BS5" s="104">
        <v>2577.6001149573303</v>
      </c>
      <c r="BT5" s="104">
        <v>2715.073987324763</v>
      </c>
      <c r="BU5" s="104">
        <v>2624.2752930306033</v>
      </c>
      <c r="BV5" s="104">
        <v>3689.9233729177467</v>
      </c>
      <c r="BW5" s="104">
        <v>5260.2280821768836</v>
      </c>
      <c r="BX5" s="104">
        <v>4977.6230919991458</v>
      </c>
      <c r="BY5" s="104">
        <v>5220.385739598506</v>
      </c>
      <c r="BZ5" s="104">
        <v>5139.3551050241877</v>
      </c>
      <c r="CA5" s="104">
        <v>4981.8222019160012</v>
      </c>
      <c r="CB5" s="104">
        <v>5251.6190743662501</v>
      </c>
      <c r="CC5" s="104">
        <v>4855.2490875244803</v>
      </c>
      <c r="CD5" s="104">
        <v>5950.7847929505888</v>
      </c>
    </row>
    <row r="6" spans="3:107" x14ac:dyDescent="0.2">
      <c r="D6" s="163" t="s">
        <v>312</v>
      </c>
      <c r="E6" s="104">
        <f>[1]Transport!V44</f>
        <v>8852.6976130126332</v>
      </c>
      <c r="F6" s="104">
        <f>[1]Transport!V49</f>
        <v>1769.3835953646901</v>
      </c>
      <c r="G6" s="104">
        <f>[1]Transport!V54</f>
        <v>0</v>
      </c>
      <c r="H6" s="104">
        <f>[1]Transport!V59</f>
        <v>978.51678319176233</v>
      </c>
      <c r="I6" s="104">
        <f>[1]Transport!V64</f>
        <v>9020.2972527982074</v>
      </c>
      <c r="J6" s="104">
        <f>[1]Transport!V69</f>
        <v>8561.1748779351019</v>
      </c>
      <c r="K6" s="104">
        <f>[1]Transport!V74</f>
        <v>9082.7591839481775</v>
      </c>
      <c r="L6" s="104">
        <f>[1]Transport!V79</f>
        <v>10889.905068893693</v>
      </c>
      <c r="M6" s="104">
        <f>[1]Transport!V99</f>
        <v>11391.14720151371</v>
      </c>
      <c r="N6" s="104">
        <f>[1]Transport!V104</f>
        <v>8852.6976130126332</v>
      </c>
      <c r="O6" s="104">
        <f>[1]Transport!BH213</f>
        <v>17159.88845899533</v>
      </c>
      <c r="P6" s="104">
        <f>[1]Transport!BG213</f>
        <v>18380.900398276401</v>
      </c>
      <c r="Q6" s="104">
        <f>[1]Transport!BJ213</f>
        <v>8157.0166205966498</v>
      </c>
      <c r="R6" s="104">
        <f>[1]Transport!BM213</f>
        <v>7572.8416467010038</v>
      </c>
      <c r="S6" s="104">
        <f>[1]Transport!BT213</f>
        <v>8441.8169722963885</v>
      </c>
      <c r="T6" s="104">
        <f>[1]Transport!BO213</f>
        <v>8171.9089193269265</v>
      </c>
      <c r="U6" s="104">
        <f>[1]Transport!BP213</f>
        <v>7852.8737887970128</v>
      </c>
      <c r="V6" s="104" t="e">
        <f t="shared" ca="1" si="14"/>
        <v>#NAME?</v>
      </c>
      <c r="W6" s="122" t="e">
        <f t="shared" ca="1" si="15"/>
        <v>#NAME?</v>
      </c>
      <c r="Y6" s="163" t="str">
        <f>[1]LCIA_BAU!G368</f>
        <v>MI, US</v>
      </c>
      <c r="Z6" s="104" t="e">
        <f t="shared" ca="1" si="16"/>
        <v>#NAME?</v>
      </c>
      <c r="AA6" s="104" t="e">
        <f t="shared" ca="1" si="17"/>
        <v>#NAME?</v>
      </c>
      <c r="AB6" s="104" t="e">
        <f t="shared" ca="1" si="18"/>
        <v>#NAME?</v>
      </c>
      <c r="AC6" s="104" t="e">
        <f t="shared" ca="1" si="1"/>
        <v>#NAME?</v>
      </c>
      <c r="AD6" s="104" t="e">
        <f t="shared" ca="1" si="2"/>
        <v>#NAME?</v>
      </c>
      <c r="AE6" s="104" t="e">
        <f t="shared" ca="1" si="3"/>
        <v>#NAME?</v>
      </c>
      <c r="AF6" s="122" t="e">
        <f t="shared" ca="1" si="4"/>
        <v>#NAME?</v>
      </c>
      <c r="AI6" s="163" t="str">
        <f t="shared" si="5"/>
        <v>MI, US</v>
      </c>
      <c r="AJ6" s="104" t="e">
        <f t="shared" ca="1" si="6"/>
        <v>#NAME?</v>
      </c>
      <c r="AK6" s="104" t="e">
        <f t="shared" ca="1" si="7"/>
        <v>#NAME?</v>
      </c>
      <c r="AL6" s="104">
        <f t="shared" si="8"/>
        <v>80.47</v>
      </c>
      <c r="AM6" s="104" t="e">
        <f t="shared" ca="1" si="9"/>
        <v>#NAME?</v>
      </c>
      <c r="AN6" s="104">
        <f t="shared" si="10"/>
        <v>160.94</v>
      </c>
      <c r="AO6" s="104">
        <f t="shared" si="11"/>
        <v>160.94</v>
      </c>
      <c r="AP6" s="122" t="e">
        <f t="shared" ca="1" si="12"/>
        <v>#NAME?</v>
      </c>
      <c r="AS6" s="165"/>
      <c r="AT6" s="166" t="str">
        <f t="shared" ref="AT6:AT7" si="20">G43</f>
        <v>Reshoring</v>
      </c>
      <c r="AU6" s="205" t="e">
        <f ca="1">H43+AC43+AX43+BS43+CN17+DI43+ED43+EY43+FT43+GO43+HJ43+IE43+SUMPRODUCT($AA$16:$AA$30,AE16:AE30)+SUMPRODUCT($AD$390:$AD$427,AR390:AR427)+SUMPRODUCT($AD$390:$AD$427,DD390:DD427)</f>
        <v>#NAME?</v>
      </c>
      <c r="AV6" s="205" t="e">
        <f t="shared" ref="AV6:BJ6" ca="1" si="21">I43+AD43+AY43+BT43+CO17+DJ43+EE43+EZ43+FU43+GP43+HK43+IF43+SUMPRODUCT($AA$16:$AA$30,AF16:AF30)+SUMPRODUCT($AD$390:$AD$427,AS390:AS427)+SUMPRODUCT($AD$390:$AD$427,DE390:DE427)</f>
        <v>#NAME?</v>
      </c>
      <c r="AW6" s="205" t="e">
        <f t="shared" ca="1" si="21"/>
        <v>#NAME?</v>
      </c>
      <c r="AX6" s="205" t="e">
        <f t="shared" ca="1" si="21"/>
        <v>#NAME?</v>
      </c>
      <c r="AY6" s="205" t="e">
        <f t="shared" ca="1" si="21"/>
        <v>#NAME?</v>
      </c>
      <c r="AZ6" s="205" t="e">
        <f t="shared" ca="1" si="21"/>
        <v>#NAME?</v>
      </c>
      <c r="BA6" s="205" t="e">
        <f t="shared" ca="1" si="21"/>
        <v>#NAME?</v>
      </c>
      <c r="BB6" s="205" t="e">
        <f t="shared" ca="1" si="21"/>
        <v>#NAME?</v>
      </c>
      <c r="BC6" s="205" t="e">
        <f t="shared" ca="1" si="21"/>
        <v>#NAME?</v>
      </c>
      <c r="BD6" s="205" t="e">
        <f t="shared" ca="1" si="21"/>
        <v>#NAME?</v>
      </c>
      <c r="BE6" s="205" t="e">
        <f t="shared" ca="1" si="21"/>
        <v>#NAME?</v>
      </c>
      <c r="BF6" s="205" t="e">
        <f t="shared" ca="1" si="21"/>
        <v>#NAME?</v>
      </c>
      <c r="BG6" s="205" t="e">
        <f t="shared" ca="1" si="21"/>
        <v>#NAME?</v>
      </c>
      <c r="BH6" s="205" t="e">
        <f t="shared" ca="1" si="21"/>
        <v>#NAME?</v>
      </c>
      <c r="BI6" s="205" t="e">
        <f t="shared" ca="1" si="21"/>
        <v>#NAME?</v>
      </c>
      <c r="BJ6" s="206" t="e">
        <f t="shared" ca="1" si="21"/>
        <v>#NAME?</v>
      </c>
      <c r="BN6" s="104" t="s">
        <v>313</v>
      </c>
      <c r="BO6" s="104">
        <v>4340.682135159369</v>
      </c>
      <c r="BP6" s="104">
        <v>5164.5040266501273</v>
      </c>
      <c r="BQ6" s="104">
        <v>5642.1420672357826</v>
      </c>
      <c r="BR6" s="104">
        <v>4619.1654913264783</v>
      </c>
      <c r="BS6" s="104">
        <v>5380.2863999436822</v>
      </c>
      <c r="BT6" s="104">
        <v>5930.0621134160929</v>
      </c>
      <c r="BU6" s="104">
        <v>2314.7360835816908</v>
      </c>
      <c r="BV6" s="104">
        <v>3384.0125668061391</v>
      </c>
      <c r="BW6" s="104">
        <v>8481.6454709275749</v>
      </c>
      <c r="BX6" s="104">
        <v>10102.043326379644</v>
      </c>
      <c r="BY6" s="104">
        <v>11041.587626142584</v>
      </c>
      <c r="BZ6" s="104">
        <v>8949.4034574341003</v>
      </c>
      <c r="CA6" s="104">
        <v>10527.246189187616</v>
      </c>
      <c r="CB6" s="104">
        <v>11607.662317143342</v>
      </c>
      <c r="CC6" s="104">
        <v>4552.0112603272701</v>
      </c>
      <c r="CD6" s="104">
        <v>6523.4520594274127</v>
      </c>
    </row>
    <row r="7" spans="3:107" x14ac:dyDescent="0.2">
      <c r="D7" s="163" t="s">
        <v>314</v>
      </c>
      <c r="E7" s="104">
        <f>[1]Transport!V45</f>
        <v>9668.5292154952567</v>
      </c>
      <c r="F7" s="104">
        <f>[1]Transport!V50</f>
        <v>826.53008575379351</v>
      </c>
      <c r="G7" s="104">
        <f>[1]Transport!V55</f>
        <v>978.51678319176233</v>
      </c>
      <c r="H7" s="104">
        <f>[1]Transport!V60</f>
        <v>0</v>
      </c>
      <c r="I7" s="104">
        <f>[1]Transport!V65</f>
        <v>8581.075035990847</v>
      </c>
      <c r="J7" s="104">
        <f>[1]Transport!V70</f>
        <v>8077.2985939090986</v>
      </c>
      <c r="K7" s="104">
        <f>[1]Transport!V75</f>
        <v>8519.4252717745239</v>
      </c>
      <c r="L7" s="104">
        <f>[1]Transport!V80</f>
        <v>11301.838744884406</v>
      </c>
      <c r="M7" s="104">
        <f>[1]Transport!V100</f>
        <v>11937.960346639966</v>
      </c>
      <c r="N7" s="104">
        <f>[1]Transport!V105</f>
        <v>9668.5292154952567</v>
      </c>
      <c r="O7" s="104">
        <f>[1]Transport!BH214</f>
        <v>18133.06729729857</v>
      </c>
      <c r="P7" s="104">
        <f>[1]Transport!BG214</f>
        <v>19358.434380158298</v>
      </c>
      <c r="Q7" s="104">
        <f>[1]Transport!BJ214</f>
        <v>7460.8795159957754</v>
      </c>
      <c r="R7" s="104">
        <f>[1]Transport!BM214</f>
        <v>8273.2519695642186</v>
      </c>
      <c r="S7" s="104">
        <f>[1]Transport!BT214</f>
        <v>8068.7515334607406</v>
      </c>
      <c r="T7" s="104">
        <f>[1]Transport!BO214</f>
        <v>8262.4641777613597</v>
      </c>
      <c r="U7" s="104">
        <f>[1]Transport!BP214</f>
        <v>7408.9048786236453</v>
      </c>
      <c r="V7" s="104" t="e">
        <f t="shared" ca="1" si="14"/>
        <v>#NAME?</v>
      </c>
      <c r="W7" s="122" t="e">
        <f t="shared" ca="1" si="15"/>
        <v>#NAME?</v>
      </c>
      <c r="Y7" s="163" t="str">
        <f>[1]LCIA_BAU!G369</f>
        <v>Korea</v>
      </c>
      <c r="Z7" s="104" t="e">
        <f t="shared" ca="1" si="16"/>
        <v>#NAME?</v>
      </c>
      <c r="AA7" s="104" t="e">
        <f t="shared" ca="1" si="17"/>
        <v>#NAME?</v>
      </c>
      <c r="AB7" s="104" t="e">
        <f t="shared" ca="1" si="18"/>
        <v>#NAME?</v>
      </c>
      <c r="AC7" s="104" t="e">
        <f t="shared" ca="1" si="1"/>
        <v>#NAME?</v>
      </c>
      <c r="AD7" s="104" t="e">
        <f t="shared" ca="1" si="2"/>
        <v>#NAME?</v>
      </c>
      <c r="AE7" s="104" t="e">
        <f t="shared" ca="1" si="3"/>
        <v>#NAME?</v>
      </c>
      <c r="AF7" s="122" t="e">
        <f t="shared" ca="1" si="4"/>
        <v>#NAME?</v>
      </c>
      <c r="AI7" s="163" t="str">
        <f t="shared" si="5"/>
        <v>Korea</v>
      </c>
      <c r="AJ7" s="104">
        <f t="shared" si="6"/>
        <v>160.94</v>
      </c>
      <c r="AK7" s="104">
        <f t="shared" si="7"/>
        <v>160.94</v>
      </c>
      <c r="AL7" s="104" t="e">
        <f t="shared" ca="1" si="8"/>
        <v>#NAME?</v>
      </c>
      <c r="AM7" s="104">
        <f t="shared" si="9"/>
        <v>80.47</v>
      </c>
      <c r="AN7" s="104" t="e">
        <f t="shared" ca="1" si="10"/>
        <v>#NAME?</v>
      </c>
      <c r="AO7" s="104" t="e">
        <f t="shared" ca="1" si="11"/>
        <v>#NAME?</v>
      </c>
      <c r="AP7" s="122">
        <f t="shared" si="12"/>
        <v>160.94</v>
      </c>
      <c r="AS7" s="165"/>
      <c r="AT7" s="166" t="str">
        <f t="shared" si="20"/>
        <v>Ally-shoring</v>
      </c>
      <c r="AU7" s="205" t="e">
        <f ca="1">H44+AC44+AX44+BS44+CN18+DI44+ED44+EY44+FT44+GO44+HJ44+IE44+SUMPRODUCT($AA$16:$AA$30,AE16:AE30)+SUMPRODUCT($AE$390:$AE$427,AR390:AR427)+SUMPRODUCT($AE$390:$AE$427,EJ390:EJ427)</f>
        <v>#NAME?</v>
      </c>
      <c r="AV7" s="205" t="e">
        <f t="shared" ref="AV7:BJ7" ca="1" si="22">I44+AD44+AY44+BT44+CO18+DJ44+EE44+EZ44+FU44+GP44+HK44+IF44+SUMPRODUCT($AA$16:$AA$30,AF16:AF30)+SUMPRODUCT($AE$390:$AE$427,AS390:AS427)+SUMPRODUCT($AE$390:$AE$427,EK390:EK427)</f>
        <v>#NAME?</v>
      </c>
      <c r="AW7" s="205" t="e">
        <f t="shared" ca="1" si="22"/>
        <v>#NAME?</v>
      </c>
      <c r="AX7" s="205" t="e">
        <f ca="1">K44+AF44+BA44+BV44+CQ18+DL44+EG44+FB44+FW44+GR44+HM44+IH44+SUMPRODUCT($AA$16:$AA$30,AH16:AH30)+SUMPRODUCT($AE$390:$AE$427,AU390:AU427)+SUMPRODUCT($AE$390:$AE$427,EM390:EM427)</f>
        <v>#NAME?</v>
      </c>
      <c r="AY7" s="205" t="e">
        <f t="shared" ca="1" si="22"/>
        <v>#NAME?</v>
      </c>
      <c r="AZ7" s="205" t="e">
        <f t="shared" ca="1" si="22"/>
        <v>#NAME?</v>
      </c>
      <c r="BA7" s="205" t="e">
        <f t="shared" ca="1" si="22"/>
        <v>#NAME?</v>
      </c>
      <c r="BB7" s="205" t="e">
        <f t="shared" ca="1" si="22"/>
        <v>#NAME?</v>
      </c>
      <c r="BC7" s="205" t="e">
        <f t="shared" ca="1" si="22"/>
        <v>#NAME?</v>
      </c>
      <c r="BD7" s="205" t="e">
        <f t="shared" ca="1" si="22"/>
        <v>#NAME?</v>
      </c>
      <c r="BE7" s="205" t="e">
        <f t="shared" ca="1" si="22"/>
        <v>#NAME?</v>
      </c>
      <c r="BF7" s="205" t="e">
        <f t="shared" ca="1" si="22"/>
        <v>#NAME?</v>
      </c>
      <c r="BG7" s="205" t="e">
        <f t="shared" ca="1" si="22"/>
        <v>#NAME?</v>
      </c>
      <c r="BH7" s="205" t="e">
        <f t="shared" ca="1" si="22"/>
        <v>#NAME?</v>
      </c>
      <c r="BI7" s="205" t="e">
        <f t="shared" ca="1" si="22"/>
        <v>#NAME?</v>
      </c>
      <c r="BJ7" s="206" t="e">
        <f t="shared" ca="1" si="22"/>
        <v>#NAME?</v>
      </c>
      <c r="BN7" s="104" t="s">
        <v>315</v>
      </c>
      <c r="BO7" s="104">
        <v>2390.2991805127986</v>
      </c>
      <c r="BP7" s="104">
        <v>2189.4079168047924</v>
      </c>
      <c r="BQ7" s="104">
        <v>2285.7551995230856</v>
      </c>
      <c r="BR7" s="104">
        <v>2030.941176840317</v>
      </c>
      <c r="BS7" s="104">
        <v>2182.3901533181765</v>
      </c>
      <c r="BT7" s="104">
        <v>2277.755452535408</v>
      </c>
      <c r="BU7" s="104">
        <v>1699.841098887922</v>
      </c>
      <c r="BV7" s="104">
        <v>2362.5013166470567</v>
      </c>
      <c r="BW7" s="104">
        <v>4566.2540696620299</v>
      </c>
      <c r="BX7" s="104">
        <v>4169.7235282745432</v>
      </c>
      <c r="BY7" s="104">
        <v>4362.0243369532036</v>
      </c>
      <c r="BZ7" s="104">
        <v>3285.5062278633723</v>
      </c>
      <c r="CA7" s="104">
        <v>4158.0469025330985</v>
      </c>
      <c r="CB7" s="104">
        <v>4345.2401488137402</v>
      </c>
      <c r="CC7" s="104">
        <v>2926.6002953457141</v>
      </c>
      <c r="CD7" s="104">
        <v>3092.2702584681024</v>
      </c>
    </row>
    <row r="8" spans="3:107" x14ac:dyDescent="0.2">
      <c r="D8" s="167" t="s">
        <v>316</v>
      </c>
      <c r="E8" s="128">
        <f>[1]Transport!V46</f>
        <v>9136.6291838202542</v>
      </c>
      <c r="F8" s="128">
        <f>[1]Transport!V51</f>
        <v>8549.6498555689359</v>
      </c>
      <c r="G8" s="128">
        <f>[1]Transport!V56</f>
        <v>9020.2972527982074</v>
      </c>
      <c r="H8" s="128">
        <f>[1]Transport!V61</f>
        <v>8581.075035990847</v>
      </c>
      <c r="I8" s="128">
        <f>[1]Transport!V66</f>
        <v>0</v>
      </c>
      <c r="J8" s="128">
        <f>[1]Transport!V71</f>
        <v>579.96873646294637</v>
      </c>
      <c r="K8" s="128">
        <f>[1]Transport!V76</f>
        <v>926.97296024035029</v>
      </c>
      <c r="L8" s="128">
        <f>[1]Transport!V81</f>
        <v>6159.5302428334426</v>
      </c>
      <c r="M8" s="128">
        <f>[1]Transport!V101</f>
        <v>7283.6908924980817</v>
      </c>
      <c r="N8" s="128">
        <f>[1]Transport!V106</f>
        <v>9136.6291838202542</v>
      </c>
      <c r="O8" s="128">
        <f>[1]Transport!BH215</f>
        <v>12439.516208733028</v>
      </c>
      <c r="P8" s="128">
        <f>[1]Transport!BG215</f>
        <v>11787.769912394235</v>
      </c>
      <c r="Q8" s="128">
        <f>[1]Transport!BJ215</f>
        <v>0</v>
      </c>
      <c r="R8" s="128">
        <f>[1]Transport!BM215</f>
        <v>7794.133503338433</v>
      </c>
      <c r="S8" s="128">
        <f>[1]Transport!BT215</f>
        <v>0</v>
      </c>
      <c r="T8" s="128">
        <f>[1]Transport!BO215</f>
        <v>16201.737722221738</v>
      </c>
      <c r="U8" s="128">
        <f>[1]Transport!BP215</f>
        <v>0</v>
      </c>
      <c r="V8" s="128">
        <f t="shared" si="14"/>
        <v>0</v>
      </c>
      <c r="W8" s="129" t="e">
        <f t="shared" ca="1" si="15"/>
        <v>#NAME?</v>
      </c>
      <c r="Y8" s="163" t="str">
        <f>[1]LCIA_BAU!G370</f>
        <v>Poland</v>
      </c>
      <c r="Z8" s="104" t="e">
        <f t="shared" ca="1" si="16"/>
        <v>#NAME?</v>
      </c>
      <c r="AA8" s="104" t="e">
        <f t="shared" ca="1" si="17"/>
        <v>#NAME?</v>
      </c>
      <c r="AB8" s="104" t="e">
        <f ca="1">S283</f>
        <v>#NAME?</v>
      </c>
      <c r="AC8" s="104" t="e">
        <f t="shared" ca="1" si="1"/>
        <v>#NAME?</v>
      </c>
      <c r="AD8" s="104" t="e">
        <f t="shared" ca="1" si="2"/>
        <v>#NAME?</v>
      </c>
      <c r="AE8" s="104" t="e">
        <f t="shared" ca="1" si="3"/>
        <v>#NAME?</v>
      </c>
      <c r="AF8" s="122" t="e">
        <f t="shared" ca="1" si="4"/>
        <v>#NAME?</v>
      </c>
      <c r="AI8" s="163" t="str">
        <f t="shared" si="5"/>
        <v>Poland</v>
      </c>
      <c r="AJ8" s="104">
        <f t="shared" si="6"/>
        <v>80.47</v>
      </c>
      <c r="AK8" s="104">
        <f t="shared" si="7"/>
        <v>160.94</v>
      </c>
      <c r="AL8" s="104" t="e">
        <f t="shared" ca="1" si="8"/>
        <v>#NAME?</v>
      </c>
      <c r="AM8" s="104">
        <f t="shared" si="9"/>
        <v>160.94</v>
      </c>
      <c r="AN8" s="104" t="e">
        <f t="shared" ca="1" si="10"/>
        <v>#NAME?</v>
      </c>
      <c r="AO8" s="104" t="e">
        <f t="shared" ca="1" si="11"/>
        <v>#NAME?</v>
      </c>
      <c r="AP8" s="122">
        <f t="shared" si="12"/>
        <v>160.94</v>
      </c>
      <c r="AS8" s="165" t="str">
        <f>F45</f>
        <v>Road (km)</v>
      </c>
      <c r="AT8" s="166" t="str">
        <f>AT5</f>
        <v>BAU</v>
      </c>
      <c r="AU8" s="205" t="e">
        <f ca="1">H45+AC45+AX45+BS45+CN19+DI45+ED45+EY45+FT45+GO45+HJ45+IE45+SUMPRODUCT($AA$16:$AA$30,AE16:AE30)+SUMPRODUCT($AC$390:$AC$427,BH390:BH427)+SUMPRODUCT($AC$390:$AC$427,CN390:CN427)</f>
        <v>#NAME?</v>
      </c>
      <c r="AV8" s="205" t="e">
        <f t="shared" ref="AV8:BJ8" ca="1" si="23">I45+AD45+AY45+BT45+CO19+DJ45+EE45+EZ45+FU45+GP45+HK45+IF45+SUMPRODUCT($AA$16:$AA$30,AF16:AF30)+SUMPRODUCT($AC$390:$AC$427,BI390:BI427)+SUMPRODUCT($AC$390:$AC$427,CO390:CO427)</f>
        <v>#NAME?</v>
      </c>
      <c r="AW8" s="205" t="e">
        <f t="shared" ca="1" si="23"/>
        <v>#NAME?</v>
      </c>
      <c r="AX8" s="205" t="e">
        <f ca="1">K45+AF45+BA45+BV45+CQ19+DL45+EG45+FB45+FW45+GR45+HM45+IH45+SUMPRODUCT($AA$16:$AA$30,AH16:AH30)+SUMPRODUCT($AC$390:$AC$427,BK390:BK427)+SUMPRODUCT($AC$390:$AC$427,CQ390:CQ427)</f>
        <v>#NAME?</v>
      </c>
      <c r="AY8" s="205" t="e">
        <f t="shared" ca="1" si="23"/>
        <v>#NAME?</v>
      </c>
      <c r="AZ8" s="205" t="e">
        <f t="shared" ca="1" si="23"/>
        <v>#NAME?</v>
      </c>
      <c r="BA8" s="205" t="e">
        <f t="shared" ca="1" si="23"/>
        <v>#NAME?</v>
      </c>
      <c r="BB8" s="205" t="e">
        <f t="shared" ca="1" si="23"/>
        <v>#NAME?</v>
      </c>
      <c r="BC8" s="205" t="e">
        <f t="shared" ca="1" si="23"/>
        <v>#NAME?</v>
      </c>
      <c r="BD8" s="205" t="e">
        <f t="shared" ca="1" si="23"/>
        <v>#NAME?</v>
      </c>
      <c r="BE8" s="205" t="e">
        <f t="shared" ca="1" si="23"/>
        <v>#NAME?</v>
      </c>
      <c r="BF8" s="205" t="e">
        <f t="shared" ca="1" si="23"/>
        <v>#NAME?</v>
      </c>
      <c r="BG8" s="205" t="e">
        <f t="shared" ca="1" si="23"/>
        <v>#NAME?</v>
      </c>
      <c r="BH8" s="205" t="e">
        <f t="shared" ca="1" si="23"/>
        <v>#NAME?</v>
      </c>
      <c r="BI8" s="205" t="e">
        <f t="shared" ca="1" si="23"/>
        <v>#NAME?</v>
      </c>
      <c r="BJ8" s="206" t="e">
        <f t="shared" ca="1" si="23"/>
        <v>#NAME?</v>
      </c>
      <c r="BM8" s="104" t="s">
        <v>317</v>
      </c>
      <c r="BN8" s="104" t="s">
        <v>271</v>
      </c>
      <c r="BO8" s="104">
        <v>475.19067578195774</v>
      </c>
      <c r="BP8" s="104">
        <v>467.32325029688383</v>
      </c>
      <c r="BQ8" s="104">
        <v>471.22763482410227</v>
      </c>
      <c r="BR8" s="104">
        <v>452.91351196997016</v>
      </c>
      <c r="BS8" s="104">
        <v>465.21214529041481</v>
      </c>
      <c r="BT8" s="104">
        <v>474.90095295550742</v>
      </c>
      <c r="BU8" s="104">
        <v>457.78671463865936</v>
      </c>
      <c r="BV8" s="104">
        <v>649.17227749173617</v>
      </c>
      <c r="BW8" s="104">
        <v>874.15568189708245</v>
      </c>
      <c r="BX8" s="104">
        <v>858.83972619731117</v>
      </c>
      <c r="BY8" s="104">
        <v>866.56448731899457</v>
      </c>
      <c r="BZ8" s="104">
        <v>690.37922781080204</v>
      </c>
      <c r="CA8" s="104">
        <v>855.1366317545021</v>
      </c>
      <c r="CB8" s="104">
        <v>873.35244791604077</v>
      </c>
      <c r="CC8" s="104">
        <v>777.64173343687821</v>
      </c>
      <c r="CD8" s="104">
        <v>837.41253455662638</v>
      </c>
    </row>
    <row r="9" spans="3:107" x14ac:dyDescent="0.2">
      <c r="Y9" s="163" t="str">
        <f>[1]LCIA_BAU!G371</f>
        <v>TN, US</v>
      </c>
      <c r="Z9" s="104" t="e">
        <f t="shared" ca="1" si="16"/>
        <v>#NAME?</v>
      </c>
      <c r="AA9" s="104" t="e">
        <f t="shared" ca="1" si="17"/>
        <v>#NAME?</v>
      </c>
      <c r="AB9" s="104" t="e">
        <f ca="1">S284</f>
        <v>#NAME?</v>
      </c>
      <c r="AC9" s="104" t="e">
        <f t="shared" ca="1" si="1"/>
        <v>#NAME?</v>
      </c>
      <c r="AD9" s="104" t="e">
        <f t="shared" ca="1" si="2"/>
        <v>#NAME?</v>
      </c>
      <c r="AE9" s="104" t="e">
        <f t="shared" ca="1" si="3"/>
        <v>#NAME?</v>
      </c>
      <c r="AF9" s="122" t="e">
        <f t="shared" ca="1" si="4"/>
        <v>#NAME?</v>
      </c>
      <c r="AI9" s="163" t="str">
        <f t="shared" si="5"/>
        <v>TN, US</v>
      </c>
      <c r="AJ9" s="104" t="e">
        <f t="shared" ca="1" si="6"/>
        <v>#NAME?</v>
      </c>
      <c r="AK9" s="104" t="e">
        <f t="shared" ca="1" si="7"/>
        <v>#NAME?</v>
      </c>
      <c r="AL9" s="104">
        <f t="shared" si="8"/>
        <v>160.94</v>
      </c>
      <c r="AM9" s="104" t="e">
        <f t="shared" ca="1" si="9"/>
        <v>#NAME?</v>
      </c>
      <c r="AN9" s="104">
        <f t="shared" si="10"/>
        <v>80.47</v>
      </c>
      <c r="AO9" s="104">
        <f t="shared" si="11"/>
        <v>160.94</v>
      </c>
      <c r="AP9" s="122" t="e">
        <f t="shared" ca="1" si="12"/>
        <v>#NAME?</v>
      </c>
      <c r="AS9" s="165"/>
      <c r="AT9" s="166" t="str">
        <f t="shared" ref="AT9:AT10" si="24">AT6</f>
        <v>Reshoring</v>
      </c>
      <c r="AU9" s="205" t="e">
        <f ca="1">H46+AC46+AX46+BS46+CN20+DI46+ED46+EY46+FT46+GO46+HJ46+IE46+SUMPRODUCT($AA$16:$AA$30,AE16:AE30)+SUMPRODUCT($AD$390:$AD$427,BH390:BH427)+SUMPRODUCT($AD$390:$AD$427,DT390:DT427)</f>
        <v>#NAME?</v>
      </c>
      <c r="AV9" s="205" t="e">
        <f t="shared" ref="AV9:BJ9" ca="1" si="25">I46+AD46+AY46+BT46+CO20+DJ46+EE46+EZ46+FU46+GP46+HK46+IF46+SUMPRODUCT($AA$16:$AA$30,AF16:AF30)+SUMPRODUCT($AD$390:$AD$427,BI390:BI427)+SUMPRODUCT($AD$390:$AD$427,DU390:DU427)</f>
        <v>#NAME?</v>
      </c>
      <c r="AW9" s="205" t="e">
        <f t="shared" ca="1" si="25"/>
        <v>#NAME?</v>
      </c>
      <c r="AX9" s="205" t="e">
        <f t="shared" ca="1" si="25"/>
        <v>#NAME?</v>
      </c>
      <c r="AY9" s="205" t="e">
        <f t="shared" ca="1" si="25"/>
        <v>#NAME?</v>
      </c>
      <c r="AZ9" s="205" t="e">
        <f t="shared" ca="1" si="25"/>
        <v>#NAME?</v>
      </c>
      <c r="BA9" s="205" t="e">
        <f t="shared" ca="1" si="25"/>
        <v>#NAME?</v>
      </c>
      <c r="BB9" s="205" t="e">
        <f t="shared" ca="1" si="25"/>
        <v>#NAME?</v>
      </c>
      <c r="BC9" s="205" t="e">
        <f t="shared" ca="1" si="25"/>
        <v>#NAME?</v>
      </c>
      <c r="BD9" s="205" t="e">
        <f t="shared" ca="1" si="25"/>
        <v>#NAME?</v>
      </c>
      <c r="BE9" s="205" t="e">
        <f t="shared" ca="1" si="25"/>
        <v>#NAME?</v>
      </c>
      <c r="BF9" s="205" t="e">
        <f t="shared" ca="1" si="25"/>
        <v>#NAME?</v>
      </c>
      <c r="BG9" s="205" t="e">
        <f t="shared" ca="1" si="25"/>
        <v>#NAME?</v>
      </c>
      <c r="BH9" s="205" t="e">
        <f t="shared" ca="1" si="25"/>
        <v>#NAME?</v>
      </c>
      <c r="BI9" s="205" t="e">
        <f t="shared" ca="1" si="25"/>
        <v>#NAME?</v>
      </c>
      <c r="BJ9" s="206" t="e">
        <f t="shared" ca="1" si="25"/>
        <v>#NAME?</v>
      </c>
      <c r="BN9" s="104" t="s">
        <v>313</v>
      </c>
      <c r="BO9" s="104">
        <v>392.45966005556494</v>
      </c>
      <c r="BP9" s="104">
        <v>396.24324007550905</v>
      </c>
      <c r="BQ9" s="104">
        <v>398.07597868229055</v>
      </c>
      <c r="BR9" s="104">
        <v>400.24791827348025</v>
      </c>
      <c r="BS9" s="104">
        <v>392.16174059110074</v>
      </c>
      <c r="BT9" s="104">
        <v>398.69223558508742</v>
      </c>
      <c r="BU9" s="104">
        <v>413.56543178659615</v>
      </c>
      <c r="BV9" s="104">
        <v>626.31130782936532</v>
      </c>
      <c r="BW9" s="104">
        <v>697.52209459981964</v>
      </c>
      <c r="BX9" s="104">
        <v>705.21814976764517</v>
      </c>
      <c r="BY9" s="104">
        <v>708.82890684428344</v>
      </c>
      <c r="BZ9" s="104">
        <v>633.27949667186124</v>
      </c>
      <c r="CA9" s="104">
        <v>697.65935648823393</v>
      </c>
      <c r="CB9" s="104">
        <v>709.59208923857659</v>
      </c>
      <c r="CC9" s="104">
        <v>689.29076165354672</v>
      </c>
      <c r="CD9" s="104">
        <v>804.76003393577719</v>
      </c>
    </row>
    <row r="10" spans="3:107" x14ac:dyDescent="0.2">
      <c r="C10" s="203"/>
      <c r="D10" s="156" t="s">
        <v>317</v>
      </c>
      <c r="E10" s="157" t="str">
        <f t="shared" ref="E10:U10" si="26">E3</f>
        <v>US</v>
      </c>
      <c r="F10" s="157" t="str">
        <f t="shared" si="26"/>
        <v>CN</v>
      </c>
      <c r="G10" s="157" t="str">
        <f t="shared" si="26"/>
        <v>JP</v>
      </c>
      <c r="H10" s="157" t="str">
        <f t="shared" si="26"/>
        <v>KR</v>
      </c>
      <c r="I10" s="157" t="str">
        <f t="shared" si="26"/>
        <v>RER</v>
      </c>
      <c r="J10" s="157" t="str">
        <f t="shared" si="26"/>
        <v>PL</v>
      </c>
      <c r="K10" s="157" t="str">
        <f t="shared" si="26"/>
        <v>HU</v>
      </c>
      <c r="L10" s="157" t="str">
        <f t="shared" si="26"/>
        <v>MI, US</v>
      </c>
      <c r="M10" s="157" t="str">
        <f t="shared" si="26"/>
        <v>TN, US</v>
      </c>
      <c r="N10" s="157" t="str">
        <f t="shared" si="26"/>
        <v>NV, US</v>
      </c>
      <c r="O10" s="157" t="str">
        <f t="shared" si="26"/>
        <v>Chile</v>
      </c>
      <c r="P10" s="157" t="str">
        <f t="shared" si="26"/>
        <v>Argentina</v>
      </c>
      <c r="Q10" s="157" t="str">
        <f t="shared" si="26"/>
        <v>Russia</v>
      </c>
      <c r="R10" s="157" t="str">
        <f t="shared" si="26"/>
        <v>Canada</v>
      </c>
      <c r="S10" s="157" t="str">
        <f t="shared" si="26"/>
        <v>Norway</v>
      </c>
      <c r="T10" s="157" t="str">
        <f t="shared" si="26"/>
        <v>Australia</v>
      </c>
      <c r="U10" s="157" t="str">
        <f t="shared" si="26"/>
        <v>Finland</v>
      </c>
      <c r="V10" s="157" t="str">
        <f>V3</f>
        <v>Belgium</v>
      </c>
      <c r="W10" s="158" t="str">
        <f>W3</f>
        <v>CA, US</v>
      </c>
      <c r="Y10" s="163" t="str">
        <f>[1]LCIA_BAU!G372</f>
        <v>NV, US</v>
      </c>
      <c r="Z10" s="104" t="e">
        <f t="shared" ca="1" si="16"/>
        <v>#NAME?</v>
      </c>
      <c r="AA10" s="104" t="e">
        <f t="shared" ca="1" si="17"/>
        <v>#NAME?</v>
      </c>
      <c r="AB10" s="104" t="e">
        <f ca="1">S285</f>
        <v>#NAME?</v>
      </c>
      <c r="AC10" s="104" t="e">
        <f t="shared" ca="1" si="1"/>
        <v>#NAME?</v>
      </c>
      <c r="AD10" s="104" t="e">
        <f t="shared" ca="1" si="2"/>
        <v>#NAME?</v>
      </c>
      <c r="AE10" s="104" t="e">
        <f t="shared" ca="1" si="3"/>
        <v>#NAME?</v>
      </c>
      <c r="AF10" s="122" t="e">
        <f t="shared" ca="1" si="4"/>
        <v>#NAME?</v>
      </c>
      <c r="AI10" s="163" t="str">
        <f t="shared" si="5"/>
        <v>NV, US</v>
      </c>
      <c r="AJ10" s="104" t="e">
        <f t="shared" ca="1" si="6"/>
        <v>#NAME?</v>
      </c>
      <c r="AK10" s="104" t="e">
        <f t="shared" ca="1" si="7"/>
        <v>#NAME?</v>
      </c>
      <c r="AL10" s="104">
        <f t="shared" si="8"/>
        <v>160.94</v>
      </c>
      <c r="AM10" s="104" t="e">
        <f t="shared" ca="1" si="9"/>
        <v>#NAME?</v>
      </c>
      <c r="AN10" s="104">
        <f t="shared" si="10"/>
        <v>160.94</v>
      </c>
      <c r="AO10" s="104">
        <f t="shared" si="11"/>
        <v>80.47</v>
      </c>
      <c r="AP10" s="122" t="e">
        <f t="shared" ca="1" si="12"/>
        <v>#NAME?</v>
      </c>
      <c r="AS10" s="168"/>
      <c r="AT10" s="169" t="str">
        <f t="shared" si="24"/>
        <v>Ally-shoring</v>
      </c>
      <c r="AU10" s="207" t="e">
        <f ca="1">H47+AC47+AX47+BS47+CN21+DI47+ED47+EY47+FT47+GO47+HJ47+IE47+SUMPRODUCT($AA$16:$AA$30,AE16:AE30)+SUMPRODUCT($AE$390:$AE$427,BH390:BH427)+SUMPRODUCT($AE$390:$AE$427,EZ390:EZ427)</f>
        <v>#NAME?</v>
      </c>
      <c r="AV10" s="207" t="e">
        <f t="shared" ref="AV10:BJ10" ca="1" si="27">I47+AD47+AY47+BT47+CO21+DJ47+EE47+EZ47+FU47+GP47+HK47+IF47+SUMPRODUCT($AA$16:$AA$30,AF16:AF30)+SUMPRODUCT($AE$390:$AE$427,BI390:BI427)+SUMPRODUCT($AE$390:$AE$427,FA390:FA427)</f>
        <v>#NAME?</v>
      </c>
      <c r="AW10" s="207" t="e">
        <f t="shared" ca="1" si="27"/>
        <v>#NAME?</v>
      </c>
      <c r="AX10" s="207" t="e">
        <f t="shared" ca="1" si="27"/>
        <v>#NAME?</v>
      </c>
      <c r="AY10" s="207" t="e">
        <f t="shared" ca="1" si="27"/>
        <v>#NAME?</v>
      </c>
      <c r="AZ10" s="207" t="e">
        <f t="shared" ca="1" si="27"/>
        <v>#NAME?</v>
      </c>
      <c r="BA10" s="207" t="e">
        <f t="shared" ca="1" si="27"/>
        <v>#NAME?</v>
      </c>
      <c r="BB10" s="207" t="e">
        <f t="shared" ca="1" si="27"/>
        <v>#NAME?</v>
      </c>
      <c r="BC10" s="207" t="e">
        <f t="shared" ca="1" si="27"/>
        <v>#NAME?</v>
      </c>
      <c r="BD10" s="207" t="e">
        <f t="shared" ca="1" si="27"/>
        <v>#NAME?</v>
      </c>
      <c r="BE10" s="207" t="e">
        <f t="shared" ca="1" si="27"/>
        <v>#NAME?</v>
      </c>
      <c r="BF10" s="207" t="e">
        <f t="shared" ca="1" si="27"/>
        <v>#NAME?</v>
      </c>
      <c r="BG10" s="207" t="e">
        <f t="shared" ca="1" si="27"/>
        <v>#NAME?</v>
      </c>
      <c r="BH10" s="207" t="e">
        <f t="shared" ca="1" si="27"/>
        <v>#NAME?</v>
      </c>
      <c r="BI10" s="207" t="e">
        <f t="shared" ca="1" si="27"/>
        <v>#NAME?</v>
      </c>
      <c r="BJ10" s="208" t="e">
        <f t="shared" ca="1" si="27"/>
        <v>#NAME?</v>
      </c>
      <c r="BN10" s="104" t="s">
        <v>315</v>
      </c>
      <c r="BO10" s="104">
        <v>464.93860534220954</v>
      </c>
      <c r="BP10" s="104">
        <v>453.48114251758989</v>
      </c>
      <c r="BQ10" s="104">
        <v>452.51083437456117</v>
      </c>
      <c r="BR10" s="104">
        <v>456.2318184801062</v>
      </c>
      <c r="BS10" s="104">
        <v>446.88682939045935</v>
      </c>
      <c r="BT10" s="104">
        <v>450.68010406918091</v>
      </c>
      <c r="BU10" s="104">
        <v>492.79741889218599</v>
      </c>
      <c r="BV10" s="104">
        <v>723.65702002886337</v>
      </c>
      <c r="BW10" s="104">
        <v>836.46470761841795</v>
      </c>
      <c r="BX10" s="104">
        <v>814.09971877465546</v>
      </c>
      <c r="BY10" s="104">
        <v>812.45662042180345</v>
      </c>
      <c r="BZ10" s="104">
        <v>692.71144509620808</v>
      </c>
      <c r="CA10" s="104">
        <v>801.7275317013499</v>
      </c>
      <c r="CB10" s="104">
        <v>808.3574445710118</v>
      </c>
      <c r="CC10" s="104">
        <v>823.53535578903529</v>
      </c>
      <c r="CD10" s="104">
        <v>914.98538849843965</v>
      </c>
    </row>
    <row r="11" spans="3:107" x14ac:dyDescent="0.2">
      <c r="D11" s="163" t="str">
        <f>D4</f>
        <v>US</v>
      </c>
      <c r="E11" s="104">
        <f>[1]Transport!W42</f>
        <v>80.47</v>
      </c>
      <c r="F11" s="104">
        <f>[1]Transport!W47</f>
        <v>160.94</v>
      </c>
      <c r="G11" s="104">
        <f>[1]Transport!W52</f>
        <v>160.94</v>
      </c>
      <c r="H11" s="104">
        <f>[1]Transport!W57</f>
        <v>160.94</v>
      </c>
      <c r="I11" s="104">
        <f>[1]Transport!W62</f>
        <v>160.94</v>
      </c>
      <c r="J11" s="104">
        <f>[1]Transport!W67</f>
        <v>160.94</v>
      </c>
      <c r="K11" s="104">
        <f>[1]Transport!W72</f>
        <v>160.94</v>
      </c>
      <c r="L11" s="104">
        <f>[1]Transport!W77</f>
        <v>3210.4914431031552</v>
      </c>
      <c r="M11" s="104">
        <f>[1]Transport!W97</f>
        <v>2875.9193506400788</v>
      </c>
      <c r="N11" s="104">
        <f>[1]Transport!W102</f>
        <v>655.27313655090177</v>
      </c>
      <c r="O11" s="104">
        <f>[1]Transport!AO211</f>
        <v>160.94</v>
      </c>
      <c r="P11" s="104">
        <f>[1]Transport!AN211</f>
        <v>160.94</v>
      </c>
      <c r="Q11" s="104">
        <f>[1]Transport!AQ211</f>
        <v>160.94</v>
      </c>
      <c r="R11" s="104">
        <f>[1]Transport!AT211</f>
        <v>1776.2764536658883</v>
      </c>
      <c r="S11" s="104">
        <f>[1]Transport!AU211</f>
        <v>160.94</v>
      </c>
      <c r="T11" s="104">
        <f>[1]Transport!AV211</f>
        <v>160.94</v>
      </c>
      <c r="U11" s="104">
        <f>[1]Transport!AW211</f>
        <v>160.94</v>
      </c>
      <c r="V11" s="104">
        <f>T319</f>
        <v>160.94</v>
      </c>
      <c r="W11" s="122">
        <f>T324</f>
        <v>80.47</v>
      </c>
      <c r="Y11" s="167" t="str">
        <f>[1]LCIA_BAU!G373</f>
        <v>CA, US</v>
      </c>
      <c r="Z11" s="128" t="e">
        <f t="shared" ca="1" si="16"/>
        <v>#NAME?</v>
      </c>
      <c r="AA11" s="128" t="e">
        <f t="shared" ca="1" si="17"/>
        <v>#NAME?</v>
      </c>
      <c r="AB11" s="128" t="e">
        <f ca="1">S286</f>
        <v>#NAME?</v>
      </c>
      <c r="AC11" s="128" t="e">
        <f t="shared" ca="1" si="1"/>
        <v>#NAME?</v>
      </c>
      <c r="AD11" s="128" t="e">
        <f t="shared" ca="1" si="2"/>
        <v>#NAME?</v>
      </c>
      <c r="AE11" s="128" t="e">
        <f t="shared" ca="1" si="3"/>
        <v>#NAME?</v>
      </c>
      <c r="AF11" s="129" t="e">
        <f t="shared" ca="1" si="4"/>
        <v>#NAME?</v>
      </c>
      <c r="AI11" s="167" t="str">
        <f t="shared" si="5"/>
        <v>CA, US</v>
      </c>
      <c r="AJ11" s="128">
        <f t="shared" si="6"/>
        <v>160.94</v>
      </c>
      <c r="AK11" s="128">
        <f t="shared" si="7"/>
        <v>160.94</v>
      </c>
      <c r="AL11" s="128">
        <f t="shared" si="8"/>
        <v>160.94</v>
      </c>
      <c r="AM11" s="128">
        <f t="shared" si="9"/>
        <v>160.94</v>
      </c>
      <c r="AN11" s="128">
        <f t="shared" si="10"/>
        <v>160.94</v>
      </c>
      <c r="AO11" s="128">
        <f t="shared" si="11"/>
        <v>160.94</v>
      </c>
      <c r="AP11" s="129" t="e">
        <f t="shared" ca="1" si="12"/>
        <v>#NAME?</v>
      </c>
    </row>
    <row r="12" spans="3:107" x14ac:dyDescent="0.2">
      <c r="D12" s="163" t="str">
        <f>D5</f>
        <v>CN</v>
      </c>
      <c r="E12" s="104">
        <f>[1]Transport!W43</f>
        <v>160.94</v>
      </c>
      <c r="F12" s="104">
        <f>[1]Transport!W48</f>
        <v>80.47</v>
      </c>
      <c r="G12" s="104">
        <f>[1]Transport!W53</f>
        <v>160.94</v>
      </c>
      <c r="H12" s="104">
        <f>[1]Transport!W58</f>
        <v>160.94</v>
      </c>
      <c r="I12" s="104">
        <f>[1]Transport!W63</f>
        <v>160.94</v>
      </c>
      <c r="J12" s="104">
        <f>[1]Transport!W68</f>
        <v>160.94</v>
      </c>
      <c r="K12" s="104">
        <f>[1]Transport!W73</f>
        <v>160.94</v>
      </c>
      <c r="L12" s="104">
        <f>[1]Transport!W78</f>
        <v>773.44651966323909</v>
      </c>
      <c r="M12" s="104">
        <f>[1]Transport!W98</f>
        <v>160.94</v>
      </c>
      <c r="N12" s="104">
        <f>[1]Transport!W103</f>
        <v>655.27313655090177</v>
      </c>
      <c r="O12" s="104">
        <f>[1]Transport!AO212</f>
        <v>160.94</v>
      </c>
      <c r="P12" s="104">
        <f>[1]Transport!AN212</f>
        <v>160.94</v>
      </c>
      <c r="Q12" s="104">
        <f>[1]Transport!AQ212</f>
        <v>7180.9308797131589</v>
      </c>
      <c r="R12" s="104">
        <f>[1]Transport!AT212</f>
        <v>160.94</v>
      </c>
      <c r="S12" s="104">
        <f>[1]Transport!AU212</f>
        <v>160.94</v>
      </c>
      <c r="T12" s="104">
        <f>[1]Transport!AV212</f>
        <v>160.94</v>
      </c>
      <c r="U12" s="104">
        <f>[1]Transport!AW212</f>
        <v>160.94</v>
      </c>
      <c r="V12" s="104">
        <f t="shared" ref="V12:V15" si="28">T320</f>
        <v>160.94</v>
      </c>
      <c r="W12" s="122">
        <f t="shared" ref="W12:W15" si="29">T325</f>
        <v>160.94</v>
      </c>
      <c r="BP12" s="104" t="s">
        <v>307</v>
      </c>
      <c r="BS12" s="104" t="s">
        <v>317</v>
      </c>
    </row>
    <row r="13" spans="3:107" x14ac:dyDescent="0.2">
      <c r="D13" s="163" t="str">
        <f>D6</f>
        <v>JP</v>
      </c>
      <c r="E13" s="104">
        <f>[1]Transport!W44</f>
        <v>160.94</v>
      </c>
      <c r="F13" s="104">
        <f>[1]Transport!W49</f>
        <v>160.94</v>
      </c>
      <c r="G13" s="104">
        <f>[1]Transport!W54</f>
        <v>80.47</v>
      </c>
      <c r="H13" s="104">
        <f>[1]Transport!W59</f>
        <v>160.94</v>
      </c>
      <c r="I13" s="104">
        <f>[1]Transport!W64</f>
        <v>160.94</v>
      </c>
      <c r="J13" s="104">
        <f>[1]Transport!W69</f>
        <v>160.94</v>
      </c>
      <c r="K13" s="104">
        <f>[1]Transport!W74</f>
        <v>160.94</v>
      </c>
      <c r="L13" s="104">
        <f>[1]Transport!W79</f>
        <v>773.44651966323909</v>
      </c>
      <c r="M13" s="104">
        <f>[1]Transport!W99</f>
        <v>160.94</v>
      </c>
      <c r="N13" s="104">
        <f>[1]Transport!W104</f>
        <v>655.27313655090177</v>
      </c>
      <c r="O13" s="104">
        <f>[1]Transport!AO213</f>
        <v>160.94</v>
      </c>
      <c r="P13" s="104">
        <f>[1]Transport!AN213</f>
        <v>160.94</v>
      </c>
      <c r="Q13" s="104">
        <f>[1]Transport!AQ213</f>
        <v>160.94</v>
      </c>
      <c r="R13" s="104">
        <f>[1]Transport!AT213</f>
        <v>160.94</v>
      </c>
      <c r="S13" s="104">
        <f>[1]Transport!AU213</f>
        <v>160.94</v>
      </c>
      <c r="T13" s="104">
        <f>[1]Transport!AV213</f>
        <v>160.94</v>
      </c>
      <c r="U13" s="104">
        <f>[1]Transport!AW213</f>
        <v>160.94</v>
      </c>
      <c r="V13" s="104">
        <f t="shared" si="28"/>
        <v>160.94</v>
      </c>
      <c r="W13" s="122">
        <f t="shared" si="29"/>
        <v>160.94</v>
      </c>
      <c r="Y13" s="204"/>
      <c r="Z13" s="209"/>
      <c r="AA13" s="209"/>
      <c r="AB13" s="209"/>
      <c r="AC13" s="209"/>
      <c r="AD13" s="209"/>
      <c r="AE13" s="161" t="s">
        <v>318</v>
      </c>
      <c r="AF13" s="161"/>
      <c r="AG13" s="161"/>
      <c r="AH13" s="161"/>
      <c r="AI13" s="161"/>
      <c r="AJ13" s="161"/>
      <c r="AK13" s="161"/>
      <c r="AL13" s="161"/>
      <c r="AM13" s="161"/>
      <c r="AN13" s="161"/>
      <c r="AO13" s="161"/>
      <c r="AP13" s="161"/>
      <c r="AQ13" s="161"/>
      <c r="AR13" s="161"/>
      <c r="AS13" s="161"/>
      <c r="AT13" s="161"/>
      <c r="AU13" s="209"/>
      <c r="AV13" s="161" t="str">
        <f>AE13</f>
        <v>Pack-&gt;Vehicle-&gt;Market</v>
      </c>
      <c r="AW13" s="161"/>
      <c r="AX13" s="161"/>
      <c r="AY13" s="161"/>
      <c r="AZ13" s="161"/>
      <c r="BA13" s="161"/>
      <c r="BB13" s="161"/>
      <c r="BC13" s="161"/>
      <c r="BD13" s="161"/>
      <c r="BE13" s="161"/>
      <c r="BF13" s="161"/>
      <c r="BG13" s="161"/>
      <c r="BH13" s="161"/>
      <c r="BI13" s="161"/>
      <c r="BJ13" s="161"/>
      <c r="BK13" s="162"/>
      <c r="BP13" s="104" t="s">
        <v>271</v>
      </c>
      <c r="BQ13" s="104" t="s">
        <v>313</v>
      </c>
      <c r="BR13" s="104" t="s">
        <v>315</v>
      </c>
      <c r="BS13" s="104" t="s">
        <v>271</v>
      </c>
      <c r="BT13" s="104" t="s">
        <v>313</v>
      </c>
      <c r="BU13" s="104" t="s">
        <v>315</v>
      </c>
    </row>
    <row r="14" spans="3:107" x14ac:dyDescent="0.2">
      <c r="D14" s="163" t="str">
        <f>D7</f>
        <v>KR</v>
      </c>
      <c r="E14" s="104">
        <f>[1]Transport!W45</f>
        <v>160.94</v>
      </c>
      <c r="F14" s="104">
        <f>[1]Transport!W50</f>
        <v>160.94</v>
      </c>
      <c r="G14" s="104">
        <f>[1]Transport!W55</f>
        <v>160.94</v>
      </c>
      <c r="H14" s="104">
        <f>[1]Transport!W60</f>
        <v>80.47</v>
      </c>
      <c r="I14" s="104">
        <f>[1]Transport!W65</f>
        <v>160.94</v>
      </c>
      <c r="J14" s="104">
        <f>[1]Transport!W70</f>
        <v>160.94</v>
      </c>
      <c r="K14" s="104">
        <f>[1]Transport!W75</f>
        <v>160.94</v>
      </c>
      <c r="L14" s="104">
        <f>[1]Transport!W80</f>
        <v>773.44651966323909</v>
      </c>
      <c r="M14" s="104">
        <f>[1]Transport!W100</f>
        <v>160.94</v>
      </c>
      <c r="N14" s="104">
        <f>[1]Transport!W105</f>
        <v>655.27313655090177</v>
      </c>
      <c r="O14" s="104">
        <f>[1]Transport!AO214</f>
        <v>160.94</v>
      </c>
      <c r="P14" s="104">
        <f>[1]Transport!AN214</f>
        <v>160.94</v>
      </c>
      <c r="Q14" s="104">
        <f>[1]Transport!AQ214</f>
        <v>160.94</v>
      </c>
      <c r="R14" s="104">
        <f>[1]Transport!AT214</f>
        <v>160.94</v>
      </c>
      <c r="S14" s="104">
        <f>[1]Transport!AU214</f>
        <v>160.94</v>
      </c>
      <c r="T14" s="104">
        <f>[1]Transport!AV214</f>
        <v>160.94</v>
      </c>
      <c r="U14" s="104">
        <f>[1]Transport!AW214</f>
        <v>160.94</v>
      </c>
      <c r="V14" s="104">
        <f t="shared" si="28"/>
        <v>160.94</v>
      </c>
      <c r="W14" s="122">
        <f t="shared" si="29"/>
        <v>160.94</v>
      </c>
      <c r="Y14" s="120"/>
      <c r="AE14" s="170" t="str">
        <f>H98</f>
        <v>BEV-100 PC</v>
      </c>
      <c r="AF14" s="170"/>
      <c r="AG14" s="170"/>
      <c r="AH14" s="170"/>
      <c r="AI14" s="170"/>
      <c r="AJ14" s="170"/>
      <c r="AK14" s="170"/>
      <c r="AL14" s="170"/>
      <c r="AM14" s="170" t="str">
        <f>P98</f>
        <v>BEV-200 PC</v>
      </c>
      <c r="AN14" s="170"/>
      <c r="AO14" s="170"/>
      <c r="AP14" s="170"/>
      <c r="AQ14" s="170"/>
      <c r="AR14" s="170"/>
      <c r="AS14" s="170"/>
      <c r="AT14" s="170"/>
      <c r="AV14" s="170" t="str">
        <f>AE14</f>
        <v>BEV-100 PC</v>
      </c>
      <c r="AW14" s="170"/>
      <c r="AX14" s="170"/>
      <c r="AY14" s="170"/>
      <c r="AZ14" s="170"/>
      <c r="BA14" s="170"/>
      <c r="BB14" s="170"/>
      <c r="BC14" s="170"/>
      <c r="BD14" s="170" t="str">
        <f>AM14</f>
        <v>BEV-200 PC</v>
      </c>
      <c r="BE14" s="170"/>
      <c r="BF14" s="170"/>
      <c r="BG14" s="170"/>
      <c r="BH14" s="170"/>
      <c r="BI14" s="170"/>
      <c r="BJ14" s="170"/>
      <c r="BK14" s="171"/>
      <c r="BN14" s="104" t="s">
        <v>84</v>
      </c>
      <c r="BO14" s="104" t="s">
        <v>69</v>
      </c>
      <c r="BP14" s="205">
        <v>2719.3308770261979</v>
      </c>
      <c r="BQ14" s="205">
        <v>4340.682135159369</v>
      </c>
      <c r="BR14" s="205">
        <v>2390.2991805127986</v>
      </c>
      <c r="BS14" s="205">
        <v>475.19067578195774</v>
      </c>
      <c r="BT14" s="205">
        <v>392.45966005556494</v>
      </c>
      <c r="BU14" s="205">
        <v>464.93860534220954</v>
      </c>
      <c r="CL14" s="204"/>
      <c r="CM14" s="160"/>
      <c r="CN14" s="161" t="str">
        <f>CN23</f>
        <v>BEV-100 PC</v>
      </c>
      <c r="CO14" s="161"/>
      <c r="CP14" s="161"/>
      <c r="CQ14" s="161"/>
      <c r="CR14" s="161"/>
      <c r="CS14" s="161"/>
      <c r="CT14" s="161"/>
      <c r="CU14" s="161"/>
      <c r="CV14" s="161" t="str">
        <f>CV23</f>
        <v>BEV-200 PC</v>
      </c>
      <c r="CW14" s="161"/>
      <c r="CX14" s="161"/>
      <c r="CY14" s="161"/>
      <c r="CZ14" s="161"/>
      <c r="DA14" s="161"/>
      <c r="DB14" s="161"/>
      <c r="DC14" s="162"/>
    </row>
    <row r="15" spans="3:107" x14ac:dyDescent="0.2">
      <c r="D15" s="167" t="str">
        <f>D8</f>
        <v>RER</v>
      </c>
      <c r="E15" s="128">
        <f>[1]Transport!W46</f>
        <v>160.94</v>
      </c>
      <c r="F15" s="128">
        <f>[1]Transport!W51</f>
        <v>160.94</v>
      </c>
      <c r="G15" s="128">
        <f>[1]Transport!W56</f>
        <v>160.94</v>
      </c>
      <c r="H15" s="128">
        <f>[1]Transport!W61</f>
        <v>160.94</v>
      </c>
      <c r="I15" s="128">
        <f>[1]Transport!W66</f>
        <v>80.47</v>
      </c>
      <c r="J15" s="128">
        <f>[1]Transport!W71</f>
        <v>160.94</v>
      </c>
      <c r="K15" s="128">
        <f>[1]Transport!W76</f>
        <v>160.94</v>
      </c>
      <c r="L15" s="128">
        <f>[1]Transport!W81</f>
        <v>773.44651966323909</v>
      </c>
      <c r="M15" s="128">
        <f>[1]Transport!W101</f>
        <v>160.94</v>
      </c>
      <c r="N15" s="128">
        <f>[1]Transport!W106</f>
        <v>655.27313655090177</v>
      </c>
      <c r="O15" s="128">
        <f>[1]Transport!AO215</f>
        <v>160.94</v>
      </c>
      <c r="P15" s="128">
        <f>[1]Transport!AN215</f>
        <v>160.94</v>
      </c>
      <c r="Q15" s="128">
        <f>[1]Transport!AQ215</f>
        <v>2235.1804435043314</v>
      </c>
      <c r="R15" s="128">
        <f>[1]Transport!AT215</f>
        <v>160.94</v>
      </c>
      <c r="S15" s="128">
        <f>[1]Transport!AU215</f>
        <v>715.44807465347731</v>
      </c>
      <c r="T15" s="128">
        <f>[1]Transport!AV215</f>
        <v>160.94</v>
      </c>
      <c r="U15" s="128">
        <f>[1]Transport!AW215</f>
        <v>1173.2588807024874</v>
      </c>
      <c r="V15" s="128" t="e">
        <f t="shared" ca="1" si="28"/>
        <v>#NAME?</v>
      </c>
      <c r="W15" s="129">
        <f t="shared" si="29"/>
        <v>160.94</v>
      </c>
      <c r="Y15" s="163" t="str">
        <f>'[1]2019 U.S. consumption'!H52</f>
        <v>Pack Production Location</v>
      </c>
      <c r="Z15" s="159" t="str">
        <f>'[1]2019 U.S. consumption'!I52</f>
        <v>Vehicle Production Location</v>
      </c>
      <c r="AA15" s="159" t="str">
        <f>'[1]2019 U.S. consumption'!K52</f>
        <v>BAU</v>
      </c>
      <c r="AB15" s="159" t="str">
        <f>Z99</f>
        <v>Reshoring</v>
      </c>
      <c r="AC15" s="159" t="str">
        <f>AA99</f>
        <v>Ally-shoring</v>
      </c>
      <c r="AD15" s="159" t="str">
        <f>Y3</f>
        <v>Sea (km)</v>
      </c>
      <c r="AE15" s="159" t="str">
        <f t="shared" ref="AE15:AT15" si="30">H18</f>
        <v>NMC622</v>
      </c>
      <c r="AF15" s="159" t="str">
        <f t="shared" si="30"/>
        <v>NMC811</v>
      </c>
      <c r="AG15" s="159" t="str">
        <f t="shared" si="30"/>
        <v>NCA (I)</v>
      </c>
      <c r="AH15" s="159" t="str">
        <f t="shared" si="30"/>
        <v>LFP(II)</v>
      </c>
      <c r="AI15" s="159" t="str">
        <f t="shared" si="30"/>
        <v>NMC955</v>
      </c>
      <c r="AJ15" s="159" t="str">
        <f t="shared" si="30"/>
        <v>NCA955</v>
      </c>
      <c r="AK15" s="159" t="str">
        <f t="shared" si="30"/>
        <v>Li-S</v>
      </c>
      <c r="AL15" s="159" t="str">
        <f t="shared" si="30"/>
        <v>Li-air</v>
      </c>
      <c r="AM15" s="159" t="str">
        <f t="shared" si="30"/>
        <v>NMC622</v>
      </c>
      <c r="AN15" s="159" t="str">
        <f t="shared" si="30"/>
        <v>NMC811</v>
      </c>
      <c r="AO15" s="159" t="str">
        <f t="shared" si="30"/>
        <v>NCA (I)</v>
      </c>
      <c r="AP15" s="159" t="str">
        <f t="shared" si="30"/>
        <v>LFP(II)</v>
      </c>
      <c r="AQ15" s="159" t="str">
        <f t="shared" si="30"/>
        <v>NMC955</v>
      </c>
      <c r="AR15" s="159" t="str">
        <f t="shared" si="30"/>
        <v>NCA955</v>
      </c>
      <c r="AS15" s="159" t="str">
        <f t="shared" si="30"/>
        <v>Li-S</v>
      </c>
      <c r="AT15" s="159" t="str">
        <f t="shared" si="30"/>
        <v>Li-air</v>
      </c>
      <c r="AU15" s="159" t="str">
        <f>AI3</f>
        <v>Road (km)</v>
      </c>
      <c r="AV15" s="159" t="str">
        <f>AE15</f>
        <v>NMC622</v>
      </c>
      <c r="AW15" s="159" t="str">
        <f t="shared" ref="AW15:BK15" si="31">AF15</f>
        <v>NMC811</v>
      </c>
      <c r="AX15" s="159" t="str">
        <f t="shared" si="31"/>
        <v>NCA (I)</v>
      </c>
      <c r="AY15" s="159" t="str">
        <f t="shared" si="31"/>
        <v>LFP(II)</v>
      </c>
      <c r="AZ15" s="159" t="str">
        <f t="shared" si="31"/>
        <v>NMC955</v>
      </c>
      <c r="BA15" s="159" t="str">
        <f t="shared" si="31"/>
        <v>NCA955</v>
      </c>
      <c r="BB15" s="159" t="str">
        <f t="shared" si="31"/>
        <v>Li-S</v>
      </c>
      <c r="BC15" s="159" t="str">
        <f t="shared" si="31"/>
        <v>Li-air</v>
      </c>
      <c r="BD15" s="159" t="str">
        <f t="shared" si="31"/>
        <v>NMC622</v>
      </c>
      <c r="BE15" s="159" t="str">
        <f t="shared" si="31"/>
        <v>NMC811</v>
      </c>
      <c r="BF15" s="159" t="str">
        <f t="shared" si="31"/>
        <v>NCA (I)</v>
      </c>
      <c r="BG15" s="159" t="str">
        <f t="shared" si="31"/>
        <v>LFP(II)</v>
      </c>
      <c r="BH15" s="159" t="str">
        <f t="shared" si="31"/>
        <v>NMC955</v>
      </c>
      <c r="BI15" s="159" t="str">
        <f t="shared" si="31"/>
        <v>NCA955</v>
      </c>
      <c r="BJ15" s="159" t="str">
        <f t="shared" si="31"/>
        <v>Li-S</v>
      </c>
      <c r="BK15" s="164" t="str">
        <f t="shared" si="31"/>
        <v>Li-air</v>
      </c>
      <c r="BO15" s="104" t="s">
        <v>68</v>
      </c>
      <c r="BP15" s="205">
        <v>2576.2647031034653</v>
      </c>
      <c r="BQ15" s="205">
        <v>5164.5040266501273</v>
      </c>
      <c r="BR15" s="205">
        <v>2189.4079168047924</v>
      </c>
      <c r="BS15" s="205">
        <v>467.32325029688383</v>
      </c>
      <c r="BT15" s="205">
        <v>396.24324007550905</v>
      </c>
      <c r="BU15" s="205">
        <v>453.48114251758989</v>
      </c>
      <c r="CL15" s="120"/>
      <c r="CN15" s="159" t="str">
        <f>CN24</f>
        <v>NMC622</v>
      </c>
      <c r="CO15" s="159" t="str">
        <f t="shared" ref="CO15:DC15" si="32">CO24</f>
        <v>NMC811</v>
      </c>
      <c r="CP15" s="159" t="str">
        <f t="shared" si="32"/>
        <v>NCA (I)</v>
      </c>
      <c r="CQ15" s="159" t="str">
        <f t="shared" si="32"/>
        <v>LFP(II)</v>
      </c>
      <c r="CR15" s="159" t="str">
        <f t="shared" si="32"/>
        <v>NMC955</v>
      </c>
      <c r="CS15" s="159" t="str">
        <f t="shared" si="32"/>
        <v>NCA955</v>
      </c>
      <c r="CT15" s="159" t="str">
        <f t="shared" si="32"/>
        <v>Li-S</v>
      </c>
      <c r="CU15" s="159" t="str">
        <f t="shared" si="32"/>
        <v>Li-air</v>
      </c>
      <c r="CV15" s="159" t="str">
        <f t="shared" si="32"/>
        <v>NMC622</v>
      </c>
      <c r="CW15" s="159" t="str">
        <f t="shared" si="32"/>
        <v>NMC811</v>
      </c>
      <c r="CX15" s="159" t="str">
        <f t="shared" si="32"/>
        <v>NCA (I)</v>
      </c>
      <c r="CY15" s="159" t="str">
        <f t="shared" si="32"/>
        <v>LFP(II)</v>
      </c>
      <c r="CZ15" s="159" t="str">
        <f t="shared" si="32"/>
        <v>NMC955</v>
      </c>
      <c r="DA15" s="159" t="str">
        <f t="shared" si="32"/>
        <v>NCA955</v>
      </c>
      <c r="DB15" s="159" t="str">
        <f t="shared" si="32"/>
        <v>Li-S</v>
      </c>
      <c r="DC15" s="164" t="str">
        <f t="shared" si="32"/>
        <v>Li-air</v>
      </c>
    </row>
    <row r="16" spans="3:107" x14ac:dyDescent="0.2">
      <c r="Y16" s="163" t="str">
        <f>'[1]2019 U.S. consumption'!H53</f>
        <v>Belgium</v>
      </c>
      <c r="Z16" s="159" t="str">
        <f>'[1]2019 U.S. consumption'!I53</f>
        <v>Belgium</v>
      </c>
      <c r="AA16" s="172">
        <f>'[1]2019 U.S. consumption'!K53</f>
        <v>3.3713280249059022E-2</v>
      </c>
      <c r="AB16" s="173">
        <f>AA16*[1]LCIA_reshoring!$F$8+[1]LCIA_reshoring!$F$9*[1]LCIA_reshoring!$F$3*AA16/SUM($AA$16:$AA$22,$AA$26:$AA$30)</f>
        <v>0</v>
      </c>
      <c r="AC16" s="210">
        <f>AA16</f>
        <v>3.3713280249059022E-2</v>
      </c>
      <c r="AD16" s="104">
        <f>[1]Transport!Z67</f>
        <v>9061.0750557482734</v>
      </c>
      <c r="AE16" s="104">
        <f t="shared" ref="AE16:AT30" si="33">H$24*$AD16/1000</f>
        <v>1415.0666748549827</v>
      </c>
      <c r="AF16" s="104">
        <f t="shared" si="33"/>
        <v>1386.0957919007201</v>
      </c>
      <c r="AG16" s="104">
        <f t="shared" si="33"/>
        <v>1369.375118587046</v>
      </c>
      <c r="AH16" s="104">
        <f t="shared" si="33"/>
        <v>1334.923784165082</v>
      </c>
      <c r="AI16" s="104">
        <f t="shared" si="33"/>
        <v>1360.2468493822464</v>
      </c>
      <c r="AJ16" s="104">
        <f t="shared" si="33"/>
        <v>1359.5224737555247</v>
      </c>
      <c r="AK16" s="104">
        <f t="shared" si="33"/>
        <v>1597.9911754421403</v>
      </c>
      <c r="AL16" s="104">
        <f t="shared" si="33"/>
        <v>2492.9722443408286</v>
      </c>
      <c r="AM16" s="104">
        <f t="shared" si="33"/>
        <v>2399.5926940469194</v>
      </c>
      <c r="AN16" s="104">
        <f t="shared" si="33"/>
        <v>2344.9829053958024</v>
      </c>
      <c r="AO16" s="104">
        <f t="shared" si="33"/>
        <v>2308.5843293082253</v>
      </c>
      <c r="AP16" s="104">
        <f t="shared" si="33"/>
        <v>2013.7498740675153</v>
      </c>
      <c r="AQ16" s="104">
        <f t="shared" si="33"/>
        <v>2295.3956541496818</v>
      </c>
      <c r="AR16" s="104">
        <f t="shared" si="33"/>
        <v>2286.7753542056589</v>
      </c>
      <c r="AS16" s="104">
        <f t="shared" si="33"/>
        <v>2588.0519367706966</v>
      </c>
      <c r="AT16" s="104">
        <f t="shared" si="33"/>
        <v>3042.9963386456311</v>
      </c>
      <c r="AU16" s="104">
        <f>[1]Transport!AA67</f>
        <v>160.94</v>
      </c>
      <c r="AV16" s="104">
        <f>H$24*$AU16/1000</f>
        <v>25.133974638769153</v>
      </c>
      <c r="AW16" s="104">
        <f>I$24*$AU16/1000</f>
        <v>24.619402816554622</v>
      </c>
      <c r="AX16" s="104">
        <f t="shared" ref="AW16:BK30" si="34">J$24*$AU16/1000</f>
        <v>24.322415412019712</v>
      </c>
      <c r="AY16" s="104">
        <f t="shared" si="34"/>
        <v>23.710501513529994</v>
      </c>
      <c r="AZ16" s="104">
        <f t="shared" si="34"/>
        <v>24.160281930420478</v>
      </c>
      <c r="BA16" s="104">
        <f t="shared" si="34"/>
        <v>24.147415795591296</v>
      </c>
      <c r="BB16" s="104">
        <f t="shared" si="34"/>
        <v>28.383022786297822</v>
      </c>
      <c r="BC16" s="104">
        <f t="shared" si="34"/>
        <v>44.279398474873339</v>
      </c>
      <c r="BD16" s="104">
        <f t="shared" si="34"/>
        <v>42.620819914179506</v>
      </c>
      <c r="BE16" s="104">
        <f t="shared" si="34"/>
        <v>41.650857814601139</v>
      </c>
      <c r="BF16" s="104">
        <f t="shared" si="34"/>
        <v>41.004357614625604</v>
      </c>
      <c r="BG16" s="104">
        <f t="shared" si="34"/>
        <v>35.767599621285996</v>
      </c>
      <c r="BH16" s="104">
        <f t="shared" si="34"/>
        <v>40.770104463983223</v>
      </c>
      <c r="BI16" s="104">
        <f t="shared" si="34"/>
        <v>40.616993374575479</v>
      </c>
      <c r="BJ16" s="104">
        <f t="shared" si="34"/>
        <v>45.968174431977395</v>
      </c>
      <c r="BK16" s="122">
        <f t="shared" si="34"/>
        <v>54.048755553673601</v>
      </c>
      <c r="BO16" s="104" t="s">
        <v>67</v>
      </c>
      <c r="BP16" s="205">
        <v>2698.7443383408308</v>
      </c>
      <c r="BQ16" s="205">
        <v>5642.1420672357826</v>
      </c>
      <c r="BR16" s="205">
        <v>2285.7551995230856</v>
      </c>
      <c r="BS16" s="205">
        <v>471.22763482410227</v>
      </c>
      <c r="BT16" s="205">
        <v>398.07597868229055</v>
      </c>
      <c r="BU16" s="205">
        <v>452.51083437456117</v>
      </c>
      <c r="CL16" s="165" t="str">
        <f>BQ42</f>
        <v>Sea (km)</v>
      </c>
      <c r="CM16" s="166" t="str">
        <f>BR42</f>
        <v>BAU</v>
      </c>
      <c r="CN16" s="104" t="e">
        <f t="shared" ref="CN16:DC16" ca="1" si="35">SUMPRODUCT($CL25:$CL32,CN25:CN32)</f>
        <v>#NAME?</v>
      </c>
      <c r="CO16" s="104" t="e">
        <f t="shared" ca="1" si="35"/>
        <v>#NAME?</v>
      </c>
      <c r="CP16" s="104" t="e">
        <f t="shared" ca="1" si="35"/>
        <v>#NAME?</v>
      </c>
      <c r="CQ16" s="104" t="e">
        <f t="shared" ca="1" si="35"/>
        <v>#NAME?</v>
      </c>
      <c r="CR16" s="104" t="e">
        <f t="shared" ca="1" si="35"/>
        <v>#NAME?</v>
      </c>
      <c r="CS16" s="104" t="e">
        <f t="shared" ca="1" si="35"/>
        <v>#NAME?</v>
      </c>
      <c r="CT16" s="104" t="e">
        <f t="shared" ca="1" si="35"/>
        <v>#NAME?</v>
      </c>
      <c r="CU16" s="104" t="e">
        <f t="shared" ca="1" si="35"/>
        <v>#NAME?</v>
      </c>
      <c r="CV16" s="104" t="e">
        <f t="shared" ca="1" si="35"/>
        <v>#NAME?</v>
      </c>
      <c r="CW16" s="104" t="e">
        <f t="shared" ca="1" si="35"/>
        <v>#NAME?</v>
      </c>
      <c r="CX16" s="104" t="e">
        <f t="shared" ca="1" si="35"/>
        <v>#NAME?</v>
      </c>
      <c r="CY16" s="104" t="e">
        <f t="shared" ca="1" si="35"/>
        <v>#NAME?</v>
      </c>
      <c r="CZ16" s="104" t="e">
        <f t="shared" ca="1" si="35"/>
        <v>#NAME?</v>
      </c>
      <c r="DA16" s="104" t="e">
        <f t="shared" ca="1" si="35"/>
        <v>#NAME?</v>
      </c>
      <c r="DB16" s="104" t="e">
        <f t="shared" ca="1" si="35"/>
        <v>#NAME?</v>
      </c>
      <c r="DC16" s="122" t="e">
        <f t="shared" ca="1" si="35"/>
        <v>#NAME?</v>
      </c>
    </row>
    <row r="17" spans="2:107" x14ac:dyDescent="0.2">
      <c r="G17" s="204"/>
      <c r="H17" s="161" t="str">
        <f>'[1]EV proj_BAU'!R64</f>
        <v>BEV-100 PC</v>
      </c>
      <c r="I17" s="161"/>
      <c r="J17" s="161"/>
      <c r="K17" s="161"/>
      <c r="L17" s="161"/>
      <c r="M17" s="161"/>
      <c r="N17" s="161"/>
      <c r="O17" s="161"/>
      <c r="P17" s="161" t="str">
        <f>'[1]EV proj_BAU'!X64</f>
        <v>BEV-200 PC</v>
      </c>
      <c r="Q17" s="161"/>
      <c r="R17" s="161"/>
      <c r="S17" s="161"/>
      <c r="T17" s="161"/>
      <c r="U17" s="161"/>
      <c r="V17" s="161"/>
      <c r="W17" s="162"/>
      <c r="Y17" s="163" t="str">
        <f>'[1]2019 U.S. consumption'!H54</f>
        <v>Hungary</v>
      </c>
      <c r="Z17" s="159" t="str">
        <f>'[1]2019 U.S. consumption'!I54</f>
        <v>Germany</v>
      </c>
      <c r="AA17" s="172">
        <f>'[1]2019 U.S. consumption'!K54</f>
        <v>2.5046543765972259E-2</v>
      </c>
      <c r="AB17" s="173">
        <f>AA17*[1]LCIA_reshoring!$F$8+[1]LCIA_reshoring!$F$9*[1]LCIA_reshoring!$F$3*AA17/SUM($AA$16:$AA$22,$AA$26:$AA$30)</f>
        <v>0</v>
      </c>
      <c r="AC17" s="210">
        <f t="shared" ref="AC17:AC30" si="36">AA17</f>
        <v>2.5046543765972259E-2</v>
      </c>
      <c r="AD17" s="104">
        <f>[1]Transport!Z72</f>
        <v>9136.6291838202542</v>
      </c>
      <c r="AE17" s="104">
        <f t="shared" si="33"/>
        <v>1426.8659512239119</v>
      </c>
      <c r="AF17" s="104">
        <f t="shared" si="33"/>
        <v>1397.6534998257707</v>
      </c>
      <c r="AG17" s="104">
        <f t="shared" si="33"/>
        <v>1380.793404215601</v>
      </c>
      <c r="AH17" s="104">
        <f t="shared" si="33"/>
        <v>1346.0548036009225</v>
      </c>
      <c r="AI17" s="104">
        <f t="shared" si="33"/>
        <v>1371.5890205965261</v>
      </c>
      <c r="AJ17" s="104">
        <f t="shared" si="33"/>
        <v>1370.8586048952507</v>
      </c>
      <c r="AK17" s="104">
        <f t="shared" si="33"/>
        <v>1611.315734524195</v>
      </c>
      <c r="AL17" s="104">
        <f t="shared" si="33"/>
        <v>2513.7594404593874</v>
      </c>
      <c r="AM17" s="104">
        <f t="shared" si="33"/>
        <v>2419.601261751211</v>
      </c>
      <c r="AN17" s="104">
        <f t="shared" si="33"/>
        <v>2364.5361192993209</v>
      </c>
      <c r="AO17" s="104">
        <f t="shared" si="33"/>
        <v>2327.8340402981889</v>
      </c>
      <c r="AP17" s="104">
        <f t="shared" si="33"/>
        <v>2030.541161520069</v>
      </c>
      <c r="AQ17" s="104">
        <f t="shared" si="33"/>
        <v>2314.5353937680475</v>
      </c>
      <c r="AR17" s="104">
        <f t="shared" si="33"/>
        <v>2305.8432150191388</v>
      </c>
      <c r="AS17" s="104">
        <f t="shared" si="33"/>
        <v>2609.6319376298288</v>
      </c>
      <c r="AT17" s="104">
        <f t="shared" si="33"/>
        <v>3068.3698107422724</v>
      </c>
      <c r="AU17" s="104">
        <f>[1]Transport!AA72</f>
        <v>1248.8529602403503</v>
      </c>
      <c r="AV17" s="104">
        <f t="shared" ref="AV17:AV30" si="37">H$24*$AU17/1000</f>
        <v>195.0331715560628</v>
      </c>
      <c r="AW17" s="104">
        <f t="shared" si="34"/>
        <v>191.04022671059934</v>
      </c>
      <c r="AX17" s="104">
        <f t="shared" si="34"/>
        <v>188.73568092143864</v>
      </c>
      <c r="AY17" s="104">
        <f t="shared" si="34"/>
        <v>183.98738662827913</v>
      </c>
      <c r="AZ17" s="104">
        <f t="shared" si="34"/>
        <v>187.47756685129278</v>
      </c>
      <c r="BA17" s="104">
        <f t="shared" si="34"/>
        <v>187.37772895786495</v>
      </c>
      <c r="BB17" s="104">
        <f t="shared" si="34"/>
        <v>220.24494859722475</v>
      </c>
      <c r="BC17" s="104">
        <f t="shared" si="34"/>
        <v>343.59673085005358</v>
      </c>
      <c r="BD17" s="104">
        <f t="shared" si="34"/>
        <v>330.72658827944542</v>
      </c>
      <c r="BE17" s="104">
        <f t="shared" si="34"/>
        <v>323.1999321381544</v>
      </c>
      <c r="BF17" s="104">
        <f t="shared" si="34"/>
        <v>318.18325705094526</v>
      </c>
      <c r="BG17" s="104">
        <f t="shared" si="34"/>
        <v>277.54736341328851</v>
      </c>
      <c r="BH17" s="104">
        <f t="shared" si="34"/>
        <v>316.36551291881301</v>
      </c>
      <c r="BI17" s="104">
        <f t="shared" si="34"/>
        <v>315.1774102889355</v>
      </c>
      <c r="BJ17" s="104">
        <f t="shared" si="34"/>
        <v>356.70119744140516</v>
      </c>
      <c r="BK17" s="122">
        <f t="shared" si="34"/>
        <v>419.40442631112438</v>
      </c>
      <c r="BO17" s="104" t="s">
        <v>62</v>
      </c>
      <c r="BP17" s="205">
        <v>3009.7174014478414</v>
      </c>
      <c r="BQ17" s="205">
        <v>4619.1654913264783</v>
      </c>
      <c r="BR17" s="205">
        <v>2030.941176840317</v>
      </c>
      <c r="BS17" s="205">
        <v>452.91351196997016</v>
      </c>
      <c r="BT17" s="205">
        <v>400.24791827348025</v>
      </c>
      <c r="BU17" s="205">
        <v>456.2318184801062</v>
      </c>
      <c r="CL17" s="165"/>
      <c r="CM17" s="166" t="str">
        <f t="shared" ref="CM17:CM18" si="38">BR43</f>
        <v>Reshoring</v>
      </c>
      <c r="CN17" s="104" t="e">
        <f t="shared" ref="CN17:DC17" ca="1" si="39">SUMPRODUCT($CL47:$CL54,CN47:CN54)</f>
        <v>#NAME?</v>
      </c>
      <c r="CO17" s="104" t="e">
        <f t="shared" ca="1" si="39"/>
        <v>#NAME?</v>
      </c>
      <c r="CP17" s="104" t="e">
        <f t="shared" ca="1" si="39"/>
        <v>#NAME?</v>
      </c>
      <c r="CQ17" s="104" t="e">
        <f t="shared" ca="1" si="39"/>
        <v>#NAME?</v>
      </c>
      <c r="CR17" s="104" t="e">
        <f t="shared" ca="1" si="39"/>
        <v>#NAME?</v>
      </c>
      <c r="CS17" s="104" t="e">
        <f t="shared" ca="1" si="39"/>
        <v>#NAME?</v>
      </c>
      <c r="CT17" s="104" t="e">
        <f t="shared" ca="1" si="39"/>
        <v>#NAME?</v>
      </c>
      <c r="CU17" s="104" t="e">
        <f t="shared" ca="1" si="39"/>
        <v>#NAME?</v>
      </c>
      <c r="CV17" s="104" t="e">
        <f t="shared" ca="1" si="39"/>
        <v>#NAME?</v>
      </c>
      <c r="CW17" s="104" t="e">
        <f t="shared" ca="1" si="39"/>
        <v>#NAME?</v>
      </c>
      <c r="CX17" s="104" t="e">
        <f t="shared" ca="1" si="39"/>
        <v>#NAME?</v>
      </c>
      <c r="CY17" s="104" t="e">
        <f t="shared" ca="1" si="39"/>
        <v>#NAME?</v>
      </c>
      <c r="CZ17" s="104" t="e">
        <f t="shared" ca="1" si="39"/>
        <v>#NAME?</v>
      </c>
      <c r="DA17" s="104" t="e">
        <f t="shared" ca="1" si="39"/>
        <v>#NAME?</v>
      </c>
      <c r="DB17" s="104" t="e">
        <f t="shared" ca="1" si="39"/>
        <v>#NAME?</v>
      </c>
      <c r="DC17" s="122" t="e">
        <f t="shared" ca="1" si="39"/>
        <v>#NAME?</v>
      </c>
    </row>
    <row r="18" spans="2:107" x14ac:dyDescent="0.2">
      <c r="G18" s="204" t="s">
        <v>319</v>
      </c>
      <c r="H18" s="157" t="str">
        <f>'[1]EV proj_BAU'!R68</f>
        <v>NMC622</v>
      </c>
      <c r="I18" s="157" t="str">
        <f>'[1]EV proj_BAU'!S68</f>
        <v>NMC811</v>
      </c>
      <c r="J18" s="157" t="str">
        <f>'[1]EV proj_BAU'!T68</f>
        <v>NCA (I)</v>
      </c>
      <c r="K18" s="157" t="str">
        <f>'[1]EV proj_BAU'!U68</f>
        <v>LFP(II)</v>
      </c>
      <c r="L18" s="157" t="str">
        <f>'[1]EV proj_BAU'!V68</f>
        <v>NMC955</v>
      </c>
      <c r="M18" s="157" t="str">
        <f>'[1]EV proj_BAU'!W68</f>
        <v>NCA955</v>
      </c>
      <c r="N18" s="157" t="str">
        <f>'[1]EV proj_BAU'!AF68</f>
        <v>Li-S</v>
      </c>
      <c r="O18" s="157" t="str">
        <f>'[1]EV proj_BAU'!AJ68</f>
        <v>Li-air</v>
      </c>
      <c r="P18" s="157" t="str">
        <f>'[1]EV proj_BAU'!X68</f>
        <v>NMC622</v>
      </c>
      <c r="Q18" s="157" t="str">
        <f>'[1]EV proj_BAU'!Y68</f>
        <v>NMC811</v>
      </c>
      <c r="R18" s="157" t="str">
        <f>'[1]EV proj_BAU'!Z68</f>
        <v>NCA (I)</v>
      </c>
      <c r="S18" s="157" t="str">
        <f>'[1]EV proj_BAU'!AA68</f>
        <v>LFP(II)</v>
      </c>
      <c r="T18" s="157" t="str">
        <f>'[1]EV proj_BAU'!AB68</f>
        <v>NMC955</v>
      </c>
      <c r="U18" s="157" t="str">
        <f>'[1]EV proj_BAU'!AC68</f>
        <v>NCA955</v>
      </c>
      <c r="V18" s="157" t="str">
        <f>'[1]EV proj_BAU'!AG68</f>
        <v>Li-S</v>
      </c>
      <c r="W18" s="158" t="str">
        <f>'[1]EV proj_BAU'!AK68</f>
        <v>Li-air</v>
      </c>
      <c r="Y18" s="163" t="str">
        <f>'[1]2019 U.S. consumption'!H55</f>
        <v>Germany</v>
      </c>
      <c r="Z18" s="159" t="str">
        <f>'[1]2019 U.S. consumption'!I55</f>
        <v>Germany</v>
      </c>
      <c r="AA18" s="172">
        <f>'[1]2019 U.S. consumption'!K55</f>
        <v>4.0125119097497363E-3</v>
      </c>
      <c r="AB18" s="173">
        <f>AA18*[1]LCIA_reshoring!$F$8+[1]LCIA_reshoring!$F$9*[1]LCIA_reshoring!$F$3*AA18/SUM($AA$16:$AA$22,$AA$26:$AA$30)</f>
        <v>0</v>
      </c>
      <c r="AC18" s="210">
        <f t="shared" si="36"/>
        <v>4.0125119097497363E-3</v>
      </c>
      <c r="AD18" s="104">
        <f>[1]Transport!Z127</f>
        <v>9136.6291838202542</v>
      </c>
      <c r="AE18" s="104">
        <f t="shared" si="33"/>
        <v>1426.8659512239119</v>
      </c>
      <c r="AF18" s="104">
        <f t="shared" si="33"/>
        <v>1397.6534998257707</v>
      </c>
      <c r="AG18" s="104">
        <f t="shared" si="33"/>
        <v>1380.793404215601</v>
      </c>
      <c r="AH18" s="104">
        <f t="shared" si="33"/>
        <v>1346.0548036009225</v>
      </c>
      <c r="AI18" s="104">
        <f t="shared" si="33"/>
        <v>1371.5890205965261</v>
      </c>
      <c r="AJ18" s="104">
        <f t="shared" si="33"/>
        <v>1370.8586048952507</v>
      </c>
      <c r="AK18" s="104">
        <f t="shared" si="33"/>
        <v>1611.315734524195</v>
      </c>
      <c r="AL18" s="104">
        <f t="shared" si="33"/>
        <v>2513.7594404593874</v>
      </c>
      <c r="AM18" s="104">
        <f t="shared" si="33"/>
        <v>2419.601261751211</v>
      </c>
      <c r="AN18" s="104">
        <f t="shared" si="33"/>
        <v>2364.5361192993209</v>
      </c>
      <c r="AO18" s="104">
        <f t="shared" si="33"/>
        <v>2327.8340402981889</v>
      </c>
      <c r="AP18" s="104">
        <f t="shared" si="33"/>
        <v>2030.541161520069</v>
      </c>
      <c r="AQ18" s="104">
        <f t="shared" si="33"/>
        <v>2314.5353937680475</v>
      </c>
      <c r="AR18" s="104">
        <f t="shared" si="33"/>
        <v>2305.8432150191388</v>
      </c>
      <c r="AS18" s="104">
        <f t="shared" si="33"/>
        <v>2609.6319376298288</v>
      </c>
      <c r="AT18" s="104">
        <f t="shared" si="33"/>
        <v>3068.3698107422724</v>
      </c>
      <c r="AU18" s="104">
        <f>[1]Transport!AA127</f>
        <v>160.94</v>
      </c>
      <c r="AV18" s="104">
        <f t="shared" si="37"/>
        <v>25.133974638769153</v>
      </c>
      <c r="AW18" s="104">
        <f t="shared" si="34"/>
        <v>24.619402816554622</v>
      </c>
      <c r="AX18" s="104">
        <f t="shared" si="34"/>
        <v>24.322415412019712</v>
      </c>
      <c r="AY18" s="104">
        <f t="shared" si="34"/>
        <v>23.710501513529994</v>
      </c>
      <c r="AZ18" s="104">
        <f t="shared" si="34"/>
        <v>24.160281930420478</v>
      </c>
      <c r="BA18" s="104">
        <f t="shared" si="34"/>
        <v>24.147415795591296</v>
      </c>
      <c r="BB18" s="104">
        <f t="shared" si="34"/>
        <v>28.383022786297822</v>
      </c>
      <c r="BC18" s="104">
        <f t="shared" si="34"/>
        <v>44.279398474873339</v>
      </c>
      <c r="BD18" s="104">
        <f t="shared" si="34"/>
        <v>42.620819914179506</v>
      </c>
      <c r="BE18" s="104">
        <f t="shared" si="34"/>
        <v>41.650857814601139</v>
      </c>
      <c r="BF18" s="104">
        <f t="shared" si="34"/>
        <v>41.004357614625604</v>
      </c>
      <c r="BG18" s="104">
        <f t="shared" si="34"/>
        <v>35.767599621285996</v>
      </c>
      <c r="BH18" s="104">
        <f t="shared" si="34"/>
        <v>40.770104463983223</v>
      </c>
      <c r="BI18" s="104">
        <f t="shared" si="34"/>
        <v>40.616993374575479</v>
      </c>
      <c r="BJ18" s="104">
        <f t="shared" si="34"/>
        <v>45.968174431977395</v>
      </c>
      <c r="BK18" s="122">
        <f t="shared" si="34"/>
        <v>54.048755553673601</v>
      </c>
      <c r="BO18" s="104" t="s">
        <v>66</v>
      </c>
      <c r="BP18" s="205">
        <v>2577.6001149573303</v>
      </c>
      <c r="BQ18" s="205">
        <v>5380.2863999436822</v>
      </c>
      <c r="BR18" s="205">
        <v>2182.3901533181765</v>
      </c>
      <c r="BS18" s="205">
        <v>465.21214529041481</v>
      </c>
      <c r="BT18" s="205">
        <v>392.16174059110074</v>
      </c>
      <c r="BU18" s="205">
        <v>446.88682939045935</v>
      </c>
      <c r="CL18" s="165"/>
      <c r="CM18" s="166" t="str">
        <f t="shared" si="38"/>
        <v>Ally-shoring</v>
      </c>
      <c r="CN18" s="104" t="e">
        <f t="shared" ref="CN18:DC18" ca="1" si="40">SUMPRODUCT($CL69:$CL76,CN69:CN76)</f>
        <v>#NAME?</v>
      </c>
      <c r="CO18" s="104" t="e">
        <f t="shared" ca="1" si="40"/>
        <v>#NAME?</v>
      </c>
      <c r="CP18" s="104" t="e">
        <f t="shared" ca="1" si="40"/>
        <v>#NAME?</v>
      </c>
      <c r="CQ18" s="104" t="e">
        <f t="shared" ca="1" si="40"/>
        <v>#NAME?</v>
      </c>
      <c r="CR18" s="104" t="e">
        <f t="shared" ca="1" si="40"/>
        <v>#NAME?</v>
      </c>
      <c r="CS18" s="104" t="e">
        <f t="shared" ca="1" si="40"/>
        <v>#NAME?</v>
      </c>
      <c r="CT18" s="104" t="e">
        <f t="shared" ca="1" si="40"/>
        <v>#NAME?</v>
      </c>
      <c r="CU18" s="104" t="e">
        <f t="shared" ca="1" si="40"/>
        <v>#NAME?</v>
      </c>
      <c r="CV18" s="104" t="e">
        <f t="shared" ca="1" si="40"/>
        <v>#NAME?</v>
      </c>
      <c r="CW18" s="104" t="e">
        <f t="shared" ca="1" si="40"/>
        <v>#NAME?</v>
      </c>
      <c r="CX18" s="104" t="e">
        <f t="shared" ca="1" si="40"/>
        <v>#NAME?</v>
      </c>
      <c r="CY18" s="104" t="e">
        <f t="shared" ca="1" si="40"/>
        <v>#NAME?</v>
      </c>
      <c r="CZ18" s="104" t="e">
        <f t="shared" ca="1" si="40"/>
        <v>#NAME?</v>
      </c>
      <c r="DA18" s="104" t="e">
        <f t="shared" ca="1" si="40"/>
        <v>#NAME?</v>
      </c>
      <c r="DB18" s="104" t="e">
        <f t="shared" ca="1" si="40"/>
        <v>#NAME?</v>
      </c>
      <c r="DC18" s="122" t="e">
        <f t="shared" ca="1" si="40"/>
        <v>#NAME?</v>
      </c>
    </row>
    <row r="19" spans="2:107" x14ac:dyDescent="0.2">
      <c r="G19" s="174" t="str">
        <f>[1]LCIA_reshoring!D2</f>
        <v>Cathode</v>
      </c>
      <c r="H19" s="211">
        <f>SUM('[1]EV proj_BAU'!R72:R76)</f>
        <v>49.285967999999997</v>
      </c>
      <c r="I19" s="211">
        <f>SUM('[1]EV proj_BAU'!S72:S76)</f>
        <v>45.424655999999992</v>
      </c>
      <c r="J19" s="211">
        <f>SUM('[1]EV proj_BAU'!T72:T76)</f>
        <v>45.223224000000002</v>
      </c>
      <c r="K19" s="211">
        <f>SUM('[1]EV proj_BAU'!U72:U76)</f>
        <v>67.101481500000006</v>
      </c>
      <c r="L19" s="211">
        <f>SUM('[1]EV proj_BAU'!V72:V76)</f>
        <v>43.743023999999998</v>
      </c>
      <c r="M19" s="211">
        <f>SUM('[1]EV proj_BAU'!W72:W76)</f>
        <v>44.162448000000005</v>
      </c>
      <c r="N19" s="211">
        <f>SUM('[1]EV proj_BAU'!AF72:AF76)</f>
        <v>35.300678324093894</v>
      </c>
      <c r="O19" s="211">
        <f>SUM('[1]EV proj_BAU'!AJ72:AJ76)</f>
        <v>30.936353944825175</v>
      </c>
      <c r="P19" s="211">
        <f>SUM('[1]EV proj_BAU'!X72:X76)</f>
        <v>96.684407999999991</v>
      </c>
      <c r="Q19" s="211">
        <f>SUM('[1]EV proj_BAU'!Y72:Y76)</f>
        <v>89.077631999999966</v>
      </c>
      <c r="R19" s="211">
        <f>SUM('[1]EV proj_BAU'!Z72:Z76)</f>
        <v>88.725936000000019</v>
      </c>
      <c r="S19" s="211">
        <f>SUM('[1]EV proj_BAU'!AA72:AA76)</f>
        <v>130.69558249999997</v>
      </c>
      <c r="T19" s="211">
        <f>SUM('[1]EV proj_BAU'!AB72:AB76)</f>
        <v>85.787759999999977</v>
      </c>
      <c r="U19" s="211">
        <f>SUM('[1]EV proj_BAU'!AC72:AC76)</f>
        <v>86.632031999999995</v>
      </c>
      <c r="V19" s="211">
        <f>SUM('[1]EV proj_BAU'!AG72:AG76)</f>
        <v>65.177346851832795</v>
      </c>
      <c r="W19" s="212">
        <f>SUM('[1]EV proj_BAU'!AK72:AK76)</f>
        <v>39.321596141333067</v>
      </c>
      <c r="Y19" s="163" t="str">
        <f>'[1]2019 U.S. consumption'!H56</f>
        <v>MI, US</v>
      </c>
      <c r="Z19" s="159" t="str">
        <f>'[1]2019 U.S. consumption'!I56</f>
        <v>MI, US</v>
      </c>
      <c r="AA19" s="172">
        <f>'[1]2019 U.S. consumption'!K56</f>
        <v>7.0672336620125065E-2</v>
      </c>
      <c r="AB19" s="173">
        <f>AA19*[1]LCIA_reshoring!$F$8+[1]LCIA_reshoring!$F$9*[1]LCIA_reshoring!$F$3*AA19/SUM($AA$16:$AA$22,$AA$26:$AA$30)</f>
        <v>0</v>
      </c>
      <c r="AC19" s="210">
        <f t="shared" si="36"/>
        <v>7.0672336620125065E-2</v>
      </c>
      <c r="AD19" s="104">
        <f>[1]Transport!Z77</f>
        <v>0</v>
      </c>
      <c r="AE19" s="104">
        <f t="shared" si="33"/>
        <v>0</v>
      </c>
      <c r="AF19" s="104">
        <f t="shared" si="33"/>
        <v>0</v>
      </c>
      <c r="AG19" s="104">
        <f t="shared" si="33"/>
        <v>0</v>
      </c>
      <c r="AH19" s="104">
        <f t="shared" si="33"/>
        <v>0</v>
      </c>
      <c r="AI19" s="104">
        <f t="shared" si="33"/>
        <v>0</v>
      </c>
      <c r="AJ19" s="104">
        <f t="shared" si="33"/>
        <v>0</v>
      </c>
      <c r="AK19" s="104">
        <f t="shared" si="33"/>
        <v>0</v>
      </c>
      <c r="AL19" s="104">
        <f t="shared" si="33"/>
        <v>0</v>
      </c>
      <c r="AM19" s="104">
        <f t="shared" si="33"/>
        <v>0</v>
      </c>
      <c r="AN19" s="104">
        <f t="shared" si="33"/>
        <v>0</v>
      </c>
      <c r="AO19" s="104">
        <f t="shared" si="33"/>
        <v>0</v>
      </c>
      <c r="AP19" s="104">
        <f t="shared" si="33"/>
        <v>0</v>
      </c>
      <c r="AQ19" s="104">
        <f t="shared" si="33"/>
        <v>0</v>
      </c>
      <c r="AR19" s="104">
        <f t="shared" si="33"/>
        <v>0</v>
      </c>
      <c r="AS19" s="104">
        <f t="shared" si="33"/>
        <v>0</v>
      </c>
      <c r="AT19" s="104">
        <f t="shared" si="33"/>
        <v>0</v>
      </c>
      <c r="AU19" s="104">
        <f>[1]Transport!AA77</f>
        <v>3210.4914431031552</v>
      </c>
      <c r="AV19" s="104">
        <f t="shared" si="37"/>
        <v>501.38194674375598</v>
      </c>
      <c r="AW19" s="104">
        <f t="shared" si="34"/>
        <v>491.11707516377737</v>
      </c>
      <c r="AX19" s="104">
        <f t="shared" si="34"/>
        <v>485.19265910208514</v>
      </c>
      <c r="AY19" s="104">
        <f t="shared" si="34"/>
        <v>472.9859712990708</v>
      </c>
      <c r="AZ19" s="104">
        <f t="shared" si="34"/>
        <v>481.95835964070289</v>
      </c>
      <c r="BA19" s="104">
        <f t="shared" si="34"/>
        <v>481.70170116067993</v>
      </c>
      <c r="BB19" s="104">
        <f t="shared" si="34"/>
        <v>566.19517699025118</v>
      </c>
      <c r="BC19" s="104">
        <f t="shared" si="34"/>
        <v>883.30203746325196</v>
      </c>
      <c r="BD19" s="104">
        <f t="shared" si="34"/>
        <v>850.21609067052225</v>
      </c>
      <c r="BE19" s="104">
        <f t="shared" si="34"/>
        <v>830.86692314951631</v>
      </c>
      <c r="BF19" s="104">
        <f t="shared" si="34"/>
        <v>817.97029484091706</v>
      </c>
      <c r="BG19" s="104">
        <f t="shared" si="34"/>
        <v>713.50548356206264</v>
      </c>
      <c r="BH19" s="104">
        <f t="shared" si="34"/>
        <v>813.29732518975959</v>
      </c>
      <c r="BI19" s="104">
        <f t="shared" si="34"/>
        <v>810.24300778956206</v>
      </c>
      <c r="BJ19" s="104">
        <f t="shared" si="34"/>
        <v>916.99037323808045</v>
      </c>
      <c r="BK19" s="122">
        <f t="shared" si="34"/>
        <v>1078.1848341956211</v>
      </c>
      <c r="BO19" s="104" t="s">
        <v>65</v>
      </c>
      <c r="BP19" s="205">
        <v>2715.073987324763</v>
      </c>
      <c r="BQ19" s="205">
        <v>5930.0621134160929</v>
      </c>
      <c r="BR19" s="205">
        <v>2277.755452535408</v>
      </c>
      <c r="BS19" s="205">
        <v>474.90095295550742</v>
      </c>
      <c r="BT19" s="205">
        <v>398.69223558508742</v>
      </c>
      <c r="BU19" s="205">
        <v>450.68010406918091</v>
      </c>
      <c r="CL19" s="165" t="str">
        <f>BQ45</f>
        <v>Road (km)</v>
      </c>
      <c r="CM19" s="166" t="str">
        <f>CM16</f>
        <v>BAU</v>
      </c>
      <c r="CN19" s="104" t="e">
        <f t="shared" ref="CN19:DC19" ca="1" si="41">SUMPRODUCT($CL36:$CL43,CN36:CN43)</f>
        <v>#NAME?</v>
      </c>
      <c r="CO19" s="104" t="e">
        <f t="shared" ca="1" si="41"/>
        <v>#NAME?</v>
      </c>
      <c r="CP19" s="104" t="e">
        <f t="shared" ca="1" si="41"/>
        <v>#NAME?</v>
      </c>
      <c r="CQ19" s="104" t="e">
        <f t="shared" ca="1" si="41"/>
        <v>#NAME?</v>
      </c>
      <c r="CR19" s="104" t="e">
        <f t="shared" ca="1" si="41"/>
        <v>#NAME?</v>
      </c>
      <c r="CS19" s="104" t="e">
        <f t="shared" ca="1" si="41"/>
        <v>#NAME?</v>
      </c>
      <c r="CT19" s="104" t="e">
        <f t="shared" ca="1" si="41"/>
        <v>#NAME?</v>
      </c>
      <c r="CU19" s="104" t="e">
        <f t="shared" ca="1" si="41"/>
        <v>#NAME?</v>
      </c>
      <c r="CV19" s="104" t="e">
        <f t="shared" ca="1" si="41"/>
        <v>#NAME?</v>
      </c>
      <c r="CW19" s="104" t="e">
        <f t="shared" ca="1" si="41"/>
        <v>#NAME?</v>
      </c>
      <c r="CX19" s="104" t="e">
        <f t="shared" ca="1" si="41"/>
        <v>#NAME?</v>
      </c>
      <c r="CY19" s="104" t="e">
        <f t="shared" ca="1" si="41"/>
        <v>#NAME?</v>
      </c>
      <c r="CZ19" s="104" t="e">
        <f t="shared" ca="1" si="41"/>
        <v>#NAME?</v>
      </c>
      <c r="DA19" s="104" t="e">
        <f t="shared" ca="1" si="41"/>
        <v>#NAME?</v>
      </c>
      <c r="DB19" s="104" t="e">
        <f t="shared" ca="1" si="41"/>
        <v>#NAME?</v>
      </c>
      <c r="DC19" s="122" t="e">
        <f t="shared" ca="1" si="41"/>
        <v>#NAME?</v>
      </c>
    </row>
    <row r="20" spans="2:107" x14ac:dyDescent="0.2">
      <c r="B20" s="156" t="s">
        <v>320</v>
      </c>
      <c r="C20" s="175" t="str">
        <f>D99</f>
        <v>BAU</v>
      </c>
      <c r="D20" s="175" t="str">
        <f>E99</f>
        <v>Reshoring</v>
      </c>
      <c r="E20" s="176" t="str">
        <f>F99</f>
        <v>Ally-shoring</v>
      </c>
      <c r="G20" s="174" t="str">
        <f>[1]LCIA_reshoring!E2</f>
        <v>Anode</v>
      </c>
      <c r="H20" s="211">
        <f>SUM('[1]EV proj_BAU'!R77:R80)</f>
        <v>34.389215999999998</v>
      </c>
      <c r="I20" s="211">
        <f>SUM('[1]EV proj_BAU'!S77:S80)</f>
        <v>35.192160000000001</v>
      </c>
      <c r="J20" s="211">
        <f>SUM('[1]EV proj_BAU'!T77:T80)</f>
        <v>34.333151999999998</v>
      </c>
      <c r="K20" s="211">
        <f>SUM('[1]EV proj_BAU'!U77:U80)</f>
        <v>40.880304000000002</v>
      </c>
      <c r="L20" s="211">
        <f>SUM('[1]EV proj_BAU'!V77:V80)</f>
        <v>34.868544</v>
      </c>
      <c r="M20" s="211">
        <f>SUM('[1]EV proj_BAU'!W77:W80)</f>
        <v>34.28304</v>
      </c>
      <c r="N20" s="211">
        <f>SUM('[1]EV proj_BAU'!AF77:AF80)</f>
        <v>27.371575838226207</v>
      </c>
      <c r="O20" s="211">
        <f>SUM('[1]EV proj_BAU'!AJ77:AJ80)</f>
        <v>53.009839651945974</v>
      </c>
      <c r="P20" s="211">
        <f>SUM('[1]EV proj_BAU'!X77:X80)</f>
        <v>66.011712000000003</v>
      </c>
      <c r="Q20" s="211">
        <f>SUM('[1]EV proj_BAU'!Y77:Y80)</f>
        <v>67.588703999999993</v>
      </c>
      <c r="R20" s="211">
        <f>SUM('[1]EV proj_BAU'!Z77:Z80)</f>
        <v>65.948352</v>
      </c>
      <c r="S20" s="211">
        <f>SUM('[1]EV proj_BAU'!AA77:AA80)</f>
        <v>21.7180544</v>
      </c>
      <c r="T20" s="211">
        <f>SUM('[1]EV proj_BAU'!AB77:AB80)</f>
        <v>66.98803199999999</v>
      </c>
      <c r="U20" s="211">
        <f>SUM('[1]EV proj_BAU'!AC77:AC80)</f>
        <v>65.840928000000005</v>
      </c>
      <c r="V20" s="211">
        <f>SUM('[1]EV proj_BAU'!AG77:AG80)</f>
        <v>42.358520321744322</v>
      </c>
      <c r="W20" s="212">
        <f>SUM('[1]EV proj_BAU'!AK77:AK80)</f>
        <v>61.203199350882699</v>
      </c>
      <c r="Y20" s="163" t="str">
        <f>'[1]2019 U.S. consumption'!H57</f>
        <v>Korea</v>
      </c>
      <c r="Z20" s="159" t="str">
        <f>'[1]2019 U.S. consumption'!I57</f>
        <v>Korea</v>
      </c>
      <c r="AA20" s="172">
        <f>'[1]2019 U.S. consumption'!K57</f>
        <v>1.730920202184898E-2</v>
      </c>
      <c r="AB20" s="173">
        <f>AA20*[1]LCIA_reshoring!$F$8+[1]LCIA_reshoring!$F$9*[1]LCIA_reshoring!$F$3*AA20/SUM($AA$16:$AA$22,$AA$26:$AA$30)</f>
        <v>0</v>
      </c>
      <c r="AC20" s="210">
        <f t="shared" si="36"/>
        <v>1.730920202184898E-2</v>
      </c>
      <c r="AD20" s="104">
        <f>[1]Transport!Z92</f>
        <v>9668.5292154952567</v>
      </c>
      <c r="AE20" s="104">
        <f t="shared" si="33"/>
        <v>1509.9326960137716</v>
      </c>
      <c r="AF20" s="104">
        <f t="shared" si="33"/>
        <v>1479.0196060637791</v>
      </c>
      <c r="AG20" s="104">
        <f t="shared" si="33"/>
        <v>1461.1779793868814</v>
      </c>
      <c r="AH20" s="104">
        <f t="shared" si="33"/>
        <v>1424.4170286914953</v>
      </c>
      <c r="AI20" s="104">
        <f t="shared" si="33"/>
        <v>1451.437751328896</v>
      </c>
      <c r="AJ20" s="104">
        <f t="shared" si="33"/>
        <v>1450.6648135851008</v>
      </c>
      <c r="AK20" s="104">
        <f t="shared" si="33"/>
        <v>1705.120448821847</v>
      </c>
      <c r="AL20" s="104">
        <f t="shared" si="33"/>
        <v>2660.1010177635703</v>
      </c>
      <c r="AM20" s="104">
        <f t="shared" si="33"/>
        <v>2560.4613056331959</v>
      </c>
      <c r="AN20" s="104">
        <f t="shared" si="33"/>
        <v>2502.1904786312298</v>
      </c>
      <c r="AO20" s="104">
        <f t="shared" si="33"/>
        <v>2463.3517432560147</v>
      </c>
      <c r="AP20" s="104">
        <f t="shared" si="33"/>
        <v>2148.7515962876896</v>
      </c>
      <c r="AQ20" s="104">
        <f t="shared" si="33"/>
        <v>2449.2788997689536</v>
      </c>
      <c r="AR20" s="104">
        <f t="shared" si="33"/>
        <v>2440.0806952134976</v>
      </c>
      <c r="AS20" s="104">
        <f t="shared" si="33"/>
        <v>2761.5548495001585</v>
      </c>
      <c r="AT20" s="104">
        <f t="shared" si="33"/>
        <v>3246.9987084121708</v>
      </c>
      <c r="AU20" s="104">
        <f>[1]Transport!AA92</f>
        <v>160.94</v>
      </c>
      <c r="AV20" s="104">
        <f t="shared" si="37"/>
        <v>25.133974638769153</v>
      </c>
      <c r="AW20" s="104">
        <f t="shared" si="34"/>
        <v>24.619402816554622</v>
      </c>
      <c r="AX20" s="104">
        <f t="shared" si="34"/>
        <v>24.322415412019712</v>
      </c>
      <c r="AY20" s="104">
        <f t="shared" si="34"/>
        <v>23.710501513529994</v>
      </c>
      <c r="AZ20" s="104">
        <f t="shared" si="34"/>
        <v>24.160281930420478</v>
      </c>
      <c r="BA20" s="104">
        <f t="shared" si="34"/>
        <v>24.147415795591296</v>
      </c>
      <c r="BB20" s="104">
        <f t="shared" si="34"/>
        <v>28.383022786297822</v>
      </c>
      <c r="BC20" s="104">
        <f t="shared" si="34"/>
        <v>44.279398474873339</v>
      </c>
      <c r="BD20" s="104">
        <f t="shared" si="34"/>
        <v>42.620819914179506</v>
      </c>
      <c r="BE20" s="104">
        <f t="shared" si="34"/>
        <v>41.650857814601139</v>
      </c>
      <c r="BF20" s="104">
        <f t="shared" si="34"/>
        <v>41.004357614625604</v>
      </c>
      <c r="BG20" s="104">
        <f t="shared" si="34"/>
        <v>35.767599621285996</v>
      </c>
      <c r="BH20" s="104">
        <f t="shared" si="34"/>
        <v>40.770104463983223</v>
      </c>
      <c r="BI20" s="104">
        <f t="shared" si="34"/>
        <v>40.616993374575479</v>
      </c>
      <c r="BJ20" s="104">
        <f t="shared" si="34"/>
        <v>45.968174431977395</v>
      </c>
      <c r="BK20" s="122">
        <f t="shared" si="34"/>
        <v>54.048755553673601</v>
      </c>
      <c r="BO20" s="104" t="s">
        <v>64</v>
      </c>
      <c r="BP20" s="205">
        <v>2624.2752930306033</v>
      </c>
      <c r="BQ20" s="205">
        <v>2314.7360835816908</v>
      </c>
      <c r="BR20" s="205">
        <v>1699.841098887922</v>
      </c>
      <c r="BS20" s="205">
        <v>457.78671463865936</v>
      </c>
      <c r="BT20" s="205">
        <v>413.56543178659615</v>
      </c>
      <c r="BU20" s="205">
        <v>492.79741889218599</v>
      </c>
      <c r="CL20" s="165"/>
      <c r="CM20" s="166" t="str">
        <f t="shared" ref="CM20:CM21" si="42">CM17</f>
        <v>Reshoring</v>
      </c>
      <c r="CN20" s="104" t="e">
        <f t="shared" ref="CN20:DC20" ca="1" si="43">SUMPRODUCT($CL58:$CL65,CN58:CN65)</f>
        <v>#NAME?</v>
      </c>
      <c r="CO20" s="104" t="e">
        <f t="shared" ca="1" si="43"/>
        <v>#NAME?</v>
      </c>
      <c r="CP20" s="104" t="e">
        <f t="shared" ca="1" si="43"/>
        <v>#NAME?</v>
      </c>
      <c r="CQ20" s="104" t="e">
        <f t="shared" ca="1" si="43"/>
        <v>#NAME?</v>
      </c>
      <c r="CR20" s="104" t="e">
        <f t="shared" ca="1" si="43"/>
        <v>#NAME?</v>
      </c>
      <c r="CS20" s="104" t="e">
        <f t="shared" ca="1" si="43"/>
        <v>#NAME?</v>
      </c>
      <c r="CT20" s="104" t="e">
        <f t="shared" ca="1" si="43"/>
        <v>#NAME?</v>
      </c>
      <c r="CU20" s="104" t="e">
        <f t="shared" ca="1" si="43"/>
        <v>#NAME?</v>
      </c>
      <c r="CV20" s="104" t="e">
        <f t="shared" ca="1" si="43"/>
        <v>#NAME?</v>
      </c>
      <c r="CW20" s="104" t="e">
        <f t="shared" ca="1" si="43"/>
        <v>#NAME?</v>
      </c>
      <c r="CX20" s="104" t="e">
        <f t="shared" ca="1" si="43"/>
        <v>#NAME?</v>
      </c>
      <c r="CY20" s="104" t="e">
        <f t="shared" ca="1" si="43"/>
        <v>#NAME?</v>
      </c>
      <c r="CZ20" s="104" t="e">
        <f t="shared" ca="1" si="43"/>
        <v>#NAME?</v>
      </c>
      <c r="DA20" s="104" t="e">
        <f t="shared" ca="1" si="43"/>
        <v>#NAME?</v>
      </c>
      <c r="DB20" s="104" t="e">
        <f t="shared" ca="1" si="43"/>
        <v>#NAME?</v>
      </c>
      <c r="DC20" s="122" t="e">
        <f t="shared" ca="1" si="43"/>
        <v>#NAME?</v>
      </c>
    </row>
    <row r="21" spans="2:107" x14ac:dyDescent="0.2">
      <c r="B21" s="177" t="str">
        <f>'[1]LCIA_ally-shoring'!G357</f>
        <v>Poland</v>
      </c>
      <c r="C21" s="203">
        <f>[1]LCIA_BAU!I326</f>
        <v>5.2207444930577503E-2</v>
      </c>
      <c r="D21" s="203">
        <f>[1]LCIA_reshoring!I357</f>
        <v>0</v>
      </c>
      <c r="E21" s="213">
        <f>'[1]LCIA_ally-shoring'!I357</f>
        <v>5.2207444930577503E-2</v>
      </c>
      <c r="G21" s="174" t="str">
        <f>[1]LCIA_reshoring!F2</f>
        <v>Electrolyte</v>
      </c>
      <c r="H21" s="211">
        <f>SUM('[1]EV proj_BAU'!R81:R83)</f>
        <v>11.203199999999999</v>
      </c>
      <c r="I21" s="211">
        <f>SUM('[1]EV proj_BAU'!S81:S83)</f>
        <v>11.059199999999997</v>
      </c>
      <c r="J21" s="211">
        <f>SUM('[1]EV proj_BAU'!T81:T83)</f>
        <v>10.7136</v>
      </c>
      <c r="K21" s="211">
        <f>SUM('[1]EV proj_BAU'!U81:U83)</f>
        <v>18.813600000000001</v>
      </c>
      <c r="L21" s="211">
        <f>SUM('[1]EV proj_BAU'!V81:V83)</f>
        <v>10.7424</v>
      </c>
      <c r="M21" s="211">
        <f>SUM('[1]EV proj_BAU'!W81:W83)</f>
        <v>10.655999999999999</v>
      </c>
      <c r="N21" s="211">
        <f>SUM('[1]EV proj_BAU'!AF81:AF84)</f>
        <v>36.341574675556011</v>
      </c>
      <c r="O21" s="211">
        <f>SUM('[1]EV proj_BAU'!AJ81:AJ82)</f>
        <v>39.159724059262295</v>
      </c>
      <c r="P21" s="211">
        <f>SUM('[1]EV proj_BAU'!X81:X83)</f>
        <v>21.830400000000004</v>
      </c>
      <c r="Q21" s="211">
        <f>SUM('[1]EV proj_BAU'!Y81:Y83)</f>
        <v>21.542400000000001</v>
      </c>
      <c r="R21" s="211">
        <f>SUM('[1]EV proj_BAU'!Z81:Z83)</f>
        <v>20.88</v>
      </c>
      <c r="S21" s="211">
        <f>SUM('[1]EV proj_BAU'!AA81:AA83)</f>
        <v>36.230999999999995</v>
      </c>
      <c r="T21" s="211">
        <f>SUM('[1]EV proj_BAU'!AB81:AB83)</f>
        <v>20.937600000000003</v>
      </c>
      <c r="U21" s="211">
        <f>SUM('[1]EV proj_BAU'!AC81:AC83)</f>
        <v>20.735999999999997</v>
      </c>
      <c r="V21" s="211">
        <f>SUM('[1]EV proj_BAU'!AG81:AG84)</f>
        <v>69.888906873017064</v>
      </c>
      <c r="W21" s="212">
        <f>SUM('[1]EV proj_BAU'!AK81:AK82)</f>
        <v>59.3237994720781</v>
      </c>
      <c r="Y21" s="163" t="str">
        <f>'[1]2019 U.S. consumption'!H58</f>
        <v>Poland</v>
      </c>
      <c r="Z21" s="159" t="str">
        <f>'[1]2019 U.S. consumption'!I58</f>
        <v>Austria</v>
      </c>
      <c r="AA21" s="172">
        <f>'[1]2019 U.S. consumption'!K58</f>
        <v>1.5431085680848769E-2</v>
      </c>
      <c r="AB21" s="173">
        <f>AA21*[1]LCIA_reshoring!$F$8+[1]LCIA_reshoring!$F$9*[1]LCIA_reshoring!$F$3*AA21/SUM($AA$16:$AA$22,$AA$26:$AA$30)</f>
        <v>0</v>
      </c>
      <c r="AC21" s="210">
        <f t="shared" si="36"/>
        <v>1.5431085680848769E-2</v>
      </c>
      <c r="AD21" s="104">
        <f>[1]Transport!Z87</f>
        <v>9871.6124367637531</v>
      </c>
      <c r="AE21" s="104">
        <f t="shared" si="33"/>
        <v>1541.6481709294044</v>
      </c>
      <c r="AF21" s="104">
        <f t="shared" si="33"/>
        <v>1510.0857650652242</v>
      </c>
      <c r="AG21" s="104">
        <f t="shared" si="33"/>
        <v>1491.8693828347718</v>
      </c>
      <c r="AH21" s="104">
        <f t="shared" si="33"/>
        <v>1454.3362844716571</v>
      </c>
      <c r="AI21" s="104">
        <f t="shared" si="33"/>
        <v>1481.9245655527361</v>
      </c>
      <c r="AJ21" s="104">
        <f t="shared" si="33"/>
        <v>1481.135392590186</v>
      </c>
      <c r="AK21" s="104">
        <f t="shared" si="33"/>
        <v>1740.9357569912177</v>
      </c>
      <c r="AL21" s="104">
        <f t="shared" si="33"/>
        <v>2715.9752744934608</v>
      </c>
      <c r="AM21" s="104">
        <f t="shared" si="33"/>
        <v>2614.2426738528811</v>
      </c>
      <c r="AN21" s="104">
        <f t="shared" si="33"/>
        <v>2554.7478936528855</v>
      </c>
      <c r="AO21" s="104">
        <f t="shared" si="33"/>
        <v>2515.0933676528307</v>
      </c>
      <c r="AP21" s="104">
        <f t="shared" si="33"/>
        <v>2193.8851823951368</v>
      </c>
      <c r="AQ21" s="104">
        <f t="shared" si="33"/>
        <v>2500.7249302523564</v>
      </c>
      <c r="AR21" s="104">
        <f t="shared" si="33"/>
        <v>2491.3335214391095</v>
      </c>
      <c r="AS21" s="104">
        <f t="shared" si="33"/>
        <v>2819.5600995279829</v>
      </c>
      <c r="AT21" s="104">
        <f t="shared" si="33"/>
        <v>3315.2004940676547</v>
      </c>
      <c r="AU21" s="104">
        <f>[1]Transport!AA87</f>
        <v>1030.8311588702586</v>
      </c>
      <c r="AV21" s="104">
        <f t="shared" si="37"/>
        <v>160.9847409214496</v>
      </c>
      <c r="AW21" s="104">
        <f t="shared" si="34"/>
        <v>157.68887496012621</v>
      </c>
      <c r="AX21" s="104">
        <f t="shared" si="34"/>
        <v>155.78665133401341</v>
      </c>
      <c r="AY21" s="104">
        <f t="shared" si="34"/>
        <v>151.86730304826114</v>
      </c>
      <c r="AZ21" s="104">
        <f t="shared" si="34"/>
        <v>154.7481758479403</v>
      </c>
      <c r="BA21" s="104">
        <f t="shared" si="34"/>
        <v>154.66576741823889</v>
      </c>
      <c r="BB21" s="104">
        <f t="shared" si="34"/>
        <v>181.79510544948639</v>
      </c>
      <c r="BC21" s="104">
        <f t="shared" si="34"/>
        <v>283.61242477899623</v>
      </c>
      <c r="BD21" s="104">
        <f t="shared" si="34"/>
        <v>272.98912131312449</v>
      </c>
      <c r="BE21" s="104">
        <f t="shared" si="34"/>
        <v>266.77645103122694</v>
      </c>
      <c r="BF21" s="104">
        <f t="shared" si="34"/>
        <v>262.63557523682755</v>
      </c>
      <c r="BG21" s="104">
        <f t="shared" si="34"/>
        <v>229.0937999727704</v>
      </c>
      <c r="BH21" s="104">
        <f t="shared" si="34"/>
        <v>261.1351685837538</v>
      </c>
      <c r="BI21" s="104">
        <f t="shared" si="34"/>
        <v>260.1544821059976</v>
      </c>
      <c r="BJ21" s="104">
        <f t="shared" si="34"/>
        <v>294.4291445312877</v>
      </c>
      <c r="BK21" s="122">
        <f t="shared" si="34"/>
        <v>346.18579174157253</v>
      </c>
      <c r="BO21" s="104" t="s">
        <v>63</v>
      </c>
      <c r="BP21" s="205">
        <v>3689.9233729177467</v>
      </c>
      <c r="BQ21" s="205">
        <v>3384.0125668061391</v>
      </c>
      <c r="BR21" s="205">
        <v>2362.5013166470567</v>
      </c>
      <c r="BS21" s="205">
        <v>649.17227749173617</v>
      </c>
      <c r="BT21" s="205">
        <v>626.31130782936532</v>
      </c>
      <c r="BU21" s="205">
        <v>723.65702002886337</v>
      </c>
      <c r="CL21" s="168"/>
      <c r="CM21" s="169" t="str">
        <f t="shared" si="42"/>
        <v>Ally-shoring</v>
      </c>
      <c r="CN21" s="128" t="e">
        <f t="shared" ref="CN21:DC21" ca="1" si="44">SUMPRODUCT($CL80:$CL87,CN80:CN87)</f>
        <v>#NAME?</v>
      </c>
      <c r="CO21" s="128" t="e">
        <f t="shared" ca="1" si="44"/>
        <v>#NAME?</v>
      </c>
      <c r="CP21" s="128" t="e">
        <f t="shared" ca="1" si="44"/>
        <v>#NAME?</v>
      </c>
      <c r="CQ21" s="128" t="e">
        <f t="shared" ca="1" si="44"/>
        <v>#NAME?</v>
      </c>
      <c r="CR21" s="128" t="e">
        <f t="shared" ca="1" si="44"/>
        <v>#NAME?</v>
      </c>
      <c r="CS21" s="128" t="e">
        <f t="shared" ca="1" si="44"/>
        <v>#NAME?</v>
      </c>
      <c r="CT21" s="128" t="e">
        <f t="shared" ca="1" si="44"/>
        <v>#NAME?</v>
      </c>
      <c r="CU21" s="128" t="e">
        <f t="shared" ca="1" si="44"/>
        <v>#NAME?</v>
      </c>
      <c r="CV21" s="128" t="e">
        <f t="shared" ca="1" si="44"/>
        <v>#NAME?</v>
      </c>
      <c r="CW21" s="128" t="e">
        <f t="shared" ca="1" si="44"/>
        <v>#NAME?</v>
      </c>
      <c r="CX21" s="128" t="e">
        <f t="shared" ca="1" si="44"/>
        <v>#NAME?</v>
      </c>
      <c r="CY21" s="128" t="e">
        <f t="shared" ca="1" si="44"/>
        <v>#NAME?</v>
      </c>
      <c r="CZ21" s="128" t="e">
        <f t="shared" ca="1" si="44"/>
        <v>#NAME?</v>
      </c>
      <c r="DA21" s="128" t="e">
        <f t="shared" ca="1" si="44"/>
        <v>#NAME?</v>
      </c>
      <c r="DB21" s="128" t="e">
        <f t="shared" ca="1" si="44"/>
        <v>#NAME?</v>
      </c>
      <c r="DC21" s="129" t="e">
        <f t="shared" ca="1" si="44"/>
        <v>#NAME?</v>
      </c>
    </row>
    <row r="22" spans="2:107" x14ac:dyDescent="0.2">
      <c r="B22" s="177" t="str">
        <f>'[1]LCIA_ally-shoring'!G358</f>
        <v>Hungary</v>
      </c>
      <c r="C22" s="203">
        <f>[1]LCIA_BAU!I327</f>
        <v>1.43831803940009E-2</v>
      </c>
      <c r="D22" s="203">
        <f>[1]LCIA_reshoring!I358</f>
        <v>0</v>
      </c>
      <c r="E22" s="213">
        <f>'[1]LCIA_ally-shoring'!I358</f>
        <v>1.43831803940009E-2</v>
      </c>
      <c r="G22" s="174" t="str">
        <f>[1]LCIA_reshoring!G2</f>
        <v>Separator</v>
      </c>
      <c r="H22" s="211">
        <f>SUM('[1]EV proj_BAU'!R84:R85)</f>
        <v>0.88938000000000017</v>
      </c>
      <c r="I22" s="211">
        <f>SUM('[1]EV proj_BAU'!S84:S85)</f>
        <v>1.0711800000000002</v>
      </c>
      <c r="J22" s="211">
        <f>SUM('[1]EV proj_BAU'!T84:T85)</f>
        <v>0.79866000000000004</v>
      </c>
      <c r="K22" s="211">
        <f>SUM('[1]EV proj_BAU'!U84:U85)</f>
        <v>1.3798349999999999</v>
      </c>
      <c r="L22" s="211">
        <f>SUM('[1]EV proj_BAU'!V84:V85)</f>
        <v>1.0098000000000003</v>
      </c>
      <c r="M22" s="211">
        <f>SUM('[1]EV proj_BAU'!W84:W85)</f>
        <v>0.78893999999999997</v>
      </c>
      <c r="N22" s="211">
        <f>SUM('[1]EV proj_BAU'!AF85:AF86)</f>
        <v>5.7191196871661116</v>
      </c>
      <c r="O22" s="211">
        <f>SUM('[1]EV proj_BAU'!AJ85:AJ86)</f>
        <v>7.992999821757655</v>
      </c>
      <c r="P22" s="211">
        <f>SUM('[1]EV proj_BAU'!X84:X85)</f>
        <v>1.6912799999999999</v>
      </c>
      <c r="Q22" s="211">
        <f>SUM('[1]EV proj_BAU'!Y84:Y85)</f>
        <v>2.03742</v>
      </c>
      <c r="R22" s="211">
        <f>SUM('[1]EV proj_BAU'!Z84:Z85)</f>
        <v>1.5195599999999998</v>
      </c>
      <c r="S22" s="211">
        <f>SUM('[1]EV proj_BAU'!AA84:AA85)</f>
        <v>2.299725</v>
      </c>
      <c r="T22" s="211">
        <f>SUM('[1]EV proj_BAU'!AB84:AB85)</f>
        <v>1.9205999999999999</v>
      </c>
      <c r="U22" s="211">
        <f>SUM('[1]EV proj_BAU'!AC84:AC85)</f>
        <v>1.5001200000000003</v>
      </c>
      <c r="V22" s="211">
        <f>SUM('[1]EV proj_BAU'!AG85:AG86)</f>
        <v>8.0351817224737196</v>
      </c>
      <c r="W22" s="212">
        <f>SUM('[1]EV proj_BAU'!AK85:AK86)</f>
        <v>10.484293810561537</v>
      </c>
      <c r="Y22" s="163" t="str">
        <f>'[1]2019 U.S. consumption'!H59</f>
        <v>Germany</v>
      </c>
      <c r="Z22" s="159" t="str">
        <f>'[1]2019 U.S. consumption'!I59</f>
        <v>Austria</v>
      </c>
      <c r="AA22" s="172">
        <f>'[1]2019 U.S. consumption'!K59</f>
        <v>3.3092560101586855E-3</v>
      </c>
      <c r="AB22" s="173">
        <f>AA22*[1]LCIA_reshoring!$F$8+[1]LCIA_reshoring!$F$9*[1]LCIA_reshoring!$F$3*AA22/SUM($AA$16:$AA$22,$AA$26:$AA$30)</f>
        <v>0</v>
      </c>
      <c r="AC22" s="210">
        <f t="shared" si="36"/>
        <v>3.3092560101586855E-3</v>
      </c>
      <c r="AD22" s="104">
        <f>[1]Transport!Z122</f>
        <v>9871.6124367637531</v>
      </c>
      <c r="AE22" s="104">
        <f t="shared" si="33"/>
        <v>1541.6481709294044</v>
      </c>
      <c r="AF22" s="104">
        <f t="shared" si="33"/>
        <v>1510.0857650652242</v>
      </c>
      <c r="AG22" s="104">
        <f t="shared" si="33"/>
        <v>1491.8693828347718</v>
      </c>
      <c r="AH22" s="104">
        <f t="shared" si="33"/>
        <v>1454.3362844716571</v>
      </c>
      <c r="AI22" s="104">
        <f t="shared" si="33"/>
        <v>1481.9245655527361</v>
      </c>
      <c r="AJ22" s="104">
        <f t="shared" si="33"/>
        <v>1481.135392590186</v>
      </c>
      <c r="AK22" s="104">
        <f t="shared" si="33"/>
        <v>1740.9357569912177</v>
      </c>
      <c r="AL22" s="104">
        <f t="shared" si="33"/>
        <v>2715.9752744934608</v>
      </c>
      <c r="AM22" s="104">
        <f t="shared" si="33"/>
        <v>2614.2426738528811</v>
      </c>
      <c r="AN22" s="104">
        <f t="shared" si="33"/>
        <v>2554.7478936528855</v>
      </c>
      <c r="AO22" s="104">
        <f t="shared" si="33"/>
        <v>2515.0933676528307</v>
      </c>
      <c r="AP22" s="104">
        <f t="shared" si="33"/>
        <v>2193.8851823951368</v>
      </c>
      <c r="AQ22" s="104">
        <f t="shared" si="33"/>
        <v>2500.7249302523564</v>
      </c>
      <c r="AR22" s="104">
        <f t="shared" si="33"/>
        <v>2491.3335214391095</v>
      </c>
      <c r="AS22" s="104">
        <f t="shared" si="33"/>
        <v>2819.5600995279829</v>
      </c>
      <c r="AT22" s="104">
        <f t="shared" si="33"/>
        <v>3315.2004940676547</v>
      </c>
      <c r="AU22" s="104">
        <f>[1]Transport!AA122</f>
        <v>1057.2982144473692</v>
      </c>
      <c r="AV22" s="104">
        <f t="shared" si="37"/>
        <v>165.11809685308864</v>
      </c>
      <c r="AW22" s="104">
        <f t="shared" si="34"/>
        <v>161.73760804463612</v>
      </c>
      <c r="AX22" s="104">
        <f t="shared" si="34"/>
        <v>159.78654396778686</v>
      </c>
      <c r="AY22" s="104">
        <f t="shared" si="34"/>
        <v>155.76656464463096</v>
      </c>
      <c r="AZ22" s="104">
        <f t="shared" si="34"/>
        <v>158.72140515458312</v>
      </c>
      <c r="BA22" s="104">
        <f t="shared" si="34"/>
        <v>158.63688085122951</v>
      </c>
      <c r="BB22" s="104">
        <f t="shared" si="34"/>
        <v>186.46277688934808</v>
      </c>
      <c r="BC22" s="104">
        <f t="shared" si="34"/>
        <v>290.89430187825985</v>
      </c>
      <c r="BD22" s="104">
        <f t="shared" si="34"/>
        <v>279.99824029790523</v>
      </c>
      <c r="BE22" s="104">
        <f t="shared" si="34"/>
        <v>273.62605690057813</v>
      </c>
      <c r="BF22" s="104">
        <f t="shared" si="34"/>
        <v>269.37886224993809</v>
      </c>
      <c r="BG22" s="104">
        <f t="shared" si="34"/>
        <v>234.9758867568913</v>
      </c>
      <c r="BH22" s="104">
        <f t="shared" si="34"/>
        <v>267.83993197839061</v>
      </c>
      <c r="BI22" s="104">
        <f t="shared" si="34"/>
        <v>266.83406593239272</v>
      </c>
      <c r="BJ22" s="104">
        <f t="shared" si="34"/>
        <v>301.98874579554433</v>
      </c>
      <c r="BK22" s="122">
        <f t="shared" si="34"/>
        <v>355.07426829875379</v>
      </c>
      <c r="BN22" s="104" t="s">
        <v>83</v>
      </c>
      <c r="BO22" s="104" t="s">
        <v>69</v>
      </c>
      <c r="BP22" s="205">
        <v>5260.2280821768836</v>
      </c>
      <c r="BQ22" s="205">
        <v>8481.6454709275749</v>
      </c>
      <c r="BR22" s="205">
        <v>4566.2540696620299</v>
      </c>
      <c r="BS22" s="205">
        <v>874.15568189708245</v>
      </c>
      <c r="BT22" s="205">
        <v>697.52209459981964</v>
      </c>
      <c r="BU22" s="205">
        <v>836.46470761841795</v>
      </c>
    </row>
    <row r="23" spans="2:107" x14ac:dyDescent="0.2">
      <c r="B23" s="177" t="str">
        <f>'[1]LCIA_ally-shoring'!G359</f>
        <v>MI, US</v>
      </c>
      <c r="C23" s="203">
        <f>[1]LCIA_BAU!I328</f>
        <v>6.8727063945112937E-2</v>
      </c>
      <c r="D23" s="203">
        <f>[1]LCIA_reshoring!I359</f>
        <v>9.9522712344200251E-2</v>
      </c>
      <c r="E23" s="213">
        <f>'[1]LCIA_ally-shoring'!I359</f>
        <v>6.8727063945112937E-2</v>
      </c>
      <c r="G23" s="174" t="str">
        <f>[1]LCIA_reshoring!K2</f>
        <v>Cell</v>
      </c>
      <c r="H23" s="211">
        <f>SUM('[1]EV proj_BAU'!R72:R90)</f>
        <v>104.13580366080001</v>
      </c>
      <c r="I23" s="211">
        <f>SUM('[1]EV proj_BAU'!S72:S90)</f>
        <v>101.17263384959999</v>
      </c>
      <c r="J23" s="211">
        <f>SUM('[1]EV proj_BAU'!T72:T90)</f>
        <v>99.208463884800011</v>
      </c>
      <c r="K23" s="211">
        <f>SUM('[1]EV proj_BAU'!U72:U90)</f>
        <v>129.9653395</v>
      </c>
      <c r="L23" s="211">
        <f>SUM('[1]EV proj_BAU'!V72:V90)</f>
        <v>98.637468191999972</v>
      </c>
      <c r="M23" s="211">
        <f>SUM('[1]EV proj_BAU'!W72:W90)</f>
        <v>97.995804518399993</v>
      </c>
      <c r="N23" s="211">
        <f>SUM('[1]EV proj_BAU'!AF72:AF91)</f>
        <v>118.53631392698958</v>
      </c>
      <c r="O23" s="211">
        <f>SUM('[1]EV proj_BAU'!AJ72:AJ89)</f>
        <v>149.24598862085875</v>
      </c>
      <c r="P23" s="211">
        <f>SUM('[1]EV proj_BAU'!X72:X90)</f>
        <v>198.98341180799997</v>
      </c>
      <c r="Q23" s="211">
        <f>SUM('[1]EV proj_BAU'!Y72:Y90)</f>
        <v>193.04547646079999</v>
      </c>
      <c r="R23" s="211">
        <f>SUM('[1]EV proj_BAU'!Z72:Z90)</f>
        <v>189.48771023999998</v>
      </c>
      <c r="S23" s="211">
        <f>SUM('[1]EV proj_BAU'!AA72:AA90)</f>
        <v>194.70122689999997</v>
      </c>
      <c r="T23" s="211">
        <f>SUM('[1]EV proj_BAU'!AB72:AB90)</f>
        <v>188.22024929279996</v>
      </c>
      <c r="U23" s="211">
        <f>SUM('[1]EV proj_BAU'!AC72:AC90)</f>
        <v>187.03662419519998</v>
      </c>
      <c r="V23" s="211">
        <f>SUM('[1]EV proj_BAU'!AG72:AG91)</f>
        <v>206.49261317673168</v>
      </c>
      <c r="W23" s="212">
        <f>SUM('[1]EV proj_BAU'!AK72:AK89)</f>
        <v>192.68865369828598</v>
      </c>
      <c r="Y23" s="163" t="str">
        <f>'[1]2019 U.S. consumption'!H60</f>
        <v>TN, US</v>
      </c>
      <c r="Z23" s="159" t="str">
        <f>'[1]2019 U.S. consumption'!I60</f>
        <v>TN, US</v>
      </c>
      <c r="AA23" s="172">
        <f>'[1]2019 U.S. consumption'!K60</f>
        <v>3.2691745814048663E-2</v>
      </c>
      <c r="AB23" s="172">
        <f>AA23*[1]LCIA_reshoring!$F$8+[1]LCIA_reshoring!$F$9*[1]LCIA_reshoring!$F$4*AA23/SUM($AA$23:$AA$25)</f>
        <v>4.1457778195019196E-2</v>
      </c>
      <c r="AC23" s="210">
        <f t="shared" si="36"/>
        <v>3.2691745814048663E-2</v>
      </c>
      <c r="AD23" s="104">
        <f>[1]Transport!Z97</f>
        <v>0</v>
      </c>
      <c r="AE23" s="104">
        <f t="shared" si="33"/>
        <v>0</v>
      </c>
      <c r="AF23" s="104">
        <f t="shared" si="33"/>
        <v>0</v>
      </c>
      <c r="AG23" s="104">
        <f t="shared" si="33"/>
        <v>0</v>
      </c>
      <c r="AH23" s="104">
        <f t="shared" si="33"/>
        <v>0</v>
      </c>
      <c r="AI23" s="104">
        <f t="shared" si="33"/>
        <v>0</v>
      </c>
      <c r="AJ23" s="104">
        <f t="shared" si="33"/>
        <v>0</v>
      </c>
      <c r="AK23" s="104">
        <f t="shared" si="33"/>
        <v>0</v>
      </c>
      <c r="AL23" s="104">
        <f t="shared" si="33"/>
        <v>0</v>
      </c>
      <c r="AM23" s="104">
        <f t="shared" si="33"/>
        <v>0</v>
      </c>
      <c r="AN23" s="104">
        <f t="shared" si="33"/>
        <v>0</v>
      </c>
      <c r="AO23" s="104">
        <f t="shared" si="33"/>
        <v>0</v>
      </c>
      <c r="AP23" s="104">
        <f t="shared" si="33"/>
        <v>0</v>
      </c>
      <c r="AQ23" s="104">
        <f t="shared" si="33"/>
        <v>0</v>
      </c>
      <c r="AR23" s="104">
        <f t="shared" si="33"/>
        <v>0</v>
      </c>
      <c r="AS23" s="104">
        <f t="shared" si="33"/>
        <v>0</v>
      </c>
      <c r="AT23" s="104">
        <f t="shared" si="33"/>
        <v>0</v>
      </c>
      <c r="AU23" s="104">
        <f>[1]Transport!AA97</f>
        <v>2875.9193506400788</v>
      </c>
      <c r="AV23" s="104">
        <f t="shared" si="37"/>
        <v>449.13187537053057</v>
      </c>
      <c r="AW23" s="104">
        <f t="shared" si="34"/>
        <v>439.93672773289609</v>
      </c>
      <c r="AX23" s="104">
        <f t="shared" si="34"/>
        <v>434.62970757881186</v>
      </c>
      <c r="AY23" s="104">
        <f t="shared" si="34"/>
        <v>423.69510448702488</v>
      </c>
      <c r="AZ23" s="104">
        <f t="shared" si="34"/>
        <v>431.73246129374979</v>
      </c>
      <c r="BA23" s="104">
        <f t="shared" si="34"/>
        <v>431.50254973588238</v>
      </c>
      <c r="BB23" s="104">
        <f t="shared" si="34"/>
        <v>507.19078203536844</v>
      </c>
      <c r="BC23" s="104">
        <f t="shared" si="34"/>
        <v>791.25126698515624</v>
      </c>
      <c r="BD23" s="104">
        <f t="shared" si="34"/>
        <v>761.61327657098832</v>
      </c>
      <c r="BE23" s="104">
        <f t="shared" si="34"/>
        <v>744.28052665446728</v>
      </c>
      <c r="BF23" s="104">
        <f t="shared" si="34"/>
        <v>732.72788321404016</v>
      </c>
      <c r="BG23" s="104">
        <f t="shared" si="34"/>
        <v>639.1495705033127</v>
      </c>
      <c r="BH23" s="104">
        <f t="shared" si="34"/>
        <v>728.54189359753218</v>
      </c>
      <c r="BI23" s="104">
        <f t="shared" si="34"/>
        <v>725.80587306301425</v>
      </c>
      <c r="BJ23" s="104">
        <f t="shared" si="34"/>
        <v>821.42887015361191</v>
      </c>
      <c r="BK23" s="122">
        <f t="shared" si="34"/>
        <v>965.82491596138539</v>
      </c>
      <c r="BO23" s="104" t="s">
        <v>68</v>
      </c>
      <c r="BP23" s="205">
        <v>4977.6230919991458</v>
      </c>
      <c r="BQ23" s="205">
        <v>10102.043326379644</v>
      </c>
      <c r="BR23" s="205">
        <v>4169.7235282745432</v>
      </c>
      <c r="BS23" s="205">
        <v>858.83972619731117</v>
      </c>
      <c r="BT23" s="205">
        <v>705.21814976764517</v>
      </c>
      <c r="BU23" s="205">
        <v>814.09971877465546</v>
      </c>
      <c r="CL23" s="178"/>
      <c r="CM23" s="160" t="str">
        <f>CM45</f>
        <v>Sea (km)</v>
      </c>
      <c r="CN23" s="161" t="str">
        <f>CN45</f>
        <v>BEV-100 PC</v>
      </c>
      <c r="CO23" s="161"/>
      <c r="CP23" s="161"/>
      <c r="CQ23" s="161"/>
      <c r="CR23" s="161"/>
      <c r="CS23" s="161"/>
      <c r="CT23" s="161"/>
      <c r="CU23" s="161"/>
      <c r="CV23" s="161" t="str">
        <f>CV45</f>
        <v>BEV-200 PC</v>
      </c>
      <c r="CW23" s="161"/>
      <c r="CX23" s="161"/>
      <c r="CY23" s="161"/>
      <c r="CZ23" s="161"/>
      <c r="DA23" s="161"/>
      <c r="DB23" s="161"/>
      <c r="DC23" s="162"/>
    </row>
    <row r="24" spans="2:107" x14ac:dyDescent="0.2">
      <c r="B24" s="177" t="str">
        <f>'[1]LCIA_ally-shoring'!G360</f>
        <v>Korea</v>
      </c>
      <c r="C24" s="203">
        <f>[1]LCIA_BAU!I329</f>
        <v>2.6977917967250645E-2</v>
      </c>
      <c r="D24" s="203">
        <f>[1]LCIA_reshoring!I360</f>
        <v>0</v>
      </c>
      <c r="E24" s="213">
        <f>'[1]LCIA_ally-shoring'!I360</f>
        <v>2.6977917967250645E-2</v>
      </c>
      <c r="G24" s="174" t="str">
        <f>[1]LCIA_reshoring!L2</f>
        <v>Pack</v>
      </c>
      <c r="H24" s="211">
        <f>SUM('[1]EV proj_BAU'!R72:R102,'[1]EV proj_BAU'!R104)</f>
        <v>156.16984366080001</v>
      </c>
      <c r="I24" s="211">
        <f>SUM('[1]EV proj_BAU'!S72:S102,'[1]EV proj_BAU'!S104)</f>
        <v>152.97255384959999</v>
      </c>
      <c r="J24" s="211">
        <f>SUM('[1]EV proj_BAU'!T72:T102,'[1]EV proj_BAU'!T104)</f>
        <v>151.1272238848</v>
      </c>
      <c r="K24" s="211">
        <f>SUM('[1]EV proj_BAU'!U72:U102,'[1]EV proj_BAU'!U104)</f>
        <v>147.32509949999996</v>
      </c>
      <c r="L24" s="211">
        <f>SUM('[1]EV proj_BAU'!V72:V102,'[1]EV proj_BAU'!V104)</f>
        <v>150.11980819199999</v>
      </c>
      <c r="M24" s="211">
        <f>SUM('[1]EV proj_BAU'!W72:W102,'[1]EV proj_BAU'!W104)</f>
        <v>150.03986451840001</v>
      </c>
      <c r="N24" s="211">
        <f>SUM('[1]EV proj_BAU'!AF72:AF103,'[1]EV proj_BAU'!AF105)</f>
        <v>176.35779039578614</v>
      </c>
      <c r="O24" s="211">
        <f>SUM('[1]EV proj_BAU'!AJ72:AJ102,'[1]EV proj_BAU'!AJ104)</f>
        <v>275.12985258402722</v>
      </c>
      <c r="P24" s="211">
        <f>SUM('[1]EV proj_BAU'!X72:X102,'[1]EV proj_BAU'!X104)</f>
        <v>264.82428180799991</v>
      </c>
      <c r="Q24" s="211">
        <f>SUM('[1]EV proj_BAU'!Y72:Y102,'[1]EV proj_BAU'!Y104)</f>
        <v>258.79742646079995</v>
      </c>
      <c r="R24" s="211">
        <f>SUM('[1]EV proj_BAU'!Z72:Z102,'[1]EV proj_BAU'!Z104)</f>
        <v>254.78040024000001</v>
      </c>
      <c r="S24" s="211">
        <f>SUM('[1]EV proj_BAU'!AA72:AA102,'[1]EV proj_BAU'!AA104)</f>
        <v>222.24182689999998</v>
      </c>
      <c r="T24" s="211">
        <f>SUM('[1]EV proj_BAU'!AB72:AB102,'[1]EV proj_BAU'!AB104)</f>
        <v>253.32486929279997</v>
      </c>
      <c r="U24" s="211">
        <f>SUM('[1]EV proj_BAU'!AC72:AC102,'[1]EV proj_BAU'!AC104)</f>
        <v>252.37351419519996</v>
      </c>
      <c r="V24" s="211">
        <f>SUM('[1]EV proj_BAU'!AG72:AG103,'[1]EV proj_BAU'!AG105)</f>
        <v>285.62305475318374</v>
      </c>
      <c r="W24" s="212">
        <f>SUM('[1]EV proj_BAU'!AK72:AK102,'[1]EV proj_BAU'!AK104)</f>
        <v>335.83171090887043</v>
      </c>
      <c r="Y24" s="163" t="str">
        <f>'[1]2019 U.S. consumption'!H61</f>
        <v>NV, US</v>
      </c>
      <c r="Z24" s="159" t="str">
        <f>'[1]2019 U.S. consumption'!I61</f>
        <v>CA, US</v>
      </c>
      <c r="AA24" s="172">
        <f>'[1]2019 U.S. consumption'!K61</f>
        <v>0.55266367929590365</v>
      </c>
      <c r="AB24" s="172">
        <f>AA24*[1]LCIA_reshoring!$F$8+[1]LCIA_reshoring!$F$9*[1]LCIA_reshoring!$F$4*AA24/SUM($AA$23:$AA$25)</f>
        <v>0.70085606204752471</v>
      </c>
      <c r="AC24" s="210">
        <f t="shared" si="36"/>
        <v>0.55266367929590365</v>
      </c>
      <c r="AD24" s="104">
        <f>[1]Transport!Z102</f>
        <v>0</v>
      </c>
      <c r="AE24" s="104">
        <f t="shared" si="33"/>
        <v>0</v>
      </c>
      <c r="AF24" s="104">
        <f t="shared" si="33"/>
        <v>0</v>
      </c>
      <c r="AG24" s="104">
        <f t="shared" si="33"/>
        <v>0</v>
      </c>
      <c r="AH24" s="104">
        <f t="shared" si="33"/>
        <v>0</v>
      </c>
      <c r="AI24" s="104">
        <f t="shared" si="33"/>
        <v>0</v>
      </c>
      <c r="AJ24" s="104">
        <f t="shared" si="33"/>
        <v>0</v>
      </c>
      <c r="AK24" s="104">
        <f t="shared" si="33"/>
        <v>0</v>
      </c>
      <c r="AL24" s="104">
        <f t="shared" si="33"/>
        <v>0</v>
      </c>
      <c r="AM24" s="104">
        <f t="shared" si="33"/>
        <v>0</v>
      </c>
      <c r="AN24" s="104">
        <f t="shared" si="33"/>
        <v>0</v>
      </c>
      <c r="AO24" s="104">
        <f t="shared" si="33"/>
        <v>0</v>
      </c>
      <c r="AP24" s="104">
        <f t="shared" si="33"/>
        <v>0</v>
      </c>
      <c r="AQ24" s="104">
        <f t="shared" si="33"/>
        <v>0</v>
      </c>
      <c r="AR24" s="104">
        <f t="shared" si="33"/>
        <v>0</v>
      </c>
      <c r="AS24" s="104">
        <f t="shared" si="33"/>
        <v>0</v>
      </c>
      <c r="AT24" s="104">
        <f t="shared" si="33"/>
        <v>0</v>
      </c>
      <c r="AU24" s="104">
        <f>[1]Transport!AA102</f>
        <v>655.27313655090177</v>
      </c>
      <c r="AV24" s="104">
        <f t="shared" si="37"/>
        <v>102.33390329027638</v>
      </c>
      <c r="AW24" s="104">
        <f t="shared" si="34"/>
        <v>100.2388051672291</v>
      </c>
      <c r="AX24" s="104">
        <f t="shared" si="34"/>
        <v>99.029610013223248</v>
      </c>
      <c r="AY24" s="104">
        <f t="shared" si="34"/>
        <v>96.538180042038675</v>
      </c>
      <c r="AZ24" s="104">
        <f t="shared" si="34"/>
        <v>98.369477572391602</v>
      </c>
      <c r="BA24" s="104">
        <f t="shared" si="34"/>
        <v>98.317092630644325</v>
      </c>
      <c r="BB24" s="104">
        <f t="shared" si="34"/>
        <v>115.56252246783329</v>
      </c>
      <c r="BC24" s="104">
        <f t="shared" si="34"/>
        <v>180.28520146152275</v>
      </c>
      <c r="BD24" s="104">
        <f t="shared" si="34"/>
        <v>173.532237775168</v>
      </c>
      <c r="BE24" s="104">
        <f t="shared" si="34"/>
        <v>169.58300136826972</v>
      </c>
      <c r="BF24" s="104">
        <f t="shared" si="34"/>
        <v>166.95075199695893</v>
      </c>
      <c r="BG24" s="104">
        <f t="shared" si="34"/>
        <v>145.62909898556558</v>
      </c>
      <c r="BH24" s="104">
        <f t="shared" si="34"/>
        <v>165.99698166784026</v>
      </c>
      <c r="BI24" s="104">
        <f t="shared" si="34"/>
        <v>165.3735842290622</v>
      </c>
      <c r="BJ24" s="104">
        <f t="shared" si="34"/>
        <v>187.16111495936866</v>
      </c>
      <c r="BK24" s="122">
        <f t="shared" si="34"/>
        <v>220.06149856051121</v>
      </c>
      <c r="BO24" s="104" t="s">
        <v>67</v>
      </c>
      <c r="BP24" s="205">
        <v>5220.385739598506</v>
      </c>
      <c r="BQ24" s="205">
        <v>11041.587626142584</v>
      </c>
      <c r="BR24" s="205">
        <v>4362.0243369532036</v>
      </c>
      <c r="BS24" s="205">
        <v>866.56448731899457</v>
      </c>
      <c r="BT24" s="205">
        <v>708.82890684428344</v>
      </c>
      <c r="BU24" s="205">
        <v>812.45662042180345</v>
      </c>
      <c r="CL24" s="177" t="str">
        <f t="shared" ref="CL24:CL32" si="45">CJ92</f>
        <v>BAU</v>
      </c>
      <c r="CM24" s="179" t="str">
        <f>CM46</f>
        <v>Cell-&gt;Pack (tkm)</v>
      </c>
      <c r="CN24" s="159" t="str">
        <f>CN46</f>
        <v>NMC622</v>
      </c>
      <c r="CO24" s="159" t="str">
        <f t="shared" ref="CO24:DC24" si="46">CO46</f>
        <v>NMC811</v>
      </c>
      <c r="CP24" s="159" t="str">
        <f t="shared" si="46"/>
        <v>NCA (I)</v>
      </c>
      <c r="CQ24" s="159" t="str">
        <f t="shared" si="46"/>
        <v>LFP(II)</v>
      </c>
      <c r="CR24" s="159" t="str">
        <f t="shared" si="46"/>
        <v>NMC955</v>
      </c>
      <c r="CS24" s="159" t="str">
        <f t="shared" si="46"/>
        <v>NCA955</v>
      </c>
      <c r="CT24" s="159" t="str">
        <f t="shared" si="46"/>
        <v>Li-S</v>
      </c>
      <c r="CU24" s="159" t="str">
        <f t="shared" si="46"/>
        <v>Li-air</v>
      </c>
      <c r="CV24" s="159" t="str">
        <f t="shared" si="46"/>
        <v>NMC622</v>
      </c>
      <c r="CW24" s="159" t="str">
        <f t="shared" si="46"/>
        <v>NMC811</v>
      </c>
      <c r="CX24" s="159" t="str">
        <f t="shared" si="46"/>
        <v>NCA (I)</v>
      </c>
      <c r="CY24" s="159" t="str">
        <f t="shared" si="46"/>
        <v>LFP(II)</v>
      </c>
      <c r="CZ24" s="159" t="str">
        <f t="shared" si="46"/>
        <v>NMC955</v>
      </c>
      <c r="DA24" s="159" t="str">
        <f t="shared" si="46"/>
        <v>NCA955</v>
      </c>
      <c r="DB24" s="159" t="str">
        <f t="shared" si="46"/>
        <v>Li-S</v>
      </c>
      <c r="DC24" s="164" t="str">
        <f t="shared" si="46"/>
        <v>Li-air</v>
      </c>
    </row>
    <row r="25" spans="2:107" x14ac:dyDescent="0.2">
      <c r="B25" s="177" t="str">
        <f>'[1]LCIA_ally-shoring'!G361</f>
        <v>TN, US</v>
      </c>
      <c r="C25" s="203">
        <f>[1]LCIA_BAU!I330</f>
        <v>3.4729362908164099E-2</v>
      </c>
      <c r="D25" s="203">
        <f>[1]LCIA_reshoring!I361</f>
        <v>5.0291110898712112E-2</v>
      </c>
      <c r="E25" s="213">
        <f>'[1]LCIA_ally-shoring'!I361</f>
        <v>3.4729362908164099E-2</v>
      </c>
      <c r="G25" s="174" t="str">
        <f>[1]LCIA_reshoring!H2</f>
        <v>Nickel</v>
      </c>
      <c r="H25" s="211">
        <f>'[1]EV proj_BAU'!R111*(1-[1]Use!$C$339)</f>
        <v>44.146873753096976</v>
      </c>
      <c r="I25" s="211">
        <f>'[1]EV proj_BAU'!S111*(1-[1]Use!$C$339)</f>
        <v>47.089264198205903</v>
      </c>
      <c r="J25" s="211">
        <f>'[1]EV proj_BAU'!T111*(1-[1]Use!$C$339)</f>
        <v>51.803456970525417</v>
      </c>
      <c r="K25" s="211">
        <f>'[1]EV proj_BAU'!U111*(1-[1]Use!$C$339)</f>
        <v>0</v>
      </c>
      <c r="L25" s="211">
        <f>'[1]EV proj_BAU'!V111*(1-[1]Use!$C$339)</f>
        <v>51.091573262711393</v>
      </c>
      <c r="M25" s="211">
        <f>'[1]EV proj_BAU'!W111*(1-[1]Use!$C$339)</f>
        <v>56.813011075559118</v>
      </c>
      <c r="N25" s="211"/>
      <c r="O25" s="211"/>
      <c r="P25" s="211">
        <f>'[1]EV proj_BAU'!X111*(1-[1]Use!$C$339)</f>
        <v>86.830898193934217</v>
      </c>
      <c r="Q25" s="211">
        <f>'[1]EV proj_BAU'!Y111*(1-[1]Use!$C$339)</f>
        <v>92.61652539598461</v>
      </c>
      <c r="R25" s="211">
        <f>'[1]EV proj_BAU'!Z111*(1-[1]Use!$C$339)</f>
        <v>101.89166910551049</v>
      </c>
      <c r="S25" s="211">
        <f>'[1]EV proj_BAU'!AA111*(1-[1]Use!$C$339)</f>
        <v>0</v>
      </c>
      <c r="T25" s="211">
        <f>'[1]EV proj_BAU'!AB111*(1-[1]Use!$C$339)</f>
        <v>100.4933276049984</v>
      </c>
      <c r="U25" s="211">
        <f>'[1]EV proj_BAU'!AC111*(1-[1]Use!$C$339)</f>
        <v>111.74636972142329</v>
      </c>
      <c r="V25" s="211"/>
      <c r="W25" s="212"/>
      <c r="Y25" s="163" t="str">
        <f>'[1]2019 U.S. consumption'!H62</f>
        <v>CA, US</v>
      </c>
      <c r="Z25" s="159" t="str">
        <f>'[1]2019 U.S. consumption'!I62</f>
        <v>CA, US</v>
      </c>
      <c r="AA25" s="172">
        <f>'[1]2019 U.S. consumption'!K62</f>
        <v>0.20319975650796424</v>
      </c>
      <c r="AB25" s="172">
        <f>AA25*[1]LCIA_reshoring!$F$8+[1]LCIA_reshoring!$F$9*[1]LCIA_reshoring!$F$4*AA25/SUM($AA$23:$AA$25)</f>
        <v>0.25768615975745607</v>
      </c>
      <c r="AC25" s="210">
        <f t="shared" si="36"/>
        <v>0.20319975650796424</v>
      </c>
      <c r="AD25" s="104">
        <f>[1]Transport!Z112</f>
        <v>0</v>
      </c>
      <c r="AE25" s="104">
        <f t="shared" si="33"/>
        <v>0</v>
      </c>
      <c r="AF25" s="104">
        <f t="shared" si="33"/>
        <v>0</v>
      </c>
      <c r="AG25" s="104">
        <f t="shared" si="33"/>
        <v>0</v>
      </c>
      <c r="AH25" s="104">
        <f t="shared" si="33"/>
        <v>0</v>
      </c>
      <c r="AI25" s="104">
        <f t="shared" si="33"/>
        <v>0</v>
      </c>
      <c r="AJ25" s="104">
        <f t="shared" si="33"/>
        <v>0</v>
      </c>
      <c r="AK25" s="104">
        <f t="shared" si="33"/>
        <v>0</v>
      </c>
      <c r="AL25" s="104">
        <f t="shared" si="33"/>
        <v>0</v>
      </c>
      <c r="AM25" s="104">
        <f t="shared" si="33"/>
        <v>0</v>
      </c>
      <c r="AN25" s="104">
        <f t="shared" si="33"/>
        <v>0</v>
      </c>
      <c r="AO25" s="104">
        <f t="shared" si="33"/>
        <v>0</v>
      </c>
      <c r="AP25" s="104">
        <f t="shared" si="33"/>
        <v>0</v>
      </c>
      <c r="AQ25" s="104">
        <f t="shared" si="33"/>
        <v>0</v>
      </c>
      <c r="AR25" s="104">
        <f t="shared" si="33"/>
        <v>0</v>
      </c>
      <c r="AS25" s="104">
        <f t="shared" si="33"/>
        <v>0</v>
      </c>
      <c r="AT25" s="104">
        <f t="shared" si="33"/>
        <v>0</v>
      </c>
      <c r="AU25" s="104">
        <f>[1]Transport!AA112</f>
        <v>0</v>
      </c>
      <c r="AV25" s="104">
        <f t="shared" si="37"/>
        <v>0</v>
      </c>
      <c r="AW25" s="104">
        <f t="shared" si="34"/>
        <v>0</v>
      </c>
      <c r="AX25" s="104">
        <f t="shared" si="34"/>
        <v>0</v>
      </c>
      <c r="AY25" s="104">
        <f t="shared" si="34"/>
        <v>0</v>
      </c>
      <c r="AZ25" s="104">
        <f t="shared" si="34"/>
        <v>0</v>
      </c>
      <c r="BA25" s="104">
        <f t="shared" si="34"/>
        <v>0</v>
      </c>
      <c r="BB25" s="104">
        <f t="shared" si="34"/>
        <v>0</v>
      </c>
      <c r="BC25" s="104">
        <f t="shared" si="34"/>
        <v>0</v>
      </c>
      <c r="BD25" s="104">
        <f t="shared" si="34"/>
        <v>0</v>
      </c>
      <c r="BE25" s="104">
        <f t="shared" si="34"/>
        <v>0</v>
      </c>
      <c r="BF25" s="104">
        <f t="shared" si="34"/>
        <v>0</v>
      </c>
      <c r="BG25" s="104">
        <f t="shared" si="34"/>
        <v>0</v>
      </c>
      <c r="BH25" s="104">
        <f t="shared" si="34"/>
        <v>0</v>
      </c>
      <c r="BI25" s="104">
        <f t="shared" si="34"/>
        <v>0</v>
      </c>
      <c r="BJ25" s="104">
        <f t="shared" si="34"/>
        <v>0</v>
      </c>
      <c r="BK25" s="122">
        <f t="shared" si="34"/>
        <v>0</v>
      </c>
      <c r="BO25" s="104" t="s">
        <v>62</v>
      </c>
      <c r="BP25" s="205">
        <v>5139.3551050241877</v>
      </c>
      <c r="BQ25" s="205">
        <v>8949.4034574341003</v>
      </c>
      <c r="BR25" s="205">
        <v>3285.5062278633723</v>
      </c>
      <c r="BS25" s="205">
        <v>690.37922781080204</v>
      </c>
      <c r="BT25" s="205">
        <v>633.27949667186124</v>
      </c>
      <c r="BU25" s="205">
        <v>692.71144509620808</v>
      </c>
      <c r="CL25" s="214">
        <f t="shared" si="45"/>
        <v>3.5814567727706512E-2</v>
      </c>
      <c r="CM25" s="179" t="str">
        <f t="shared" ref="CM25:CM32" si="47">CM47</f>
        <v>Belgium</v>
      </c>
      <c r="CN25" s="104" t="e">
        <f t="shared" ref="CN25:DC32" ca="1" si="48">CN93*$C$21+CN104*$C$22+CN115*$C$23+CN126*$C$24+CN137*$C$25+CN148*$C$26+CN159*$C$27</f>
        <v>#NAME?</v>
      </c>
      <c r="CO25" s="104" t="e">
        <f t="shared" ca="1" si="48"/>
        <v>#NAME?</v>
      </c>
      <c r="CP25" s="104" t="e">
        <f t="shared" ca="1" si="48"/>
        <v>#NAME?</v>
      </c>
      <c r="CQ25" s="104" t="e">
        <f t="shared" ca="1" si="48"/>
        <v>#NAME?</v>
      </c>
      <c r="CR25" s="104" t="e">
        <f t="shared" ca="1" si="48"/>
        <v>#NAME?</v>
      </c>
      <c r="CS25" s="104" t="e">
        <f t="shared" ca="1" si="48"/>
        <v>#NAME?</v>
      </c>
      <c r="CT25" s="104" t="e">
        <f t="shared" ca="1" si="48"/>
        <v>#NAME?</v>
      </c>
      <c r="CU25" s="104" t="e">
        <f t="shared" ca="1" si="48"/>
        <v>#NAME?</v>
      </c>
      <c r="CV25" s="104" t="e">
        <f t="shared" ca="1" si="48"/>
        <v>#NAME?</v>
      </c>
      <c r="CW25" s="104" t="e">
        <f t="shared" ca="1" si="48"/>
        <v>#NAME?</v>
      </c>
      <c r="CX25" s="104" t="e">
        <f t="shared" ca="1" si="48"/>
        <v>#NAME?</v>
      </c>
      <c r="CY25" s="104" t="e">
        <f t="shared" ca="1" si="48"/>
        <v>#NAME?</v>
      </c>
      <c r="CZ25" s="104" t="e">
        <f t="shared" ca="1" si="48"/>
        <v>#NAME?</v>
      </c>
      <c r="DA25" s="104" t="e">
        <f t="shared" ca="1" si="48"/>
        <v>#NAME?</v>
      </c>
      <c r="DB25" s="104" t="e">
        <f t="shared" ca="1" si="48"/>
        <v>#NAME?</v>
      </c>
      <c r="DC25" s="122" t="e">
        <f t="shared" ca="1" si="48"/>
        <v>#NAME?</v>
      </c>
    </row>
    <row r="26" spans="2:107" x14ac:dyDescent="0.2">
      <c r="B26" s="177" t="str">
        <f>'[1]LCIA_ally-shoring'!G362</f>
        <v>NV, US</v>
      </c>
      <c r="C26" s="203">
        <f>[1]LCIA_BAU!I331</f>
        <v>0.58711020187182972</v>
      </c>
      <c r="D26" s="203">
        <f>[1]LCIA_reshoring!I362</f>
        <v>0.85018617675708763</v>
      </c>
      <c r="E26" s="213">
        <f>'[1]LCIA_ally-shoring'!I362</f>
        <v>0.58711020187182972</v>
      </c>
      <c r="G26" s="174" t="str">
        <f>[1]LCIA_reshoring!I2</f>
        <v>Cobalt</v>
      </c>
      <c r="H26" s="211"/>
      <c r="I26" s="211"/>
      <c r="J26" s="211"/>
      <c r="K26" s="211"/>
      <c r="L26" s="211"/>
      <c r="M26" s="211"/>
      <c r="N26" s="211"/>
      <c r="O26" s="211">
        <f>'[1]EV proj_BAU'!AJ73*[1]LCI!$D$31*(1-[1]Use!$C$340)</f>
        <v>4.6884823161445516E-2</v>
      </c>
      <c r="P26" s="211"/>
      <c r="Q26" s="211"/>
      <c r="R26" s="211"/>
      <c r="S26" s="211"/>
      <c r="T26" s="211"/>
      <c r="U26" s="211"/>
      <c r="V26" s="211"/>
      <c r="W26" s="212">
        <f>'[1]EV proj_BAU'!AK73*[1]LCI!$D$31*(1-[1]Use!$C$340)</f>
        <v>9.6028498487204475E-2</v>
      </c>
      <c r="Y26" s="163" t="str">
        <f>'[1]2019 U.S. consumption'!H63</f>
        <v>MI, US</v>
      </c>
      <c r="Z26" s="159" t="str">
        <f>'[1]2019 U.S. consumption'!I63</f>
        <v>Canada</v>
      </c>
      <c r="AA26" s="172">
        <f>'[1]2019 U.S. consumption'!K63</f>
        <v>6.1454665564233497E-3</v>
      </c>
      <c r="AB26" s="173">
        <f>AA26*[1]LCIA_reshoring!$F$8+[1]LCIA_reshoring!$F$9*[1]LCIA_reshoring!$F$3*AA26/SUM($AA$16:$AA$22,$AA$26:$AA$30)</f>
        <v>0</v>
      </c>
      <c r="AC26" s="210">
        <f t="shared" si="36"/>
        <v>6.1454665564233497E-3</v>
      </c>
      <c r="AD26" s="104">
        <f>[1]Transport!Z137</f>
        <v>0</v>
      </c>
      <c r="AE26" s="104">
        <f t="shared" si="33"/>
        <v>0</v>
      </c>
      <c r="AF26" s="104">
        <f t="shared" si="33"/>
        <v>0</v>
      </c>
      <c r="AG26" s="104">
        <f t="shared" si="33"/>
        <v>0</v>
      </c>
      <c r="AH26" s="104">
        <f t="shared" si="33"/>
        <v>0</v>
      </c>
      <c r="AI26" s="104">
        <f t="shared" si="33"/>
        <v>0</v>
      </c>
      <c r="AJ26" s="104">
        <f t="shared" si="33"/>
        <v>0</v>
      </c>
      <c r="AK26" s="104">
        <f t="shared" si="33"/>
        <v>0</v>
      </c>
      <c r="AL26" s="104">
        <f t="shared" si="33"/>
        <v>0</v>
      </c>
      <c r="AM26" s="104">
        <f t="shared" si="33"/>
        <v>0</v>
      </c>
      <c r="AN26" s="104">
        <f t="shared" si="33"/>
        <v>0</v>
      </c>
      <c r="AO26" s="104">
        <f t="shared" si="33"/>
        <v>0</v>
      </c>
      <c r="AP26" s="104">
        <f t="shared" si="33"/>
        <v>0</v>
      </c>
      <c r="AQ26" s="104">
        <f t="shared" si="33"/>
        <v>0</v>
      </c>
      <c r="AR26" s="104">
        <f t="shared" si="33"/>
        <v>0</v>
      </c>
      <c r="AS26" s="104">
        <f t="shared" si="33"/>
        <v>0</v>
      </c>
      <c r="AT26" s="104">
        <f t="shared" si="33"/>
        <v>0</v>
      </c>
      <c r="AU26" s="104">
        <f>[1]Transport!AA137</f>
        <v>3780.2678053721047</v>
      </c>
      <c r="AV26" s="104">
        <f t="shared" si="37"/>
        <v>590.36383216091713</v>
      </c>
      <c r="AW26" s="104">
        <f t="shared" si="34"/>
        <v>578.2772204231934</v>
      </c>
      <c r="AX26" s="104">
        <f t="shared" si="34"/>
        <v>571.3013789669717</v>
      </c>
      <c r="AY26" s="104">
        <f t="shared" si="34"/>
        <v>556.92833056309178</v>
      </c>
      <c r="AZ26" s="104">
        <f t="shared" si="34"/>
        <v>567.49307785685312</v>
      </c>
      <c r="BA26" s="104">
        <f t="shared" si="34"/>
        <v>567.19086936129986</v>
      </c>
      <c r="BB26" s="104">
        <f t="shared" si="34"/>
        <v>666.67967725975211</v>
      </c>
      <c r="BC26" s="104">
        <f t="shared" si="34"/>
        <v>1040.0645240201713</v>
      </c>
      <c r="BD26" s="104">
        <f t="shared" si="34"/>
        <v>1001.1067065995717</v>
      </c>
      <c r="BE26" s="104">
        <f t="shared" si="34"/>
        <v>978.32357936291692</v>
      </c>
      <c r="BF26" s="104">
        <f t="shared" si="34"/>
        <v>963.13814446709125</v>
      </c>
      <c r="BG26" s="104">
        <f t="shared" si="34"/>
        <v>840.13362323715012</v>
      </c>
      <c r="BH26" s="104">
        <f t="shared" si="34"/>
        <v>957.63584768766827</v>
      </c>
      <c r="BI26" s="104">
        <f t="shared" si="34"/>
        <v>954.03947064073429</v>
      </c>
      <c r="BJ26" s="104">
        <f t="shared" si="34"/>
        <v>1079.7316383554944</v>
      </c>
      <c r="BK26" s="122">
        <f t="shared" si="34"/>
        <v>1269.5338047718346</v>
      </c>
      <c r="BO26" s="104" t="s">
        <v>66</v>
      </c>
      <c r="BP26" s="205">
        <v>4981.8222019160012</v>
      </c>
      <c r="BQ26" s="205">
        <v>10527.246189187616</v>
      </c>
      <c r="BR26" s="205">
        <v>4158.0469025330985</v>
      </c>
      <c r="BS26" s="205">
        <v>855.1366317545021</v>
      </c>
      <c r="BT26" s="205">
        <v>697.65935648823393</v>
      </c>
      <c r="BU26" s="205">
        <v>801.7275317013499</v>
      </c>
      <c r="CL26" s="214">
        <f t="shared" si="45"/>
        <v>2.6607649312808002E-2</v>
      </c>
      <c r="CM26" s="179" t="str">
        <f t="shared" si="47"/>
        <v>Hungary</v>
      </c>
      <c r="CN26" s="104" t="e">
        <f t="shared" ca="1" si="48"/>
        <v>#NAME?</v>
      </c>
      <c r="CO26" s="104" t="e">
        <f t="shared" ca="1" si="48"/>
        <v>#NAME?</v>
      </c>
      <c r="CP26" s="104" t="e">
        <f t="shared" ca="1" si="48"/>
        <v>#NAME?</v>
      </c>
      <c r="CQ26" s="104" t="e">
        <f t="shared" ca="1" si="48"/>
        <v>#NAME?</v>
      </c>
      <c r="CR26" s="104" t="e">
        <f t="shared" ca="1" si="48"/>
        <v>#NAME?</v>
      </c>
      <c r="CS26" s="104" t="e">
        <f t="shared" ca="1" si="48"/>
        <v>#NAME?</v>
      </c>
      <c r="CT26" s="104" t="e">
        <f t="shared" ca="1" si="48"/>
        <v>#NAME?</v>
      </c>
      <c r="CU26" s="104" t="e">
        <f t="shared" ca="1" si="48"/>
        <v>#NAME?</v>
      </c>
      <c r="CV26" s="104" t="e">
        <f t="shared" ca="1" si="48"/>
        <v>#NAME?</v>
      </c>
      <c r="CW26" s="104" t="e">
        <f t="shared" ca="1" si="48"/>
        <v>#NAME?</v>
      </c>
      <c r="CX26" s="104" t="e">
        <f t="shared" ca="1" si="48"/>
        <v>#NAME?</v>
      </c>
      <c r="CY26" s="104" t="e">
        <f t="shared" ca="1" si="48"/>
        <v>#NAME?</v>
      </c>
      <c r="CZ26" s="104" t="e">
        <f t="shared" ca="1" si="48"/>
        <v>#NAME?</v>
      </c>
      <c r="DA26" s="104" t="e">
        <f t="shared" ca="1" si="48"/>
        <v>#NAME?</v>
      </c>
      <c r="DB26" s="104" t="e">
        <f t="shared" ca="1" si="48"/>
        <v>#NAME?</v>
      </c>
      <c r="DC26" s="122" t="e">
        <f t="shared" ca="1" si="48"/>
        <v>#NAME?</v>
      </c>
    </row>
    <row r="27" spans="2:107" x14ac:dyDescent="0.2">
      <c r="B27" s="180" t="str">
        <f>'[1]LCIA_ally-shoring'!G363</f>
        <v>Japan</v>
      </c>
      <c r="C27" s="215">
        <f>[1]LCIA_BAU!I332</f>
        <v>0.21586482798306408</v>
      </c>
      <c r="D27" s="215">
        <f>[1]LCIA_reshoring!I363</f>
        <v>0</v>
      </c>
      <c r="E27" s="216">
        <f>'[1]LCIA_ally-shoring'!I363</f>
        <v>0.21586482798306408</v>
      </c>
      <c r="G27" s="163" t="s">
        <v>321</v>
      </c>
      <c r="H27" s="211">
        <f>'[1]EV proj_BAU'!R112*(1-[1]Use!$C$340)</f>
        <v>13.519569600000002</v>
      </c>
      <c r="I27" s="211">
        <f>'[1]EV proj_BAU'!S112*(1-[1]Use!$C$340)</f>
        <v>5.3968896000000006</v>
      </c>
      <c r="J27" s="211">
        <f>'[1]EV proj_BAU'!T112*(1-[1]Use!$C$340)</f>
        <v>9.1330200000000001</v>
      </c>
      <c r="K27" s="211">
        <f>'[1]EV proj_BAU'!U112*(1-[1]Use!$C$340)</f>
        <v>0</v>
      </c>
      <c r="L27" s="211">
        <f>'[1]EV proj_BAU'!V112*(1-[1]Use!$C$340)</f>
        <v>2.586155118607441</v>
      </c>
      <c r="M27" s="211">
        <f>'[1]EV proj_BAU'!W112*(1-[1]Use!$C$340)</f>
        <v>2.8757630664662188</v>
      </c>
      <c r="N27" s="211"/>
      <c r="O27" s="211"/>
      <c r="P27" s="211">
        <f>'[1]EV proj_BAU'!X112*(1-[1]Use!$C$340)</f>
        <v>26.591155199999999</v>
      </c>
      <c r="Q27" s="211">
        <f>'[1]EV proj_BAU'!Y112*(1-[1]Use!$C$340)</f>
        <v>10.614758399999999</v>
      </c>
      <c r="R27" s="211">
        <f>'[1]EV proj_BAU'!Z112*(1-[1]Use!$C$340)</f>
        <v>17.963640000000002</v>
      </c>
      <c r="S27" s="211">
        <f>'[1]EV proj_BAU'!AA112*(1-[1]Use!$C$340)</f>
        <v>0</v>
      </c>
      <c r="T27" s="211">
        <f>'[1]EV proj_BAU'!AB112*(1-[1]Use!$C$340)</f>
        <v>5.0867749214769207</v>
      </c>
      <c r="U27" s="211">
        <f>'[1]EV proj_BAU'!AC112*(1-[1]Use!$C$340)</f>
        <v>5.6563818176994154</v>
      </c>
      <c r="V27" s="211"/>
      <c r="W27" s="212"/>
      <c r="Y27" s="163" t="str">
        <f>'[1]2019 U.S. consumption'!H64</f>
        <v>MI, US</v>
      </c>
      <c r="Z27" s="159" t="str">
        <f>'[1]2019 U.S. consumption'!I64</f>
        <v>Mexico</v>
      </c>
      <c r="AA27" s="172">
        <f>'[1]2019 U.S. consumption'!K64</f>
        <v>3.7554923917595862E-3</v>
      </c>
      <c r="AB27" s="173">
        <f>AA27*[1]LCIA_reshoring!$F$8+[1]LCIA_reshoring!$F$9*[1]LCIA_reshoring!$F$3*AA27/SUM($AA$16:$AA$22,$AA$26:$AA$30)</f>
        <v>0</v>
      </c>
      <c r="AC27" s="210">
        <f t="shared" si="36"/>
        <v>3.7554923917595862E-3</v>
      </c>
      <c r="AD27" s="104">
        <f>[1]Transport!Z142</f>
        <v>0</v>
      </c>
      <c r="AE27" s="104">
        <f t="shared" si="33"/>
        <v>0</v>
      </c>
      <c r="AF27" s="104">
        <f t="shared" si="33"/>
        <v>0</v>
      </c>
      <c r="AG27" s="104">
        <f t="shared" si="33"/>
        <v>0</v>
      </c>
      <c r="AH27" s="104">
        <f t="shared" si="33"/>
        <v>0</v>
      </c>
      <c r="AI27" s="104">
        <f t="shared" si="33"/>
        <v>0</v>
      </c>
      <c r="AJ27" s="104">
        <f t="shared" si="33"/>
        <v>0</v>
      </c>
      <c r="AK27" s="104">
        <f t="shared" si="33"/>
        <v>0</v>
      </c>
      <c r="AL27" s="104">
        <f t="shared" si="33"/>
        <v>0</v>
      </c>
      <c r="AM27" s="104">
        <f t="shared" si="33"/>
        <v>0</v>
      </c>
      <c r="AN27" s="104">
        <f t="shared" si="33"/>
        <v>0</v>
      </c>
      <c r="AO27" s="104">
        <f t="shared" si="33"/>
        <v>0</v>
      </c>
      <c r="AP27" s="104">
        <f t="shared" si="33"/>
        <v>0</v>
      </c>
      <c r="AQ27" s="104">
        <f t="shared" si="33"/>
        <v>0</v>
      </c>
      <c r="AR27" s="104">
        <f t="shared" si="33"/>
        <v>0</v>
      </c>
      <c r="AS27" s="104">
        <f t="shared" si="33"/>
        <v>0</v>
      </c>
      <c r="AT27" s="104">
        <f t="shared" si="33"/>
        <v>0</v>
      </c>
      <c r="AU27" s="104">
        <f>[1]Transport!AA142</f>
        <v>3770.2198917209312</v>
      </c>
      <c r="AV27" s="104">
        <f t="shared" si="37"/>
        <v>588.79465105689621</v>
      </c>
      <c r="AW27" s="104">
        <f t="shared" si="34"/>
        <v>576.74016541111314</v>
      </c>
      <c r="AX27" s="104">
        <f t="shared" si="34"/>
        <v>569.78286567103555</v>
      </c>
      <c r="AY27" s="104">
        <f t="shared" si="34"/>
        <v>555.44802068466527</v>
      </c>
      <c r="AZ27" s="104">
        <f t="shared" si="34"/>
        <v>565.98468698680915</v>
      </c>
      <c r="BA27" s="104">
        <f t="shared" si="34"/>
        <v>565.68328175838519</v>
      </c>
      <c r="BB27" s="104">
        <f t="shared" si="34"/>
        <v>664.90764941014345</v>
      </c>
      <c r="BC27" s="104">
        <f t="shared" si="34"/>
        <v>1037.3000430185468</v>
      </c>
      <c r="BD27" s="104">
        <f t="shared" si="34"/>
        <v>998.44577508323084</v>
      </c>
      <c r="BE27" s="104">
        <f t="shared" si="34"/>
        <v>975.72320516869286</v>
      </c>
      <c r="BF27" s="104">
        <f t="shared" si="34"/>
        <v>960.57813300546832</v>
      </c>
      <c r="BG27" s="104">
        <f t="shared" si="34"/>
        <v>837.90055655077981</v>
      </c>
      <c r="BH27" s="104">
        <f t="shared" si="34"/>
        <v>955.09046127531929</v>
      </c>
      <c r="BI27" s="104">
        <f t="shared" si="34"/>
        <v>951.50364336225766</v>
      </c>
      <c r="BJ27" s="104">
        <f t="shared" si="34"/>
        <v>1076.8617225645498</v>
      </c>
      <c r="BK27" s="122">
        <f t="shared" si="34"/>
        <v>1266.1593967392967</v>
      </c>
      <c r="BO27" s="104" t="s">
        <v>65</v>
      </c>
      <c r="BP27" s="205">
        <v>5251.6190743662501</v>
      </c>
      <c r="BQ27" s="205">
        <v>11607.662317143342</v>
      </c>
      <c r="BR27" s="205">
        <v>4345.2401488137402</v>
      </c>
      <c r="BS27" s="205">
        <v>873.35244791604077</v>
      </c>
      <c r="BT27" s="205">
        <v>709.59208923857659</v>
      </c>
      <c r="BU27" s="205">
        <v>808.3574445710118</v>
      </c>
      <c r="CL27" s="214">
        <f t="shared" si="45"/>
        <v>6.8727063945112937E-2</v>
      </c>
      <c r="CM27" s="179" t="str">
        <f t="shared" si="47"/>
        <v>MI, US</v>
      </c>
      <c r="CN27" s="104" t="e">
        <f t="shared" ca="1" si="48"/>
        <v>#NAME?</v>
      </c>
      <c r="CO27" s="104" t="e">
        <f t="shared" ca="1" si="48"/>
        <v>#NAME?</v>
      </c>
      <c r="CP27" s="104" t="e">
        <f t="shared" ca="1" si="48"/>
        <v>#NAME?</v>
      </c>
      <c r="CQ27" s="104" t="e">
        <f t="shared" ca="1" si="48"/>
        <v>#NAME?</v>
      </c>
      <c r="CR27" s="104" t="e">
        <f t="shared" ca="1" si="48"/>
        <v>#NAME?</v>
      </c>
      <c r="CS27" s="104" t="e">
        <f t="shared" ca="1" si="48"/>
        <v>#NAME?</v>
      </c>
      <c r="CT27" s="104" t="e">
        <f t="shared" ca="1" si="48"/>
        <v>#NAME?</v>
      </c>
      <c r="CU27" s="104" t="e">
        <f t="shared" ca="1" si="48"/>
        <v>#NAME?</v>
      </c>
      <c r="CV27" s="104" t="e">
        <f t="shared" ca="1" si="48"/>
        <v>#NAME?</v>
      </c>
      <c r="CW27" s="104" t="e">
        <f t="shared" ca="1" si="48"/>
        <v>#NAME?</v>
      </c>
      <c r="CX27" s="104" t="e">
        <f t="shared" ca="1" si="48"/>
        <v>#NAME?</v>
      </c>
      <c r="CY27" s="104" t="e">
        <f t="shared" ca="1" si="48"/>
        <v>#NAME?</v>
      </c>
      <c r="CZ27" s="104" t="e">
        <f t="shared" ca="1" si="48"/>
        <v>#NAME?</v>
      </c>
      <c r="DA27" s="104" t="e">
        <f t="shared" ca="1" si="48"/>
        <v>#NAME?</v>
      </c>
      <c r="DB27" s="104" t="e">
        <f t="shared" ca="1" si="48"/>
        <v>#NAME?</v>
      </c>
      <c r="DC27" s="122" t="e">
        <f t="shared" ca="1" si="48"/>
        <v>#NAME?</v>
      </c>
    </row>
    <row r="28" spans="2:107" x14ac:dyDescent="0.2">
      <c r="G28" s="174" t="str">
        <f>[1]LCIA_reshoring!J2</f>
        <v>Lithium</v>
      </c>
      <c r="H28" s="211"/>
      <c r="I28" s="211"/>
      <c r="J28" s="211"/>
      <c r="K28" s="211"/>
      <c r="L28" s="211"/>
      <c r="M28" s="211"/>
      <c r="N28" s="211">
        <f>'[1]EV proj_BAU'!AF77*[1]LCI!$T$6</f>
        <v>6.6271198514998906</v>
      </c>
      <c r="O28" s="211">
        <f>'[1]EV proj_BAU'!AJ77*[1]LCI!$T$6</f>
        <v>9.9176779239379265</v>
      </c>
      <c r="P28" s="211"/>
      <c r="Q28" s="211"/>
      <c r="R28" s="211"/>
      <c r="S28" s="211"/>
      <c r="T28" s="211"/>
      <c r="U28" s="211"/>
      <c r="V28" s="211">
        <f>'[1]EV proj_BAU'!AG77*[1]LCI!$T$6</f>
        <v>13.364218605142385</v>
      </c>
      <c r="W28" s="212">
        <f>'[1]EV proj_BAU'!AK77*[1]LCI!$T$6</f>
        <v>20.180225325688973</v>
      </c>
      <c r="Y28" s="163" t="str">
        <f>'[1]2019 U.S. consumption'!H65</f>
        <v>Japan</v>
      </c>
      <c r="Z28" s="159" t="str">
        <f>'[1]2019 U.S. consumption'!I65</f>
        <v>Japan</v>
      </c>
      <c r="AA28" s="172">
        <f>'[1]2019 U.S. consumption'!K65</f>
        <v>2.8027917296783656E-2</v>
      </c>
      <c r="AB28" s="173">
        <f>AA28*[1]LCIA_reshoring!$F$8+[1]LCIA_reshoring!$F$9*[1]LCIA_reshoring!$F$3*AA28/SUM($AA$16:$AA$22,$AA$26:$AA$30)</f>
        <v>0</v>
      </c>
      <c r="AC28" s="210">
        <f t="shared" si="36"/>
        <v>2.8027917296783656E-2</v>
      </c>
      <c r="AD28" s="104">
        <f>[1]Transport!Z147</f>
        <v>8852.6976130126332</v>
      </c>
      <c r="AE28" s="104">
        <f t="shared" si="33"/>
        <v>1382.5244022005202</v>
      </c>
      <c r="AF28" s="104">
        <f t="shared" si="33"/>
        <v>1354.2197623208003</v>
      </c>
      <c r="AG28" s="104">
        <f t="shared" si="33"/>
        <v>1337.883614146195</v>
      </c>
      <c r="AH28" s="104">
        <f t="shared" si="33"/>
        <v>1304.2245566804984</v>
      </c>
      <c r="AI28" s="104">
        <f t="shared" si="33"/>
        <v>1328.9652676472326</v>
      </c>
      <c r="AJ28" s="104">
        <f t="shared" si="33"/>
        <v>1328.2575504787785</v>
      </c>
      <c r="AK28" s="104">
        <f t="shared" si="33"/>
        <v>1561.2421900729582</v>
      </c>
      <c r="AL28" s="104">
        <f t="shared" si="33"/>
        <v>2435.6413892391352</v>
      </c>
      <c r="AM28" s="104">
        <f t="shared" si="33"/>
        <v>2344.4092874294661</v>
      </c>
      <c r="AN28" s="104">
        <f t="shared" si="33"/>
        <v>2291.0553594833359</v>
      </c>
      <c r="AO28" s="104">
        <f t="shared" si="33"/>
        <v>2255.4938410470513</v>
      </c>
      <c r="AP28" s="104">
        <f t="shared" si="33"/>
        <v>1967.4396905091967</v>
      </c>
      <c r="AQ28" s="104">
        <f t="shared" si="33"/>
        <v>2242.6084657051074</v>
      </c>
      <c r="AR28" s="104">
        <f t="shared" si="33"/>
        <v>2234.1864067034567</v>
      </c>
      <c r="AS28" s="104">
        <f t="shared" si="33"/>
        <v>2528.5345350348862</v>
      </c>
      <c r="AT28" s="104">
        <f t="shared" si="33"/>
        <v>2973.0165855369059</v>
      </c>
      <c r="AU28" s="104">
        <f>[1]Transport!AA147</f>
        <v>160.94</v>
      </c>
      <c r="AV28" s="104">
        <f t="shared" si="37"/>
        <v>25.133974638769153</v>
      </c>
      <c r="AW28" s="104">
        <f t="shared" si="34"/>
        <v>24.619402816554622</v>
      </c>
      <c r="AX28" s="104">
        <f t="shared" si="34"/>
        <v>24.322415412019712</v>
      </c>
      <c r="AY28" s="104">
        <f t="shared" si="34"/>
        <v>23.710501513529994</v>
      </c>
      <c r="AZ28" s="104">
        <f t="shared" si="34"/>
        <v>24.160281930420478</v>
      </c>
      <c r="BA28" s="104">
        <f t="shared" si="34"/>
        <v>24.147415795591296</v>
      </c>
      <c r="BB28" s="104">
        <f t="shared" si="34"/>
        <v>28.383022786297822</v>
      </c>
      <c r="BC28" s="104">
        <f t="shared" si="34"/>
        <v>44.279398474873339</v>
      </c>
      <c r="BD28" s="104">
        <f t="shared" si="34"/>
        <v>42.620819914179506</v>
      </c>
      <c r="BE28" s="104">
        <f t="shared" si="34"/>
        <v>41.650857814601139</v>
      </c>
      <c r="BF28" s="104">
        <f t="shared" si="34"/>
        <v>41.004357614625604</v>
      </c>
      <c r="BG28" s="104">
        <f t="shared" si="34"/>
        <v>35.767599621285996</v>
      </c>
      <c r="BH28" s="104">
        <f t="shared" si="34"/>
        <v>40.770104463983223</v>
      </c>
      <c r="BI28" s="104">
        <f t="shared" si="34"/>
        <v>40.616993374575479</v>
      </c>
      <c r="BJ28" s="104">
        <f t="shared" si="34"/>
        <v>45.968174431977395</v>
      </c>
      <c r="BK28" s="122">
        <f t="shared" si="34"/>
        <v>54.048755553673601</v>
      </c>
      <c r="BO28" s="104" t="s">
        <v>64</v>
      </c>
      <c r="BP28" s="205">
        <v>4855.2490875244803</v>
      </c>
      <c r="BQ28" s="205">
        <v>4552.0112603272701</v>
      </c>
      <c r="BR28" s="205">
        <v>2926.6002953457141</v>
      </c>
      <c r="BS28" s="205">
        <v>777.64173343687821</v>
      </c>
      <c r="BT28" s="205">
        <v>689.29076165354672</v>
      </c>
      <c r="BU28" s="205">
        <v>823.53535578903529</v>
      </c>
      <c r="CL28" s="214">
        <f t="shared" si="45"/>
        <v>1.4753449048443543E-2</v>
      </c>
      <c r="CM28" s="179" t="str">
        <f t="shared" si="47"/>
        <v>Korea</v>
      </c>
      <c r="CN28" s="104" t="e">
        <f t="shared" ca="1" si="48"/>
        <v>#NAME?</v>
      </c>
      <c r="CO28" s="104" t="e">
        <f t="shared" ca="1" si="48"/>
        <v>#NAME?</v>
      </c>
      <c r="CP28" s="104" t="e">
        <f t="shared" ca="1" si="48"/>
        <v>#NAME?</v>
      </c>
      <c r="CQ28" s="104" t="e">
        <f t="shared" ca="1" si="48"/>
        <v>#NAME?</v>
      </c>
      <c r="CR28" s="104" t="e">
        <f t="shared" ca="1" si="48"/>
        <v>#NAME?</v>
      </c>
      <c r="CS28" s="104" t="e">
        <f t="shared" ca="1" si="48"/>
        <v>#NAME?</v>
      </c>
      <c r="CT28" s="104" t="e">
        <f t="shared" ca="1" si="48"/>
        <v>#NAME?</v>
      </c>
      <c r="CU28" s="104" t="e">
        <f t="shared" ca="1" si="48"/>
        <v>#NAME?</v>
      </c>
      <c r="CV28" s="104" t="e">
        <f t="shared" ca="1" si="48"/>
        <v>#NAME?</v>
      </c>
      <c r="CW28" s="104" t="e">
        <f t="shared" ca="1" si="48"/>
        <v>#NAME?</v>
      </c>
      <c r="CX28" s="104" t="e">
        <f t="shared" ca="1" si="48"/>
        <v>#NAME?</v>
      </c>
      <c r="CY28" s="104" t="e">
        <f t="shared" ca="1" si="48"/>
        <v>#NAME?</v>
      </c>
      <c r="CZ28" s="104" t="e">
        <f t="shared" ca="1" si="48"/>
        <v>#NAME?</v>
      </c>
      <c r="DA28" s="104" t="e">
        <f t="shared" ca="1" si="48"/>
        <v>#NAME?</v>
      </c>
      <c r="DB28" s="104" t="e">
        <f t="shared" ca="1" si="48"/>
        <v>#NAME?</v>
      </c>
      <c r="DC28" s="122" t="e">
        <f t="shared" ca="1" si="48"/>
        <v>#NAME?</v>
      </c>
    </row>
    <row r="29" spans="2:107" x14ac:dyDescent="0.2">
      <c r="G29" s="174" t="s">
        <v>322</v>
      </c>
      <c r="H29" s="211">
        <f>'[1]EV proj_BAU'!R107</f>
        <v>16.789008000000003</v>
      </c>
      <c r="I29" s="211">
        <f>'[1]EV proj_BAU'!S107</f>
        <v>0</v>
      </c>
      <c r="J29" s="211">
        <f>'[1]EV proj_BAU'!T107</f>
        <v>0</v>
      </c>
      <c r="K29" s="211">
        <f>'[1]EV proj_BAU'!U107</f>
        <v>0</v>
      </c>
      <c r="L29" s="211">
        <f>'[1]EV proj_BAU'!V107</f>
        <v>0</v>
      </c>
      <c r="M29" s="211">
        <f>'[1]EV proj_BAU'!W107</f>
        <v>0</v>
      </c>
      <c r="N29" s="211">
        <f>'[1]EV proj_BAU'!AF81*[1]LCI!$Y$15+'[1]EV proj_BAU'!AF84*[1]LCI!$AF$6</f>
        <v>0.93761262662934541</v>
      </c>
      <c r="O29" s="211"/>
      <c r="P29" s="211">
        <f>'[1]EV proj_BAU'!X107</f>
        <v>33.021695999999999</v>
      </c>
      <c r="Q29" s="211">
        <f>'[1]EV proj_BAU'!Y107</f>
        <v>0</v>
      </c>
      <c r="R29" s="211">
        <f>'[1]EV proj_BAU'!Z107</f>
        <v>0</v>
      </c>
      <c r="S29" s="211">
        <f>'[1]EV proj_BAU'!AA107</f>
        <v>0</v>
      </c>
      <c r="T29" s="211">
        <f>'[1]EV proj_BAU'!AB107</f>
        <v>0</v>
      </c>
      <c r="U29" s="211">
        <f>'[1]EV proj_BAU'!AC107</f>
        <v>0</v>
      </c>
      <c r="V29" s="211">
        <f>'[1]EV proj_BAU'!AG81*[1]LCI!$Y$15+'[1]EV proj_BAU'!AG84*[1]LCI!$AF$6</f>
        <v>1.8031337973238393</v>
      </c>
      <c r="W29" s="212"/>
      <c r="Y29" s="163" t="str">
        <f>'[1]2019 U.S. consumption'!H66</f>
        <v>Germany</v>
      </c>
      <c r="Z29" s="159" t="str">
        <f>'[1]2019 U.S. consumption'!I66</f>
        <v>AL, U.S.</v>
      </c>
      <c r="AA29" s="172">
        <f>'[1]2019 U.S. consumption'!K66</f>
        <v>1.7578390060672866E-3</v>
      </c>
      <c r="AB29" s="173">
        <f>AA29*[1]LCIA_reshoring!$F$8+[1]LCIA_reshoring!$F$9*[1]LCIA_reshoring!$F$3*AA29/SUM($AA$16:$AA$22,$AA$26:$AA$30)</f>
        <v>0</v>
      </c>
      <c r="AC29" s="210">
        <f t="shared" si="36"/>
        <v>1.7578390060672866E-3</v>
      </c>
      <c r="AD29" s="104">
        <f>[1]Transport!Z162</f>
        <v>7850.0778721932675</v>
      </c>
      <c r="AE29" s="104">
        <f t="shared" si="33"/>
        <v>1225.9454340255281</v>
      </c>
      <c r="AF29" s="104">
        <f t="shared" si="33"/>
        <v>1200.8464600276379</v>
      </c>
      <c r="AG29" s="104">
        <f t="shared" si="33"/>
        <v>1186.3604761040663</v>
      </c>
      <c r="AH29" s="104">
        <f t="shared" si="33"/>
        <v>1156.5135036036211</v>
      </c>
      <c r="AI29" s="104">
        <f t="shared" si="33"/>
        <v>1178.4521844659168</v>
      </c>
      <c r="AJ29" s="104">
        <f t="shared" si="33"/>
        <v>1177.8246204027676</v>
      </c>
      <c r="AK29" s="104">
        <f t="shared" si="33"/>
        <v>1384.4223879748592</v>
      </c>
      <c r="AL29" s="104">
        <f t="shared" si="33"/>
        <v>2159.7907677496678</v>
      </c>
      <c r="AM29" s="104">
        <f t="shared" si="33"/>
        <v>2078.8912346404541</v>
      </c>
      <c r="AN29" s="104">
        <f t="shared" si="33"/>
        <v>2031.5799508404903</v>
      </c>
      <c r="AO29" s="104">
        <f t="shared" si="33"/>
        <v>2000.0459821925683</v>
      </c>
      <c r="AP29" s="104">
        <f t="shared" si="33"/>
        <v>1744.6156476234964</v>
      </c>
      <c r="AQ29" s="104">
        <f t="shared" si="33"/>
        <v>1988.6199509116609</v>
      </c>
      <c r="AR29" s="104">
        <f t="shared" si="33"/>
        <v>1981.1517393113927</v>
      </c>
      <c r="AS29" s="104">
        <f t="shared" si="33"/>
        <v>2242.1632219062135</v>
      </c>
      <c r="AT29" s="104">
        <f t="shared" si="33"/>
        <v>2636.3050825865303</v>
      </c>
      <c r="AU29" s="104">
        <f>[1]Transport!AA162</f>
        <v>3386.770814101149</v>
      </c>
      <c r="AV29" s="104">
        <f t="shared" si="37"/>
        <v>528.91146855313684</v>
      </c>
      <c r="AW29" s="104">
        <f t="shared" si="34"/>
        <v>518.0829807363416</v>
      </c>
      <c r="AX29" s="104">
        <f t="shared" si="34"/>
        <v>511.83327106917073</v>
      </c>
      <c r="AY29" s="104">
        <f t="shared" si="34"/>
        <v>498.95634717114763</v>
      </c>
      <c r="AZ29" s="104">
        <f t="shared" si="34"/>
        <v>508.42138500312814</v>
      </c>
      <c r="BA29" s="104">
        <f t="shared" si="34"/>
        <v>508.15063410260768</v>
      </c>
      <c r="BB29" s="104">
        <f t="shared" si="34"/>
        <v>597.28341735181641</v>
      </c>
      <c r="BC29" s="104">
        <f t="shared" si="34"/>
        <v>931.80175481953495</v>
      </c>
      <c r="BD29" s="104">
        <f t="shared" si="34"/>
        <v>896.89914849263198</v>
      </c>
      <c r="BE29" s="104">
        <f t="shared" si="34"/>
        <v>876.48757070192562</v>
      </c>
      <c r="BF29" s="104">
        <f t="shared" si="34"/>
        <v>862.88282353784143</v>
      </c>
      <c r="BG29" s="104">
        <f t="shared" si="34"/>
        <v>752.68213301743947</v>
      </c>
      <c r="BH29" s="104">
        <f t="shared" si="34"/>
        <v>857.9532738068433</v>
      </c>
      <c r="BI29" s="104">
        <f t="shared" si="34"/>
        <v>854.73125212844525</v>
      </c>
      <c r="BJ29" s="104">
        <f t="shared" si="34"/>
        <v>967.33982567249711</v>
      </c>
      <c r="BK29" s="122">
        <f t="shared" si="34"/>
        <v>1137.385036955817</v>
      </c>
      <c r="BO29" s="104" t="s">
        <v>63</v>
      </c>
      <c r="BP29" s="205">
        <v>5950.7847929505888</v>
      </c>
      <c r="BQ29" s="205">
        <v>6523.4520594274127</v>
      </c>
      <c r="BR29" s="205">
        <v>3092.2702584681024</v>
      </c>
      <c r="BS29" s="205">
        <v>837.41253455662638</v>
      </c>
      <c r="BT29" s="205">
        <v>804.76003393577719</v>
      </c>
      <c r="BU29" s="205">
        <v>914.98538849843965</v>
      </c>
      <c r="CL29" s="214">
        <f t="shared" si="45"/>
        <v>1.6392877202870991E-2</v>
      </c>
      <c r="CM29" s="179" t="str">
        <f t="shared" si="47"/>
        <v>Poland</v>
      </c>
      <c r="CN29" s="104" t="e">
        <f t="shared" ca="1" si="48"/>
        <v>#NAME?</v>
      </c>
      <c r="CO29" s="104" t="e">
        <f t="shared" ca="1" si="48"/>
        <v>#NAME?</v>
      </c>
      <c r="CP29" s="104" t="e">
        <f t="shared" ca="1" si="48"/>
        <v>#NAME?</v>
      </c>
      <c r="CQ29" s="104" t="e">
        <f t="shared" ca="1" si="48"/>
        <v>#NAME?</v>
      </c>
      <c r="CR29" s="104" t="e">
        <f t="shared" ca="1" si="48"/>
        <v>#NAME?</v>
      </c>
      <c r="CS29" s="104" t="e">
        <f t="shared" ca="1" si="48"/>
        <v>#NAME?</v>
      </c>
      <c r="CT29" s="104" t="e">
        <f t="shared" ca="1" si="48"/>
        <v>#NAME?</v>
      </c>
      <c r="CU29" s="104" t="e">
        <f t="shared" ca="1" si="48"/>
        <v>#NAME?</v>
      </c>
      <c r="CV29" s="104" t="e">
        <f t="shared" ca="1" si="48"/>
        <v>#NAME?</v>
      </c>
      <c r="CW29" s="104" t="e">
        <f t="shared" ca="1" si="48"/>
        <v>#NAME?</v>
      </c>
      <c r="CX29" s="104" t="e">
        <f t="shared" ca="1" si="48"/>
        <v>#NAME?</v>
      </c>
      <c r="CY29" s="104" t="e">
        <f t="shared" ca="1" si="48"/>
        <v>#NAME?</v>
      </c>
      <c r="CZ29" s="104" t="e">
        <f t="shared" ca="1" si="48"/>
        <v>#NAME?</v>
      </c>
      <c r="DA29" s="104" t="e">
        <f t="shared" ca="1" si="48"/>
        <v>#NAME?</v>
      </c>
      <c r="DB29" s="104" t="e">
        <f t="shared" ca="1" si="48"/>
        <v>#NAME?</v>
      </c>
      <c r="DC29" s="122" t="e">
        <f t="shared" ca="1" si="48"/>
        <v>#NAME?</v>
      </c>
    </row>
    <row r="30" spans="2:107" x14ac:dyDescent="0.2">
      <c r="G30" s="174" t="s">
        <v>323</v>
      </c>
      <c r="H30" s="211">
        <f>'[1]EV proj_BAU'!R108</f>
        <v>0</v>
      </c>
      <c r="I30" s="211">
        <f>'[1]EV proj_BAU'!S108</f>
        <v>9.3696000000000002</v>
      </c>
      <c r="J30" s="211">
        <f>'[1]EV proj_BAU'!T108</f>
        <v>10.1478</v>
      </c>
      <c r="K30" s="211">
        <f>'[1]EV proj_BAU'!U108</f>
        <v>27.561084000000001</v>
      </c>
      <c r="L30" s="211">
        <f>'[1]EV proj_BAU'!V108</f>
        <v>9.0341999999999985</v>
      </c>
      <c r="M30" s="211">
        <f>'[1]EV proj_BAU'!W108</f>
        <v>9.9018000000000015</v>
      </c>
      <c r="N30" s="211">
        <f>'[1]EV proj_BAU'!AF84*[1]LCI!$AF$7</f>
        <v>1.1992719642933474E-2</v>
      </c>
      <c r="O30" s="211"/>
      <c r="P30" s="211">
        <f>'[1]EV proj_BAU'!X108</f>
        <v>0</v>
      </c>
      <c r="Q30" s="211">
        <f>'[1]EV proj_BAU'!Y108</f>
        <v>18.428399999999996</v>
      </c>
      <c r="R30" s="211">
        <f>'[1]EV proj_BAU'!Z108</f>
        <v>19.959600000000002</v>
      </c>
      <c r="S30" s="211">
        <f>'[1]EV proj_BAU'!AA108</f>
        <v>54.184549999999994</v>
      </c>
      <c r="T30" s="211">
        <f>'[1]EV proj_BAU'!AB108</f>
        <v>17.769600000000001</v>
      </c>
      <c r="U30" s="211">
        <f>'[1]EV proj_BAU'!AC108</f>
        <v>19.475999999999999</v>
      </c>
      <c r="V30" s="211">
        <f>'[1]EV proj_BAU'!AG84*[1]LCI!$AF$7</f>
        <v>2.3063339268095617E-2</v>
      </c>
      <c r="W30" s="212"/>
      <c r="Y30" s="167" t="str">
        <f>'[1]2019 U.S. consumption'!H67</f>
        <v>Poland</v>
      </c>
      <c r="Z30" s="181" t="str">
        <f>'[1]2019 U.S. consumption'!I67</f>
        <v>Sweden</v>
      </c>
      <c r="AA30" s="182">
        <f>'[1]2019 U.S. consumption'!K67</f>
        <v>2.2638868732871372E-3</v>
      </c>
      <c r="AB30" s="183">
        <f>AA30*[1]LCIA_reshoring!$F$8+[1]LCIA_reshoring!$F$9*[1]LCIA_reshoring!$F$3*AA30/SUM($AA$16:$AA$22,$AA$26:$AA$30)</f>
        <v>0</v>
      </c>
      <c r="AC30" s="217">
        <f t="shared" si="36"/>
        <v>2.2638868732871372E-3</v>
      </c>
      <c r="AD30" s="128">
        <f>[1]Transport!Z197</f>
        <v>8854.8048298848862</v>
      </c>
      <c r="AE30" s="128">
        <f t="shared" si="33"/>
        <v>1382.8534859300196</v>
      </c>
      <c r="AF30" s="128">
        <f t="shared" si="33"/>
        <v>1354.5421086672638</v>
      </c>
      <c r="AG30" s="128">
        <f t="shared" si="33"/>
        <v>1338.2020719822217</v>
      </c>
      <c r="AH30" s="128">
        <f t="shared" si="33"/>
        <v>1304.5350026158712</v>
      </c>
      <c r="AI30" s="128">
        <f t="shared" si="33"/>
        <v>1329.2816026399144</v>
      </c>
      <c r="AJ30" s="128">
        <f t="shared" si="33"/>
        <v>1328.5737170128023</v>
      </c>
      <c r="AK30" s="128">
        <f t="shared" si="33"/>
        <v>1561.6138141844335</v>
      </c>
      <c r="AL30" s="128">
        <f t="shared" si="33"/>
        <v>2436.221147506561</v>
      </c>
      <c r="AM30" s="128">
        <f t="shared" si="33"/>
        <v>2344.9673296242736</v>
      </c>
      <c r="AN30" s="128">
        <f t="shared" si="33"/>
        <v>2291.6007017868701</v>
      </c>
      <c r="AO30" s="128">
        <f t="shared" si="33"/>
        <v>2256.0307186051564</v>
      </c>
      <c r="AP30" s="128">
        <f t="shared" si="33"/>
        <v>1967.9080022365606</v>
      </c>
      <c r="AQ30" s="128">
        <f t="shared" si="33"/>
        <v>2243.142276143843</v>
      </c>
      <c r="AR30" s="128">
        <f t="shared" si="33"/>
        <v>2234.7182124306782</v>
      </c>
      <c r="AS30" s="128">
        <f t="shared" si="33"/>
        <v>2529.1364047549664</v>
      </c>
      <c r="AT30" s="128">
        <f t="shared" si="33"/>
        <v>2973.7242557843711</v>
      </c>
      <c r="AU30" s="128">
        <f>[1]Transport!AA197</f>
        <v>728.95034367914377</v>
      </c>
      <c r="AV30" s="128">
        <f t="shared" si="37"/>
        <v>113.84006120885832</v>
      </c>
      <c r="AW30" s="128">
        <f t="shared" si="34"/>
        <v>111.50939570214224</v>
      </c>
      <c r="AX30" s="128">
        <f t="shared" si="34"/>
        <v>110.16424179009987</v>
      </c>
      <c r="AY30" s="128">
        <f t="shared" si="34"/>
        <v>107.39268191308902</v>
      </c>
      <c r="AZ30" s="128">
        <f t="shared" si="34"/>
        <v>109.42988577460554</v>
      </c>
      <c r="BA30" s="128">
        <f t="shared" si="34"/>
        <v>109.37161080625985</v>
      </c>
      <c r="BB30" s="128">
        <f t="shared" si="34"/>
        <v>128.5560719195027</v>
      </c>
      <c r="BC30" s="128">
        <f t="shared" si="34"/>
        <v>200.55600059751882</v>
      </c>
      <c r="BD30" s="128">
        <f t="shared" si="34"/>
        <v>193.04375123852395</v>
      </c>
      <c r="BE30" s="128">
        <f t="shared" si="34"/>
        <v>188.65047296187805</v>
      </c>
      <c r="BF30" s="128">
        <f t="shared" si="34"/>
        <v>185.7222603176578</v>
      </c>
      <c r="BG30" s="128">
        <f t="shared" si="34"/>
        <v>162.00325609863575</v>
      </c>
      <c r="BH30" s="128">
        <f t="shared" si="34"/>
        <v>184.66125053346073</v>
      </c>
      <c r="BI30" s="128">
        <f t="shared" si="34"/>
        <v>183.96775990810428</v>
      </c>
      <c r="BJ30" s="128">
        <f t="shared" si="34"/>
        <v>208.20502392502019</v>
      </c>
      <c r="BK30" s="129">
        <f t="shared" si="34"/>
        <v>244.80464108537598</v>
      </c>
      <c r="CL30" s="214">
        <f t="shared" si="45"/>
        <v>3.4729362908164099E-2</v>
      </c>
      <c r="CM30" s="179" t="str">
        <f t="shared" si="47"/>
        <v>TN, US</v>
      </c>
      <c r="CN30" s="104" t="e">
        <f t="shared" ca="1" si="48"/>
        <v>#NAME?</v>
      </c>
      <c r="CO30" s="104" t="e">
        <f t="shared" ca="1" si="48"/>
        <v>#NAME?</v>
      </c>
      <c r="CP30" s="104" t="e">
        <f t="shared" ca="1" si="48"/>
        <v>#NAME?</v>
      </c>
      <c r="CQ30" s="104" t="e">
        <f t="shared" ca="1" si="48"/>
        <v>#NAME?</v>
      </c>
      <c r="CR30" s="104" t="e">
        <f t="shared" ca="1" si="48"/>
        <v>#NAME?</v>
      </c>
      <c r="CS30" s="104" t="e">
        <f t="shared" ca="1" si="48"/>
        <v>#NAME?</v>
      </c>
      <c r="CT30" s="104" t="e">
        <f t="shared" ca="1" si="48"/>
        <v>#NAME?</v>
      </c>
      <c r="CU30" s="104" t="e">
        <f t="shared" ca="1" si="48"/>
        <v>#NAME?</v>
      </c>
      <c r="CV30" s="104" t="e">
        <f t="shared" ca="1" si="48"/>
        <v>#NAME?</v>
      </c>
      <c r="CW30" s="104" t="e">
        <f t="shared" ca="1" si="48"/>
        <v>#NAME?</v>
      </c>
      <c r="CX30" s="104" t="e">
        <f t="shared" ca="1" si="48"/>
        <v>#NAME?</v>
      </c>
      <c r="CY30" s="104" t="e">
        <f t="shared" ca="1" si="48"/>
        <v>#NAME?</v>
      </c>
      <c r="CZ30" s="104" t="e">
        <f t="shared" ca="1" si="48"/>
        <v>#NAME?</v>
      </c>
      <c r="DA30" s="104" t="e">
        <f t="shared" ca="1" si="48"/>
        <v>#NAME?</v>
      </c>
      <c r="DB30" s="104" t="e">
        <f t="shared" ca="1" si="48"/>
        <v>#NAME?</v>
      </c>
      <c r="DC30" s="122" t="e">
        <f t="shared" ca="1" si="48"/>
        <v>#NAME?</v>
      </c>
    </row>
    <row r="31" spans="2:107" x14ac:dyDescent="0.2">
      <c r="G31" s="174" t="s">
        <v>324</v>
      </c>
      <c r="H31" s="211"/>
      <c r="I31" s="211"/>
      <c r="J31" s="211"/>
      <c r="K31" s="211"/>
      <c r="L31" s="211"/>
      <c r="M31" s="211"/>
      <c r="N31" s="211"/>
      <c r="O31" s="211">
        <f>'[1]EV proj_BAU'!AJ81*[1]LCI!$L$31</f>
        <v>1.7646545119350094</v>
      </c>
      <c r="P31" s="211"/>
      <c r="Q31" s="211"/>
      <c r="R31" s="211"/>
      <c r="S31" s="211"/>
      <c r="T31" s="211"/>
      <c r="U31" s="211"/>
      <c r="V31" s="211"/>
      <c r="W31" s="212">
        <f>'[1]EV proj_BAU'!AK81*[1]LCI!$L$31</f>
        <v>3.0146361612047832</v>
      </c>
      <c r="AB31" s="203"/>
      <c r="CL31" s="214">
        <f t="shared" si="45"/>
        <v>0.58711020187182972</v>
      </c>
      <c r="CM31" s="179" t="str">
        <f t="shared" si="47"/>
        <v>NV, US</v>
      </c>
      <c r="CN31" s="104" t="e">
        <f t="shared" ca="1" si="48"/>
        <v>#NAME?</v>
      </c>
      <c r="CO31" s="104" t="e">
        <f t="shared" ca="1" si="48"/>
        <v>#NAME?</v>
      </c>
      <c r="CP31" s="104" t="e">
        <f t="shared" ca="1" si="48"/>
        <v>#NAME?</v>
      </c>
      <c r="CQ31" s="104" t="e">
        <f t="shared" ca="1" si="48"/>
        <v>#NAME?</v>
      </c>
      <c r="CR31" s="104" t="e">
        <f t="shared" ca="1" si="48"/>
        <v>#NAME?</v>
      </c>
      <c r="CS31" s="104" t="e">
        <f t="shared" ca="1" si="48"/>
        <v>#NAME?</v>
      </c>
      <c r="CT31" s="104" t="e">
        <f t="shared" ca="1" si="48"/>
        <v>#NAME?</v>
      </c>
      <c r="CU31" s="104" t="e">
        <f t="shared" ca="1" si="48"/>
        <v>#NAME?</v>
      </c>
      <c r="CV31" s="104" t="e">
        <f t="shared" ca="1" si="48"/>
        <v>#NAME?</v>
      </c>
      <c r="CW31" s="104" t="e">
        <f t="shared" ca="1" si="48"/>
        <v>#NAME?</v>
      </c>
      <c r="CX31" s="104" t="e">
        <f t="shared" ca="1" si="48"/>
        <v>#NAME?</v>
      </c>
      <c r="CY31" s="104" t="e">
        <f t="shared" ca="1" si="48"/>
        <v>#NAME?</v>
      </c>
      <c r="CZ31" s="104" t="e">
        <f t="shared" ca="1" si="48"/>
        <v>#NAME?</v>
      </c>
      <c r="DA31" s="104" t="e">
        <f t="shared" ca="1" si="48"/>
        <v>#NAME?</v>
      </c>
      <c r="DB31" s="104" t="e">
        <f t="shared" ca="1" si="48"/>
        <v>#NAME?</v>
      </c>
      <c r="DC31" s="122" t="e">
        <f t="shared" ca="1" si="48"/>
        <v>#NAME?</v>
      </c>
    </row>
    <row r="32" spans="2:107" x14ac:dyDescent="0.2">
      <c r="G32" s="174" t="s">
        <v>325</v>
      </c>
      <c r="H32" s="211">
        <f>'[1]EV proj_BAU'!R76</f>
        <v>2.8187999999999995</v>
      </c>
      <c r="I32" s="211">
        <f>'[1]EV proj_BAU'!S76</f>
        <v>2.7799199999999993</v>
      </c>
      <c r="J32" s="211">
        <f>'[1]EV proj_BAU'!T76</f>
        <v>2.5369199999999998</v>
      </c>
      <c r="K32" s="211">
        <f>'[1]EV proj_BAU'!U76</f>
        <v>4.0902974999999993</v>
      </c>
      <c r="L32" s="211">
        <f>'[1]EV proj_BAU'!V76</f>
        <v>2.6244000000000001</v>
      </c>
      <c r="M32" s="211">
        <f>'[1]EV proj_BAU'!W76</f>
        <v>2.5077600000000002</v>
      </c>
      <c r="N32" s="205">
        <f>'[1]EV proj_BAU'!AF76</f>
        <v>10.603895628819746</v>
      </c>
      <c r="O32" s="205">
        <f>'[1]EV proj_BAU'!AJ76</f>
        <v>22.132672105555315</v>
      </c>
      <c r="P32" s="211">
        <f>'[1]EV proj_BAU'!X76</f>
        <v>5.2974000000000006</v>
      </c>
      <c r="Q32" s="211">
        <f>'[1]EV proj_BAU'!Y76</f>
        <v>5.2099200000000003</v>
      </c>
      <c r="R32" s="211">
        <f>'[1]EV proj_BAU'!Z76</f>
        <v>4.7627999999999995</v>
      </c>
      <c r="S32" s="211">
        <f>'[1]EV proj_BAU'!AA76</f>
        <v>6.8171624999999985</v>
      </c>
      <c r="T32" s="211">
        <f>'[1]EV proj_BAU'!AB76</f>
        <v>4.9183199999999996</v>
      </c>
      <c r="U32" s="211">
        <f>'[1]EV proj_BAU'!AC76</f>
        <v>4.7044800000000002</v>
      </c>
      <c r="V32" s="205">
        <f>'[1]EV proj_BAU'!AG76</f>
        <v>14.875435792076395</v>
      </c>
      <c r="W32" s="212">
        <f>'[1]EV proj_BAU'!AK76</f>
        <v>21.252294057863935</v>
      </c>
      <c r="AB32" s="203"/>
      <c r="CL32" s="218">
        <f t="shared" si="45"/>
        <v>0.21586482798306408</v>
      </c>
      <c r="CM32" s="184" t="str">
        <f t="shared" si="47"/>
        <v>CA, US</v>
      </c>
      <c r="CN32" s="128" t="e">
        <f t="shared" ca="1" si="48"/>
        <v>#NAME?</v>
      </c>
      <c r="CO32" s="128" t="e">
        <f t="shared" ca="1" si="48"/>
        <v>#NAME?</v>
      </c>
      <c r="CP32" s="128" t="e">
        <f t="shared" ca="1" si="48"/>
        <v>#NAME?</v>
      </c>
      <c r="CQ32" s="128" t="e">
        <f t="shared" ca="1" si="48"/>
        <v>#NAME?</v>
      </c>
      <c r="CR32" s="128" t="e">
        <f t="shared" ca="1" si="48"/>
        <v>#NAME?</v>
      </c>
      <c r="CS32" s="128" t="e">
        <f t="shared" ca="1" si="48"/>
        <v>#NAME?</v>
      </c>
      <c r="CT32" s="128" t="e">
        <f t="shared" ca="1" si="48"/>
        <v>#NAME?</v>
      </c>
      <c r="CU32" s="128" t="e">
        <f t="shared" ca="1" si="48"/>
        <v>#NAME?</v>
      </c>
      <c r="CV32" s="128" t="e">
        <f t="shared" ca="1" si="48"/>
        <v>#NAME?</v>
      </c>
      <c r="CW32" s="128" t="e">
        <f t="shared" ca="1" si="48"/>
        <v>#NAME?</v>
      </c>
      <c r="CX32" s="128" t="e">
        <f t="shared" ca="1" si="48"/>
        <v>#NAME?</v>
      </c>
      <c r="CY32" s="128" t="e">
        <f t="shared" ca="1" si="48"/>
        <v>#NAME?</v>
      </c>
      <c r="CZ32" s="128" t="e">
        <f t="shared" ca="1" si="48"/>
        <v>#NAME?</v>
      </c>
      <c r="DA32" s="128" t="e">
        <f t="shared" ca="1" si="48"/>
        <v>#NAME?</v>
      </c>
      <c r="DB32" s="128" t="e">
        <f t="shared" ca="1" si="48"/>
        <v>#NAME?</v>
      </c>
      <c r="DC32" s="129" t="e">
        <f t="shared" ca="1" si="48"/>
        <v>#NAME?</v>
      </c>
    </row>
    <row r="33" spans="6:254" x14ac:dyDescent="0.2">
      <c r="G33" s="174" t="s">
        <v>326</v>
      </c>
      <c r="H33" s="211">
        <f>SUM('[1]EV proj_BAU'!R86,'[1]EV proj_BAU'!R88)</f>
        <v>3.4734869952</v>
      </c>
      <c r="I33" s="211">
        <f>SUM('[1]EV proj_BAU'!S86,'[1]EV proj_BAU'!S88)</f>
        <v>3.5051764224000008</v>
      </c>
      <c r="J33" s="211">
        <f>SUM('[1]EV proj_BAU'!T86,'[1]EV proj_BAU'!T88)</f>
        <v>3.3805864512000001</v>
      </c>
      <c r="K33" s="211">
        <f>SUM('[1]EV proj_BAU'!U86,'[1]EV proj_BAU'!U88)</f>
        <v>1.2262610000000005</v>
      </c>
      <c r="L33" s="211">
        <f>SUM('[1]EV proj_BAU'!V86,'[1]EV proj_BAU'!V88)</f>
        <v>3.4552092479999996</v>
      </c>
      <c r="M33" s="211">
        <f>SUM('[1]EV proj_BAU'!W86,'[1]EV proj_BAU'!W88)</f>
        <v>3.3523989696000003</v>
      </c>
      <c r="N33" s="205">
        <f>SUM('[1]EV proj_BAU'!AF87,'[1]EV proj_BAU'!AF89)</f>
        <v>6.3786113161839797</v>
      </c>
      <c r="O33" s="205">
        <f>SUM('[1]EV proj_BAU'!AJ85,'[1]EV proj_BAU'!AJ87)</f>
        <v>9.2173409194585965</v>
      </c>
      <c r="P33" s="211">
        <f>SUM('[1]EV proj_BAU'!X86,'[1]EV proj_BAU'!X88)</f>
        <v>5.4613187519999995</v>
      </c>
      <c r="Q33" s="211">
        <f>SUM('[1]EV proj_BAU'!Y86,'[1]EV proj_BAU'!Y88)</f>
        <v>5.4692621952000007</v>
      </c>
      <c r="R33" s="211">
        <f>SUM('[1]EV proj_BAU'!Z86,'[1]EV proj_BAU'!Z88)</f>
        <v>5.2826145600000007</v>
      </c>
      <c r="S33" s="211">
        <f>SUM('[1]EV proj_BAU'!AA86,'[1]EV proj_BAU'!AA88)</f>
        <v>2.2224350000000004</v>
      </c>
      <c r="T33" s="211">
        <f>SUM('[1]EV proj_BAU'!AB86,'[1]EV proj_BAU'!AB88)</f>
        <v>5.3691196032000006</v>
      </c>
      <c r="U33" s="211">
        <f>SUM('[1]EV proj_BAU'!AC86,'[1]EV proj_BAU'!AC88)</f>
        <v>5.2316270687999999</v>
      </c>
      <c r="V33" s="205">
        <f>SUM('[1]EV proj_BAU'!AG87,'[1]EV proj_BAU'!AG89)</f>
        <v>10.240791718476101</v>
      </c>
      <c r="W33" s="206">
        <f>SUM('[1]EV proj_BAU'!AK85,'[1]EV proj_BAU'!AK87)</f>
        <v>13.48555736740497</v>
      </c>
      <c r="AB33" s="203"/>
    </row>
    <row r="34" spans="6:254" x14ac:dyDescent="0.2">
      <c r="G34" s="174" t="s">
        <v>327</v>
      </c>
      <c r="H34" s="211">
        <f>SUM('[1]EV proj_BAU'!R91:R92,'[1]EV proj_BAU'!R95)</f>
        <v>33.569456532066511</v>
      </c>
      <c r="I34" s="211">
        <f>SUM('[1]EV proj_BAU'!S91:S92,'[1]EV proj_BAU'!S95)</f>
        <v>33.617999049881242</v>
      </c>
      <c r="J34" s="211">
        <f>SUM('[1]EV proj_BAU'!T91:T92,'[1]EV proj_BAU'!T95)</f>
        <v>32.977857007125891</v>
      </c>
      <c r="K34" s="211">
        <f>SUM('[1]EV proj_BAU'!U91:U92,'[1]EV proj_BAU'!U95)</f>
        <v>10.200659857482187</v>
      </c>
      <c r="L34" s="211">
        <f>SUM('[1]EV proj_BAU'!V91:V92,'[1]EV proj_BAU'!V95)</f>
        <v>33.181146555819481</v>
      </c>
      <c r="M34" s="211">
        <f>SUM('[1]EV proj_BAU'!W91:W92,'[1]EV proj_BAU'!W95)</f>
        <v>32.989891448931118</v>
      </c>
      <c r="N34" s="205">
        <f>SUM('[1]EV proj_BAU'!AF92:AF93,'[1]EV proj_BAU'!AF96)</f>
        <v>40.71989472151138</v>
      </c>
      <c r="O34" s="205">
        <f>SUM('[1]EV proj_BAU'!AJ90:AJ92,'[1]EV proj_BAU'!AJ95)</f>
        <v>96.969367447109136</v>
      </c>
      <c r="P34" s="211">
        <f>SUM('[1]EV proj_BAU'!X91:X92,'[1]EV proj_BAU'!X95)</f>
        <v>45.814661163895494</v>
      </c>
      <c r="Q34" s="211">
        <f>SUM('[1]EV proj_BAU'!Y91:Y92,'[1]EV proj_BAU'!Y95)</f>
        <v>45.944559976247035</v>
      </c>
      <c r="R34" s="211">
        <f>SUM('[1]EV proj_BAU'!Z91:Z92,'[1]EV proj_BAU'!Z95)</f>
        <v>44.880176840855114</v>
      </c>
      <c r="S34" s="211">
        <f>SUM('[1]EV proj_BAU'!AA91:AA92,'[1]EV proj_BAU'!AA95)</f>
        <v>18.884038004750593</v>
      </c>
      <c r="T34" s="211">
        <f>SUM('[1]EV proj_BAU'!AB91:AB92,'[1]EV proj_BAU'!AB95)</f>
        <v>45.254230641330167</v>
      </c>
      <c r="U34" s="211">
        <f>SUM('[1]EV proj_BAU'!AC91:AC92,'[1]EV proj_BAU'!AC95)</f>
        <v>44.841533135391934</v>
      </c>
      <c r="V34" s="205">
        <f>SUM('[1]EV proj_BAU'!AG92:AG93,'[1]EV proj_BAU'!AG96)</f>
        <v>57.533609670310177</v>
      </c>
      <c r="W34" s="206">
        <f>SUM('[1]EV proj_BAU'!AK90:AK92,'[1]EV proj_BAU'!AK95)</f>
        <v>109.42142268433105</v>
      </c>
      <c r="AB34" s="203"/>
      <c r="CL34" s="178"/>
      <c r="CM34" s="160" t="str">
        <f>CM56</f>
        <v>Road (km)</v>
      </c>
      <c r="CN34" s="161" t="str">
        <f>CN56</f>
        <v>BEV-100 PC</v>
      </c>
      <c r="CO34" s="161"/>
      <c r="CP34" s="161"/>
      <c r="CQ34" s="161"/>
      <c r="CR34" s="161"/>
      <c r="CS34" s="161"/>
      <c r="CT34" s="161"/>
      <c r="CU34" s="161"/>
      <c r="CV34" s="161" t="str">
        <f>CV56</f>
        <v>BEV-200 PC</v>
      </c>
      <c r="CW34" s="161"/>
      <c r="CX34" s="161"/>
      <c r="CY34" s="161"/>
      <c r="CZ34" s="161"/>
      <c r="DA34" s="161"/>
      <c r="DB34" s="161"/>
      <c r="DC34" s="162"/>
    </row>
    <row r="35" spans="6:254" x14ac:dyDescent="0.2">
      <c r="G35" s="174" t="s">
        <v>328</v>
      </c>
      <c r="H35" s="211">
        <f>'[1]EV proj_BAU'!R80</f>
        <v>6.7737600000000002</v>
      </c>
      <c r="I35" s="211">
        <f>'[1]EV proj_BAU'!S80</f>
        <v>6.6662400000000002</v>
      </c>
      <c r="J35" s="211">
        <f>'[1]EV proj_BAU'!T80</f>
        <v>6.1071360000000006</v>
      </c>
      <c r="K35" s="211">
        <f>'[1]EV proj_BAU'!U80</f>
        <v>9.3717120000000005</v>
      </c>
      <c r="L35" s="211">
        <f>'[1]EV proj_BAU'!V80</f>
        <v>6.3006719999999996</v>
      </c>
      <c r="M35" s="211">
        <f>'[1]EV proj_BAU'!W80</f>
        <v>6.0426240000000009</v>
      </c>
      <c r="N35" s="205">
        <f>'[1]EV proj_BAU'!AF80</f>
        <v>19.516357390689471</v>
      </c>
      <c r="O35" s="205">
        <f>'[1]EV proj_BAU'!AJ80</f>
        <v>40.672163596178748</v>
      </c>
      <c r="P35" s="211">
        <f>'[1]EV proj_BAU'!X80</f>
        <v>12.515328</v>
      </c>
      <c r="Q35" s="211">
        <f>'[1]EV proj_BAU'!Y80</f>
        <v>12.321792</v>
      </c>
      <c r="R35" s="211">
        <f>'[1]EV proj_BAU'!Z80</f>
        <v>11.289600000000002</v>
      </c>
      <c r="S35" s="211">
        <f>'[1]EV proj_BAU'!AA80</f>
        <v>4.3734656000000003</v>
      </c>
      <c r="T35" s="211">
        <f>'[1]EV proj_BAU'!AB80</f>
        <v>11.655168000000002</v>
      </c>
      <c r="U35" s="211">
        <f>'[1]EV proj_BAU'!AC80</f>
        <v>11.160576000000001</v>
      </c>
      <c r="V35" s="205">
        <f>'[1]EV proj_BAU'!AG80</f>
        <v>27.392273072142707</v>
      </c>
      <c r="W35" s="212">
        <f>'[1]EV proj_BAU'!AK80</f>
        <v>39.048515344310474</v>
      </c>
      <c r="AB35" s="203"/>
      <c r="CL35" s="177" t="str">
        <f t="shared" ref="CL35:CL43" si="49">CL24</f>
        <v>BAU</v>
      </c>
      <c r="CM35" s="179" t="str">
        <f t="shared" ref="CM35:CM43" si="50">CM57</f>
        <v>Cell-&gt;Pack (tkm)</v>
      </c>
      <c r="CN35" s="159" t="str">
        <f t="shared" ref="CN35:DC35" si="51">CN24</f>
        <v>NMC622</v>
      </c>
      <c r="CO35" s="159" t="str">
        <f t="shared" si="51"/>
        <v>NMC811</v>
      </c>
      <c r="CP35" s="159" t="str">
        <f t="shared" si="51"/>
        <v>NCA (I)</v>
      </c>
      <c r="CQ35" s="159" t="str">
        <f t="shared" si="51"/>
        <v>LFP(II)</v>
      </c>
      <c r="CR35" s="159" t="str">
        <f t="shared" si="51"/>
        <v>NMC955</v>
      </c>
      <c r="CS35" s="159" t="str">
        <f t="shared" si="51"/>
        <v>NCA955</v>
      </c>
      <c r="CT35" s="159" t="str">
        <f t="shared" si="51"/>
        <v>Li-S</v>
      </c>
      <c r="CU35" s="159" t="str">
        <f t="shared" si="51"/>
        <v>Li-air</v>
      </c>
      <c r="CV35" s="159" t="str">
        <f t="shared" si="51"/>
        <v>NMC622</v>
      </c>
      <c r="CW35" s="159" t="str">
        <f t="shared" si="51"/>
        <v>NMC811</v>
      </c>
      <c r="CX35" s="159" t="str">
        <f t="shared" si="51"/>
        <v>NCA (I)</v>
      </c>
      <c r="CY35" s="159" t="str">
        <f t="shared" si="51"/>
        <v>LFP(II)</v>
      </c>
      <c r="CZ35" s="159" t="str">
        <f t="shared" si="51"/>
        <v>NMC955</v>
      </c>
      <c r="DA35" s="159" t="str">
        <f t="shared" si="51"/>
        <v>NCA955</v>
      </c>
      <c r="DB35" s="159" t="str">
        <f t="shared" si="51"/>
        <v>Li-S</v>
      </c>
      <c r="DC35" s="164" t="str">
        <f t="shared" si="51"/>
        <v>Li-air</v>
      </c>
    </row>
    <row r="36" spans="6:254" x14ac:dyDescent="0.2">
      <c r="G36" s="174" t="s">
        <v>329</v>
      </c>
      <c r="H36" s="211">
        <f>'[1]EV proj_BAU'!R87</f>
        <v>4.4160000000000004</v>
      </c>
      <c r="I36" s="211">
        <f>'[1]EV proj_BAU'!S87</f>
        <v>4.4399999999999995</v>
      </c>
      <c r="J36" s="211">
        <f>'[1]EV proj_BAU'!T87</f>
        <v>4.2959999999999994</v>
      </c>
      <c r="K36" s="211">
        <f>'[1]EV proj_BAU'!U87</f>
        <v>0.31220000000000003</v>
      </c>
      <c r="L36" s="211">
        <f>'[1]EV proj_BAU'!V87</f>
        <v>4.3440000000000003</v>
      </c>
      <c r="M36" s="211">
        <f>'[1]EV proj_BAU'!W87</f>
        <v>4.2959999999999994</v>
      </c>
      <c r="N36" s="205">
        <f>'[1]EV proj_BAU'!AF88</f>
        <v>6.4405025657633725</v>
      </c>
      <c r="O36" s="205">
        <f>'[1]EV proj_BAU'!AJ86</f>
        <v>6.1357623416590608</v>
      </c>
      <c r="P36" s="211">
        <f>'[1]EV proj_BAU'!X87</f>
        <v>6.5279999999999996</v>
      </c>
      <c r="Q36" s="211">
        <f>'[1]EV proj_BAU'!Y87</f>
        <v>6.5520000000000005</v>
      </c>
      <c r="R36" s="211">
        <f>'[1]EV proj_BAU'!Z87</f>
        <v>6.3840000000000003</v>
      </c>
      <c r="S36" s="211">
        <f>'[1]EV proj_BAU'!AA87</f>
        <v>1.115</v>
      </c>
      <c r="T36" s="211">
        <f>'[1]EV proj_BAU'!AB87</f>
        <v>6.4560000000000004</v>
      </c>
      <c r="U36" s="211">
        <f>'[1]EV proj_BAU'!AC87</f>
        <v>6.3599999999999994</v>
      </c>
      <c r="V36" s="205">
        <f>'[1]EV proj_BAU'!AG88</f>
        <v>9.1302784891877007</v>
      </c>
      <c r="W36" s="206">
        <f>'[1]EV proj_BAU'!AK86</f>
        <v>8.048184233236567</v>
      </c>
      <c r="AB36" s="203"/>
      <c r="CL36" s="214">
        <f t="shared" si="49"/>
        <v>3.5814567727706512E-2</v>
      </c>
      <c r="CM36" s="179" t="str">
        <f t="shared" si="50"/>
        <v>Belgium</v>
      </c>
      <c r="CN36" s="104" t="e">
        <f t="shared" ref="CN36:DC43" ca="1" si="52">CN171*$C$21+CN182*$C$22+CN193*$C$23+CN204*$C$24+CN215*$C$25+CN226*$C$26+CN237*$C$27</f>
        <v>#NAME?</v>
      </c>
      <c r="CO36" s="104" t="e">
        <f t="shared" ca="1" si="52"/>
        <v>#NAME?</v>
      </c>
      <c r="CP36" s="104" t="e">
        <f t="shared" ca="1" si="52"/>
        <v>#NAME?</v>
      </c>
      <c r="CQ36" s="104" t="e">
        <f t="shared" ca="1" si="52"/>
        <v>#NAME?</v>
      </c>
      <c r="CR36" s="104" t="e">
        <f t="shared" ca="1" si="52"/>
        <v>#NAME?</v>
      </c>
      <c r="CS36" s="104" t="e">
        <f t="shared" ca="1" si="52"/>
        <v>#NAME?</v>
      </c>
      <c r="CT36" s="104" t="e">
        <f t="shared" ca="1" si="52"/>
        <v>#NAME?</v>
      </c>
      <c r="CU36" s="104" t="e">
        <f t="shared" ca="1" si="52"/>
        <v>#NAME?</v>
      </c>
      <c r="CV36" s="104" t="e">
        <f t="shared" ca="1" si="52"/>
        <v>#NAME?</v>
      </c>
      <c r="CW36" s="104" t="e">
        <f t="shared" ca="1" si="52"/>
        <v>#NAME?</v>
      </c>
      <c r="CX36" s="104" t="e">
        <f t="shared" ca="1" si="52"/>
        <v>#NAME?</v>
      </c>
      <c r="CY36" s="104" t="e">
        <f t="shared" ca="1" si="52"/>
        <v>#NAME?</v>
      </c>
      <c r="CZ36" s="104" t="e">
        <f t="shared" ca="1" si="52"/>
        <v>#NAME?</v>
      </c>
      <c r="DA36" s="104" t="e">
        <f t="shared" ca="1" si="52"/>
        <v>#NAME?</v>
      </c>
      <c r="DB36" s="104" t="e">
        <f t="shared" ca="1" si="52"/>
        <v>#NAME?</v>
      </c>
      <c r="DC36" s="122" t="e">
        <f t="shared" ca="1" si="52"/>
        <v>#NAME?</v>
      </c>
    </row>
    <row r="37" spans="6:254" x14ac:dyDescent="0.2">
      <c r="G37" s="174" t="s">
        <v>330</v>
      </c>
      <c r="H37" s="211">
        <f>SUM('[1]EV proj_BAU'!R93:R94,'[1]EV proj_BAU'!R99,'[1]EV proj_BAU'!R104)</f>
        <v>1.597</v>
      </c>
      <c r="I37" s="211">
        <f>SUM('[1]EV proj_BAU'!S93:S94,'[1]EV proj_BAU'!S99,'[1]EV proj_BAU'!S104)</f>
        <v>1.5760000000000001</v>
      </c>
      <c r="J37" s="211">
        <f>SUM('[1]EV proj_BAU'!T93:T94,'[1]EV proj_BAU'!T99,'[1]EV proj_BAU'!T104)</f>
        <v>1.619</v>
      </c>
      <c r="K37" s="211">
        <f>SUM('[1]EV proj_BAU'!U93:U94,'[1]EV proj_BAU'!U99,'[1]EV proj_BAU'!U104)</f>
        <v>1.4750000000000001</v>
      </c>
      <c r="L37" s="211">
        <f>SUM('[1]EV proj_BAU'!V93:V94,'[1]EV proj_BAU'!V99,'[1]EV proj_BAU'!V104)</f>
        <v>1.597</v>
      </c>
      <c r="M37" s="211">
        <f>SUM('[1]EV proj_BAU'!W93:W94,'[1]EV proj_BAU'!W99,'[1]EV proj_BAU'!W104)</f>
        <v>1.6199999999999999</v>
      </c>
      <c r="N37" s="205">
        <f>SUM('[1]EV proj_BAU'!AF94:AF95,'[1]EV proj_BAU'!AF100,'[1]EV proj_BAU'!AF105)</f>
        <v>3.3757287306581079</v>
      </c>
      <c r="O37" s="211">
        <f>SUM('[1]EV proj_BAU'!AJ93:AJ94,'[1]EV proj_BAU'!AJ99,'[1]EV proj_BAU'!AJ104)</f>
        <v>3.3199775184924571</v>
      </c>
      <c r="P37" s="211">
        <f>SUM('[1]EV proj_BAU'!X93:X94,'[1]EV proj_BAU'!X99,'[1]EV proj_BAU'!X104)</f>
        <v>2.6119999999999997</v>
      </c>
      <c r="Q37" s="211">
        <f>SUM('[1]EV proj_BAU'!Y93:Y94,'[1]EV proj_BAU'!Y99,'[1]EV proj_BAU'!Y104)</f>
        <v>2.6109999999999998</v>
      </c>
      <c r="R37" s="211">
        <f>SUM('[1]EV proj_BAU'!Z93:Z94,'[1]EV proj_BAU'!Z99,'[1]EV proj_BAU'!Z104)</f>
        <v>2.6550000000000002</v>
      </c>
      <c r="S37" s="211">
        <f>SUM('[1]EV proj_BAU'!AA93:AA94,'[1]EV proj_BAU'!AA99,'[1]EV proj_BAU'!AA104)</f>
        <v>1.4750000000000001</v>
      </c>
      <c r="T37" s="211">
        <f>SUM('[1]EV proj_BAU'!AB93:AB94,'[1]EV proj_BAU'!AB99,'[1]EV proj_BAU'!AB104)</f>
        <v>2.6119999999999997</v>
      </c>
      <c r="U37" s="211">
        <f>SUM('[1]EV proj_BAU'!AC93:AC94,'[1]EV proj_BAU'!AC99,'[1]EV proj_BAU'!AC104)</f>
        <v>2.6550000000000002</v>
      </c>
      <c r="V37" s="205">
        <f>SUM('[1]EV proj_BAU'!AG94:AG95,'[1]EV proj_BAU'!AG100,'[1]EV proj_BAU'!AG105)</f>
        <v>4.0870389370207816</v>
      </c>
      <c r="W37" s="212">
        <f>SUM('[1]EV proj_BAU'!AK93:AK94,'[1]EV proj_BAU'!AK99,'[1]EV proj_BAU'!AK104)</f>
        <v>3.8903490763685427</v>
      </c>
      <c r="AB37" s="203"/>
      <c r="CL37" s="214">
        <f t="shared" si="49"/>
        <v>2.6607649312808002E-2</v>
      </c>
      <c r="CM37" s="179" t="str">
        <f t="shared" si="50"/>
        <v>Hungary</v>
      </c>
      <c r="CN37" s="104" t="e">
        <f t="shared" ca="1" si="52"/>
        <v>#NAME?</v>
      </c>
      <c r="CO37" s="104" t="e">
        <f t="shared" ca="1" si="52"/>
        <v>#NAME?</v>
      </c>
      <c r="CP37" s="104" t="e">
        <f t="shared" ca="1" si="52"/>
        <v>#NAME?</v>
      </c>
      <c r="CQ37" s="104" t="e">
        <f t="shared" ca="1" si="52"/>
        <v>#NAME?</v>
      </c>
      <c r="CR37" s="104" t="e">
        <f t="shared" ca="1" si="52"/>
        <v>#NAME?</v>
      </c>
      <c r="CS37" s="104" t="e">
        <f t="shared" ca="1" si="52"/>
        <v>#NAME?</v>
      </c>
      <c r="CT37" s="104" t="e">
        <f t="shared" ca="1" si="52"/>
        <v>#NAME?</v>
      </c>
      <c r="CU37" s="104" t="e">
        <f t="shared" ca="1" si="52"/>
        <v>#NAME?</v>
      </c>
      <c r="CV37" s="104" t="e">
        <f t="shared" ca="1" si="52"/>
        <v>#NAME?</v>
      </c>
      <c r="CW37" s="104" t="e">
        <f t="shared" ca="1" si="52"/>
        <v>#NAME?</v>
      </c>
      <c r="CX37" s="104" t="e">
        <f t="shared" ca="1" si="52"/>
        <v>#NAME?</v>
      </c>
      <c r="CY37" s="104" t="e">
        <f t="shared" ca="1" si="52"/>
        <v>#NAME?</v>
      </c>
      <c r="CZ37" s="104" t="e">
        <f t="shared" ca="1" si="52"/>
        <v>#NAME?</v>
      </c>
      <c r="DA37" s="104" t="e">
        <f t="shared" ca="1" si="52"/>
        <v>#NAME?</v>
      </c>
      <c r="DB37" s="104" t="e">
        <f t="shared" ca="1" si="52"/>
        <v>#NAME?</v>
      </c>
      <c r="DC37" s="122" t="e">
        <f t="shared" ca="1" si="52"/>
        <v>#NAME?</v>
      </c>
    </row>
    <row r="38" spans="6:254" x14ac:dyDescent="0.2">
      <c r="G38" s="185" t="s">
        <v>331</v>
      </c>
      <c r="H38" s="219">
        <f>'[1]EV proj_BAU'!R97</f>
        <v>1.1140000000000001</v>
      </c>
      <c r="I38" s="219">
        <f>'[1]EV proj_BAU'!S97</f>
        <v>1.1220000000000001</v>
      </c>
      <c r="J38" s="219">
        <f>'[1]EV proj_BAU'!T97</f>
        <v>1.083</v>
      </c>
      <c r="K38" s="219">
        <f>'[1]EV proj_BAU'!U97</f>
        <v>0</v>
      </c>
      <c r="L38" s="219">
        <f>'[1]EV proj_BAU'!V97</f>
        <v>1.1020000000000001</v>
      </c>
      <c r="M38" s="219">
        <f>'[1]EV proj_BAU'!W97</f>
        <v>1.0740000000000001</v>
      </c>
      <c r="N38" s="128">
        <f>'[1]EV proj_BAU'!AF98</f>
        <v>1.429</v>
      </c>
      <c r="O38" s="207">
        <f>'[1]EV proj_BAU'!AJ97</f>
        <v>1.5971435402554128</v>
      </c>
      <c r="P38" s="219">
        <f>'[1]EV proj_BAU'!X97</f>
        <v>1.8520000000000001</v>
      </c>
      <c r="Q38" s="219">
        <f>'[1]EV proj_BAU'!Y97</f>
        <v>1.873</v>
      </c>
      <c r="R38" s="219">
        <f>'[1]EV proj_BAU'!Z97</f>
        <v>1.788</v>
      </c>
      <c r="S38" s="219">
        <f>'[1]EV proj_BAU'!AA97</f>
        <v>0</v>
      </c>
      <c r="T38" s="219">
        <f>'[1]EV proj_BAU'!AB97</f>
        <v>1.8320000000000001</v>
      </c>
      <c r="U38" s="219">
        <f>'[1]EV proj_BAU'!AC97</f>
        <v>1.77</v>
      </c>
      <c r="V38" s="128">
        <f>'[1]EV proj_BAU'!AG98</f>
        <v>2.4950000000000001</v>
      </c>
      <c r="W38" s="220">
        <f>'[1]EV proj_BAU'!AK97</f>
        <v>2.4557607097284122</v>
      </c>
      <c r="AB38" s="203"/>
      <c r="CL38" s="214">
        <f t="shared" si="49"/>
        <v>6.8727063945112937E-2</v>
      </c>
      <c r="CM38" s="179" t="str">
        <f t="shared" si="50"/>
        <v>MI, US</v>
      </c>
      <c r="CN38" s="104" t="e">
        <f t="shared" ca="1" si="52"/>
        <v>#NAME?</v>
      </c>
      <c r="CO38" s="104" t="e">
        <f t="shared" ca="1" si="52"/>
        <v>#NAME?</v>
      </c>
      <c r="CP38" s="104" t="e">
        <f t="shared" ca="1" si="52"/>
        <v>#NAME?</v>
      </c>
      <c r="CQ38" s="104" t="e">
        <f t="shared" ca="1" si="52"/>
        <v>#NAME?</v>
      </c>
      <c r="CR38" s="104" t="e">
        <f t="shared" ca="1" si="52"/>
        <v>#NAME?</v>
      </c>
      <c r="CS38" s="104" t="e">
        <f t="shared" ca="1" si="52"/>
        <v>#NAME?</v>
      </c>
      <c r="CT38" s="104" t="e">
        <f t="shared" ca="1" si="52"/>
        <v>#NAME?</v>
      </c>
      <c r="CU38" s="104" t="e">
        <f t="shared" ca="1" si="52"/>
        <v>#NAME?</v>
      </c>
      <c r="CV38" s="104" t="e">
        <f t="shared" ca="1" si="52"/>
        <v>#NAME?</v>
      </c>
      <c r="CW38" s="104" t="e">
        <f t="shared" ca="1" si="52"/>
        <v>#NAME?</v>
      </c>
      <c r="CX38" s="104" t="e">
        <f t="shared" ca="1" si="52"/>
        <v>#NAME?</v>
      </c>
      <c r="CY38" s="104" t="e">
        <f t="shared" ca="1" si="52"/>
        <v>#NAME?</v>
      </c>
      <c r="CZ38" s="104" t="e">
        <f t="shared" ca="1" si="52"/>
        <v>#NAME?</v>
      </c>
      <c r="DA38" s="104" t="e">
        <f t="shared" ca="1" si="52"/>
        <v>#NAME?</v>
      </c>
      <c r="DB38" s="104" t="e">
        <f t="shared" ca="1" si="52"/>
        <v>#NAME?</v>
      </c>
      <c r="DC38" s="122" t="e">
        <f t="shared" ca="1" si="52"/>
        <v>#NAME?</v>
      </c>
    </row>
    <row r="39" spans="6:254" x14ac:dyDescent="0.2">
      <c r="G39" s="103"/>
      <c r="CL39" s="214">
        <f t="shared" si="49"/>
        <v>1.4753449048443543E-2</v>
      </c>
      <c r="CM39" s="179" t="str">
        <f t="shared" si="50"/>
        <v>Korea</v>
      </c>
      <c r="CN39" s="104" t="e">
        <f t="shared" ca="1" si="52"/>
        <v>#NAME?</v>
      </c>
      <c r="CO39" s="104" t="e">
        <f t="shared" ca="1" si="52"/>
        <v>#NAME?</v>
      </c>
      <c r="CP39" s="104" t="e">
        <f t="shared" ca="1" si="52"/>
        <v>#NAME?</v>
      </c>
      <c r="CQ39" s="104" t="e">
        <f t="shared" ca="1" si="52"/>
        <v>#NAME?</v>
      </c>
      <c r="CR39" s="104" t="e">
        <f t="shared" ca="1" si="52"/>
        <v>#NAME?</v>
      </c>
      <c r="CS39" s="104" t="e">
        <f t="shared" ca="1" si="52"/>
        <v>#NAME?</v>
      </c>
      <c r="CT39" s="104" t="e">
        <f t="shared" ca="1" si="52"/>
        <v>#NAME?</v>
      </c>
      <c r="CU39" s="104" t="e">
        <f t="shared" ca="1" si="52"/>
        <v>#NAME?</v>
      </c>
      <c r="CV39" s="104" t="e">
        <f t="shared" ca="1" si="52"/>
        <v>#NAME?</v>
      </c>
      <c r="CW39" s="104" t="e">
        <f t="shared" ca="1" si="52"/>
        <v>#NAME?</v>
      </c>
      <c r="CX39" s="104" t="e">
        <f t="shared" ca="1" si="52"/>
        <v>#NAME?</v>
      </c>
      <c r="CY39" s="104" t="e">
        <f t="shared" ca="1" si="52"/>
        <v>#NAME?</v>
      </c>
      <c r="CZ39" s="104" t="e">
        <f t="shared" ca="1" si="52"/>
        <v>#NAME?</v>
      </c>
      <c r="DA39" s="104" t="e">
        <f t="shared" ca="1" si="52"/>
        <v>#NAME?</v>
      </c>
      <c r="DB39" s="104" t="e">
        <f t="shared" ca="1" si="52"/>
        <v>#NAME?</v>
      </c>
      <c r="DC39" s="122" t="e">
        <f t="shared" ca="1" si="52"/>
        <v>#NAME?</v>
      </c>
    </row>
    <row r="40" spans="6:254" x14ac:dyDescent="0.2">
      <c r="F40" s="204"/>
      <c r="G40" s="160"/>
      <c r="H40" s="161" t="str">
        <f>H49</f>
        <v>BEV-100 PC</v>
      </c>
      <c r="I40" s="161"/>
      <c r="J40" s="161"/>
      <c r="K40" s="161"/>
      <c r="L40" s="161"/>
      <c r="M40" s="161"/>
      <c r="N40" s="161"/>
      <c r="O40" s="161"/>
      <c r="P40" s="161" t="str">
        <f>P49</f>
        <v>BEV-200 PC</v>
      </c>
      <c r="Q40" s="161"/>
      <c r="R40" s="161"/>
      <c r="S40" s="161"/>
      <c r="T40" s="161"/>
      <c r="U40" s="161"/>
      <c r="V40" s="161"/>
      <c r="W40" s="162"/>
      <c r="AA40" s="204"/>
      <c r="AB40" s="160"/>
      <c r="AC40" s="161" t="str">
        <f>AC49</f>
        <v>BEV-100 PC</v>
      </c>
      <c r="AD40" s="161"/>
      <c r="AE40" s="161"/>
      <c r="AF40" s="161"/>
      <c r="AG40" s="161"/>
      <c r="AH40" s="161"/>
      <c r="AI40" s="161"/>
      <c r="AJ40" s="161"/>
      <c r="AK40" s="161" t="str">
        <f>AK49</f>
        <v>BEV-200 PC</v>
      </c>
      <c r="AL40" s="161"/>
      <c r="AM40" s="161"/>
      <c r="AN40" s="161"/>
      <c r="AO40" s="161"/>
      <c r="AP40" s="161"/>
      <c r="AQ40" s="161"/>
      <c r="AR40" s="162"/>
      <c r="AV40" s="204"/>
      <c r="AW40" s="160"/>
      <c r="AX40" s="161" t="str">
        <f>AX49</f>
        <v>BEV-100 PC</v>
      </c>
      <c r="AY40" s="161"/>
      <c r="AZ40" s="161"/>
      <c r="BA40" s="161"/>
      <c r="BB40" s="161"/>
      <c r="BC40" s="161"/>
      <c r="BD40" s="161"/>
      <c r="BE40" s="161"/>
      <c r="BF40" s="161" t="str">
        <f>BF49</f>
        <v>BEV-200 PC</v>
      </c>
      <c r="BG40" s="161"/>
      <c r="BH40" s="161"/>
      <c r="BI40" s="161"/>
      <c r="BJ40" s="161"/>
      <c r="BK40" s="161"/>
      <c r="BL40" s="161"/>
      <c r="BM40" s="162"/>
      <c r="BQ40" s="204"/>
      <c r="BR40" s="160"/>
      <c r="BS40" s="161" t="str">
        <f>BS49</f>
        <v>BEV-100 PC</v>
      </c>
      <c r="BT40" s="161"/>
      <c r="BU40" s="161"/>
      <c r="BV40" s="161"/>
      <c r="BW40" s="161"/>
      <c r="BX40" s="161"/>
      <c r="BY40" s="161"/>
      <c r="BZ40" s="161"/>
      <c r="CA40" s="161" t="str">
        <f>CA49</f>
        <v>BEV-200 PC</v>
      </c>
      <c r="CB40" s="161"/>
      <c r="CC40" s="161"/>
      <c r="CD40" s="161"/>
      <c r="CE40" s="161"/>
      <c r="CF40" s="161"/>
      <c r="CG40" s="161"/>
      <c r="CH40" s="162"/>
      <c r="CL40" s="214">
        <f t="shared" si="49"/>
        <v>1.6392877202870991E-2</v>
      </c>
      <c r="CM40" s="179" t="str">
        <f t="shared" si="50"/>
        <v>Poland</v>
      </c>
      <c r="CN40" s="104" t="e">
        <f t="shared" ca="1" si="52"/>
        <v>#NAME?</v>
      </c>
      <c r="CO40" s="104" t="e">
        <f t="shared" ca="1" si="52"/>
        <v>#NAME?</v>
      </c>
      <c r="CP40" s="104" t="e">
        <f t="shared" ca="1" si="52"/>
        <v>#NAME?</v>
      </c>
      <c r="CQ40" s="104" t="e">
        <f t="shared" ca="1" si="52"/>
        <v>#NAME?</v>
      </c>
      <c r="CR40" s="104" t="e">
        <f t="shared" ca="1" si="52"/>
        <v>#NAME?</v>
      </c>
      <c r="CS40" s="104" t="e">
        <f t="shared" ca="1" si="52"/>
        <v>#NAME?</v>
      </c>
      <c r="CT40" s="104" t="e">
        <f t="shared" ca="1" si="52"/>
        <v>#NAME?</v>
      </c>
      <c r="CU40" s="104" t="e">
        <f t="shared" ca="1" si="52"/>
        <v>#NAME?</v>
      </c>
      <c r="CV40" s="104" t="e">
        <f t="shared" ca="1" si="52"/>
        <v>#NAME?</v>
      </c>
      <c r="CW40" s="104" t="e">
        <f t="shared" ca="1" si="52"/>
        <v>#NAME?</v>
      </c>
      <c r="CX40" s="104" t="e">
        <f t="shared" ca="1" si="52"/>
        <v>#NAME?</v>
      </c>
      <c r="CY40" s="104" t="e">
        <f t="shared" ca="1" si="52"/>
        <v>#NAME?</v>
      </c>
      <c r="CZ40" s="104" t="e">
        <f t="shared" ca="1" si="52"/>
        <v>#NAME?</v>
      </c>
      <c r="DA40" s="104" t="e">
        <f t="shared" ca="1" si="52"/>
        <v>#NAME?</v>
      </c>
      <c r="DB40" s="104" t="e">
        <f t="shared" ca="1" si="52"/>
        <v>#NAME?</v>
      </c>
      <c r="DC40" s="122" t="e">
        <f t="shared" ca="1" si="52"/>
        <v>#NAME?</v>
      </c>
      <c r="DG40" s="204"/>
      <c r="DH40" s="160"/>
      <c r="DI40" s="161" t="str">
        <f>DI49</f>
        <v>BEV-100 PC</v>
      </c>
      <c r="DJ40" s="161"/>
      <c r="DK40" s="161"/>
      <c r="DL40" s="161"/>
      <c r="DM40" s="161"/>
      <c r="DN40" s="161"/>
      <c r="DO40" s="161"/>
      <c r="DP40" s="161"/>
      <c r="DQ40" s="161" t="str">
        <f>DQ49</f>
        <v>BEV-200 PC</v>
      </c>
      <c r="DR40" s="161"/>
      <c r="DS40" s="161"/>
      <c r="DT40" s="161"/>
      <c r="DU40" s="161"/>
      <c r="DV40" s="161"/>
      <c r="DW40" s="161"/>
      <c r="DX40" s="162"/>
      <c r="DY40" s="186"/>
      <c r="EB40" s="204"/>
      <c r="EC40" s="160"/>
      <c r="ED40" s="161" t="str">
        <f>ED49</f>
        <v>BEV-100 PC</v>
      </c>
      <c r="EE40" s="161"/>
      <c r="EF40" s="161"/>
      <c r="EG40" s="161"/>
      <c r="EH40" s="161"/>
      <c r="EI40" s="161"/>
      <c r="EJ40" s="161"/>
      <c r="EK40" s="161"/>
      <c r="EL40" s="161" t="str">
        <f>EL49</f>
        <v>BEV-200 PC</v>
      </c>
      <c r="EM40" s="161"/>
      <c r="EN40" s="161"/>
      <c r="EO40" s="161"/>
      <c r="EP40" s="161"/>
      <c r="EQ40" s="161"/>
      <c r="ER40" s="161"/>
      <c r="ES40" s="162"/>
      <c r="EW40" s="204"/>
      <c r="EX40" s="160"/>
      <c r="EY40" s="161" t="str">
        <f>EY49</f>
        <v>BEV-100 PC</v>
      </c>
      <c r="EZ40" s="161"/>
      <c r="FA40" s="161"/>
      <c r="FB40" s="161"/>
      <c r="FC40" s="161"/>
      <c r="FD40" s="161"/>
      <c r="FE40" s="161"/>
      <c r="FF40" s="161"/>
      <c r="FG40" s="161" t="str">
        <f>FG49</f>
        <v>BEV-200 PC</v>
      </c>
      <c r="FH40" s="161"/>
      <c r="FI40" s="161"/>
      <c r="FJ40" s="161"/>
      <c r="FK40" s="161"/>
      <c r="FL40" s="161"/>
      <c r="FM40" s="161"/>
      <c r="FN40" s="162"/>
      <c r="FR40" s="204"/>
      <c r="FS40" s="160"/>
      <c r="FT40" s="161" t="str">
        <f>FT49</f>
        <v>BEV-100 PC</v>
      </c>
      <c r="FU40" s="161"/>
      <c r="FV40" s="161"/>
      <c r="FW40" s="161"/>
      <c r="FX40" s="161"/>
      <c r="FY40" s="161"/>
      <c r="FZ40" s="161"/>
      <c r="GA40" s="161"/>
      <c r="GB40" s="161" t="str">
        <f>GB49</f>
        <v>BEV-200 PC</v>
      </c>
      <c r="GC40" s="161"/>
      <c r="GD40" s="161"/>
      <c r="GE40" s="161"/>
      <c r="GF40" s="161"/>
      <c r="GG40" s="161"/>
      <c r="GH40" s="161"/>
      <c r="GI40" s="162"/>
      <c r="GM40" s="204"/>
      <c r="GN40" s="160"/>
      <c r="GO40" s="161" t="str">
        <f>GO49</f>
        <v>BEV-100 PC</v>
      </c>
      <c r="GP40" s="161"/>
      <c r="GQ40" s="161"/>
      <c r="GR40" s="161"/>
      <c r="GS40" s="161"/>
      <c r="GT40" s="161"/>
      <c r="GU40" s="161"/>
      <c r="GV40" s="161"/>
      <c r="GW40" s="161" t="str">
        <f>GW49</f>
        <v>BEV-200 PC</v>
      </c>
      <c r="GX40" s="161"/>
      <c r="GY40" s="161"/>
      <c r="GZ40" s="161"/>
      <c r="HA40" s="161"/>
      <c r="HB40" s="161"/>
      <c r="HC40" s="161"/>
      <c r="HD40" s="162"/>
      <c r="HH40" s="204"/>
      <c r="HI40" s="160"/>
      <c r="HJ40" s="161" t="str">
        <f>HJ49</f>
        <v>BEV-100 PC</v>
      </c>
      <c r="HK40" s="161"/>
      <c r="HL40" s="161"/>
      <c r="HM40" s="161"/>
      <c r="HN40" s="161"/>
      <c r="HO40" s="161"/>
      <c r="HP40" s="161"/>
      <c r="HQ40" s="161"/>
      <c r="HR40" s="161" t="str">
        <f>HR49</f>
        <v>BEV-200 PC</v>
      </c>
      <c r="HS40" s="161"/>
      <c r="HT40" s="161"/>
      <c r="HU40" s="161"/>
      <c r="HV40" s="161"/>
      <c r="HW40" s="161"/>
      <c r="HX40" s="161"/>
      <c r="HY40" s="162"/>
      <c r="IC40" s="204"/>
      <c r="ID40" s="160"/>
      <c r="IE40" s="161" t="str">
        <f>IE49</f>
        <v>BEV-100 PC</v>
      </c>
      <c r="IF40" s="161"/>
      <c r="IG40" s="161"/>
      <c r="IH40" s="161"/>
      <c r="II40" s="161"/>
      <c r="IJ40" s="161"/>
      <c r="IK40" s="161"/>
      <c r="IL40" s="161"/>
      <c r="IM40" s="161" t="str">
        <f>IM49</f>
        <v>BEV-200 PC</v>
      </c>
      <c r="IN40" s="161"/>
      <c r="IO40" s="161"/>
      <c r="IP40" s="161"/>
      <c r="IQ40" s="161"/>
      <c r="IR40" s="161"/>
      <c r="IS40" s="161"/>
      <c r="IT40" s="162"/>
    </row>
    <row r="41" spans="6:254" x14ac:dyDescent="0.2">
      <c r="F41" s="120"/>
      <c r="H41" s="159" t="str">
        <f>H50</f>
        <v>NMC622</v>
      </c>
      <c r="I41" s="159" t="str">
        <f t="shared" ref="I41:W41" si="53">I50</f>
        <v>NMC811</v>
      </c>
      <c r="J41" s="159" t="str">
        <f t="shared" si="53"/>
        <v>NCA (I)</v>
      </c>
      <c r="K41" s="159" t="str">
        <f t="shared" si="53"/>
        <v>LFP(II)</v>
      </c>
      <c r="L41" s="159" t="str">
        <f t="shared" si="53"/>
        <v>NMC955</v>
      </c>
      <c r="M41" s="159" t="str">
        <f t="shared" si="53"/>
        <v>NCA955</v>
      </c>
      <c r="N41" s="159" t="str">
        <f t="shared" si="53"/>
        <v>Li-S</v>
      </c>
      <c r="O41" s="159" t="str">
        <f t="shared" si="53"/>
        <v>Li-air</v>
      </c>
      <c r="P41" s="159" t="str">
        <f t="shared" si="53"/>
        <v>NMC622</v>
      </c>
      <c r="Q41" s="159" t="str">
        <f t="shared" si="53"/>
        <v>NMC811</v>
      </c>
      <c r="R41" s="159" t="str">
        <f t="shared" si="53"/>
        <v>NCA (I)</v>
      </c>
      <c r="S41" s="159" t="str">
        <f t="shared" si="53"/>
        <v>LFP(II)</v>
      </c>
      <c r="T41" s="159" t="str">
        <f t="shared" si="53"/>
        <v>NMC955</v>
      </c>
      <c r="U41" s="159" t="str">
        <f t="shared" si="53"/>
        <v>NCA955</v>
      </c>
      <c r="V41" s="159" t="str">
        <f t="shared" si="53"/>
        <v>Li-S</v>
      </c>
      <c r="W41" s="164" t="str">
        <f t="shared" si="53"/>
        <v>Li-air</v>
      </c>
      <c r="AA41" s="120"/>
      <c r="AC41" s="159" t="str">
        <f>AC50</f>
        <v>NMC622</v>
      </c>
      <c r="AD41" s="159" t="str">
        <f t="shared" ref="AD41:AR41" si="54">AD50</f>
        <v>NMC811</v>
      </c>
      <c r="AE41" s="159" t="str">
        <f t="shared" si="54"/>
        <v>NCA (I)</v>
      </c>
      <c r="AF41" s="159" t="str">
        <f t="shared" si="54"/>
        <v>LFP(II)</v>
      </c>
      <c r="AG41" s="159" t="str">
        <f t="shared" si="54"/>
        <v>NMC955</v>
      </c>
      <c r="AH41" s="159" t="str">
        <f t="shared" si="54"/>
        <v>NCA955</v>
      </c>
      <c r="AI41" s="159" t="str">
        <f t="shared" si="54"/>
        <v>Li-S</v>
      </c>
      <c r="AJ41" s="159" t="str">
        <f t="shared" si="54"/>
        <v>Li-air</v>
      </c>
      <c r="AK41" s="159" t="str">
        <f t="shared" si="54"/>
        <v>NMC622</v>
      </c>
      <c r="AL41" s="159" t="str">
        <f t="shared" si="54"/>
        <v>NMC811</v>
      </c>
      <c r="AM41" s="159" t="str">
        <f t="shared" si="54"/>
        <v>NCA (I)</v>
      </c>
      <c r="AN41" s="159" t="str">
        <f t="shared" si="54"/>
        <v>LFP(II)</v>
      </c>
      <c r="AO41" s="159" t="str">
        <f t="shared" si="54"/>
        <v>NMC955</v>
      </c>
      <c r="AP41" s="159" t="str">
        <f t="shared" si="54"/>
        <v>NCA955</v>
      </c>
      <c r="AQ41" s="159" t="str">
        <f t="shared" si="54"/>
        <v>Li-S</v>
      </c>
      <c r="AR41" s="164" t="str">
        <f t="shared" si="54"/>
        <v>Li-air</v>
      </c>
      <c r="AV41" s="120"/>
      <c r="AX41" s="159" t="str">
        <f>AX50</f>
        <v>NMC622</v>
      </c>
      <c r="AY41" s="159" t="str">
        <f t="shared" ref="AY41:BM41" si="55">AY50</f>
        <v>NMC811</v>
      </c>
      <c r="AZ41" s="159" t="str">
        <f t="shared" si="55"/>
        <v>NCA (I)</v>
      </c>
      <c r="BA41" s="159" t="str">
        <f t="shared" si="55"/>
        <v>LFP(II)</v>
      </c>
      <c r="BB41" s="159" t="str">
        <f t="shared" si="55"/>
        <v>NMC955</v>
      </c>
      <c r="BC41" s="159" t="str">
        <f t="shared" si="55"/>
        <v>NCA955</v>
      </c>
      <c r="BD41" s="159" t="str">
        <f t="shared" si="55"/>
        <v>Li-S</v>
      </c>
      <c r="BE41" s="159" t="str">
        <f t="shared" si="55"/>
        <v>Li-air</v>
      </c>
      <c r="BF41" s="159" t="str">
        <f t="shared" si="55"/>
        <v>NMC622</v>
      </c>
      <c r="BG41" s="159" t="str">
        <f t="shared" si="55"/>
        <v>NMC811</v>
      </c>
      <c r="BH41" s="159" t="str">
        <f t="shared" si="55"/>
        <v>NCA (I)</v>
      </c>
      <c r="BI41" s="159" t="str">
        <f t="shared" si="55"/>
        <v>LFP(II)</v>
      </c>
      <c r="BJ41" s="159" t="str">
        <f t="shared" si="55"/>
        <v>NMC955</v>
      </c>
      <c r="BK41" s="159" t="str">
        <f t="shared" si="55"/>
        <v>NCA955</v>
      </c>
      <c r="BL41" s="159" t="str">
        <f t="shared" si="55"/>
        <v>Li-S</v>
      </c>
      <c r="BM41" s="164" t="str">
        <f t="shared" si="55"/>
        <v>Li-air</v>
      </c>
      <c r="BQ41" s="120"/>
      <c r="BS41" s="159" t="str">
        <f>BS50</f>
        <v>NMC622</v>
      </c>
      <c r="BT41" s="159" t="str">
        <f t="shared" ref="BT41:CH41" si="56">BT50</f>
        <v>NMC811</v>
      </c>
      <c r="BU41" s="159" t="str">
        <f t="shared" si="56"/>
        <v>NCA (I)</v>
      </c>
      <c r="BV41" s="159" t="str">
        <f t="shared" si="56"/>
        <v>LFP(II)</v>
      </c>
      <c r="BW41" s="159" t="str">
        <f t="shared" si="56"/>
        <v>NMC955</v>
      </c>
      <c r="BX41" s="159" t="str">
        <f t="shared" si="56"/>
        <v>NCA955</v>
      </c>
      <c r="BY41" s="159" t="str">
        <f t="shared" si="56"/>
        <v>Li-S</v>
      </c>
      <c r="BZ41" s="159" t="str">
        <f t="shared" si="56"/>
        <v>Li-air</v>
      </c>
      <c r="CA41" s="159" t="str">
        <f t="shared" si="56"/>
        <v>NMC622</v>
      </c>
      <c r="CB41" s="159" t="str">
        <f t="shared" si="56"/>
        <v>NMC811</v>
      </c>
      <c r="CC41" s="159" t="str">
        <f t="shared" si="56"/>
        <v>NCA (I)</v>
      </c>
      <c r="CD41" s="159" t="str">
        <f t="shared" si="56"/>
        <v>LFP(II)</v>
      </c>
      <c r="CE41" s="159" t="str">
        <f t="shared" si="56"/>
        <v>NMC955</v>
      </c>
      <c r="CF41" s="159" t="str">
        <f t="shared" si="56"/>
        <v>NCA955</v>
      </c>
      <c r="CG41" s="159" t="str">
        <f t="shared" si="56"/>
        <v>Li-S</v>
      </c>
      <c r="CH41" s="164" t="str">
        <f t="shared" si="56"/>
        <v>Li-air</v>
      </c>
      <c r="CL41" s="214">
        <f t="shared" si="49"/>
        <v>3.4729362908164099E-2</v>
      </c>
      <c r="CM41" s="179" t="str">
        <f t="shared" si="50"/>
        <v>TN, US</v>
      </c>
      <c r="CN41" s="104" t="e">
        <f t="shared" ca="1" si="52"/>
        <v>#NAME?</v>
      </c>
      <c r="CO41" s="104" t="e">
        <f t="shared" ca="1" si="52"/>
        <v>#NAME?</v>
      </c>
      <c r="CP41" s="104" t="e">
        <f t="shared" ca="1" si="52"/>
        <v>#NAME?</v>
      </c>
      <c r="CQ41" s="104" t="e">
        <f t="shared" ca="1" si="52"/>
        <v>#NAME?</v>
      </c>
      <c r="CR41" s="104" t="e">
        <f t="shared" ca="1" si="52"/>
        <v>#NAME?</v>
      </c>
      <c r="CS41" s="104" t="e">
        <f t="shared" ca="1" si="52"/>
        <v>#NAME?</v>
      </c>
      <c r="CT41" s="104" t="e">
        <f t="shared" ca="1" si="52"/>
        <v>#NAME?</v>
      </c>
      <c r="CU41" s="104" t="e">
        <f t="shared" ca="1" si="52"/>
        <v>#NAME?</v>
      </c>
      <c r="CV41" s="104" t="e">
        <f t="shared" ca="1" si="52"/>
        <v>#NAME?</v>
      </c>
      <c r="CW41" s="104" t="e">
        <f t="shared" ca="1" si="52"/>
        <v>#NAME?</v>
      </c>
      <c r="CX41" s="104" t="e">
        <f t="shared" ca="1" si="52"/>
        <v>#NAME?</v>
      </c>
      <c r="CY41" s="104" t="e">
        <f t="shared" ca="1" si="52"/>
        <v>#NAME?</v>
      </c>
      <c r="CZ41" s="104" t="e">
        <f t="shared" ca="1" si="52"/>
        <v>#NAME?</v>
      </c>
      <c r="DA41" s="104" t="e">
        <f t="shared" ca="1" si="52"/>
        <v>#NAME?</v>
      </c>
      <c r="DB41" s="104" t="e">
        <f t="shared" ca="1" si="52"/>
        <v>#NAME?</v>
      </c>
      <c r="DC41" s="122" t="e">
        <f t="shared" ca="1" si="52"/>
        <v>#NAME?</v>
      </c>
      <c r="DG41" s="120"/>
      <c r="DI41" s="159" t="str">
        <f>DI50</f>
        <v>NMC622</v>
      </c>
      <c r="DJ41" s="159" t="str">
        <f t="shared" ref="DJ41:DX41" si="57">DJ50</f>
        <v>NMC811</v>
      </c>
      <c r="DK41" s="159" t="str">
        <f t="shared" si="57"/>
        <v>NCA (I)</v>
      </c>
      <c r="DL41" s="159" t="str">
        <f t="shared" si="57"/>
        <v>LFP(II)</v>
      </c>
      <c r="DM41" s="159" t="str">
        <f t="shared" si="57"/>
        <v>NMC955</v>
      </c>
      <c r="DN41" s="159" t="str">
        <f t="shared" si="57"/>
        <v>NCA955</v>
      </c>
      <c r="DO41" s="159" t="str">
        <f t="shared" si="57"/>
        <v>Li-S</v>
      </c>
      <c r="DP41" s="159" t="str">
        <f t="shared" si="57"/>
        <v>Li-air</v>
      </c>
      <c r="DQ41" s="159" t="str">
        <f t="shared" si="57"/>
        <v>NMC622</v>
      </c>
      <c r="DR41" s="159" t="str">
        <f t="shared" si="57"/>
        <v>NMC811</v>
      </c>
      <c r="DS41" s="159" t="str">
        <f t="shared" si="57"/>
        <v>NCA (I)</v>
      </c>
      <c r="DT41" s="159" t="str">
        <f t="shared" si="57"/>
        <v>LFP(II)</v>
      </c>
      <c r="DU41" s="159" t="str">
        <f t="shared" si="57"/>
        <v>NMC955</v>
      </c>
      <c r="DV41" s="159" t="str">
        <f t="shared" si="57"/>
        <v>NCA955</v>
      </c>
      <c r="DW41" s="159" t="str">
        <f t="shared" si="57"/>
        <v>Li-S</v>
      </c>
      <c r="DX41" s="164" t="str">
        <f t="shared" si="57"/>
        <v>Li-air</v>
      </c>
      <c r="DY41" s="159"/>
      <c r="EB41" s="120"/>
      <c r="ED41" s="159" t="str">
        <f>ED50</f>
        <v>NMC622</v>
      </c>
      <c r="EE41" s="159" t="str">
        <f t="shared" ref="EE41:EK41" si="58">EE50</f>
        <v>NMC811</v>
      </c>
      <c r="EF41" s="159" t="str">
        <f t="shared" si="58"/>
        <v>NCA (I)</v>
      </c>
      <c r="EG41" s="159" t="str">
        <f t="shared" si="58"/>
        <v>LFP(II)</v>
      </c>
      <c r="EH41" s="159" t="str">
        <f t="shared" si="58"/>
        <v>NMC955</v>
      </c>
      <c r="EI41" s="159" t="str">
        <f t="shared" si="58"/>
        <v>NCA955</v>
      </c>
      <c r="EJ41" s="159" t="str">
        <f t="shared" si="58"/>
        <v>Li-S</v>
      </c>
      <c r="EK41" s="159" t="str">
        <f t="shared" si="58"/>
        <v>Li-air</v>
      </c>
      <c r="EL41" s="159" t="str">
        <f>EL50</f>
        <v>NMC622</v>
      </c>
      <c r="EM41" s="159" t="str">
        <f t="shared" ref="EM41:ES41" si="59">EM50</f>
        <v>NMC811</v>
      </c>
      <c r="EN41" s="159" t="str">
        <f t="shared" si="59"/>
        <v>NCA (I)</v>
      </c>
      <c r="EO41" s="159" t="str">
        <f t="shared" si="59"/>
        <v>LFP(II)</v>
      </c>
      <c r="EP41" s="159" t="str">
        <f t="shared" si="59"/>
        <v>NMC955</v>
      </c>
      <c r="EQ41" s="159" t="str">
        <f t="shared" si="59"/>
        <v>NCA955</v>
      </c>
      <c r="ER41" s="159" t="str">
        <f t="shared" si="59"/>
        <v>Li-S</v>
      </c>
      <c r="ES41" s="164" t="str">
        <f t="shared" si="59"/>
        <v>Li-air</v>
      </c>
      <c r="EW41" s="120"/>
      <c r="EY41" s="159" t="str">
        <f>EY50</f>
        <v>NMC622</v>
      </c>
      <c r="EZ41" s="159" t="str">
        <f t="shared" ref="EZ41:FF41" si="60">EZ50</f>
        <v>NMC811</v>
      </c>
      <c r="FA41" s="159" t="str">
        <f t="shared" si="60"/>
        <v>NCA (I)</v>
      </c>
      <c r="FB41" s="159" t="str">
        <f t="shared" si="60"/>
        <v>LFP(II)</v>
      </c>
      <c r="FC41" s="159" t="str">
        <f t="shared" si="60"/>
        <v>NMC955</v>
      </c>
      <c r="FD41" s="159" t="str">
        <f t="shared" si="60"/>
        <v>NCA955</v>
      </c>
      <c r="FE41" s="159" t="str">
        <f t="shared" si="60"/>
        <v>Li-S</v>
      </c>
      <c r="FF41" s="159" t="str">
        <f t="shared" si="60"/>
        <v>Li-air</v>
      </c>
      <c r="FG41" s="159" t="str">
        <f>FG50</f>
        <v>NMC622</v>
      </c>
      <c r="FH41" s="159" t="str">
        <f t="shared" ref="FH41:FN41" si="61">FH50</f>
        <v>NMC811</v>
      </c>
      <c r="FI41" s="159" t="str">
        <f t="shared" si="61"/>
        <v>NCA (I)</v>
      </c>
      <c r="FJ41" s="159" t="str">
        <f t="shared" si="61"/>
        <v>LFP(II)</v>
      </c>
      <c r="FK41" s="159" t="str">
        <f t="shared" si="61"/>
        <v>NMC955</v>
      </c>
      <c r="FL41" s="159" t="str">
        <f t="shared" si="61"/>
        <v>NCA955</v>
      </c>
      <c r="FM41" s="159" t="str">
        <f t="shared" si="61"/>
        <v>Li-S</v>
      </c>
      <c r="FN41" s="164" t="str">
        <f t="shared" si="61"/>
        <v>Li-air</v>
      </c>
      <c r="FR41" s="120"/>
      <c r="FT41" s="159" t="str">
        <f>FT50</f>
        <v>NMC622</v>
      </c>
      <c r="FU41" s="159" t="str">
        <f t="shared" ref="FU41:GI41" si="62">FU50</f>
        <v>NMC811</v>
      </c>
      <c r="FV41" s="159" t="str">
        <f t="shared" si="62"/>
        <v>NCA (I)</v>
      </c>
      <c r="FW41" s="159" t="str">
        <f t="shared" si="62"/>
        <v>LFP(II)</v>
      </c>
      <c r="FX41" s="159" t="str">
        <f t="shared" si="62"/>
        <v>NMC955</v>
      </c>
      <c r="FY41" s="159" t="str">
        <f t="shared" si="62"/>
        <v>NCA955</v>
      </c>
      <c r="FZ41" s="159" t="str">
        <f t="shared" si="62"/>
        <v>Li-S</v>
      </c>
      <c r="GA41" s="159" t="str">
        <f t="shared" si="62"/>
        <v>Li-air</v>
      </c>
      <c r="GB41" s="159" t="str">
        <f t="shared" si="62"/>
        <v>NMC622</v>
      </c>
      <c r="GC41" s="159" t="str">
        <f t="shared" si="62"/>
        <v>NMC811</v>
      </c>
      <c r="GD41" s="159" t="str">
        <f t="shared" si="62"/>
        <v>NCA (I)</v>
      </c>
      <c r="GE41" s="159" t="str">
        <f t="shared" si="62"/>
        <v>LFP(II)</v>
      </c>
      <c r="GF41" s="159" t="str">
        <f t="shared" si="62"/>
        <v>NMC955</v>
      </c>
      <c r="GG41" s="159" t="str">
        <f t="shared" si="62"/>
        <v>NCA955</v>
      </c>
      <c r="GH41" s="159" t="str">
        <f t="shared" si="62"/>
        <v>Li-S</v>
      </c>
      <c r="GI41" s="164" t="str">
        <f t="shared" si="62"/>
        <v>Li-air</v>
      </c>
      <c r="GM41" s="120"/>
      <c r="GO41" s="159" t="str">
        <f>GO50</f>
        <v>NMC622</v>
      </c>
      <c r="GP41" s="159" t="str">
        <f t="shared" ref="GP41:GV41" si="63">GP50</f>
        <v>NMC811</v>
      </c>
      <c r="GQ41" s="159" t="str">
        <f t="shared" si="63"/>
        <v>NCA (I)</v>
      </c>
      <c r="GR41" s="159" t="str">
        <f t="shared" si="63"/>
        <v>LFP(II)</v>
      </c>
      <c r="GS41" s="159" t="str">
        <f t="shared" si="63"/>
        <v>NMC955</v>
      </c>
      <c r="GT41" s="159" t="str">
        <f t="shared" si="63"/>
        <v>NCA955</v>
      </c>
      <c r="GU41" s="159" t="str">
        <f t="shared" si="63"/>
        <v>Li-S</v>
      </c>
      <c r="GV41" s="159" t="str">
        <f t="shared" si="63"/>
        <v>Li-air</v>
      </c>
      <c r="GW41" s="159" t="str">
        <f>GW50</f>
        <v>NMC622</v>
      </c>
      <c r="GX41" s="159" t="str">
        <f t="shared" ref="GX41:HD41" si="64">GX50</f>
        <v>NMC811</v>
      </c>
      <c r="GY41" s="159" t="str">
        <f t="shared" si="64"/>
        <v>NCA (I)</v>
      </c>
      <c r="GZ41" s="159" t="str">
        <f t="shared" si="64"/>
        <v>LFP(II)</v>
      </c>
      <c r="HA41" s="159" t="str">
        <f t="shared" si="64"/>
        <v>NMC955</v>
      </c>
      <c r="HB41" s="159" t="str">
        <f t="shared" si="64"/>
        <v>NCA955</v>
      </c>
      <c r="HC41" s="159" t="str">
        <f t="shared" si="64"/>
        <v>Li-S</v>
      </c>
      <c r="HD41" s="164" t="str">
        <f t="shared" si="64"/>
        <v>Li-air</v>
      </c>
      <c r="HH41" s="120"/>
      <c r="HJ41" s="159" t="str">
        <f>HJ50</f>
        <v>NMC622</v>
      </c>
      <c r="HK41" s="159" t="str">
        <f t="shared" ref="HK41:HQ41" si="65">HK50</f>
        <v>NMC811</v>
      </c>
      <c r="HL41" s="159" t="str">
        <f t="shared" si="65"/>
        <v>NCA (I)</v>
      </c>
      <c r="HM41" s="159" t="str">
        <f t="shared" si="65"/>
        <v>LFP(II)</v>
      </c>
      <c r="HN41" s="159" t="str">
        <f t="shared" si="65"/>
        <v>NMC955</v>
      </c>
      <c r="HO41" s="159" t="str">
        <f t="shared" si="65"/>
        <v>NCA955</v>
      </c>
      <c r="HP41" s="159" t="str">
        <f t="shared" si="65"/>
        <v>Li-S</v>
      </c>
      <c r="HQ41" s="159" t="str">
        <f t="shared" si="65"/>
        <v>Li-air</v>
      </c>
      <c r="HR41" s="159" t="str">
        <f>HR50</f>
        <v>NMC622</v>
      </c>
      <c r="HS41" s="159" t="str">
        <f t="shared" ref="HS41:HY41" si="66">HS50</f>
        <v>NMC811</v>
      </c>
      <c r="HT41" s="159" t="str">
        <f t="shared" si="66"/>
        <v>NCA (I)</v>
      </c>
      <c r="HU41" s="159" t="str">
        <f t="shared" si="66"/>
        <v>LFP(II)</v>
      </c>
      <c r="HV41" s="159" t="str">
        <f t="shared" si="66"/>
        <v>NMC955</v>
      </c>
      <c r="HW41" s="159" t="str">
        <f t="shared" si="66"/>
        <v>NCA955</v>
      </c>
      <c r="HX41" s="159" t="str">
        <f t="shared" si="66"/>
        <v>Li-S</v>
      </c>
      <c r="HY41" s="164" t="str">
        <f t="shared" si="66"/>
        <v>Li-air</v>
      </c>
      <c r="IC41" s="120"/>
      <c r="IE41" s="159" t="str">
        <f>IE50</f>
        <v>NMC622</v>
      </c>
      <c r="IF41" s="159" t="str">
        <f t="shared" ref="IF41:IL41" si="67">IF50</f>
        <v>NMC811</v>
      </c>
      <c r="IG41" s="159" t="str">
        <f t="shared" si="67"/>
        <v>NCA (I)</v>
      </c>
      <c r="IH41" s="159" t="str">
        <f t="shared" si="67"/>
        <v>LFP(II)</v>
      </c>
      <c r="II41" s="159" t="str">
        <f t="shared" si="67"/>
        <v>NMC955</v>
      </c>
      <c r="IJ41" s="159" t="str">
        <f t="shared" si="67"/>
        <v>NCA955</v>
      </c>
      <c r="IK41" s="159" t="str">
        <f t="shared" si="67"/>
        <v>Li-S</v>
      </c>
      <c r="IL41" s="159" t="str">
        <f t="shared" si="67"/>
        <v>Li-air</v>
      </c>
      <c r="IM41" s="159" t="str">
        <f>IM50</f>
        <v>NMC622</v>
      </c>
      <c r="IN41" s="159" t="str">
        <f t="shared" ref="IN41:IT41" si="68">IN50</f>
        <v>NMC811</v>
      </c>
      <c r="IO41" s="159" t="str">
        <f t="shared" si="68"/>
        <v>NCA (I)</v>
      </c>
      <c r="IP41" s="159" t="str">
        <f t="shared" si="68"/>
        <v>LFP(II)</v>
      </c>
      <c r="IQ41" s="159" t="str">
        <f t="shared" si="68"/>
        <v>NMC955</v>
      </c>
      <c r="IR41" s="159" t="str">
        <f t="shared" si="68"/>
        <v>NCA955</v>
      </c>
      <c r="IS41" s="159" t="str">
        <f t="shared" si="68"/>
        <v>Li-S</v>
      </c>
      <c r="IT41" s="164" t="str">
        <f t="shared" si="68"/>
        <v>Li-air</v>
      </c>
    </row>
    <row r="42" spans="6:254" x14ac:dyDescent="0.2">
      <c r="F42" s="165" t="str">
        <f>D3</f>
        <v>Sea (km)</v>
      </c>
      <c r="G42" s="166" t="str">
        <f>C20</f>
        <v>BAU</v>
      </c>
      <c r="H42" s="104">
        <f>SUMPRODUCT($F51:$F55,H51:H55)</f>
        <v>382.94610257716676</v>
      </c>
      <c r="I42" s="104">
        <f t="shared" ref="I42:W42" si="69">SUMPRODUCT($F51:$F55,I51:I55)</f>
        <v>352.9441681272956</v>
      </c>
      <c r="J42" s="104">
        <f t="shared" si="69"/>
        <v>351.37906547304078</v>
      </c>
      <c r="K42" s="104">
        <f t="shared" si="69"/>
        <v>521.37052106958447</v>
      </c>
      <c r="L42" s="104">
        <f t="shared" si="69"/>
        <v>339.87808772954344</v>
      </c>
      <c r="M42" s="104">
        <f t="shared" si="69"/>
        <v>343.13696226615247</v>
      </c>
      <c r="N42" s="104">
        <f t="shared" si="69"/>
        <v>274.28206710968993</v>
      </c>
      <c r="O42" s="104">
        <f t="shared" si="69"/>
        <v>240.37178636967343</v>
      </c>
      <c r="P42" s="104">
        <f t="shared" si="69"/>
        <v>751.22633735388229</v>
      </c>
      <c r="Q42" s="104">
        <f t="shared" si="69"/>
        <v>692.12259361940721</v>
      </c>
      <c r="R42" s="104">
        <f t="shared" si="69"/>
        <v>689.38995757800967</v>
      </c>
      <c r="S42" s="104">
        <f t="shared" si="69"/>
        <v>1015.4891132995006</v>
      </c>
      <c r="T42" s="104">
        <f t="shared" si="69"/>
        <v>666.5606799246666</v>
      </c>
      <c r="U42" s="104">
        <f t="shared" si="69"/>
        <v>673.1205728320158</v>
      </c>
      <c r="V42" s="104">
        <f t="shared" si="69"/>
        <v>506.42022397185235</v>
      </c>
      <c r="W42" s="122">
        <f t="shared" si="69"/>
        <v>305.52411975426475</v>
      </c>
      <c r="AA42" s="165" t="str">
        <f>F42</f>
        <v>Sea (km)</v>
      </c>
      <c r="AB42" s="166" t="str">
        <f>G42</f>
        <v>BAU</v>
      </c>
      <c r="AC42" s="104">
        <f>SUMPRODUCT($AA51:$AA55,AC51:AC55)</f>
        <v>257.47225224758176</v>
      </c>
      <c r="AD42" s="104">
        <f t="shared" ref="AD42:AR42" si="70">SUMPRODUCT($AA51:$AA55,AD51:AD55)</f>
        <v>263.48389845983286</v>
      </c>
      <c r="AE42" s="104">
        <f t="shared" si="70"/>
        <v>257.05250076647775</v>
      </c>
      <c r="AF42" s="104">
        <f t="shared" si="70"/>
        <v>306.07106435476248</v>
      </c>
      <c r="AG42" s="104">
        <f t="shared" si="70"/>
        <v>261.06098366051458</v>
      </c>
      <c r="AH42" s="104">
        <f t="shared" si="70"/>
        <v>256.67731194261415</v>
      </c>
      <c r="AI42" s="104">
        <f t="shared" si="70"/>
        <v>204.93114116453233</v>
      </c>
      <c r="AJ42" s="104">
        <f t="shared" si="70"/>
        <v>396.88496552145</v>
      </c>
      <c r="AK42" s="104">
        <f t="shared" si="70"/>
        <v>494.23005640369138</v>
      </c>
      <c r="AL42" s="104">
        <f t="shared" si="70"/>
        <v>506.03700431481599</v>
      </c>
      <c r="AM42" s="104">
        <f t="shared" si="70"/>
        <v>493.75567972984078</v>
      </c>
      <c r="AN42" s="104">
        <f t="shared" si="70"/>
        <v>162.60319458296183</v>
      </c>
      <c r="AO42" s="104">
        <f t="shared" si="70"/>
        <v>501.53976969620589</v>
      </c>
      <c r="AP42" s="104">
        <f t="shared" si="70"/>
        <v>492.95139564190333</v>
      </c>
      <c r="AQ42" s="104">
        <f t="shared" si="70"/>
        <v>317.13847821114837</v>
      </c>
      <c r="AR42" s="122">
        <f t="shared" si="70"/>
        <v>458.22869534535209</v>
      </c>
      <c r="AV42" s="165" t="str">
        <f>AA42</f>
        <v>Sea (km)</v>
      </c>
      <c r="AW42" s="166" t="str">
        <f>AB42</f>
        <v>BAU</v>
      </c>
      <c r="AX42" s="104">
        <f>SUMPRODUCT($AV51:$AV55,AX51:AX55)</f>
        <v>89.943742340989218</v>
      </c>
      <c r="AY42" s="104">
        <f t="shared" ref="AY42:BM42" si="71">SUMPRODUCT($AV51:$AV55,AY51:AY55)</f>
        <v>88.787653107814549</v>
      </c>
      <c r="AZ42" s="104">
        <f t="shared" si="71"/>
        <v>86.013038948195359</v>
      </c>
      <c r="BA42" s="104">
        <f t="shared" si="71"/>
        <v>151.0430583142705</v>
      </c>
      <c r="BB42" s="104">
        <f t="shared" si="71"/>
        <v>86.244256794830278</v>
      </c>
      <c r="BC42" s="104">
        <f t="shared" si="71"/>
        <v>85.550603254925477</v>
      </c>
      <c r="BD42" s="104">
        <f t="shared" si="71"/>
        <v>291.7646055487744</v>
      </c>
      <c r="BE42" s="104">
        <f t="shared" si="71"/>
        <v>314.38982888197341</v>
      </c>
      <c r="BF42" s="104">
        <f t="shared" si="71"/>
        <v>175.26312774927985</v>
      </c>
      <c r="BG42" s="104">
        <f t="shared" si="71"/>
        <v>172.95094928293042</v>
      </c>
      <c r="BH42" s="104">
        <f t="shared" si="71"/>
        <v>167.63293881032695</v>
      </c>
      <c r="BI42" s="104">
        <f t="shared" si="71"/>
        <v>290.87686810521819</v>
      </c>
      <c r="BJ42" s="104">
        <f t="shared" si="71"/>
        <v>168.09537450359687</v>
      </c>
      <c r="BK42" s="104">
        <f t="shared" si="71"/>
        <v>166.47684957715228</v>
      </c>
      <c r="BL42" s="104">
        <f t="shared" si="71"/>
        <v>561.09592190445915</v>
      </c>
      <c r="BM42" s="122">
        <f t="shared" si="71"/>
        <v>476.27504056029574</v>
      </c>
      <c r="BQ42" s="165" t="str">
        <f>AV42</f>
        <v>Sea (km)</v>
      </c>
      <c r="BR42" s="166" t="str">
        <f>AW42</f>
        <v>BAU</v>
      </c>
      <c r="BS42" s="104">
        <f>SUMPRODUCT($BQ51:$BQ55,BS51:BS55)</f>
        <v>6.6867294978158887</v>
      </c>
      <c r="BT42" s="104">
        <f t="shared" ref="BT42:CH42" si="72">SUMPRODUCT($AV51:$AV55,BT51:BT55)</f>
        <v>8.5998587832780711</v>
      </c>
      <c r="BU42" s="104">
        <f t="shared" si="72"/>
        <v>6.4119599094950059</v>
      </c>
      <c r="BV42" s="104">
        <f t="shared" si="72"/>
        <v>11.077863799010895</v>
      </c>
      <c r="BW42" s="104">
        <f t="shared" si="72"/>
        <v>8.1070757476373672</v>
      </c>
      <c r="BX42" s="104">
        <f t="shared" si="72"/>
        <v>6.3339238862557155</v>
      </c>
      <c r="BY42" s="104">
        <f t="shared" si="72"/>
        <v>45.915365927569596</v>
      </c>
      <c r="BZ42" s="104">
        <f t="shared" si="72"/>
        <v>64.170979407646328</v>
      </c>
      <c r="CA42" s="104">
        <f t="shared" si="72"/>
        <v>13.578268043636488</v>
      </c>
      <c r="CB42" s="104">
        <f t="shared" si="72"/>
        <v>16.357217537880096</v>
      </c>
      <c r="CC42" s="104">
        <f t="shared" si="72"/>
        <v>12.19963163307569</v>
      </c>
      <c r="CD42" s="104">
        <f t="shared" si="72"/>
        <v>18.463106331684827</v>
      </c>
      <c r="CE42" s="104">
        <f t="shared" si="72"/>
        <v>15.419340147467141</v>
      </c>
      <c r="CF42" s="104">
        <f t="shared" si="72"/>
        <v>12.043559586597114</v>
      </c>
      <c r="CG42" s="104">
        <f t="shared" si="72"/>
        <v>64.509632471901085</v>
      </c>
      <c r="CH42" s="122">
        <f t="shared" si="72"/>
        <v>84.172077721041745</v>
      </c>
      <c r="CL42" s="214">
        <f t="shared" si="49"/>
        <v>0.58711020187182972</v>
      </c>
      <c r="CM42" s="179" t="str">
        <f t="shared" si="50"/>
        <v>NV, US</v>
      </c>
      <c r="CN42" s="104" t="e">
        <f t="shared" ca="1" si="52"/>
        <v>#NAME?</v>
      </c>
      <c r="CO42" s="104" t="e">
        <f t="shared" ca="1" si="52"/>
        <v>#NAME?</v>
      </c>
      <c r="CP42" s="104" t="e">
        <f t="shared" ca="1" si="52"/>
        <v>#NAME?</v>
      </c>
      <c r="CQ42" s="104" t="e">
        <f t="shared" ca="1" si="52"/>
        <v>#NAME?</v>
      </c>
      <c r="CR42" s="104" t="e">
        <f t="shared" ca="1" si="52"/>
        <v>#NAME?</v>
      </c>
      <c r="CS42" s="104" t="e">
        <f t="shared" ca="1" si="52"/>
        <v>#NAME?</v>
      </c>
      <c r="CT42" s="104" t="e">
        <f t="shared" ca="1" si="52"/>
        <v>#NAME?</v>
      </c>
      <c r="CU42" s="104" t="e">
        <f t="shared" ca="1" si="52"/>
        <v>#NAME?</v>
      </c>
      <c r="CV42" s="104" t="e">
        <f t="shared" ca="1" si="52"/>
        <v>#NAME?</v>
      </c>
      <c r="CW42" s="104" t="e">
        <f t="shared" ca="1" si="52"/>
        <v>#NAME?</v>
      </c>
      <c r="CX42" s="104" t="e">
        <f t="shared" ca="1" si="52"/>
        <v>#NAME?</v>
      </c>
      <c r="CY42" s="104" t="e">
        <f t="shared" ca="1" si="52"/>
        <v>#NAME?</v>
      </c>
      <c r="CZ42" s="104" t="e">
        <f t="shared" ca="1" si="52"/>
        <v>#NAME?</v>
      </c>
      <c r="DA42" s="104" t="e">
        <f t="shared" ca="1" si="52"/>
        <v>#NAME?</v>
      </c>
      <c r="DB42" s="104" t="e">
        <f t="shared" ca="1" si="52"/>
        <v>#NAME?</v>
      </c>
      <c r="DC42" s="122" t="e">
        <f t="shared" ca="1" si="52"/>
        <v>#NAME?</v>
      </c>
      <c r="DG42" s="165" t="str">
        <f>CL16</f>
        <v>Sea (km)</v>
      </c>
      <c r="DH42" s="166" t="str">
        <f>CM16</f>
        <v>BAU</v>
      </c>
      <c r="DI42" s="104">
        <f>SUMPRODUCT($DG51:$DG55,DI51:DI55)</f>
        <v>6.3773420323041403</v>
      </c>
      <c r="DJ42" s="104">
        <f t="shared" ref="DJ42:DX42" si="73">SUMPRODUCT($DG51:$DG55,DJ51:DJ55)</f>
        <v>6.2893786939275316</v>
      </c>
      <c r="DK42" s="104">
        <f t="shared" si="73"/>
        <v>5.7396078290737265</v>
      </c>
      <c r="DL42" s="104">
        <f t="shared" si="73"/>
        <v>9.2540180826516778</v>
      </c>
      <c r="DM42" s="104">
        <f t="shared" si="73"/>
        <v>5.9375253404210966</v>
      </c>
      <c r="DN42" s="104">
        <f t="shared" si="73"/>
        <v>5.6736353252912703</v>
      </c>
      <c r="DO42" s="104">
        <f t="shared" si="73"/>
        <v>23.990587945167562</v>
      </c>
      <c r="DP42" s="104">
        <f t="shared" si="73"/>
        <v>50.073655493814144</v>
      </c>
      <c r="DQ42" s="104">
        <f t="shared" si="73"/>
        <v>11.985004853812956</v>
      </c>
      <c r="DR42" s="104">
        <f t="shared" si="73"/>
        <v>11.787087342465586</v>
      </c>
      <c r="DS42" s="104">
        <f t="shared" si="73"/>
        <v>10.775508951134583</v>
      </c>
      <c r="DT42" s="104">
        <f t="shared" si="73"/>
        <v>15.423363471086127</v>
      </c>
      <c r="DU42" s="104">
        <f t="shared" si="73"/>
        <v>11.127362304641018</v>
      </c>
      <c r="DV42" s="104">
        <f t="shared" si="73"/>
        <v>10.643563943569671</v>
      </c>
      <c r="DW42" s="104">
        <f t="shared" si="73"/>
        <v>33.654655146037413</v>
      </c>
      <c r="DX42" s="122">
        <f t="shared" si="73"/>
        <v>48.081860429297294</v>
      </c>
      <c r="EB42" s="165" t="str">
        <f>FR42</f>
        <v>Sea (km)</v>
      </c>
      <c r="EC42" s="166" t="str">
        <f>FS42</f>
        <v>BAU</v>
      </c>
      <c r="ED42" s="104">
        <f t="shared" ref="ED42:ES42" si="74">SUMPRODUCT($EB51:$EB55,ED51:ED55)</f>
        <v>0</v>
      </c>
      <c r="EE42" s="104">
        <f t="shared" si="74"/>
        <v>0</v>
      </c>
      <c r="EF42" s="104">
        <f t="shared" si="74"/>
        <v>0</v>
      </c>
      <c r="EG42" s="104">
        <f t="shared" si="74"/>
        <v>0</v>
      </c>
      <c r="EH42" s="104">
        <f t="shared" si="74"/>
        <v>0</v>
      </c>
      <c r="EI42" s="104">
        <f t="shared" si="74"/>
        <v>0</v>
      </c>
      <c r="EJ42" s="104">
        <f t="shared" si="74"/>
        <v>0</v>
      </c>
      <c r="EK42" s="104">
        <f t="shared" si="74"/>
        <v>0</v>
      </c>
      <c r="EL42" s="104">
        <f t="shared" si="74"/>
        <v>0</v>
      </c>
      <c r="EM42" s="104">
        <f t="shared" si="74"/>
        <v>0</v>
      </c>
      <c r="EN42" s="104">
        <f t="shared" si="74"/>
        <v>0</v>
      </c>
      <c r="EO42" s="104">
        <f t="shared" si="74"/>
        <v>0</v>
      </c>
      <c r="EP42" s="104">
        <f t="shared" si="74"/>
        <v>0</v>
      </c>
      <c r="EQ42" s="104">
        <f t="shared" si="74"/>
        <v>0</v>
      </c>
      <c r="ER42" s="104">
        <f t="shared" si="74"/>
        <v>0</v>
      </c>
      <c r="ES42" s="122">
        <f t="shared" si="74"/>
        <v>0</v>
      </c>
      <c r="EW42" s="165" t="str">
        <f>EB42</f>
        <v>Sea (km)</v>
      </c>
      <c r="EX42" s="166" t="str">
        <f>EC42</f>
        <v>BAU</v>
      </c>
      <c r="EY42" s="104" t="e">
        <f ca="1">SUMPRODUCT($EW51:$EW55,EY51:EY55)</f>
        <v>#NAME?</v>
      </c>
      <c r="EZ42" s="104" t="e">
        <f t="shared" ref="EZ42:FN42" ca="1" si="75">SUMPRODUCT($EW51:$EW55,EZ51:EZ55)</f>
        <v>#NAME?</v>
      </c>
      <c r="FA42" s="104" t="e">
        <f t="shared" ca="1" si="75"/>
        <v>#NAME?</v>
      </c>
      <c r="FB42" s="104" t="e">
        <f t="shared" ca="1" si="75"/>
        <v>#NAME?</v>
      </c>
      <c r="FC42" s="104" t="e">
        <f t="shared" ca="1" si="75"/>
        <v>#NAME?</v>
      </c>
      <c r="FD42" s="104" t="e">
        <f t="shared" ca="1" si="75"/>
        <v>#NAME?</v>
      </c>
      <c r="FE42" s="104" t="e">
        <f t="shared" ca="1" si="75"/>
        <v>#NAME?</v>
      </c>
      <c r="FF42" s="104" t="e">
        <f t="shared" ca="1" si="75"/>
        <v>#NAME?</v>
      </c>
      <c r="FG42" s="104" t="e">
        <f t="shared" ca="1" si="75"/>
        <v>#NAME?</v>
      </c>
      <c r="FH42" s="104" t="e">
        <f t="shared" ca="1" si="75"/>
        <v>#NAME?</v>
      </c>
      <c r="FI42" s="104" t="e">
        <f t="shared" ca="1" si="75"/>
        <v>#NAME?</v>
      </c>
      <c r="FJ42" s="104" t="e">
        <f t="shared" ca="1" si="75"/>
        <v>#NAME?</v>
      </c>
      <c r="FK42" s="104" t="e">
        <f t="shared" ca="1" si="75"/>
        <v>#NAME?</v>
      </c>
      <c r="FL42" s="104" t="e">
        <f t="shared" ca="1" si="75"/>
        <v>#NAME?</v>
      </c>
      <c r="FM42" s="104" t="e">
        <f t="shared" ca="1" si="75"/>
        <v>#NAME?</v>
      </c>
      <c r="FN42" s="122" t="e">
        <f t="shared" ca="1" si="75"/>
        <v>#NAME?</v>
      </c>
      <c r="FR42" s="165" t="str">
        <f>DG42</f>
        <v>Sea (km)</v>
      </c>
      <c r="FS42" s="166" t="str">
        <f>DH42</f>
        <v>BAU</v>
      </c>
      <c r="FT42" s="104">
        <f>SUMPRODUCT($FR51:$FR55,FT51:FT55)</f>
        <v>15.84260418222615</v>
      </c>
      <c r="FU42" s="104">
        <f t="shared" ref="FU42:GI42" si="76">SUMPRODUCT($FR51:$FR55,FU51:FU55)</f>
        <v>15.591134274571768</v>
      </c>
      <c r="FV42" s="104">
        <f t="shared" si="76"/>
        <v>14.283490754768975</v>
      </c>
      <c r="FW42" s="104">
        <f t="shared" si="76"/>
        <v>21.918745825925193</v>
      </c>
      <c r="FX42" s="104">
        <f t="shared" si="76"/>
        <v>14.736136588546863</v>
      </c>
      <c r="FY42" s="104">
        <f t="shared" si="76"/>
        <v>14.132608810176343</v>
      </c>
      <c r="FZ42" s="104">
        <f t="shared" si="76"/>
        <v>45.645243589905355</v>
      </c>
      <c r="GA42" s="104">
        <f t="shared" si="76"/>
        <v>95.124862571010439</v>
      </c>
      <c r="GB42" s="104">
        <f t="shared" si="76"/>
        <v>29.271097250970222</v>
      </c>
      <c r="GC42" s="104">
        <f t="shared" si="76"/>
        <v>28.818451417192335</v>
      </c>
      <c r="GD42" s="104">
        <f t="shared" si="76"/>
        <v>26.404340303710253</v>
      </c>
      <c r="GE42" s="104">
        <f t="shared" si="76"/>
        <v>10.228748052098421</v>
      </c>
      <c r="GF42" s="104">
        <f t="shared" si="76"/>
        <v>27.259337989735158</v>
      </c>
      <c r="GG42" s="104">
        <f t="shared" si="76"/>
        <v>26.102576414524993</v>
      </c>
      <c r="GH42" s="104">
        <f t="shared" si="76"/>
        <v>64.065591330872195</v>
      </c>
      <c r="GI42" s="122">
        <f t="shared" si="76"/>
        <v>91.327441849651464</v>
      </c>
      <c r="GM42" s="165" t="str">
        <f>FR42</f>
        <v>Sea (km)</v>
      </c>
      <c r="GN42" s="166" t="str">
        <f>FS42</f>
        <v>BAU</v>
      </c>
      <c r="GO42" s="104">
        <f>SUMPRODUCT($GM51:$GM55,GO51:GO55)</f>
        <v>0</v>
      </c>
      <c r="GP42" s="104">
        <f t="shared" ref="GP42:HC42" si="77">SUMPRODUCT($GM51:$GM55,GP51:GP55)</f>
        <v>0</v>
      </c>
      <c r="GQ42" s="104">
        <f t="shared" si="77"/>
        <v>0</v>
      </c>
      <c r="GR42" s="104">
        <f t="shared" si="77"/>
        <v>0</v>
      </c>
      <c r="GS42" s="104">
        <f t="shared" si="77"/>
        <v>0</v>
      </c>
      <c r="GT42" s="104">
        <f t="shared" si="77"/>
        <v>0</v>
      </c>
      <c r="GU42" s="104">
        <f t="shared" si="77"/>
        <v>0</v>
      </c>
      <c r="GV42" s="104">
        <f t="shared" si="77"/>
        <v>0</v>
      </c>
      <c r="GW42" s="104">
        <f t="shared" si="77"/>
        <v>0</v>
      </c>
      <c r="GX42" s="104">
        <f t="shared" si="77"/>
        <v>0</v>
      </c>
      <c r="GY42" s="104">
        <f t="shared" si="77"/>
        <v>0</v>
      </c>
      <c r="GZ42" s="104">
        <f t="shared" si="77"/>
        <v>0</v>
      </c>
      <c r="HA42" s="104">
        <f t="shared" si="77"/>
        <v>0</v>
      </c>
      <c r="HB42" s="104">
        <f t="shared" si="77"/>
        <v>0</v>
      </c>
      <c r="HC42" s="104">
        <f t="shared" si="77"/>
        <v>0</v>
      </c>
      <c r="HD42" s="122">
        <f>SUMPRODUCT($GM51:$GM55,HD51:HD55)</f>
        <v>0</v>
      </c>
      <c r="HH42" s="165" t="str">
        <f>GM42</f>
        <v>Sea (km)</v>
      </c>
      <c r="HI42" s="166" t="str">
        <f>GN42</f>
        <v>BAU</v>
      </c>
      <c r="HJ42" s="104" t="e">
        <f ca="1">SUMPRODUCT($HH51:$HH55,HJ51:HJ55)</f>
        <v>#NAME?</v>
      </c>
      <c r="HK42" s="104" t="e">
        <f t="shared" ref="HK42:HY42" ca="1" si="78">SUMPRODUCT($HH51:$HH55,HK51:HK55)</f>
        <v>#NAME?</v>
      </c>
      <c r="HL42" s="104" t="e">
        <f t="shared" ca="1" si="78"/>
        <v>#NAME?</v>
      </c>
      <c r="HM42" s="104" t="e">
        <f t="shared" ca="1" si="78"/>
        <v>#NAME?</v>
      </c>
      <c r="HN42" s="104" t="e">
        <f t="shared" ca="1" si="78"/>
        <v>#NAME?</v>
      </c>
      <c r="HO42" s="104" t="e">
        <f t="shared" ca="1" si="78"/>
        <v>#NAME?</v>
      </c>
      <c r="HP42" s="104" t="e">
        <f t="shared" ca="1" si="78"/>
        <v>#NAME?</v>
      </c>
      <c r="HQ42" s="104" t="e">
        <f t="shared" ca="1" si="78"/>
        <v>#NAME?</v>
      </c>
      <c r="HR42" s="104" t="e">
        <f t="shared" ca="1" si="78"/>
        <v>#NAME?</v>
      </c>
      <c r="HS42" s="104" t="e">
        <f t="shared" ca="1" si="78"/>
        <v>#NAME?</v>
      </c>
      <c r="HT42" s="104" t="e">
        <f t="shared" ca="1" si="78"/>
        <v>#NAME?</v>
      </c>
      <c r="HU42" s="104" t="e">
        <f t="shared" ca="1" si="78"/>
        <v>#NAME?</v>
      </c>
      <c r="HV42" s="104" t="e">
        <f t="shared" ca="1" si="78"/>
        <v>#NAME?</v>
      </c>
      <c r="HW42" s="104" t="e">
        <f t="shared" ca="1" si="78"/>
        <v>#NAME?</v>
      </c>
      <c r="HX42" s="104" t="e">
        <f t="shared" ca="1" si="78"/>
        <v>#NAME?</v>
      </c>
      <c r="HY42" s="122" t="e">
        <f t="shared" ca="1" si="78"/>
        <v>#NAME?</v>
      </c>
      <c r="IC42" s="165" t="str">
        <f>HH42</f>
        <v>Sea (km)</v>
      </c>
      <c r="ID42" s="166" t="str">
        <f>HI42</f>
        <v>BAU</v>
      </c>
      <c r="IE42" s="104" t="e">
        <f ca="1">SUMPRODUCT($IC51:$IC55,IE51:IE55)</f>
        <v>#NAME?</v>
      </c>
      <c r="IF42" s="104" t="e">
        <f t="shared" ref="IF42:IT42" ca="1" si="79">SUMPRODUCT($IC51:$IC55,IF51:IF55)</f>
        <v>#NAME?</v>
      </c>
      <c r="IG42" s="104" t="e">
        <f t="shared" ca="1" si="79"/>
        <v>#NAME?</v>
      </c>
      <c r="IH42" s="104" t="e">
        <f t="shared" ca="1" si="79"/>
        <v>#NAME?</v>
      </c>
      <c r="II42" s="104" t="e">
        <f t="shared" ca="1" si="79"/>
        <v>#NAME?</v>
      </c>
      <c r="IJ42" s="104" t="e">
        <f t="shared" ca="1" si="79"/>
        <v>#NAME?</v>
      </c>
      <c r="IK42" s="104" t="e">
        <f t="shared" ca="1" si="79"/>
        <v>#NAME?</v>
      </c>
      <c r="IL42" s="104" t="e">
        <f t="shared" ca="1" si="79"/>
        <v>#NAME?</v>
      </c>
      <c r="IM42" s="104" t="e">
        <f t="shared" ca="1" si="79"/>
        <v>#NAME?</v>
      </c>
      <c r="IN42" s="104" t="e">
        <f t="shared" ca="1" si="79"/>
        <v>#NAME?</v>
      </c>
      <c r="IO42" s="104" t="e">
        <f t="shared" ca="1" si="79"/>
        <v>#NAME?</v>
      </c>
      <c r="IP42" s="104" t="e">
        <f t="shared" ca="1" si="79"/>
        <v>#NAME?</v>
      </c>
      <c r="IQ42" s="104" t="e">
        <f t="shared" ca="1" si="79"/>
        <v>#NAME?</v>
      </c>
      <c r="IR42" s="104" t="e">
        <f t="shared" ca="1" si="79"/>
        <v>#NAME?</v>
      </c>
      <c r="IS42" s="104" t="e">
        <f t="shared" ca="1" si="79"/>
        <v>#NAME?</v>
      </c>
      <c r="IT42" s="122" t="e">
        <f t="shared" ca="1" si="79"/>
        <v>#NAME?</v>
      </c>
    </row>
    <row r="43" spans="6:254" x14ac:dyDescent="0.2">
      <c r="F43" s="165"/>
      <c r="G43" s="166" t="str">
        <f>D20</f>
        <v>Reshoring</v>
      </c>
      <c r="H43" s="104">
        <f>SUMPRODUCT($F67:$F71,H67:H71)</f>
        <v>0</v>
      </c>
      <c r="I43" s="104">
        <f t="shared" ref="I43:W43" si="80">SUMPRODUCT($F67:$F71,I67:I71)</f>
        <v>0</v>
      </c>
      <c r="J43" s="104">
        <f t="shared" si="80"/>
        <v>0</v>
      </c>
      <c r="K43" s="104">
        <f t="shared" si="80"/>
        <v>0</v>
      </c>
      <c r="L43" s="104">
        <f t="shared" si="80"/>
        <v>0</v>
      </c>
      <c r="M43" s="104">
        <f t="shared" si="80"/>
        <v>0</v>
      </c>
      <c r="N43" s="104">
        <f t="shared" si="80"/>
        <v>0</v>
      </c>
      <c r="O43" s="104">
        <f t="shared" si="80"/>
        <v>0</v>
      </c>
      <c r="P43" s="104">
        <f t="shared" si="80"/>
        <v>0</v>
      </c>
      <c r="Q43" s="104">
        <f t="shared" si="80"/>
        <v>0</v>
      </c>
      <c r="R43" s="104">
        <f t="shared" si="80"/>
        <v>0</v>
      </c>
      <c r="S43" s="104">
        <f t="shared" si="80"/>
        <v>0</v>
      </c>
      <c r="T43" s="104">
        <f t="shared" si="80"/>
        <v>0</v>
      </c>
      <c r="U43" s="104">
        <f t="shared" si="80"/>
        <v>0</v>
      </c>
      <c r="V43" s="104">
        <f t="shared" si="80"/>
        <v>0</v>
      </c>
      <c r="W43" s="122">
        <f t="shared" si="80"/>
        <v>0</v>
      </c>
      <c r="AA43" s="165"/>
      <c r="AB43" s="166" t="str">
        <f t="shared" ref="AB43:AB44" si="81">G43</f>
        <v>Reshoring</v>
      </c>
      <c r="AC43" s="104">
        <f>SUMPRODUCT($AA67:$AA71,AC67:AC71)</f>
        <v>0</v>
      </c>
      <c r="AD43" s="104">
        <f t="shared" ref="AD43:AR43" si="82">SUMPRODUCT($AA67:$AA71,AD67:AD71)</f>
        <v>0</v>
      </c>
      <c r="AE43" s="104">
        <f t="shared" si="82"/>
        <v>0</v>
      </c>
      <c r="AF43" s="104">
        <f t="shared" si="82"/>
        <v>0</v>
      </c>
      <c r="AG43" s="104">
        <f t="shared" si="82"/>
        <v>0</v>
      </c>
      <c r="AH43" s="104">
        <f t="shared" si="82"/>
        <v>0</v>
      </c>
      <c r="AI43" s="104">
        <f t="shared" si="82"/>
        <v>0</v>
      </c>
      <c r="AJ43" s="104">
        <f t="shared" si="82"/>
        <v>0</v>
      </c>
      <c r="AK43" s="104">
        <f t="shared" si="82"/>
        <v>0</v>
      </c>
      <c r="AL43" s="104">
        <f t="shared" si="82"/>
        <v>0</v>
      </c>
      <c r="AM43" s="104">
        <f t="shared" si="82"/>
        <v>0</v>
      </c>
      <c r="AN43" s="104">
        <f t="shared" si="82"/>
        <v>0</v>
      </c>
      <c r="AO43" s="104">
        <f t="shared" si="82"/>
        <v>0</v>
      </c>
      <c r="AP43" s="104">
        <f t="shared" si="82"/>
        <v>0</v>
      </c>
      <c r="AQ43" s="104">
        <f t="shared" si="82"/>
        <v>0</v>
      </c>
      <c r="AR43" s="122">
        <f t="shared" si="82"/>
        <v>0</v>
      </c>
      <c r="AV43" s="165"/>
      <c r="AW43" s="166" t="str">
        <f t="shared" ref="AW43:AW44" si="83">AB43</f>
        <v>Reshoring</v>
      </c>
      <c r="AX43" s="104">
        <f>SUMPRODUCT($AV67:$AV71,AX67:AX71)</f>
        <v>0</v>
      </c>
      <c r="AY43" s="104">
        <f t="shared" ref="AY43:BM43" si="84">SUMPRODUCT($AV67:$AV71,AY67:AY71)</f>
        <v>0</v>
      </c>
      <c r="AZ43" s="104">
        <f t="shared" si="84"/>
        <v>0</v>
      </c>
      <c r="BA43" s="104">
        <f t="shared" si="84"/>
        <v>0</v>
      </c>
      <c r="BB43" s="104">
        <f t="shared" si="84"/>
        <v>0</v>
      </c>
      <c r="BC43" s="104">
        <f t="shared" si="84"/>
        <v>0</v>
      </c>
      <c r="BD43" s="104">
        <f t="shared" si="84"/>
        <v>0</v>
      </c>
      <c r="BE43" s="104">
        <f t="shared" si="84"/>
        <v>0</v>
      </c>
      <c r="BF43" s="104">
        <f t="shared" si="84"/>
        <v>0</v>
      </c>
      <c r="BG43" s="104">
        <f t="shared" si="84"/>
        <v>0</v>
      </c>
      <c r="BH43" s="104">
        <f t="shared" si="84"/>
        <v>0</v>
      </c>
      <c r="BI43" s="104">
        <f t="shared" si="84"/>
        <v>0</v>
      </c>
      <c r="BJ43" s="104">
        <f t="shared" si="84"/>
        <v>0</v>
      </c>
      <c r="BK43" s="104">
        <f t="shared" si="84"/>
        <v>0</v>
      </c>
      <c r="BL43" s="104">
        <f t="shared" si="84"/>
        <v>0</v>
      </c>
      <c r="BM43" s="122">
        <f t="shared" si="84"/>
        <v>0</v>
      </c>
      <c r="BQ43" s="165"/>
      <c r="BR43" s="166" t="str">
        <f t="shared" ref="BR43:BR44" si="85">AW43</f>
        <v>Reshoring</v>
      </c>
      <c r="BS43" s="104">
        <f>SUMPRODUCT($BQ67:$BQ71,BS67:BS71)</f>
        <v>0</v>
      </c>
      <c r="BT43" s="104">
        <f t="shared" ref="BT43:CH43" si="86">SUMPRODUCT($AV67:$AV71,BT67:BT71)</f>
        <v>0</v>
      </c>
      <c r="BU43" s="104">
        <f t="shared" si="86"/>
        <v>0</v>
      </c>
      <c r="BV43" s="104">
        <f t="shared" si="86"/>
        <v>0</v>
      </c>
      <c r="BW43" s="104">
        <f t="shared" si="86"/>
        <v>0</v>
      </c>
      <c r="BX43" s="104">
        <f t="shared" si="86"/>
        <v>0</v>
      </c>
      <c r="BY43" s="104">
        <f t="shared" si="86"/>
        <v>0</v>
      </c>
      <c r="BZ43" s="104">
        <f t="shared" si="86"/>
        <v>0</v>
      </c>
      <c r="CA43" s="104">
        <f t="shared" si="86"/>
        <v>0</v>
      </c>
      <c r="CB43" s="104">
        <f t="shared" si="86"/>
        <v>0</v>
      </c>
      <c r="CC43" s="104">
        <f t="shared" si="86"/>
        <v>0</v>
      </c>
      <c r="CD43" s="104">
        <f t="shared" si="86"/>
        <v>0</v>
      </c>
      <c r="CE43" s="104">
        <f t="shared" si="86"/>
        <v>0</v>
      </c>
      <c r="CF43" s="104">
        <f t="shared" si="86"/>
        <v>0</v>
      </c>
      <c r="CG43" s="104">
        <f t="shared" si="86"/>
        <v>0</v>
      </c>
      <c r="CH43" s="122">
        <f t="shared" si="86"/>
        <v>0</v>
      </c>
      <c r="CL43" s="218">
        <f t="shared" si="49"/>
        <v>0.21586482798306408</v>
      </c>
      <c r="CM43" s="184" t="str">
        <f t="shared" si="50"/>
        <v>CA, US</v>
      </c>
      <c r="CN43" s="128" t="e">
        <f t="shared" ca="1" si="52"/>
        <v>#NAME?</v>
      </c>
      <c r="CO43" s="128" t="e">
        <f t="shared" ca="1" si="52"/>
        <v>#NAME?</v>
      </c>
      <c r="CP43" s="128" t="e">
        <f t="shared" ca="1" si="52"/>
        <v>#NAME?</v>
      </c>
      <c r="CQ43" s="128" t="e">
        <f t="shared" ca="1" si="52"/>
        <v>#NAME?</v>
      </c>
      <c r="CR43" s="128" t="e">
        <f t="shared" ca="1" si="52"/>
        <v>#NAME?</v>
      </c>
      <c r="CS43" s="128" t="e">
        <f t="shared" ca="1" si="52"/>
        <v>#NAME?</v>
      </c>
      <c r="CT43" s="128" t="e">
        <f t="shared" ca="1" si="52"/>
        <v>#NAME?</v>
      </c>
      <c r="CU43" s="128" t="e">
        <f t="shared" ca="1" si="52"/>
        <v>#NAME?</v>
      </c>
      <c r="CV43" s="128" t="e">
        <f t="shared" ca="1" si="52"/>
        <v>#NAME?</v>
      </c>
      <c r="CW43" s="128" t="e">
        <f t="shared" ca="1" si="52"/>
        <v>#NAME?</v>
      </c>
      <c r="CX43" s="128" t="e">
        <f t="shared" ca="1" si="52"/>
        <v>#NAME?</v>
      </c>
      <c r="CY43" s="128" t="e">
        <f t="shared" ca="1" si="52"/>
        <v>#NAME?</v>
      </c>
      <c r="CZ43" s="128" t="e">
        <f t="shared" ca="1" si="52"/>
        <v>#NAME?</v>
      </c>
      <c r="DA43" s="128" t="e">
        <f t="shared" ca="1" si="52"/>
        <v>#NAME?</v>
      </c>
      <c r="DB43" s="128" t="e">
        <f t="shared" ca="1" si="52"/>
        <v>#NAME?</v>
      </c>
      <c r="DC43" s="129" t="e">
        <f t="shared" ca="1" si="52"/>
        <v>#NAME?</v>
      </c>
      <c r="DG43" s="165"/>
      <c r="DH43" s="166" t="str">
        <f t="shared" ref="DH43:DH44" si="87">CM17</f>
        <v>Reshoring</v>
      </c>
      <c r="DI43" s="104">
        <f>SUMPRODUCT($DG67:$DG71,DI67:DI71)</f>
        <v>0</v>
      </c>
      <c r="DJ43" s="104">
        <f t="shared" ref="DJ43:DX43" si="88">SUMPRODUCT($DG67:$DG71,DJ67:DJ71)</f>
        <v>0</v>
      </c>
      <c r="DK43" s="104">
        <f t="shared" si="88"/>
        <v>0</v>
      </c>
      <c r="DL43" s="104">
        <f t="shared" si="88"/>
        <v>0</v>
      </c>
      <c r="DM43" s="104">
        <f t="shared" si="88"/>
        <v>0</v>
      </c>
      <c r="DN43" s="104">
        <f t="shared" si="88"/>
        <v>0</v>
      </c>
      <c r="DO43" s="104">
        <f t="shared" si="88"/>
        <v>0</v>
      </c>
      <c r="DP43" s="104">
        <f t="shared" si="88"/>
        <v>0</v>
      </c>
      <c r="DQ43" s="104">
        <f t="shared" si="88"/>
        <v>0</v>
      </c>
      <c r="DR43" s="104">
        <f t="shared" si="88"/>
        <v>0</v>
      </c>
      <c r="DS43" s="104">
        <f t="shared" si="88"/>
        <v>0</v>
      </c>
      <c r="DT43" s="104">
        <f t="shared" si="88"/>
        <v>0</v>
      </c>
      <c r="DU43" s="104">
        <f t="shared" si="88"/>
        <v>0</v>
      </c>
      <c r="DV43" s="104">
        <f t="shared" si="88"/>
        <v>0</v>
      </c>
      <c r="DW43" s="104">
        <f t="shared" si="88"/>
        <v>0</v>
      </c>
      <c r="DX43" s="122">
        <f t="shared" si="88"/>
        <v>0</v>
      </c>
      <c r="EB43" s="165"/>
      <c r="EC43" s="166" t="str">
        <f>FS43</f>
        <v>Reshoring</v>
      </c>
      <c r="ED43" s="104">
        <f t="shared" ref="ED43:ES43" si="89">SUMPRODUCT($EB67:$EB71,ED67:ED71)</f>
        <v>0</v>
      </c>
      <c r="EE43" s="104">
        <f t="shared" si="89"/>
        <v>0</v>
      </c>
      <c r="EF43" s="104">
        <f t="shared" si="89"/>
        <v>0</v>
      </c>
      <c r="EG43" s="104">
        <f t="shared" si="89"/>
        <v>0</v>
      </c>
      <c r="EH43" s="104">
        <f t="shared" si="89"/>
        <v>0</v>
      </c>
      <c r="EI43" s="104">
        <f t="shared" si="89"/>
        <v>0</v>
      </c>
      <c r="EJ43" s="104">
        <f t="shared" si="89"/>
        <v>0</v>
      </c>
      <c r="EK43" s="104">
        <f t="shared" si="89"/>
        <v>0</v>
      </c>
      <c r="EL43" s="104">
        <f t="shared" si="89"/>
        <v>0</v>
      </c>
      <c r="EM43" s="104">
        <f t="shared" si="89"/>
        <v>0</v>
      </c>
      <c r="EN43" s="104">
        <f t="shared" si="89"/>
        <v>0</v>
      </c>
      <c r="EO43" s="104">
        <f t="shared" si="89"/>
        <v>0</v>
      </c>
      <c r="EP43" s="104">
        <f t="shared" si="89"/>
        <v>0</v>
      </c>
      <c r="EQ43" s="104">
        <f t="shared" si="89"/>
        <v>0</v>
      </c>
      <c r="ER43" s="104">
        <f t="shared" si="89"/>
        <v>0</v>
      </c>
      <c r="ES43" s="122">
        <f t="shared" si="89"/>
        <v>0</v>
      </c>
      <c r="EW43" s="165"/>
      <c r="EX43" s="166" t="str">
        <f>EC43</f>
        <v>Reshoring</v>
      </c>
      <c r="EY43" s="104" t="e">
        <f ca="1">SUMPRODUCT($EW67:$EW71,EY67:EY71)</f>
        <v>#NAME?</v>
      </c>
      <c r="EZ43" s="104" t="e">
        <f t="shared" ref="EZ43:FN43" ca="1" si="90">SUMPRODUCT($EW67:$EW71,EZ67:EZ71)</f>
        <v>#NAME?</v>
      </c>
      <c r="FA43" s="104" t="e">
        <f t="shared" ca="1" si="90"/>
        <v>#NAME?</v>
      </c>
      <c r="FB43" s="104" t="e">
        <f t="shared" ca="1" si="90"/>
        <v>#NAME?</v>
      </c>
      <c r="FC43" s="104" t="e">
        <f t="shared" ca="1" si="90"/>
        <v>#NAME?</v>
      </c>
      <c r="FD43" s="104" t="e">
        <f t="shared" ca="1" si="90"/>
        <v>#NAME?</v>
      </c>
      <c r="FE43" s="104" t="e">
        <f t="shared" ca="1" si="90"/>
        <v>#NAME?</v>
      </c>
      <c r="FF43" s="104" t="e">
        <f t="shared" ca="1" si="90"/>
        <v>#NAME?</v>
      </c>
      <c r="FG43" s="104" t="e">
        <f t="shared" ca="1" si="90"/>
        <v>#NAME?</v>
      </c>
      <c r="FH43" s="104" t="e">
        <f t="shared" ca="1" si="90"/>
        <v>#NAME?</v>
      </c>
      <c r="FI43" s="104" t="e">
        <f t="shared" ca="1" si="90"/>
        <v>#NAME?</v>
      </c>
      <c r="FJ43" s="104" t="e">
        <f t="shared" ca="1" si="90"/>
        <v>#NAME?</v>
      </c>
      <c r="FK43" s="104" t="e">
        <f t="shared" ca="1" si="90"/>
        <v>#NAME?</v>
      </c>
      <c r="FL43" s="104" t="e">
        <f t="shared" ca="1" si="90"/>
        <v>#NAME?</v>
      </c>
      <c r="FM43" s="104" t="e">
        <f t="shared" ca="1" si="90"/>
        <v>#NAME?</v>
      </c>
      <c r="FN43" s="122" t="e">
        <f t="shared" ca="1" si="90"/>
        <v>#NAME?</v>
      </c>
      <c r="FR43" s="165"/>
      <c r="FS43" s="166" t="str">
        <f t="shared" ref="FS43:FS44" si="91">DH43</f>
        <v>Reshoring</v>
      </c>
      <c r="FT43" s="104">
        <f>SUMPRODUCT($FR67:$FR71,FT67:FT71)</f>
        <v>0</v>
      </c>
      <c r="FU43" s="104">
        <f t="shared" ref="FU43:GI43" si="92">SUMPRODUCT($FR67:$FR71,FU67:FU71)</f>
        <v>0</v>
      </c>
      <c r="FV43" s="104">
        <f t="shared" si="92"/>
        <v>0</v>
      </c>
      <c r="FW43" s="104">
        <f t="shared" si="92"/>
        <v>0</v>
      </c>
      <c r="FX43" s="104">
        <f t="shared" si="92"/>
        <v>0</v>
      </c>
      <c r="FY43" s="104">
        <f t="shared" si="92"/>
        <v>0</v>
      </c>
      <c r="FZ43" s="104">
        <f t="shared" si="92"/>
        <v>0</v>
      </c>
      <c r="GA43" s="104">
        <f t="shared" si="92"/>
        <v>0</v>
      </c>
      <c r="GB43" s="104">
        <f t="shared" si="92"/>
        <v>0</v>
      </c>
      <c r="GC43" s="104">
        <f t="shared" si="92"/>
        <v>0</v>
      </c>
      <c r="GD43" s="104">
        <f t="shared" si="92"/>
        <v>0</v>
      </c>
      <c r="GE43" s="104">
        <f t="shared" si="92"/>
        <v>0</v>
      </c>
      <c r="GF43" s="104">
        <f t="shared" si="92"/>
        <v>0</v>
      </c>
      <c r="GG43" s="104">
        <f t="shared" si="92"/>
        <v>0</v>
      </c>
      <c r="GH43" s="104">
        <f t="shared" si="92"/>
        <v>0</v>
      </c>
      <c r="GI43" s="122">
        <f t="shared" si="92"/>
        <v>0</v>
      </c>
      <c r="GM43" s="165"/>
      <c r="GN43" s="166" t="str">
        <f>FS43</f>
        <v>Reshoring</v>
      </c>
      <c r="GO43" s="104">
        <f>SUMPRODUCT($GM67:$GM71,GO67:GO71)</f>
        <v>0</v>
      </c>
      <c r="GP43" s="104">
        <f t="shared" ref="GP43:HC43" si="93">SUMPRODUCT($GM67:$GM71,GP67:GP71)</f>
        <v>0</v>
      </c>
      <c r="GQ43" s="104">
        <f t="shared" si="93"/>
        <v>0</v>
      </c>
      <c r="GR43" s="104">
        <f t="shared" si="93"/>
        <v>0</v>
      </c>
      <c r="GS43" s="104">
        <f t="shared" si="93"/>
        <v>0</v>
      </c>
      <c r="GT43" s="104">
        <f t="shared" si="93"/>
        <v>0</v>
      </c>
      <c r="GU43" s="104">
        <f t="shared" si="93"/>
        <v>0</v>
      </c>
      <c r="GV43" s="104">
        <f t="shared" si="93"/>
        <v>0</v>
      </c>
      <c r="GW43" s="104">
        <f t="shared" si="93"/>
        <v>0</v>
      </c>
      <c r="GX43" s="104">
        <f t="shared" si="93"/>
        <v>0</v>
      </c>
      <c r="GY43" s="104">
        <f t="shared" si="93"/>
        <v>0</v>
      </c>
      <c r="GZ43" s="104">
        <f t="shared" si="93"/>
        <v>0</v>
      </c>
      <c r="HA43" s="104">
        <f t="shared" si="93"/>
        <v>0</v>
      </c>
      <c r="HB43" s="104">
        <f t="shared" si="93"/>
        <v>0</v>
      </c>
      <c r="HC43" s="104">
        <f t="shared" si="93"/>
        <v>0</v>
      </c>
      <c r="HD43" s="122">
        <f>SUMPRODUCT($GM67:$GM71,HD67:HD71)</f>
        <v>0</v>
      </c>
      <c r="HH43" s="165"/>
      <c r="HI43" s="166" t="str">
        <f>GN43</f>
        <v>Reshoring</v>
      </c>
      <c r="HJ43" s="104" t="e">
        <f ca="1">SUMPRODUCT($HH67:$HH71,HJ67:HJ71)</f>
        <v>#NAME?</v>
      </c>
      <c r="HK43" s="104" t="e">
        <f t="shared" ref="HK43:HY43" ca="1" si="94">SUMPRODUCT($HH67:$HH71,HK67:HK71)</f>
        <v>#NAME?</v>
      </c>
      <c r="HL43" s="104" t="e">
        <f t="shared" ca="1" si="94"/>
        <v>#NAME?</v>
      </c>
      <c r="HM43" s="104" t="e">
        <f t="shared" ca="1" si="94"/>
        <v>#NAME?</v>
      </c>
      <c r="HN43" s="104" t="e">
        <f t="shared" ca="1" si="94"/>
        <v>#NAME?</v>
      </c>
      <c r="HO43" s="104" t="e">
        <f t="shared" ca="1" si="94"/>
        <v>#NAME?</v>
      </c>
      <c r="HP43" s="104" t="e">
        <f t="shared" ca="1" si="94"/>
        <v>#NAME?</v>
      </c>
      <c r="HQ43" s="104" t="e">
        <f t="shared" ca="1" si="94"/>
        <v>#NAME?</v>
      </c>
      <c r="HR43" s="104" t="e">
        <f t="shared" ca="1" si="94"/>
        <v>#NAME?</v>
      </c>
      <c r="HS43" s="104" t="e">
        <f t="shared" ca="1" si="94"/>
        <v>#NAME?</v>
      </c>
      <c r="HT43" s="104" t="e">
        <f t="shared" ca="1" si="94"/>
        <v>#NAME?</v>
      </c>
      <c r="HU43" s="104" t="e">
        <f t="shared" ca="1" si="94"/>
        <v>#NAME?</v>
      </c>
      <c r="HV43" s="104" t="e">
        <f t="shared" ca="1" si="94"/>
        <v>#NAME?</v>
      </c>
      <c r="HW43" s="104" t="e">
        <f t="shared" ca="1" si="94"/>
        <v>#NAME?</v>
      </c>
      <c r="HX43" s="104" t="e">
        <f t="shared" ca="1" si="94"/>
        <v>#NAME?</v>
      </c>
      <c r="HY43" s="122" t="e">
        <f t="shared" ca="1" si="94"/>
        <v>#NAME?</v>
      </c>
      <c r="IC43" s="165"/>
      <c r="ID43" s="166" t="str">
        <f>HI43</f>
        <v>Reshoring</v>
      </c>
      <c r="IE43" s="104" t="e">
        <f ca="1">SUMPRODUCT($IC67:$IC71,IE67:IE71)</f>
        <v>#NAME?</v>
      </c>
      <c r="IF43" s="104" t="e">
        <f t="shared" ref="IF43:IT43" ca="1" si="95">SUMPRODUCT($IC67:$IC71,IF67:IF71)</f>
        <v>#NAME?</v>
      </c>
      <c r="IG43" s="104" t="e">
        <f t="shared" ca="1" si="95"/>
        <v>#NAME?</v>
      </c>
      <c r="IH43" s="104" t="e">
        <f t="shared" ca="1" si="95"/>
        <v>#NAME?</v>
      </c>
      <c r="II43" s="104" t="e">
        <f t="shared" ca="1" si="95"/>
        <v>#NAME?</v>
      </c>
      <c r="IJ43" s="104" t="e">
        <f t="shared" ca="1" si="95"/>
        <v>#NAME?</v>
      </c>
      <c r="IK43" s="104" t="e">
        <f t="shared" ca="1" si="95"/>
        <v>#NAME?</v>
      </c>
      <c r="IL43" s="104" t="e">
        <f t="shared" ca="1" si="95"/>
        <v>#NAME?</v>
      </c>
      <c r="IM43" s="104" t="e">
        <f t="shared" ca="1" si="95"/>
        <v>#NAME?</v>
      </c>
      <c r="IN43" s="104" t="e">
        <f t="shared" ca="1" si="95"/>
        <v>#NAME?</v>
      </c>
      <c r="IO43" s="104" t="e">
        <f t="shared" ca="1" si="95"/>
        <v>#NAME?</v>
      </c>
      <c r="IP43" s="104" t="e">
        <f t="shared" ca="1" si="95"/>
        <v>#NAME?</v>
      </c>
      <c r="IQ43" s="104" t="e">
        <f t="shared" ca="1" si="95"/>
        <v>#NAME?</v>
      </c>
      <c r="IR43" s="104" t="e">
        <f t="shared" ca="1" si="95"/>
        <v>#NAME?</v>
      </c>
      <c r="IS43" s="104" t="e">
        <f t="shared" ca="1" si="95"/>
        <v>#NAME?</v>
      </c>
      <c r="IT43" s="122" t="e">
        <f t="shared" ca="1" si="95"/>
        <v>#NAME?</v>
      </c>
    </row>
    <row r="44" spans="6:254" x14ac:dyDescent="0.2">
      <c r="F44" s="165"/>
      <c r="G44" s="166" t="str">
        <f>E20</f>
        <v>Ally-shoring</v>
      </c>
      <c r="H44" s="104">
        <f>SUMPRODUCT($F83:$F87,H83:H87)</f>
        <v>362.14983821576908</v>
      </c>
      <c r="I44" s="104">
        <f t="shared" ref="I44:W44" si="96">SUMPRODUCT($F83:$F87,I83:I87)</f>
        <v>333.77718829438356</v>
      </c>
      <c r="J44" s="104">
        <f t="shared" si="96"/>
        <v>332.2970800775484</v>
      </c>
      <c r="K44" s="104">
        <f>SUMPRODUCT($F83:$F87,K83:K87)</f>
        <v>493.05698265403703</v>
      </c>
      <c r="L44" s="104">
        <f t="shared" si="96"/>
        <v>321.42067423061474</v>
      </c>
      <c r="M44" s="104">
        <f t="shared" si="96"/>
        <v>324.50257238352947</v>
      </c>
      <c r="N44" s="104">
        <f t="shared" si="96"/>
        <v>259.38690996142174</v>
      </c>
      <c r="O44" s="104">
        <f t="shared" si="96"/>
        <v>227.31816033529472</v>
      </c>
      <c r="P44" s="104">
        <f t="shared" si="96"/>
        <v>710.43025299183341</v>
      </c>
      <c r="Q44" s="104">
        <f t="shared" si="96"/>
        <v>654.53619613281819</v>
      </c>
      <c r="R44" s="104">
        <f t="shared" si="96"/>
        <v>651.95195857658075</v>
      </c>
      <c r="S44" s="104">
        <f t="shared" si="96"/>
        <v>960.34197924023113</v>
      </c>
      <c r="T44" s="104">
        <f t="shared" si="96"/>
        <v>630.36244727694543</v>
      </c>
      <c r="U44" s="104">
        <f t="shared" si="96"/>
        <v>636.56609875458525</v>
      </c>
      <c r="V44" s="104">
        <f t="shared" si="96"/>
        <v>478.91857612950434</v>
      </c>
      <c r="W44" s="122">
        <f t="shared" si="96"/>
        <v>288.93233224047822</v>
      </c>
      <c r="AA44" s="165"/>
      <c r="AB44" s="166" t="str">
        <f t="shared" si="81"/>
        <v>Ally-shoring</v>
      </c>
      <c r="AC44" s="104">
        <f>SUMPRODUCT($AA83:$AA87,AC83:AC87)</f>
        <v>202.19205510664469</v>
      </c>
      <c r="AD44" s="104">
        <f t="shared" ref="AD44:AR44" si="97">SUMPRODUCT($AA83:$AA87,AD83:AD87)</f>
        <v>206.91297975626594</v>
      </c>
      <c r="AE44" s="104">
        <f t="shared" si="97"/>
        <v>201.86242574325649</v>
      </c>
      <c r="AF44" s="104">
        <f t="shared" si="97"/>
        <v>240.35653151105245</v>
      </c>
      <c r="AG44" s="104">
        <f t="shared" si="97"/>
        <v>205.01027327684545</v>
      </c>
      <c r="AH44" s="104">
        <f t="shared" si="97"/>
        <v>201.56779127803625</v>
      </c>
      <c r="AI44" s="104">
        <f t="shared" si="97"/>
        <v>160.93170516705985</v>
      </c>
      <c r="AJ44" s="104">
        <f t="shared" si="97"/>
        <v>311.67236903861544</v>
      </c>
      <c r="AK44" s="104">
        <f t="shared" si="97"/>
        <v>388.11712690361884</v>
      </c>
      <c r="AL44" s="104">
        <f t="shared" si="97"/>
        <v>397.38908161659447</v>
      </c>
      <c r="AM44" s="104">
        <f t="shared" si="97"/>
        <v>387.74460056828286</v>
      </c>
      <c r="AN44" s="104">
        <f t="shared" si="97"/>
        <v>127.69171742833296</v>
      </c>
      <c r="AO44" s="104">
        <f t="shared" si="97"/>
        <v>393.85741907084127</v>
      </c>
      <c r="AP44" s="104">
        <f t="shared" si="97"/>
        <v>387.11299909973604</v>
      </c>
      <c r="AQ44" s="104">
        <f t="shared" si="97"/>
        <v>249.04773272906414</v>
      </c>
      <c r="AR44" s="122">
        <f t="shared" si="97"/>
        <v>359.84538454894215</v>
      </c>
      <c r="AV44" s="165"/>
      <c r="AW44" s="166" t="str">
        <f t="shared" si="83"/>
        <v>Ally-shoring</v>
      </c>
      <c r="AX44" s="104">
        <f>SUMPRODUCT($AV83:$AV87,AX83:AX87)</f>
        <v>83.198918932882279</v>
      </c>
      <c r="AY44" s="104">
        <f t="shared" ref="AY44:BM44" si="98">SUMPRODUCT($AV83:$AV87,AY83:AY87)</f>
        <v>82.129524087986596</v>
      </c>
      <c r="AZ44" s="104">
        <f t="shared" si="98"/>
        <v>79.562976460237024</v>
      </c>
      <c r="BA44" s="104">
        <f t="shared" si="98"/>
        <v>139.71643648561789</v>
      </c>
      <c r="BB44" s="104">
        <f t="shared" si="98"/>
        <v>79.77685542921617</v>
      </c>
      <c r="BC44" s="104">
        <f t="shared" si="98"/>
        <v>79.135218522278763</v>
      </c>
      <c r="BD44" s="104">
        <f t="shared" si="98"/>
        <v>269.88536537104329</v>
      </c>
      <c r="BE44" s="104">
        <f t="shared" si="98"/>
        <v>290.81393775355286</v>
      </c>
      <c r="BF44" s="104">
        <f t="shared" si="98"/>
        <v>162.12025848618197</v>
      </c>
      <c r="BG44" s="104">
        <f t="shared" si="98"/>
        <v>159.9814687963906</v>
      </c>
      <c r="BH44" s="104">
        <f t="shared" si="98"/>
        <v>155.06225250987058</v>
      </c>
      <c r="BI44" s="104">
        <f t="shared" si="98"/>
        <v>269.06419878760153</v>
      </c>
      <c r="BJ44" s="104">
        <f t="shared" si="98"/>
        <v>155.49001044782887</v>
      </c>
      <c r="BK44" s="104">
        <f t="shared" si="98"/>
        <v>153.99285766497491</v>
      </c>
      <c r="BL44" s="104">
        <f t="shared" si="98"/>
        <v>519.01969948192527</v>
      </c>
      <c r="BM44" s="122">
        <f t="shared" si="98"/>
        <v>440.55948149350104</v>
      </c>
      <c r="BQ44" s="165"/>
      <c r="BR44" s="166" t="str">
        <f t="shared" si="85"/>
        <v>Ally-shoring</v>
      </c>
      <c r="BS44" s="104">
        <f>SUMPRODUCT($BQ83:$BQ87,BS83:BS87)</f>
        <v>6.1270627552061319</v>
      </c>
      <c r="BT44" s="104">
        <f t="shared" ref="BT44:CH44" si="99">SUMPRODUCT($AV83:$AV87,BT83:BT87)</f>
        <v>7.9549609024675867</v>
      </c>
      <c r="BU44" s="104">
        <f t="shared" si="99"/>
        <v>5.9311311585025512</v>
      </c>
      <c r="BV44" s="104">
        <f t="shared" si="99"/>
        <v>10.247141915323624</v>
      </c>
      <c r="BW44" s="104">
        <f t="shared" si="99"/>
        <v>7.4991313498308116</v>
      </c>
      <c r="BX44" s="104">
        <f t="shared" si="99"/>
        <v>5.8589470064720928</v>
      </c>
      <c r="BY44" s="104">
        <f t="shared" si="99"/>
        <v>42.472202158310523</v>
      </c>
      <c r="BZ44" s="104">
        <f t="shared" si="99"/>
        <v>59.358838921108045</v>
      </c>
      <c r="CA44" s="104">
        <f t="shared" si="99"/>
        <v>12.560042453299516</v>
      </c>
      <c r="CB44" s="104">
        <f t="shared" si="99"/>
        <v>15.130600311717457</v>
      </c>
      <c r="CC44" s="104">
        <f t="shared" si="99"/>
        <v>11.28478910076144</v>
      </c>
      <c r="CD44" s="104">
        <f t="shared" si="99"/>
        <v>17.078569858872708</v>
      </c>
      <c r="CE44" s="104">
        <f t="shared" si="99"/>
        <v>14.263053743795854</v>
      </c>
      <c r="CF44" s="104">
        <f t="shared" si="99"/>
        <v>11.140420796700532</v>
      </c>
      <c r="CG44" s="104">
        <f t="shared" si="99"/>
        <v>59.672096609814027</v>
      </c>
      <c r="CH44" s="122">
        <f t="shared" si="99"/>
        <v>77.860067731847039</v>
      </c>
      <c r="DG44" s="165"/>
      <c r="DH44" s="166" t="str">
        <f t="shared" si="87"/>
        <v>Ally-shoring</v>
      </c>
      <c r="DI44" s="104">
        <f>SUMPRODUCT($DG83:$DG87,DI83:DI87)</f>
        <v>7.9573704346894871</v>
      </c>
      <c r="DJ44" s="104">
        <f t="shared" ref="DJ44:DX44" si="100">SUMPRODUCT($DG83:$DG87,DJ83:DJ87)</f>
        <v>7.847613601107561</v>
      </c>
      <c r="DK44" s="104">
        <f t="shared" si="100"/>
        <v>7.1616333912205397</v>
      </c>
      <c r="DL44" s="104">
        <f t="shared" si="100"/>
        <v>11.546761882923345</v>
      </c>
      <c r="DM44" s="104">
        <f t="shared" si="100"/>
        <v>7.408586266779869</v>
      </c>
      <c r="DN44" s="104">
        <f t="shared" si="100"/>
        <v>7.0793157660340977</v>
      </c>
      <c r="DO44" s="104">
        <f t="shared" si="100"/>
        <v>29.934413782213479</v>
      </c>
      <c r="DP44" s="104">
        <f t="shared" si="100"/>
        <v>62.479732742096857</v>
      </c>
      <c r="DQ44" s="104">
        <f t="shared" si="100"/>
        <v>14.954368575537142</v>
      </c>
      <c r="DR44" s="104">
        <f t="shared" si="100"/>
        <v>14.707415699977815</v>
      </c>
      <c r="DS44" s="104">
        <f t="shared" si="100"/>
        <v>13.445212113785686</v>
      </c>
      <c r="DT44" s="104">
        <f t="shared" si="100"/>
        <v>19.244603138205573</v>
      </c>
      <c r="DU44" s="104">
        <f t="shared" si="100"/>
        <v>13.884239448113382</v>
      </c>
      <c r="DV44" s="104">
        <f t="shared" si="100"/>
        <v>13.280576863412804</v>
      </c>
      <c r="DW44" s="104">
        <f t="shared" si="100"/>
        <v>41.992817147364313</v>
      </c>
      <c r="DX44" s="122">
        <f t="shared" si="100"/>
        <v>59.994457359647214</v>
      </c>
      <c r="EB44" s="165"/>
      <c r="EC44" s="166" t="str">
        <f>FS44</f>
        <v>Ally-shoring</v>
      </c>
      <c r="ED44" s="104">
        <f t="shared" ref="ED44:ES44" si="101">SUMPRODUCT($EB83:$EB87,ED83:ED87)</f>
        <v>14.568372396338653</v>
      </c>
      <c r="EE44" s="104">
        <f t="shared" si="101"/>
        <v>14.701283035449794</v>
      </c>
      <c r="EF44" s="104">
        <f t="shared" si="101"/>
        <v>14.178732324939302</v>
      </c>
      <c r="EG44" s="104">
        <f t="shared" si="101"/>
        <v>5.1431391359154963</v>
      </c>
      <c r="EH44" s="104">
        <f t="shared" si="101"/>
        <v>14.491712536047332</v>
      </c>
      <c r="EI44" s="104">
        <f t="shared" si="101"/>
        <v>14.060509418266207</v>
      </c>
      <c r="EJ44" s="104">
        <f t="shared" si="101"/>
        <v>26.75293880589798</v>
      </c>
      <c r="EK44" s="104">
        <f t="shared" si="101"/>
        <v>38.659034913401634</v>
      </c>
      <c r="EL44" s="104">
        <f t="shared" si="101"/>
        <v>22.905663808210779</v>
      </c>
      <c r="EM44" s="104">
        <f t="shared" si="101"/>
        <v>22.938979907797936</v>
      </c>
      <c r="EN44" s="104">
        <f t="shared" si="101"/>
        <v>22.156149207626282</v>
      </c>
      <c r="EO44" s="104">
        <f t="shared" si="101"/>
        <v>9.3212557730600167</v>
      </c>
      <c r="EP44" s="104">
        <f t="shared" si="101"/>
        <v>22.518965502963063</v>
      </c>
      <c r="EQ44" s="104">
        <f t="shared" si="101"/>
        <v>21.942299332735963</v>
      </c>
      <c r="ER44" s="104">
        <f t="shared" si="101"/>
        <v>42.951554905565544</v>
      </c>
      <c r="ES44" s="122">
        <f t="shared" si="101"/>
        <v>56.560632578165674</v>
      </c>
      <c r="EW44" s="165"/>
      <c r="EX44" s="166" t="str">
        <f>EC44</f>
        <v>Ally-shoring</v>
      </c>
      <c r="EY44" s="104" t="e">
        <f ca="1">SUMPRODUCT($EW83:$EW87,EY83:EY87)</f>
        <v>#NAME?</v>
      </c>
      <c r="EZ44" s="104" t="e">
        <f t="shared" ref="EZ44:FN44" ca="1" si="102">SUMPRODUCT($EW83:$EW87,EZ83:EZ87)</f>
        <v>#NAME?</v>
      </c>
      <c r="FA44" s="104" t="e">
        <f t="shared" ca="1" si="102"/>
        <v>#NAME?</v>
      </c>
      <c r="FB44" s="104" t="e">
        <f t="shared" ca="1" si="102"/>
        <v>#NAME?</v>
      </c>
      <c r="FC44" s="104" t="e">
        <f t="shared" ca="1" si="102"/>
        <v>#NAME?</v>
      </c>
      <c r="FD44" s="104" t="e">
        <f t="shared" ca="1" si="102"/>
        <v>#NAME?</v>
      </c>
      <c r="FE44" s="104" t="e">
        <f t="shared" ca="1" si="102"/>
        <v>#NAME?</v>
      </c>
      <c r="FF44" s="104" t="e">
        <f t="shared" ca="1" si="102"/>
        <v>#NAME?</v>
      </c>
      <c r="FG44" s="104" t="e">
        <f t="shared" ca="1" si="102"/>
        <v>#NAME?</v>
      </c>
      <c r="FH44" s="104" t="e">
        <f t="shared" ca="1" si="102"/>
        <v>#NAME?</v>
      </c>
      <c r="FI44" s="104" t="e">
        <f t="shared" ca="1" si="102"/>
        <v>#NAME?</v>
      </c>
      <c r="FJ44" s="104" t="e">
        <f t="shared" ca="1" si="102"/>
        <v>#NAME?</v>
      </c>
      <c r="FK44" s="104" t="e">
        <f t="shared" ca="1" si="102"/>
        <v>#NAME?</v>
      </c>
      <c r="FL44" s="104" t="e">
        <f t="shared" ca="1" si="102"/>
        <v>#NAME?</v>
      </c>
      <c r="FM44" s="104" t="e">
        <f t="shared" ca="1" si="102"/>
        <v>#NAME?</v>
      </c>
      <c r="FN44" s="122" t="e">
        <f t="shared" ca="1" si="102"/>
        <v>#NAME?</v>
      </c>
      <c r="FR44" s="165"/>
      <c r="FS44" s="166" t="str">
        <f t="shared" si="91"/>
        <v>Ally-shoring</v>
      </c>
      <c r="FT44" s="104">
        <f>SUMPRODUCT($FR83:$FR87,FT83:FT87)</f>
        <v>26.250948912136746</v>
      </c>
      <c r="FU44" s="104">
        <f t="shared" ref="FU44:GI44" si="103">SUMPRODUCT($FR83:$FR87,FU83:FU87)</f>
        <v>25.83426718337267</v>
      </c>
      <c r="FV44" s="104">
        <f t="shared" si="103"/>
        <v>23.667522193799481</v>
      </c>
      <c r="FW44" s="104">
        <f t="shared" si="103"/>
        <v>36.319021183398725</v>
      </c>
      <c r="FX44" s="104">
        <f t="shared" si="103"/>
        <v>24.417549305574813</v>
      </c>
      <c r="FY44" s="104">
        <f t="shared" si="103"/>
        <v>23.417513156541037</v>
      </c>
      <c r="FZ44" s="104">
        <f t="shared" si="103"/>
        <v>75.633459232980158</v>
      </c>
      <c r="GA44" s="104">
        <f t="shared" si="103"/>
        <v>157.62041889723824</v>
      </c>
      <c r="GB44" s="104">
        <f t="shared" si="103"/>
        <v>48.501753228138369</v>
      </c>
      <c r="GC44" s="104">
        <f t="shared" si="103"/>
        <v>47.751726116363038</v>
      </c>
      <c r="GD44" s="104">
        <f t="shared" si="103"/>
        <v>43.751581520227923</v>
      </c>
      <c r="GE44" s="104">
        <f t="shared" si="103"/>
        <v>16.948876552252734</v>
      </c>
      <c r="GF44" s="104">
        <f t="shared" si="103"/>
        <v>45.168299398025781</v>
      </c>
      <c r="GG44" s="104">
        <f t="shared" si="103"/>
        <v>43.251563445711035</v>
      </c>
      <c r="GH44" s="104">
        <f t="shared" si="103"/>
        <v>106.15568915995213</v>
      </c>
      <c r="GI44" s="122">
        <f t="shared" si="103"/>
        <v>151.32815177955555</v>
      </c>
      <c r="GM44" s="165"/>
      <c r="GN44" s="166" t="str">
        <f>FS44</f>
        <v>Ally-shoring</v>
      </c>
      <c r="GO44" s="104">
        <f>SUMPRODUCT($GM83:$GM87,GO83:GO87)</f>
        <v>18.521426045680993</v>
      </c>
      <c r="GP44" s="104">
        <f t="shared" ref="GP44:HC44" si="104">SUMPRODUCT($GM83:$GM87,GP83:GP87)</f>
        <v>18.622085969842303</v>
      </c>
      <c r="GQ44" s="104">
        <f t="shared" si="104"/>
        <v>18.018126424874442</v>
      </c>
      <c r="GR44" s="104">
        <f t="shared" si="104"/>
        <v>1.309417846798371</v>
      </c>
      <c r="GS44" s="104">
        <f t="shared" si="104"/>
        <v>18.219446273197065</v>
      </c>
      <c r="GT44" s="104">
        <f t="shared" si="104"/>
        <v>18.018126424874442</v>
      </c>
      <c r="GU44" s="104">
        <f t="shared" si="104"/>
        <v>27.012520826269249</v>
      </c>
      <c r="GV44" s="104">
        <f t="shared" si="104"/>
        <v>25.734390499300886</v>
      </c>
      <c r="GW44" s="104">
        <f t="shared" si="104"/>
        <v>27.379499371876246</v>
      </c>
      <c r="GX44" s="104">
        <f t="shared" si="104"/>
        <v>27.480159296037556</v>
      </c>
      <c r="GY44" s="104">
        <f t="shared" si="104"/>
        <v>26.775539826908393</v>
      </c>
      <c r="GZ44" s="104">
        <f t="shared" si="104"/>
        <v>4.676492309994182</v>
      </c>
      <c r="HA44" s="104">
        <f t="shared" si="104"/>
        <v>27.077519599392318</v>
      </c>
      <c r="HB44" s="104">
        <f t="shared" si="104"/>
        <v>26.674879902747076</v>
      </c>
      <c r="HC44" s="104">
        <f t="shared" si="104"/>
        <v>38.293880845552984</v>
      </c>
      <c r="HD44" s="122">
        <f>SUMPRODUCT($GM83:$GM87,HD83:HD87)</f>
        <v>33.75540060641007</v>
      </c>
      <c r="HH44" s="165"/>
      <c r="HI44" s="166" t="str">
        <f>GN44</f>
        <v>Ally-shoring</v>
      </c>
      <c r="HJ44" s="104" t="e">
        <f ca="1">SUMPRODUCT($HH83:$HH87,HJ83:HJ87)</f>
        <v>#NAME?</v>
      </c>
      <c r="HK44" s="104" t="e">
        <f t="shared" ref="HK44:HY44" ca="1" si="105">SUMPRODUCT($HH83:$HH87,HK83:HK87)</f>
        <v>#NAME?</v>
      </c>
      <c r="HL44" s="104" t="e">
        <f t="shared" ca="1" si="105"/>
        <v>#NAME?</v>
      </c>
      <c r="HM44" s="104" t="e">
        <f t="shared" ca="1" si="105"/>
        <v>#NAME?</v>
      </c>
      <c r="HN44" s="104" t="e">
        <f t="shared" ca="1" si="105"/>
        <v>#NAME?</v>
      </c>
      <c r="HO44" s="104" t="e">
        <f t="shared" ca="1" si="105"/>
        <v>#NAME?</v>
      </c>
      <c r="HP44" s="104" t="e">
        <f t="shared" ca="1" si="105"/>
        <v>#NAME?</v>
      </c>
      <c r="HQ44" s="104" t="e">
        <f t="shared" ca="1" si="105"/>
        <v>#NAME?</v>
      </c>
      <c r="HR44" s="104" t="e">
        <f t="shared" ca="1" si="105"/>
        <v>#NAME?</v>
      </c>
      <c r="HS44" s="104" t="e">
        <f t="shared" ca="1" si="105"/>
        <v>#NAME?</v>
      </c>
      <c r="HT44" s="104" t="e">
        <f t="shared" ca="1" si="105"/>
        <v>#NAME?</v>
      </c>
      <c r="HU44" s="104" t="e">
        <f t="shared" ca="1" si="105"/>
        <v>#NAME?</v>
      </c>
      <c r="HV44" s="104" t="e">
        <f t="shared" ca="1" si="105"/>
        <v>#NAME?</v>
      </c>
      <c r="HW44" s="104" t="e">
        <f t="shared" ca="1" si="105"/>
        <v>#NAME?</v>
      </c>
      <c r="HX44" s="104" t="e">
        <f t="shared" ca="1" si="105"/>
        <v>#NAME?</v>
      </c>
      <c r="HY44" s="122" t="e">
        <f t="shared" ca="1" si="105"/>
        <v>#NAME?</v>
      </c>
      <c r="IC44" s="165"/>
      <c r="ID44" s="166" t="str">
        <f>HI44</f>
        <v>Ally-shoring</v>
      </c>
      <c r="IE44" s="104" t="e">
        <f ca="1">SUMPRODUCT($IC83:$IC87,IE83:IE87)</f>
        <v>#NAME?</v>
      </c>
      <c r="IF44" s="104" t="e">
        <f t="shared" ref="IF44:IT44" ca="1" si="106">SUMPRODUCT($IC83:$IC87,IF83:IF87)</f>
        <v>#NAME?</v>
      </c>
      <c r="IG44" s="104" t="e">
        <f t="shared" ca="1" si="106"/>
        <v>#NAME?</v>
      </c>
      <c r="IH44" s="104" t="e">
        <f t="shared" ca="1" si="106"/>
        <v>#NAME?</v>
      </c>
      <c r="II44" s="104" t="e">
        <f t="shared" ca="1" si="106"/>
        <v>#NAME?</v>
      </c>
      <c r="IJ44" s="104" t="e">
        <f t="shared" ca="1" si="106"/>
        <v>#NAME?</v>
      </c>
      <c r="IK44" s="104" t="e">
        <f t="shared" ca="1" si="106"/>
        <v>#NAME?</v>
      </c>
      <c r="IL44" s="104" t="e">
        <f t="shared" ca="1" si="106"/>
        <v>#NAME?</v>
      </c>
      <c r="IM44" s="104" t="e">
        <f t="shared" ca="1" si="106"/>
        <v>#NAME?</v>
      </c>
      <c r="IN44" s="104" t="e">
        <f t="shared" ca="1" si="106"/>
        <v>#NAME?</v>
      </c>
      <c r="IO44" s="104" t="e">
        <f t="shared" ca="1" si="106"/>
        <v>#NAME?</v>
      </c>
      <c r="IP44" s="104" t="e">
        <f t="shared" ca="1" si="106"/>
        <v>#NAME?</v>
      </c>
      <c r="IQ44" s="104" t="e">
        <f t="shared" ca="1" si="106"/>
        <v>#NAME?</v>
      </c>
      <c r="IR44" s="104" t="e">
        <f t="shared" ca="1" si="106"/>
        <v>#NAME?</v>
      </c>
      <c r="IS44" s="104" t="e">
        <f t="shared" ca="1" si="106"/>
        <v>#NAME?</v>
      </c>
      <c r="IT44" s="122" t="e">
        <f t="shared" ca="1" si="106"/>
        <v>#NAME?</v>
      </c>
    </row>
    <row r="45" spans="6:254" x14ac:dyDescent="0.2">
      <c r="F45" s="165" t="str">
        <f>D10</f>
        <v>Road (km)</v>
      </c>
      <c r="G45" s="166" t="str">
        <f>G42</f>
        <v>BAU</v>
      </c>
      <c r="H45" s="104">
        <f>SUMPRODUCT($F59:$F63,H59:H63)</f>
        <v>24.012412094349777</v>
      </c>
      <c r="I45" s="104">
        <f t="shared" ref="I45:W45" si="107">SUMPRODUCT($F59:$F63,I59:I63)</f>
        <v>22.131158286595447</v>
      </c>
      <c r="J45" s="104">
        <f t="shared" si="107"/>
        <v>22.033019437156817</v>
      </c>
      <c r="K45" s="104">
        <f t="shared" si="107"/>
        <v>32.692234550803342</v>
      </c>
      <c r="L45" s="104">
        <f t="shared" si="107"/>
        <v>21.31185733312639</v>
      </c>
      <c r="M45" s="104">
        <f t="shared" si="107"/>
        <v>21.516203160934026</v>
      </c>
      <c r="N45" s="104">
        <f t="shared" si="107"/>
        <v>17.198697104381178</v>
      </c>
      <c r="O45" s="104">
        <f t="shared" si="107"/>
        <v>15.072372721173002</v>
      </c>
      <c r="P45" s="104">
        <f t="shared" si="107"/>
        <v>47.105209498862806</v>
      </c>
      <c r="Q45" s="104">
        <f t="shared" si="107"/>
        <v>43.399143707045347</v>
      </c>
      <c r="R45" s="104">
        <f t="shared" si="107"/>
        <v>43.227795357268917</v>
      </c>
      <c r="S45" s="104">
        <f t="shared" si="107"/>
        <v>63.675652792313805</v>
      </c>
      <c r="T45" s="104">
        <f t="shared" si="107"/>
        <v>41.796298812091408</v>
      </c>
      <c r="U45" s="104">
        <f t="shared" si="107"/>
        <v>42.207633072254914</v>
      </c>
      <c r="V45" s="104">
        <f t="shared" si="107"/>
        <v>31.754784887710432</v>
      </c>
      <c r="W45" s="122">
        <f t="shared" si="107"/>
        <v>19.157711800512544</v>
      </c>
      <c r="AA45" s="165" t="str">
        <f>F45</f>
        <v>Road (km)</v>
      </c>
      <c r="AB45" s="166" t="str">
        <f>AB42</f>
        <v>BAU</v>
      </c>
      <c r="AC45" s="104">
        <f>SUMPRODUCT($AA59:$AA63,AC59:AC63)</f>
        <v>17.745219582948117</v>
      </c>
      <c r="AD45" s="104">
        <f t="shared" ref="AD45:AR45" si="108">SUMPRODUCT($AA59:$AA63,AD59:AD63)</f>
        <v>18.159547655818717</v>
      </c>
      <c r="AE45" s="104">
        <f t="shared" si="108"/>
        <v>17.716289932714211</v>
      </c>
      <c r="AF45" s="104">
        <f t="shared" si="108"/>
        <v>21.094693496288848</v>
      </c>
      <c r="AG45" s="104">
        <f t="shared" si="108"/>
        <v>17.992558185033591</v>
      </c>
      <c r="AH45" s="104">
        <f t="shared" si="108"/>
        <v>17.690431580964034</v>
      </c>
      <c r="AI45" s="104">
        <f t="shared" si="108"/>
        <v>14.124038872553573</v>
      </c>
      <c r="AJ45" s="104">
        <f t="shared" si="108"/>
        <v>27.353669379396475</v>
      </c>
      <c r="AK45" s="104">
        <f t="shared" si="108"/>
        <v>34.062780741681671</v>
      </c>
      <c r="AL45" s="104">
        <f t="shared" si="108"/>
        <v>34.876526228655045</v>
      </c>
      <c r="AM45" s="104">
        <f t="shared" si="108"/>
        <v>34.030086273951575</v>
      </c>
      <c r="AN45" s="104">
        <f t="shared" si="108"/>
        <v>11.206758660692136</v>
      </c>
      <c r="AO45" s="104">
        <f t="shared" si="108"/>
        <v>34.566572767159187</v>
      </c>
      <c r="AP45" s="104">
        <f t="shared" si="108"/>
        <v>33.974654290027352</v>
      </c>
      <c r="AQ45" s="104">
        <f t="shared" si="108"/>
        <v>21.857469629959667</v>
      </c>
      <c r="AR45" s="122">
        <f t="shared" si="108"/>
        <v>31.581534503734002</v>
      </c>
      <c r="AV45" s="165" t="str">
        <f>AA45</f>
        <v>Road (km)</v>
      </c>
      <c r="AW45" s="166" t="str">
        <f>AW42</f>
        <v>BAU</v>
      </c>
      <c r="AX45" s="104">
        <f>SUMPRODUCT($AV59:$AV63,AX59:AX63)</f>
        <v>5.5604629430063106</v>
      </c>
      <c r="AY45" s="104">
        <f t="shared" ref="AY45:BM45" si="109">SUMPRODUCT($AV59:$AV63,AY59:AY63)</f>
        <v>5.4889916969522439</v>
      </c>
      <c r="AZ45" s="104">
        <f t="shared" si="109"/>
        <v>5.3174607064224872</v>
      </c>
      <c r="BA45" s="104">
        <f t="shared" si="109"/>
        <v>9.3377182969636845</v>
      </c>
      <c r="BB45" s="104">
        <f t="shared" si="109"/>
        <v>5.3317549556333006</v>
      </c>
      <c r="BC45" s="104">
        <f t="shared" si="109"/>
        <v>5.2888722080008614</v>
      </c>
      <c r="BD45" s="104">
        <f t="shared" si="109"/>
        <v>18.037344622422683</v>
      </c>
      <c r="BE45" s="104">
        <f t="shared" si="109"/>
        <v>19.436071344783695</v>
      </c>
      <c r="BF45" s="104">
        <f t="shared" si="109"/>
        <v>10.835040901796361</v>
      </c>
      <c r="BG45" s="104">
        <f t="shared" si="109"/>
        <v>10.692098409688231</v>
      </c>
      <c r="BH45" s="104">
        <f t="shared" si="109"/>
        <v>10.363330677839524</v>
      </c>
      <c r="BI45" s="104">
        <f t="shared" si="109"/>
        <v>17.982463304061486</v>
      </c>
      <c r="BJ45" s="104">
        <f t="shared" si="109"/>
        <v>10.391919176261155</v>
      </c>
      <c r="BK45" s="104">
        <f t="shared" si="109"/>
        <v>10.291859431785459</v>
      </c>
      <c r="BL45" s="104">
        <f t="shared" si="109"/>
        <v>34.687828191465876</v>
      </c>
      <c r="BM45" s="122">
        <f t="shared" si="109"/>
        <v>29.444068534242689</v>
      </c>
      <c r="BQ45" s="165" t="str">
        <f>AV45</f>
        <v>Road (km)</v>
      </c>
      <c r="BR45" s="166" t="str">
        <f>BR42</f>
        <v>BAU</v>
      </c>
      <c r="BS45" s="104">
        <f>SUMPRODUCT($BQ59:$BQ63,BS59:BS63)</f>
        <v>0.44888337194775324</v>
      </c>
      <c r="BT45" s="104">
        <f t="shared" ref="BT45:CH45" si="110">SUMPRODUCT($AV59:$AV63,BT59:BT63)</f>
        <v>0.5316567315846813</v>
      </c>
      <c r="BU45" s="104">
        <f t="shared" si="110"/>
        <v>0.39639739842736199</v>
      </c>
      <c r="BV45" s="104">
        <f t="shared" si="110"/>
        <v>0.68485088054869248</v>
      </c>
      <c r="BW45" s="104">
        <f t="shared" si="110"/>
        <v>0.5011921129541359</v>
      </c>
      <c r="BX45" s="104">
        <f t="shared" si="110"/>
        <v>0.39157308931871238</v>
      </c>
      <c r="BY45" s="104">
        <f t="shared" si="110"/>
        <v>2.8385597942645857</v>
      </c>
      <c r="BZ45" s="104">
        <f t="shared" si="110"/>
        <v>3.9671503956315597</v>
      </c>
      <c r="CA45" s="104">
        <f t="shared" si="110"/>
        <v>0.83942978490500131</v>
      </c>
      <c r="CB45" s="104">
        <f t="shared" si="110"/>
        <v>1.0112287926074619</v>
      </c>
      <c r="CC45" s="104">
        <f t="shared" si="110"/>
        <v>0.75420032398552816</v>
      </c>
      <c r="CD45" s="104">
        <f t="shared" si="110"/>
        <v>1.1414181342478211</v>
      </c>
      <c r="CE45" s="104">
        <f t="shared" si="110"/>
        <v>0.95324774424610093</v>
      </c>
      <c r="CF45" s="104">
        <f t="shared" si="110"/>
        <v>0.74455170576822949</v>
      </c>
      <c r="CG45" s="104">
        <f t="shared" si="110"/>
        <v>3.9880864581670181</v>
      </c>
      <c r="CH45" s="122">
        <f t="shared" si="110"/>
        <v>5.2036496016511222</v>
      </c>
      <c r="CL45" s="178"/>
      <c r="CM45" s="160" t="str">
        <f>CM67</f>
        <v>Sea (km)</v>
      </c>
      <c r="CN45" s="161" t="str">
        <f>CN67</f>
        <v>BEV-100 PC</v>
      </c>
      <c r="CO45" s="161"/>
      <c r="CP45" s="161"/>
      <c r="CQ45" s="161"/>
      <c r="CR45" s="161"/>
      <c r="CS45" s="161"/>
      <c r="CT45" s="161"/>
      <c r="CU45" s="161"/>
      <c r="CV45" s="161" t="str">
        <f>CV67</f>
        <v>BEV-200 PC</v>
      </c>
      <c r="CW45" s="161"/>
      <c r="CX45" s="161"/>
      <c r="CY45" s="161"/>
      <c r="CZ45" s="161"/>
      <c r="DA45" s="161"/>
      <c r="DB45" s="161"/>
      <c r="DC45" s="162"/>
      <c r="DG45" s="165" t="str">
        <f>CL19</f>
        <v>Road (km)</v>
      </c>
      <c r="DH45" s="166" t="str">
        <f>DH42</f>
        <v>BAU</v>
      </c>
      <c r="DI45" s="104">
        <f>SUMPRODUCT($DG59:$DG63,DI59:DI63)</f>
        <v>0.38157146791919999</v>
      </c>
      <c r="DJ45" s="104">
        <f t="shared" ref="DJ45:DX45" si="111">SUMPRODUCT($DG59:$DG63,DJ59:DJ63)</f>
        <v>0.37630841318927982</v>
      </c>
      <c r="DK45" s="104">
        <f t="shared" si="111"/>
        <v>0.34341432112727999</v>
      </c>
      <c r="DL45" s="104">
        <f t="shared" si="111"/>
        <v>0.55368980463361495</v>
      </c>
      <c r="DM45" s="104">
        <f t="shared" si="111"/>
        <v>0.35525619426960003</v>
      </c>
      <c r="DN45" s="104">
        <f t="shared" si="111"/>
        <v>0.33946703007984003</v>
      </c>
      <c r="DO45" s="104">
        <f t="shared" si="111"/>
        <v>1.4354136585606425</v>
      </c>
      <c r="DP45" s="104">
        <f t="shared" si="111"/>
        <v>2.9960253243547159</v>
      </c>
      <c r="DQ45" s="104">
        <f t="shared" si="111"/>
        <v>0.7170912069516</v>
      </c>
      <c r="DR45" s="104">
        <f t="shared" si="111"/>
        <v>0.70524933380928001</v>
      </c>
      <c r="DS45" s="104">
        <f t="shared" si="111"/>
        <v>0.64472420441519995</v>
      </c>
      <c r="DT45" s="104">
        <f t="shared" si="111"/>
        <v>0.92281634105602472</v>
      </c>
      <c r="DU45" s="104">
        <f t="shared" si="111"/>
        <v>0.66577642333487985</v>
      </c>
      <c r="DV45" s="104">
        <f t="shared" si="111"/>
        <v>0.63682962232032003</v>
      </c>
      <c r="DW45" s="104">
        <f t="shared" si="111"/>
        <v>2.0136376724565053</v>
      </c>
      <c r="DX45" s="122">
        <f t="shared" si="111"/>
        <v>2.8768515113912416</v>
      </c>
      <c r="EB45" s="165" t="str">
        <f>FR45</f>
        <v>Road (km)</v>
      </c>
      <c r="EC45" s="166" t="str">
        <f>EC42</f>
        <v>BAU</v>
      </c>
      <c r="ED45" s="104">
        <f t="shared" ref="ED45:ES45" si="112">SUMPRODUCT($EB59:$EB63,ED59:ED63)</f>
        <v>0</v>
      </c>
      <c r="EE45" s="104">
        <f t="shared" si="112"/>
        <v>0</v>
      </c>
      <c r="EF45" s="104">
        <f t="shared" si="112"/>
        <v>0</v>
      </c>
      <c r="EG45" s="104">
        <f t="shared" si="112"/>
        <v>0</v>
      </c>
      <c r="EH45" s="104">
        <f t="shared" si="112"/>
        <v>0</v>
      </c>
      <c r="EI45" s="104">
        <f t="shared" si="112"/>
        <v>0</v>
      </c>
      <c r="EJ45" s="104">
        <f t="shared" si="112"/>
        <v>0</v>
      </c>
      <c r="EK45" s="104">
        <f t="shared" si="112"/>
        <v>0</v>
      </c>
      <c r="EL45" s="104">
        <f t="shared" si="112"/>
        <v>0</v>
      </c>
      <c r="EM45" s="104">
        <f t="shared" si="112"/>
        <v>0</v>
      </c>
      <c r="EN45" s="104">
        <f t="shared" si="112"/>
        <v>0</v>
      </c>
      <c r="EO45" s="104">
        <f t="shared" si="112"/>
        <v>0</v>
      </c>
      <c r="EP45" s="104">
        <f t="shared" si="112"/>
        <v>0</v>
      </c>
      <c r="EQ45" s="104">
        <f t="shared" si="112"/>
        <v>0</v>
      </c>
      <c r="ER45" s="104">
        <f t="shared" si="112"/>
        <v>0</v>
      </c>
      <c r="ES45" s="122">
        <f t="shared" si="112"/>
        <v>0</v>
      </c>
      <c r="EW45" s="165" t="str">
        <f>EB45</f>
        <v>Road (km)</v>
      </c>
      <c r="EX45" s="166" t="str">
        <f>EX42</f>
        <v>BAU</v>
      </c>
      <c r="EY45" s="104" t="e">
        <f ca="1">SUMPRODUCT($EW59:$EW63,EY59:EY63)</f>
        <v>#NAME?</v>
      </c>
      <c r="EZ45" s="104" t="e">
        <f t="shared" ref="EZ45:FN45" ca="1" si="113">SUMPRODUCT($EW59:$EW63,EZ59:EZ63)</f>
        <v>#NAME?</v>
      </c>
      <c r="FA45" s="104" t="e">
        <f t="shared" ca="1" si="113"/>
        <v>#NAME?</v>
      </c>
      <c r="FB45" s="104" t="e">
        <f t="shared" ca="1" si="113"/>
        <v>#NAME?</v>
      </c>
      <c r="FC45" s="104" t="e">
        <f t="shared" ca="1" si="113"/>
        <v>#NAME?</v>
      </c>
      <c r="FD45" s="104" t="e">
        <f t="shared" ca="1" si="113"/>
        <v>#NAME?</v>
      </c>
      <c r="FE45" s="104" t="e">
        <f t="shared" ca="1" si="113"/>
        <v>#NAME?</v>
      </c>
      <c r="FF45" s="104" t="e">
        <f t="shared" ca="1" si="113"/>
        <v>#NAME?</v>
      </c>
      <c r="FG45" s="104" t="e">
        <f t="shared" ca="1" si="113"/>
        <v>#NAME?</v>
      </c>
      <c r="FH45" s="104" t="e">
        <f t="shared" ca="1" si="113"/>
        <v>#NAME?</v>
      </c>
      <c r="FI45" s="104" t="e">
        <f t="shared" ca="1" si="113"/>
        <v>#NAME?</v>
      </c>
      <c r="FJ45" s="104" t="e">
        <f t="shared" ca="1" si="113"/>
        <v>#NAME?</v>
      </c>
      <c r="FK45" s="104" t="e">
        <f t="shared" ca="1" si="113"/>
        <v>#NAME?</v>
      </c>
      <c r="FL45" s="104" t="e">
        <f t="shared" ca="1" si="113"/>
        <v>#NAME?</v>
      </c>
      <c r="FM45" s="104" t="e">
        <f t="shared" ca="1" si="113"/>
        <v>#NAME?</v>
      </c>
      <c r="FN45" s="122" t="e">
        <f t="shared" ca="1" si="113"/>
        <v>#NAME?</v>
      </c>
      <c r="FR45" s="165" t="str">
        <f>DG45</f>
        <v>Road (km)</v>
      </c>
      <c r="FS45" s="166" t="str">
        <f>FS42</f>
        <v>BAU</v>
      </c>
      <c r="FT45" s="104">
        <f>SUMPRODUCT($FR59:$FR63,FT59:FT63)</f>
        <v>0.83278004898816016</v>
      </c>
      <c r="FU45" s="104">
        <f t="shared" ref="FU45:GI45" si="114">SUMPRODUCT($FR59:$FR63,FU59:FU63)</f>
        <v>0.81956131805184007</v>
      </c>
      <c r="FV45" s="104">
        <f t="shared" si="114"/>
        <v>0.75082391718297614</v>
      </c>
      <c r="FW45" s="104">
        <f t="shared" si="114"/>
        <v>1.1521776352369919</v>
      </c>
      <c r="FX45" s="104">
        <f t="shared" si="114"/>
        <v>0.77461763286835195</v>
      </c>
      <c r="FY45" s="104">
        <f t="shared" si="114"/>
        <v>0.74289267862118402</v>
      </c>
      <c r="FZ45" s="104">
        <f t="shared" si="114"/>
        <v>2.399381298405733</v>
      </c>
      <c r="GA45" s="104">
        <f t="shared" si="114"/>
        <v>5.0003198212042053</v>
      </c>
      <c r="GB45" s="104">
        <f t="shared" si="114"/>
        <v>1.5386602809876482</v>
      </c>
      <c r="GC45" s="104">
        <f t="shared" si="114"/>
        <v>1.5148665653022719</v>
      </c>
      <c r="GD45" s="104">
        <f t="shared" si="114"/>
        <v>1.3879667483136</v>
      </c>
      <c r="GE45" s="104">
        <f t="shared" si="114"/>
        <v>0.53768289644392964</v>
      </c>
      <c r="GF45" s="104">
        <f t="shared" si="114"/>
        <v>1.4329104334970884</v>
      </c>
      <c r="GG45" s="104">
        <f t="shared" si="114"/>
        <v>1.3721042711900164</v>
      </c>
      <c r="GH45" s="104">
        <f t="shared" si="114"/>
        <v>3.3676626439253914</v>
      </c>
      <c r="GI45" s="122">
        <f t="shared" si="114"/>
        <v>4.8007051506622309</v>
      </c>
      <c r="GM45" s="165" t="str">
        <f>FR45</f>
        <v>Road (km)</v>
      </c>
      <c r="GN45" s="166" t="str">
        <f>GN42</f>
        <v>BAU</v>
      </c>
      <c r="GO45" s="104">
        <f>SUMPRODUCT($GM59:$GM63,GO59:GO63)</f>
        <v>0</v>
      </c>
      <c r="GP45" s="104">
        <f t="shared" ref="GP45:HC45" si="115">SUMPRODUCT($GM59:$GM63,GP59:GP63)</f>
        <v>0</v>
      </c>
      <c r="GQ45" s="104">
        <f t="shared" si="115"/>
        <v>0</v>
      </c>
      <c r="GR45" s="104">
        <f t="shared" si="115"/>
        <v>0</v>
      </c>
      <c r="GS45" s="104">
        <f t="shared" si="115"/>
        <v>0</v>
      </c>
      <c r="GT45" s="104">
        <f t="shared" si="115"/>
        <v>0</v>
      </c>
      <c r="GU45" s="104">
        <f t="shared" si="115"/>
        <v>0</v>
      </c>
      <c r="GV45" s="104">
        <f t="shared" si="115"/>
        <v>0</v>
      </c>
      <c r="GW45" s="104">
        <f t="shared" si="115"/>
        <v>0</v>
      </c>
      <c r="GX45" s="104">
        <f t="shared" si="115"/>
        <v>0</v>
      </c>
      <c r="GY45" s="104">
        <f t="shared" si="115"/>
        <v>0</v>
      </c>
      <c r="GZ45" s="104">
        <f t="shared" si="115"/>
        <v>0</v>
      </c>
      <c r="HA45" s="104">
        <f t="shared" si="115"/>
        <v>0</v>
      </c>
      <c r="HB45" s="104">
        <f t="shared" si="115"/>
        <v>0</v>
      </c>
      <c r="HC45" s="104">
        <f t="shared" si="115"/>
        <v>0</v>
      </c>
      <c r="HD45" s="122">
        <f>SUMPRODUCT($GM59:$GM63,HD59:HD63)</f>
        <v>0</v>
      </c>
      <c r="HH45" s="165" t="str">
        <f>GM45</f>
        <v>Road (km)</v>
      </c>
      <c r="HI45" s="166" t="str">
        <f>HI42</f>
        <v>BAU</v>
      </c>
      <c r="HJ45" s="104" t="e">
        <f ca="1">SUMPRODUCT($HH59:$HH63,HJ59:HJ63)</f>
        <v>#NAME?</v>
      </c>
      <c r="HK45" s="104" t="e">
        <f t="shared" ref="HK45:HY45" ca="1" si="116">SUMPRODUCT($HH59:$HH63,HK59:HK63)</f>
        <v>#NAME?</v>
      </c>
      <c r="HL45" s="104" t="e">
        <f t="shared" ca="1" si="116"/>
        <v>#NAME?</v>
      </c>
      <c r="HM45" s="104" t="e">
        <f t="shared" ca="1" si="116"/>
        <v>#NAME?</v>
      </c>
      <c r="HN45" s="104" t="e">
        <f t="shared" ca="1" si="116"/>
        <v>#NAME?</v>
      </c>
      <c r="HO45" s="104" t="e">
        <f t="shared" ca="1" si="116"/>
        <v>#NAME?</v>
      </c>
      <c r="HP45" s="104" t="e">
        <f t="shared" ca="1" si="116"/>
        <v>#NAME?</v>
      </c>
      <c r="HQ45" s="104" t="e">
        <f t="shared" ca="1" si="116"/>
        <v>#NAME?</v>
      </c>
      <c r="HR45" s="104" t="e">
        <f t="shared" ca="1" si="116"/>
        <v>#NAME?</v>
      </c>
      <c r="HS45" s="104" t="e">
        <f t="shared" ca="1" si="116"/>
        <v>#NAME?</v>
      </c>
      <c r="HT45" s="104" t="e">
        <f t="shared" ca="1" si="116"/>
        <v>#NAME?</v>
      </c>
      <c r="HU45" s="104" t="e">
        <f t="shared" ca="1" si="116"/>
        <v>#NAME?</v>
      </c>
      <c r="HV45" s="104" t="e">
        <f t="shared" ca="1" si="116"/>
        <v>#NAME?</v>
      </c>
      <c r="HW45" s="104" t="e">
        <f t="shared" ca="1" si="116"/>
        <v>#NAME?</v>
      </c>
      <c r="HX45" s="104" t="e">
        <f t="shared" ca="1" si="116"/>
        <v>#NAME?</v>
      </c>
      <c r="HY45" s="122" t="e">
        <f t="shared" ca="1" si="116"/>
        <v>#NAME?</v>
      </c>
      <c r="IC45" s="165" t="str">
        <f>HH45</f>
        <v>Road (km)</v>
      </c>
      <c r="ID45" s="166" t="str">
        <f>ID42</f>
        <v>BAU</v>
      </c>
      <c r="IE45" s="104" t="e">
        <f ca="1">SUMPRODUCT($IC59:$IC63,IE59:IE63)</f>
        <v>#NAME?</v>
      </c>
      <c r="IF45" s="104" t="e">
        <f t="shared" ref="IF45:IT45" ca="1" si="117">SUMPRODUCT($IC59:$IC63,IF59:IF63)</f>
        <v>#NAME?</v>
      </c>
      <c r="IG45" s="104" t="e">
        <f t="shared" ca="1" si="117"/>
        <v>#NAME?</v>
      </c>
      <c r="IH45" s="104" t="e">
        <f t="shared" ca="1" si="117"/>
        <v>#NAME?</v>
      </c>
      <c r="II45" s="104" t="e">
        <f t="shared" ca="1" si="117"/>
        <v>#NAME?</v>
      </c>
      <c r="IJ45" s="104" t="e">
        <f t="shared" ca="1" si="117"/>
        <v>#NAME?</v>
      </c>
      <c r="IK45" s="104" t="e">
        <f t="shared" ca="1" si="117"/>
        <v>#NAME?</v>
      </c>
      <c r="IL45" s="104" t="e">
        <f t="shared" ca="1" si="117"/>
        <v>#NAME?</v>
      </c>
      <c r="IM45" s="104" t="e">
        <f t="shared" ca="1" si="117"/>
        <v>#NAME?</v>
      </c>
      <c r="IN45" s="104" t="e">
        <f t="shared" ca="1" si="117"/>
        <v>#NAME?</v>
      </c>
      <c r="IO45" s="104" t="e">
        <f t="shared" ca="1" si="117"/>
        <v>#NAME?</v>
      </c>
      <c r="IP45" s="104" t="e">
        <f t="shared" ca="1" si="117"/>
        <v>#NAME?</v>
      </c>
      <c r="IQ45" s="104" t="e">
        <f t="shared" ca="1" si="117"/>
        <v>#NAME?</v>
      </c>
      <c r="IR45" s="104" t="e">
        <f t="shared" ca="1" si="117"/>
        <v>#NAME?</v>
      </c>
      <c r="IS45" s="104" t="e">
        <f t="shared" ca="1" si="117"/>
        <v>#NAME?</v>
      </c>
      <c r="IT45" s="122" t="e">
        <f t="shared" ca="1" si="117"/>
        <v>#NAME?</v>
      </c>
    </row>
    <row r="46" spans="6:254" x14ac:dyDescent="0.2">
      <c r="F46" s="165"/>
      <c r="G46" s="166" t="str">
        <f t="shared" ref="G46:G47" si="118">G43</f>
        <v>Reshoring</v>
      </c>
      <c r="H46" s="104">
        <f>SUMPRODUCT($F75:$F79,H75:H79)</f>
        <v>50.333499754509901</v>
      </c>
      <c r="I46" s="104">
        <f t="shared" ref="I46:W46" si="119">SUMPRODUCT($F75:$F79,I75:I79)</f>
        <v>46.390118818903915</v>
      </c>
      <c r="J46" s="104">
        <f t="shared" si="119"/>
        <v>46.184405551335544</v>
      </c>
      <c r="K46" s="104">
        <f t="shared" si="119"/>
        <v>68.527666994538919</v>
      </c>
      <c r="L46" s="104">
        <f t="shared" si="119"/>
        <v>44.672745146560189</v>
      </c>
      <c r="M46" s="104">
        <f t="shared" si="119"/>
        <v>45.101083650554585</v>
      </c>
      <c r="N46" s="104">
        <f t="shared" si="119"/>
        <v>36.050964521175942</v>
      </c>
      <c r="O46" s="104">
        <f t="shared" si="119"/>
        <v>31.593880101681059</v>
      </c>
      <c r="P46" s="104">
        <f t="shared" si="119"/>
        <v>98.739353690546054</v>
      </c>
      <c r="Q46" s="104">
        <f t="shared" si="119"/>
        <v>90.970902071038182</v>
      </c>
      <c r="R46" s="104">
        <f t="shared" si="119"/>
        <v>90.611731068661612</v>
      </c>
      <c r="S46" s="104">
        <f t="shared" si="119"/>
        <v>133.4734070695188</v>
      </c>
      <c r="T46" s="104">
        <f t="shared" si="119"/>
        <v>87.611106611519801</v>
      </c>
      <c r="U46" s="104">
        <f t="shared" si="119"/>
        <v>88.473322902061966</v>
      </c>
      <c r="V46" s="104">
        <f t="shared" si="119"/>
        <v>66.562636484411399</v>
      </c>
      <c r="W46" s="122">
        <f t="shared" si="119"/>
        <v>40.157343561289593</v>
      </c>
      <c r="AA46" s="165"/>
      <c r="AB46" s="166" t="str">
        <f t="shared" ref="AB46:AB47" si="120">AB43</f>
        <v>Reshoring</v>
      </c>
      <c r="AC46" s="104">
        <f>SUMPRODUCT($AA75:$AA79,AC75:AC79)</f>
        <v>35.120129832770814</v>
      </c>
      <c r="AD46" s="104">
        <f t="shared" ref="AD46:AR46" si="121">SUMPRODUCT($AA75:$AA79,AD75:AD79)</f>
        <v>35.940139731468257</v>
      </c>
      <c r="AE46" s="104">
        <f t="shared" si="121"/>
        <v>35.062874239652771</v>
      </c>
      <c r="AF46" s="104">
        <f t="shared" si="121"/>
        <v>41.749180443169749</v>
      </c>
      <c r="AG46" s="104">
        <f t="shared" si="121"/>
        <v>35.609645545850242</v>
      </c>
      <c r="AH46" s="104">
        <f t="shared" si="121"/>
        <v>35.01169715128357</v>
      </c>
      <c r="AI46" s="104">
        <f t="shared" si="121"/>
        <v>27.953335637719601</v>
      </c>
      <c r="AJ46" s="104">
        <f t="shared" si="121"/>
        <v>54.136519163179102</v>
      </c>
      <c r="AK46" s="104">
        <f t="shared" si="121"/>
        <v>67.414735361325938</v>
      </c>
      <c r="AL46" s="104">
        <f t="shared" si="121"/>
        <v>69.025244998569207</v>
      </c>
      <c r="AM46" s="104">
        <f t="shared" si="121"/>
        <v>67.350028697870613</v>
      </c>
      <c r="AN46" s="104">
        <f t="shared" si="121"/>
        <v>22.179653361192635</v>
      </c>
      <c r="AO46" s="104">
        <f t="shared" si="121"/>
        <v>68.411806220932917</v>
      </c>
      <c r="AP46" s="104">
        <f t="shared" si="121"/>
        <v>67.240321491194095</v>
      </c>
      <c r="AQ46" s="104">
        <f t="shared" si="121"/>
        <v>43.258815008278226</v>
      </c>
      <c r="AR46" s="122">
        <f t="shared" si="121"/>
        <v>62.504021824282205</v>
      </c>
      <c r="AV46" s="165"/>
      <c r="AW46" s="166" t="str">
        <f t="shared" ref="AW46:AW47" si="122">AW43</f>
        <v>Reshoring</v>
      </c>
      <c r="AX46" s="104">
        <f>SUMPRODUCT($AV75:$AV79,AX75:AX79)</f>
        <v>11.441314583690946</v>
      </c>
      <c r="AY46" s="104">
        <f t="shared" ref="AY46:BM46" si="123">SUMPRODUCT($AV75:$AV79,AY75:AY79)</f>
        <v>11.294253984928851</v>
      </c>
      <c r="AZ46" s="104">
        <f t="shared" si="123"/>
        <v>10.941308547899826</v>
      </c>
      <c r="BA46" s="104">
        <f t="shared" si="123"/>
        <v>19.213467228267639</v>
      </c>
      <c r="BB46" s="104">
        <f t="shared" si="123"/>
        <v>10.970720667652245</v>
      </c>
      <c r="BC46" s="104">
        <f t="shared" si="123"/>
        <v>10.882484308394986</v>
      </c>
      <c r="BD46" s="104">
        <f t="shared" si="123"/>
        <v>37.113984248226629</v>
      </c>
      <c r="BE46" s="104">
        <f t="shared" si="123"/>
        <v>39.992031024399367</v>
      </c>
      <c r="BF46" s="104">
        <f t="shared" si="123"/>
        <v>22.294386772333517</v>
      </c>
      <c r="BG46" s="104">
        <f t="shared" si="123"/>
        <v>22.000265574809326</v>
      </c>
      <c r="BH46" s="104">
        <f t="shared" si="123"/>
        <v>21.323786820503692</v>
      </c>
      <c r="BI46" s="104">
        <f t="shared" si="123"/>
        <v>37.001059401037793</v>
      </c>
      <c r="BJ46" s="104">
        <f t="shared" si="123"/>
        <v>21.382611060008536</v>
      </c>
      <c r="BK46" s="104">
        <f t="shared" si="123"/>
        <v>21.176726221741596</v>
      </c>
      <c r="BL46" s="104">
        <f t="shared" si="123"/>
        <v>71.37433674704269</v>
      </c>
      <c r="BM46" s="122">
        <f t="shared" si="123"/>
        <v>60.584676883376574</v>
      </c>
      <c r="BQ46" s="165"/>
      <c r="BR46" s="166" t="str">
        <f t="shared" ref="BR46:BR47" si="124">BR43</f>
        <v>Reshoring</v>
      </c>
      <c r="BS46" s="104">
        <f>SUMPRODUCT($BQ75:$BQ79,BS75:BS79)</f>
        <v>0.90828302310438569</v>
      </c>
      <c r="BT46" s="104">
        <f t="shared" ref="BT46:CH46" si="125">SUMPRODUCT($AV75:$AV79,BT75:BT79)</f>
        <v>1.0939470290415301</v>
      </c>
      <c r="BU46" s="104">
        <f t="shared" si="125"/>
        <v>0.81563484588426627</v>
      </c>
      <c r="BV46" s="104">
        <f t="shared" si="125"/>
        <v>1.4091622312006566</v>
      </c>
      <c r="BW46" s="104">
        <f t="shared" si="125"/>
        <v>1.0312624488191875</v>
      </c>
      <c r="BX46" s="104">
        <f t="shared" si="125"/>
        <v>0.80570825546782476</v>
      </c>
      <c r="BY46" s="104">
        <f t="shared" si="125"/>
        <v>5.8406747610189615</v>
      </c>
      <c r="BZ46" s="104">
        <f t="shared" si="125"/>
        <v>8.1628843034235743</v>
      </c>
      <c r="CA46" s="104">
        <f t="shared" si="125"/>
        <v>1.7272267324607991</v>
      </c>
      <c r="CB46" s="104">
        <f t="shared" si="125"/>
        <v>2.0807236467351835</v>
      </c>
      <c r="CC46" s="104">
        <f t="shared" si="125"/>
        <v>1.5518569684370014</v>
      </c>
      <c r="CD46" s="104">
        <f t="shared" si="125"/>
        <v>2.3486037186677611</v>
      </c>
      <c r="CE46" s="104">
        <f t="shared" si="125"/>
        <v>1.9614207359894342</v>
      </c>
      <c r="CF46" s="104">
        <f t="shared" si="125"/>
        <v>1.532003787604119</v>
      </c>
      <c r="CG46" s="104">
        <f t="shared" si="125"/>
        <v>8.2059627449251558</v>
      </c>
      <c r="CH46" s="122">
        <f t="shared" si="125"/>
        <v>10.707128648464586</v>
      </c>
      <c r="CL46" s="177" t="str">
        <f t="shared" ref="CL46:CL54" si="126">CK92</f>
        <v>Reshoring</v>
      </c>
      <c r="CM46" s="179" t="str">
        <f t="shared" ref="CM46:CM54" si="127">CM68</f>
        <v>Cell-&gt;Pack (tkm)</v>
      </c>
      <c r="CN46" s="159" t="str">
        <f>CN68</f>
        <v>NMC622</v>
      </c>
      <c r="CO46" s="159" t="str">
        <f t="shared" ref="CO46:DC46" si="128">CO68</f>
        <v>NMC811</v>
      </c>
      <c r="CP46" s="159" t="str">
        <f t="shared" si="128"/>
        <v>NCA (I)</v>
      </c>
      <c r="CQ46" s="159" t="str">
        <f t="shared" si="128"/>
        <v>LFP(II)</v>
      </c>
      <c r="CR46" s="159" t="str">
        <f t="shared" si="128"/>
        <v>NMC955</v>
      </c>
      <c r="CS46" s="159" t="str">
        <f t="shared" si="128"/>
        <v>NCA955</v>
      </c>
      <c r="CT46" s="159" t="str">
        <f t="shared" si="128"/>
        <v>Li-S</v>
      </c>
      <c r="CU46" s="159" t="str">
        <f t="shared" si="128"/>
        <v>Li-air</v>
      </c>
      <c r="CV46" s="159" t="str">
        <f t="shared" si="128"/>
        <v>NMC622</v>
      </c>
      <c r="CW46" s="159" t="str">
        <f t="shared" si="128"/>
        <v>NMC811</v>
      </c>
      <c r="CX46" s="159" t="str">
        <f t="shared" si="128"/>
        <v>NCA (I)</v>
      </c>
      <c r="CY46" s="159" t="str">
        <f t="shared" si="128"/>
        <v>LFP(II)</v>
      </c>
      <c r="CZ46" s="159" t="str">
        <f t="shared" si="128"/>
        <v>NMC955</v>
      </c>
      <c r="DA46" s="159" t="str">
        <f t="shared" si="128"/>
        <v>NCA955</v>
      </c>
      <c r="DB46" s="159" t="str">
        <f t="shared" si="128"/>
        <v>Li-S</v>
      </c>
      <c r="DC46" s="164" t="str">
        <f t="shared" si="128"/>
        <v>Li-air</v>
      </c>
      <c r="DG46" s="165"/>
      <c r="DH46" s="166" t="str">
        <f t="shared" ref="DH46:DH47" si="129">DH43</f>
        <v>Reshoring</v>
      </c>
      <c r="DI46" s="104">
        <f>SUMPRODUCT($DG75:$DG79,DI75:DI79)</f>
        <v>0.22682883599999998</v>
      </c>
      <c r="DJ46" s="104">
        <f t="shared" ref="DJ46:DX46" si="130">SUMPRODUCT($DG75:$DG79,DJ75:DJ79)</f>
        <v>0.22370016239999993</v>
      </c>
      <c r="DK46" s="104">
        <f t="shared" si="130"/>
        <v>0.20414595239999997</v>
      </c>
      <c r="DL46" s="104">
        <f t="shared" si="130"/>
        <v>0.32914623982499996</v>
      </c>
      <c r="DM46" s="104">
        <f t="shared" si="130"/>
        <v>0.21118546800000002</v>
      </c>
      <c r="DN46" s="104">
        <f t="shared" si="130"/>
        <v>0.20179944720000001</v>
      </c>
      <c r="DO46" s="104">
        <f t="shared" si="130"/>
        <v>0.85329548125112498</v>
      </c>
      <c r="DP46" s="104">
        <f t="shared" si="130"/>
        <v>1.7810161243340363</v>
      </c>
      <c r="DQ46" s="104">
        <f t="shared" si="130"/>
        <v>0.42628177800000006</v>
      </c>
      <c r="DR46" s="104">
        <f t="shared" si="130"/>
        <v>0.41924226240000001</v>
      </c>
      <c r="DS46" s="104">
        <f t="shared" si="130"/>
        <v>0.38326251599999994</v>
      </c>
      <c r="DT46" s="104">
        <f t="shared" si="130"/>
        <v>0.54857706637499981</v>
      </c>
      <c r="DU46" s="104">
        <f t="shared" si="130"/>
        <v>0.39577721039999997</v>
      </c>
      <c r="DV46" s="104">
        <f t="shared" si="130"/>
        <v>0.37856950560000002</v>
      </c>
      <c r="DW46" s="104">
        <f t="shared" si="130"/>
        <v>1.1970263181883873</v>
      </c>
      <c r="DX46" s="122">
        <f t="shared" si="130"/>
        <v>1.7101721028363108</v>
      </c>
      <c r="EB46" s="165"/>
      <c r="EC46" s="166" t="str">
        <f>EC43</f>
        <v>Reshoring</v>
      </c>
      <c r="ED46" s="104">
        <f t="shared" ref="ED46:ES46" si="131">SUMPRODUCT($EB75:$EB79,ED75:ED79)</f>
        <v>3.5473130368504182</v>
      </c>
      <c r="EE46" s="104">
        <f t="shared" si="131"/>
        <v>3.5796759961452786</v>
      </c>
      <c r="EF46" s="104">
        <f t="shared" si="131"/>
        <v>3.452437970003444</v>
      </c>
      <c r="EG46" s="104">
        <f t="shared" si="131"/>
        <v>1.2523241451291995</v>
      </c>
      <c r="EH46" s="104">
        <f t="shared" si="131"/>
        <v>3.5286468115222633</v>
      </c>
      <c r="EI46" s="104">
        <f t="shared" si="131"/>
        <v>3.4236513872139196</v>
      </c>
      <c r="EJ46" s="104">
        <f t="shared" si="131"/>
        <v>6.5141833293658831</v>
      </c>
      <c r="EK46" s="104">
        <f t="shared" si="131"/>
        <v>9.4132477403467725</v>
      </c>
      <c r="EL46" s="104">
        <f t="shared" si="131"/>
        <v>5.5773944840262093</v>
      </c>
      <c r="EM46" s="104">
        <f t="shared" si="131"/>
        <v>5.5855067584236044</v>
      </c>
      <c r="EN46" s="104">
        <f t="shared" si="131"/>
        <v>5.3948920848816542</v>
      </c>
      <c r="EO46" s="104">
        <f t="shared" si="131"/>
        <v>2.2696709847905234</v>
      </c>
      <c r="EP46" s="104">
        <f t="shared" si="131"/>
        <v>5.4832357199436865</v>
      </c>
      <c r="EQ46" s="104">
        <f t="shared" si="131"/>
        <v>5.3428208974840903</v>
      </c>
      <c r="ER46" s="104">
        <f t="shared" si="131"/>
        <v>10.458451124423567</v>
      </c>
      <c r="ES46" s="122">
        <f t="shared" si="131"/>
        <v>13.772181535355198</v>
      </c>
      <c r="EW46" s="165"/>
      <c r="EX46" s="166" t="str">
        <f>EX43</f>
        <v>Reshoring</v>
      </c>
      <c r="EY46" s="104" t="e">
        <f ca="1">SUMPRODUCT($EW75:$EW79,EY75:EY79)</f>
        <v>#NAME?</v>
      </c>
      <c r="EZ46" s="104" t="e">
        <f t="shared" ref="EZ46:FN46" ca="1" si="132">SUMPRODUCT($EW75:$EW79,EZ75:EZ79)</f>
        <v>#NAME?</v>
      </c>
      <c r="FA46" s="104" t="e">
        <f t="shared" ca="1" si="132"/>
        <v>#NAME?</v>
      </c>
      <c r="FB46" s="104" t="e">
        <f t="shared" ca="1" si="132"/>
        <v>#NAME?</v>
      </c>
      <c r="FC46" s="104" t="e">
        <f t="shared" ca="1" si="132"/>
        <v>#NAME?</v>
      </c>
      <c r="FD46" s="104" t="e">
        <f t="shared" ca="1" si="132"/>
        <v>#NAME?</v>
      </c>
      <c r="FE46" s="104" t="e">
        <f t="shared" ca="1" si="132"/>
        <v>#NAME?</v>
      </c>
      <c r="FF46" s="104" t="e">
        <f t="shared" ca="1" si="132"/>
        <v>#NAME?</v>
      </c>
      <c r="FG46" s="104" t="e">
        <f t="shared" ca="1" si="132"/>
        <v>#NAME?</v>
      </c>
      <c r="FH46" s="104" t="e">
        <f t="shared" ca="1" si="132"/>
        <v>#NAME?</v>
      </c>
      <c r="FI46" s="104" t="e">
        <f t="shared" ca="1" si="132"/>
        <v>#NAME?</v>
      </c>
      <c r="FJ46" s="104" t="e">
        <f t="shared" ca="1" si="132"/>
        <v>#NAME?</v>
      </c>
      <c r="FK46" s="104" t="e">
        <f t="shared" ca="1" si="132"/>
        <v>#NAME?</v>
      </c>
      <c r="FL46" s="104" t="e">
        <f t="shared" ca="1" si="132"/>
        <v>#NAME?</v>
      </c>
      <c r="FM46" s="104" t="e">
        <f t="shared" ca="1" si="132"/>
        <v>#NAME?</v>
      </c>
      <c r="FN46" s="122" t="e">
        <f t="shared" ca="1" si="132"/>
        <v>#NAME?</v>
      </c>
      <c r="FR46" s="165"/>
      <c r="FS46" s="166" t="str">
        <f t="shared" ref="FS46:FS47" si="133">FS43</f>
        <v>Reshoring</v>
      </c>
      <c r="FT46" s="104">
        <f>SUMPRODUCT($FR75:$FR79,FT75:FT79)</f>
        <v>0.54508446720000003</v>
      </c>
      <c r="FU46" s="104">
        <f t="shared" ref="FU46:GI46" si="134">SUMPRODUCT($FR75:$FR79,FU75:FU79)</f>
        <v>0.53643233280000002</v>
      </c>
      <c r="FV46" s="104">
        <f t="shared" si="134"/>
        <v>0.49144123392000005</v>
      </c>
      <c r="FW46" s="104">
        <f t="shared" si="134"/>
        <v>0.7541416646400001</v>
      </c>
      <c r="FX46" s="104">
        <f t="shared" si="134"/>
        <v>0.50701507583999994</v>
      </c>
      <c r="FY46" s="104">
        <f t="shared" si="134"/>
        <v>0.48624995328000004</v>
      </c>
      <c r="FZ46" s="104">
        <f t="shared" si="134"/>
        <v>1.5704812792287817</v>
      </c>
      <c r="GA46" s="104">
        <f t="shared" si="134"/>
        <v>3.2728890045845036</v>
      </c>
      <c r="GB46" s="104">
        <f t="shared" si="134"/>
        <v>1.00710844416</v>
      </c>
      <c r="GC46" s="104">
        <f t="shared" si="134"/>
        <v>0.99153460224000001</v>
      </c>
      <c r="GD46" s="104">
        <f t="shared" si="134"/>
        <v>0.90847411200000006</v>
      </c>
      <c r="GE46" s="104">
        <f t="shared" si="134"/>
        <v>0.35193277683200003</v>
      </c>
      <c r="GF46" s="104">
        <f t="shared" si="134"/>
        <v>0.93789136896000014</v>
      </c>
      <c r="GG46" s="104">
        <f t="shared" si="134"/>
        <v>0.89809155072000013</v>
      </c>
      <c r="GH46" s="104">
        <f t="shared" si="134"/>
        <v>2.2042562141153237</v>
      </c>
      <c r="GI46" s="122">
        <f t="shared" si="134"/>
        <v>3.142234029756664</v>
      </c>
      <c r="GM46" s="165"/>
      <c r="GN46" s="166" t="str">
        <f>GN43</f>
        <v>Reshoring</v>
      </c>
      <c r="GO46" s="104">
        <f>SUMPRODUCT($GM75:$GM79,GO75:GO79)</f>
        <v>4.509858362037563</v>
      </c>
      <c r="GP46" s="104">
        <f t="shared" ref="GP46:HC46" si="135">SUMPRODUCT($GM75:$GM79,GP75:GP79)</f>
        <v>4.5343684618312441</v>
      </c>
      <c r="GQ46" s="104">
        <f t="shared" si="135"/>
        <v>4.3873078630691502</v>
      </c>
      <c r="GR46" s="104">
        <f t="shared" si="135"/>
        <v>0.31883554814948534</v>
      </c>
      <c r="GS46" s="104">
        <f t="shared" si="135"/>
        <v>4.436328062656516</v>
      </c>
      <c r="GT46" s="104">
        <f t="shared" si="135"/>
        <v>4.3873078630691502</v>
      </c>
      <c r="GU46" s="104">
        <f t="shared" si="135"/>
        <v>6.5773900253469924</v>
      </c>
      <c r="GV46" s="104">
        <f t="shared" si="135"/>
        <v>6.2661728043492504</v>
      </c>
      <c r="GW46" s="104">
        <f t="shared" si="135"/>
        <v>6.6667471438816142</v>
      </c>
      <c r="GX46" s="104">
        <f t="shared" si="135"/>
        <v>6.6912572436752971</v>
      </c>
      <c r="GY46" s="104">
        <f t="shared" si="135"/>
        <v>6.5196865451195194</v>
      </c>
      <c r="GZ46" s="104">
        <f t="shared" si="135"/>
        <v>1.1386983862481617</v>
      </c>
      <c r="HA46" s="104">
        <f t="shared" si="135"/>
        <v>6.5932168445005672</v>
      </c>
      <c r="HB46" s="104">
        <f t="shared" si="135"/>
        <v>6.4951764453258365</v>
      </c>
      <c r="HC46" s="104">
        <f t="shared" si="135"/>
        <v>9.3243348714209304</v>
      </c>
      <c r="HD46" s="122">
        <f>SUMPRODUCT($GM75:$GM79,HD75:HD79)</f>
        <v>8.219241613107064</v>
      </c>
      <c r="HH46" s="165"/>
      <c r="HI46" s="166" t="str">
        <f>HI43</f>
        <v>Reshoring</v>
      </c>
      <c r="HJ46" s="104" t="e">
        <f ca="1">SUMPRODUCT($HH75:$HH79,HJ75:HJ79)</f>
        <v>#NAME?</v>
      </c>
      <c r="HK46" s="104" t="e">
        <f t="shared" ref="HK46:HY46" ca="1" si="136">SUMPRODUCT($HH75:$HH79,HK75:HK79)</f>
        <v>#NAME?</v>
      </c>
      <c r="HL46" s="104" t="e">
        <f t="shared" ca="1" si="136"/>
        <v>#NAME?</v>
      </c>
      <c r="HM46" s="104" t="e">
        <f t="shared" ca="1" si="136"/>
        <v>#NAME?</v>
      </c>
      <c r="HN46" s="104" t="e">
        <f t="shared" ca="1" si="136"/>
        <v>#NAME?</v>
      </c>
      <c r="HO46" s="104" t="e">
        <f t="shared" ca="1" si="136"/>
        <v>#NAME?</v>
      </c>
      <c r="HP46" s="104" t="e">
        <f t="shared" ca="1" si="136"/>
        <v>#NAME?</v>
      </c>
      <c r="HQ46" s="104" t="e">
        <f t="shared" ca="1" si="136"/>
        <v>#NAME?</v>
      </c>
      <c r="HR46" s="104" t="e">
        <f t="shared" ca="1" si="136"/>
        <v>#NAME?</v>
      </c>
      <c r="HS46" s="104" t="e">
        <f t="shared" ca="1" si="136"/>
        <v>#NAME?</v>
      </c>
      <c r="HT46" s="104" t="e">
        <f t="shared" ca="1" si="136"/>
        <v>#NAME?</v>
      </c>
      <c r="HU46" s="104" t="e">
        <f t="shared" ca="1" si="136"/>
        <v>#NAME?</v>
      </c>
      <c r="HV46" s="104" t="e">
        <f t="shared" ca="1" si="136"/>
        <v>#NAME?</v>
      </c>
      <c r="HW46" s="104" t="e">
        <f t="shared" ca="1" si="136"/>
        <v>#NAME?</v>
      </c>
      <c r="HX46" s="104" t="e">
        <f t="shared" ca="1" si="136"/>
        <v>#NAME?</v>
      </c>
      <c r="HY46" s="122" t="e">
        <f t="shared" ca="1" si="136"/>
        <v>#NAME?</v>
      </c>
      <c r="IC46" s="165"/>
      <c r="ID46" s="166" t="str">
        <f>ID43</f>
        <v>Reshoring</v>
      </c>
      <c r="IE46" s="104" t="e">
        <f ca="1">SUMPRODUCT($IC75:$IC79,IE75:IE79)</f>
        <v>#NAME?</v>
      </c>
      <c r="IF46" s="104" t="e">
        <f t="shared" ref="IF46:IT46" ca="1" si="137">SUMPRODUCT($IC75:$IC79,IF75:IF79)</f>
        <v>#NAME?</v>
      </c>
      <c r="IG46" s="104" t="e">
        <f t="shared" ca="1" si="137"/>
        <v>#NAME?</v>
      </c>
      <c r="IH46" s="104" t="e">
        <f t="shared" ca="1" si="137"/>
        <v>#NAME?</v>
      </c>
      <c r="II46" s="104" t="e">
        <f t="shared" ca="1" si="137"/>
        <v>#NAME?</v>
      </c>
      <c r="IJ46" s="104" t="e">
        <f t="shared" ca="1" si="137"/>
        <v>#NAME?</v>
      </c>
      <c r="IK46" s="104" t="e">
        <f t="shared" ca="1" si="137"/>
        <v>#NAME?</v>
      </c>
      <c r="IL46" s="104" t="e">
        <f t="shared" ca="1" si="137"/>
        <v>#NAME?</v>
      </c>
      <c r="IM46" s="104" t="e">
        <f t="shared" ca="1" si="137"/>
        <v>#NAME?</v>
      </c>
      <c r="IN46" s="104" t="e">
        <f t="shared" ca="1" si="137"/>
        <v>#NAME?</v>
      </c>
      <c r="IO46" s="104" t="e">
        <f t="shared" ca="1" si="137"/>
        <v>#NAME?</v>
      </c>
      <c r="IP46" s="104" t="e">
        <f t="shared" ca="1" si="137"/>
        <v>#NAME?</v>
      </c>
      <c r="IQ46" s="104" t="e">
        <f t="shared" ca="1" si="137"/>
        <v>#NAME?</v>
      </c>
      <c r="IR46" s="104" t="e">
        <f t="shared" ca="1" si="137"/>
        <v>#NAME?</v>
      </c>
      <c r="IS46" s="104" t="e">
        <f t="shared" ca="1" si="137"/>
        <v>#NAME?</v>
      </c>
      <c r="IT46" s="122" t="e">
        <f t="shared" ca="1" si="137"/>
        <v>#NAME?</v>
      </c>
    </row>
    <row r="47" spans="6:254" x14ac:dyDescent="0.2">
      <c r="F47" s="168"/>
      <c r="G47" s="169" t="str">
        <f t="shared" si="118"/>
        <v>Ally-shoring</v>
      </c>
      <c r="H47" s="128">
        <f>SUMPRODUCT($F91:$F95,H91:H95)</f>
        <v>23.796204868626219</v>
      </c>
      <c r="I47" s="128">
        <f t="shared" ref="I47:W47" si="138">SUMPRODUCT($F91:$F95,I91:I95)</f>
        <v>21.931889828416704</v>
      </c>
      <c r="J47" s="128">
        <f t="shared" si="138"/>
        <v>21.834634619000973</v>
      </c>
      <c r="K47" s="128">
        <f t="shared" si="138"/>
        <v>32.397874396264925</v>
      </c>
      <c r="L47" s="128">
        <f t="shared" si="138"/>
        <v>21.119965842554492</v>
      </c>
      <c r="M47" s="128">
        <f t="shared" si="138"/>
        <v>21.322471745062458</v>
      </c>
      <c r="N47" s="128">
        <f t="shared" si="138"/>
        <v>17.043840417248397</v>
      </c>
      <c r="O47" s="128">
        <f t="shared" si="138"/>
        <v>14.936661411608936</v>
      </c>
      <c r="P47" s="128">
        <f t="shared" si="138"/>
        <v>46.681075237679089</v>
      </c>
      <c r="Q47" s="128">
        <f t="shared" si="138"/>
        <v>43.00837878002303</v>
      </c>
      <c r="R47" s="128">
        <f t="shared" si="138"/>
        <v>42.838573246986215</v>
      </c>
      <c r="S47" s="128">
        <f t="shared" si="138"/>
        <v>63.102318627371574</v>
      </c>
      <c r="T47" s="128">
        <f t="shared" si="138"/>
        <v>41.419965864940245</v>
      </c>
      <c r="U47" s="128">
        <f t="shared" si="138"/>
        <v>41.827596480551676</v>
      </c>
      <c r="V47" s="128">
        <f t="shared" si="138"/>
        <v>31.468865509138894</v>
      </c>
      <c r="W47" s="129">
        <f t="shared" si="138"/>
        <v>18.985216188521321</v>
      </c>
      <c r="AA47" s="168"/>
      <c r="AB47" s="169" t="str">
        <f t="shared" si="120"/>
        <v>Ally-shoring</v>
      </c>
      <c r="AC47" s="128">
        <f>SUMPRODUCT($AA91:$AA95,AC91:AC95)</f>
        <v>19.197995841895349</v>
      </c>
      <c r="AD47" s="128">
        <f t="shared" ref="AD47:AR47" si="139">SUMPRODUCT($AA91:$AA95,AD91:AD95)</f>
        <v>19.646244373448805</v>
      </c>
      <c r="AE47" s="128">
        <f t="shared" si="139"/>
        <v>19.166697761739055</v>
      </c>
      <c r="AF47" s="128">
        <f t="shared" si="139"/>
        <v>22.82168649053871</v>
      </c>
      <c r="AG47" s="128">
        <f t="shared" si="139"/>
        <v>19.465583708711041</v>
      </c>
      <c r="AH47" s="128">
        <f t="shared" si="139"/>
        <v>19.138722422969217</v>
      </c>
      <c r="AI47" s="128">
        <f t="shared" si="139"/>
        <v>15.280354141495691</v>
      </c>
      <c r="AJ47" s="128">
        <f t="shared" si="139"/>
        <v>29.593075957811827</v>
      </c>
      <c r="AK47" s="128">
        <f t="shared" si="139"/>
        <v>36.851452865118915</v>
      </c>
      <c r="AL47" s="128">
        <f t="shared" si="139"/>
        <v>37.731818554720618</v>
      </c>
      <c r="AM47" s="128">
        <f t="shared" si="139"/>
        <v>36.816081747134064</v>
      </c>
      <c r="AN47" s="128">
        <f t="shared" si="139"/>
        <v>12.124240286991624</v>
      </c>
      <c r="AO47" s="128">
        <f t="shared" si="139"/>
        <v>37.396489637703631</v>
      </c>
      <c r="AP47" s="128">
        <f t="shared" si="139"/>
        <v>36.756111624368842</v>
      </c>
      <c r="AQ47" s="128">
        <f t="shared" si="139"/>
        <v>23.646910037311901</v>
      </c>
      <c r="AR47" s="129">
        <f t="shared" si="139"/>
        <v>34.167070474911036</v>
      </c>
      <c r="AV47" s="168"/>
      <c r="AW47" s="169" t="str">
        <f t="shared" si="122"/>
        <v>Ally-shoring</v>
      </c>
      <c r="AX47" s="128">
        <f>SUMPRODUCT($AV91:$AV95,AX91:AX95)</f>
        <v>5.6242184951176091</v>
      </c>
      <c r="AY47" s="128">
        <f t="shared" ref="AY47:BM47" si="140">SUMPRODUCT($AV91:$AV95,AY91:AY95)</f>
        <v>5.5519277689592847</v>
      </c>
      <c r="AZ47" s="128">
        <f t="shared" si="140"/>
        <v>5.3784300261793074</v>
      </c>
      <c r="BA47" s="128">
        <f t="shared" si="140"/>
        <v>9.4447833725850359</v>
      </c>
      <c r="BB47" s="128">
        <f t="shared" si="140"/>
        <v>5.3928881714109718</v>
      </c>
      <c r="BC47" s="128">
        <f t="shared" si="140"/>
        <v>5.349513735715977</v>
      </c>
      <c r="BD47" s="128">
        <f t="shared" si="140"/>
        <v>18.244158493284047</v>
      </c>
      <c r="BE47" s="128">
        <f t="shared" si="140"/>
        <v>19.658922836136554</v>
      </c>
      <c r="BF47" s="128">
        <f t="shared" si="140"/>
        <v>10.959274085601926</v>
      </c>
      <c r="BG47" s="128">
        <f t="shared" si="140"/>
        <v>10.814692633285276</v>
      </c>
      <c r="BH47" s="128">
        <f t="shared" si="140"/>
        <v>10.482155292956982</v>
      </c>
      <c r="BI47" s="128">
        <f t="shared" si="140"/>
        <v>18.188647912793318</v>
      </c>
      <c r="BJ47" s="128">
        <f t="shared" si="140"/>
        <v>10.511071583420316</v>
      </c>
      <c r="BK47" s="128">
        <f t="shared" si="140"/>
        <v>10.40986456679866</v>
      </c>
      <c r="BL47" s="128">
        <f t="shared" si="140"/>
        <v>35.08555436292977</v>
      </c>
      <c r="BM47" s="129">
        <f t="shared" si="140"/>
        <v>29.781670432689765</v>
      </c>
      <c r="BQ47" s="168"/>
      <c r="BR47" s="169" t="str">
        <f t="shared" si="124"/>
        <v>Ally-shoring</v>
      </c>
      <c r="BS47" s="128">
        <f>SUMPRODUCT($BQ91:$BQ95,BS91:BS95)</f>
        <v>0.45656634898852244</v>
      </c>
      <c r="BT47" s="128">
        <f t="shared" ref="BT47:CH47" si="141">SUMPRODUCT($AV91:$AV95,BT91:BT95)</f>
        <v>0.53775263921023297</v>
      </c>
      <c r="BU47" s="128">
        <f t="shared" si="141"/>
        <v>0.40094243995560469</v>
      </c>
      <c r="BV47" s="128">
        <f t="shared" si="141"/>
        <v>0.69270329256021546</v>
      </c>
      <c r="BW47" s="128">
        <f t="shared" si="141"/>
        <v>0.50693871718524741</v>
      </c>
      <c r="BX47" s="128">
        <f t="shared" si="141"/>
        <v>0.39606281593991771</v>
      </c>
      <c r="BY47" s="128">
        <f t="shared" si="141"/>
        <v>2.8711063553583687</v>
      </c>
      <c r="BZ47" s="128">
        <f t="shared" si="141"/>
        <v>4.0126372312376066</v>
      </c>
      <c r="CA47" s="128">
        <f t="shared" si="141"/>
        <v>0.84905457872951562</v>
      </c>
      <c r="CB47" s="128">
        <f t="shared" si="141"/>
        <v>1.0228234117325872</v>
      </c>
      <c r="CC47" s="128">
        <f t="shared" si="141"/>
        <v>0.76284788778571433</v>
      </c>
      <c r="CD47" s="128">
        <f t="shared" si="141"/>
        <v>1.1545054876003593</v>
      </c>
      <c r="CE47" s="128">
        <f t="shared" si="141"/>
        <v>0.96417756013664646</v>
      </c>
      <c r="CF47" s="128">
        <f t="shared" si="141"/>
        <v>0.75308863975434071</v>
      </c>
      <c r="CG47" s="128">
        <f t="shared" si="141"/>
        <v>4.0338133439702641</v>
      </c>
      <c r="CH47" s="129">
        <f t="shared" si="141"/>
        <v>5.2633139779355247</v>
      </c>
      <c r="CL47" s="214">
        <f t="shared" si="126"/>
        <v>0</v>
      </c>
      <c r="CM47" s="179" t="str">
        <f t="shared" si="127"/>
        <v>Belgium</v>
      </c>
      <c r="CN47" s="104" t="e">
        <f t="shared" ref="CN47:DC54" ca="1" si="142">CN93*$D$21+CN104*$D$22+CN115*$D$23+CN126*$D$24+CN137*$D$25+CN148*$D$26+CN159*$D$27</f>
        <v>#NAME?</v>
      </c>
      <c r="CO47" s="104" t="e">
        <f t="shared" ca="1" si="142"/>
        <v>#NAME?</v>
      </c>
      <c r="CP47" s="104" t="e">
        <f t="shared" ca="1" si="142"/>
        <v>#NAME?</v>
      </c>
      <c r="CQ47" s="104" t="e">
        <f t="shared" ca="1" si="142"/>
        <v>#NAME?</v>
      </c>
      <c r="CR47" s="104" t="e">
        <f t="shared" ca="1" si="142"/>
        <v>#NAME?</v>
      </c>
      <c r="CS47" s="104" t="e">
        <f t="shared" ca="1" si="142"/>
        <v>#NAME?</v>
      </c>
      <c r="CT47" s="104" t="e">
        <f t="shared" ca="1" si="142"/>
        <v>#NAME?</v>
      </c>
      <c r="CU47" s="104" t="e">
        <f t="shared" ca="1" si="142"/>
        <v>#NAME?</v>
      </c>
      <c r="CV47" s="104" t="e">
        <f t="shared" ca="1" si="142"/>
        <v>#NAME?</v>
      </c>
      <c r="CW47" s="104" t="e">
        <f t="shared" ca="1" si="142"/>
        <v>#NAME?</v>
      </c>
      <c r="CX47" s="104" t="e">
        <f t="shared" ca="1" si="142"/>
        <v>#NAME?</v>
      </c>
      <c r="CY47" s="104" t="e">
        <f t="shared" ca="1" si="142"/>
        <v>#NAME?</v>
      </c>
      <c r="CZ47" s="104" t="e">
        <f t="shared" ca="1" si="142"/>
        <v>#NAME?</v>
      </c>
      <c r="DA47" s="104" t="e">
        <f t="shared" ca="1" si="142"/>
        <v>#NAME?</v>
      </c>
      <c r="DB47" s="104" t="e">
        <f t="shared" ca="1" si="142"/>
        <v>#NAME?</v>
      </c>
      <c r="DC47" s="122" t="e">
        <f t="shared" ca="1" si="142"/>
        <v>#NAME?</v>
      </c>
      <c r="DG47" s="168"/>
      <c r="DH47" s="169" t="str">
        <f t="shared" si="129"/>
        <v>Ally-shoring</v>
      </c>
      <c r="DI47" s="128">
        <f>SUMPRODUCT($DG91:$DG95,DI91:DI95)</f>
        <v>0.35831404117241383</v>
      </c>
      <c r="DJ47" s="128">
        <f t="shared" ref="DJ47:DX47" si="143">SUMPRODUCT($DG91:$DG95,DJ91:DJ95)</f>
        <v>0.35337177853555279</v>
      </c>
      <c r="DK47" s="128">
        <f t="shared" si="143"/>
        <v>0.32248263705517244</v>
      </c>
      <c r="DL47" s="128">
        <f t="shared" si="143"/>
        <v>0.51994147396850476</v>
      </c>
      <c r="DM47" s="128">
        <f t="shared" si="143"/>
        <v>0.33360272798810942</v>
      </c>
      <c r="DN47" s="128">
        <f t="shared" si="143"/>
        <v>0.3187759400775268</v>
      </c>
      <c r="DO47" s="128">
        <f t="shared" si="143"/>
        <v>1.3479227667563847</v>
      </c>
      <c r="DP47" s="128">
        <f t="shared" si="143"/>
        <v>2.8134125103183916</v>
      </c>
      <c r="DQ47" s="128">
        <f t="shared" si="143"/>
        <v>0.67338328427229499</v>
      </c>
      <c r="DR47" s="128">
        <f t="shared" si="143"/>
        <v>0.66226319333935801</v>
      </c>
      <c r="DS47" s="128">
        <f t="shared" si="143"/>
        <v>0.60542717301545768</v>
      </c>
      <c r="DT47" s="128">
        <f t="shared" si="143"/>
        <v>0.86656912328084112</v>
      </c>
      <c r="DU47" s="128">
        <f t="shared" si="143"/>
        <v>0.62519622356290128</v>
      </c>
      <c r="DV47" s="128">
        <f t="shared" si="143"/>
        <v>0.59801377906016662</v>
      </c>
      <c r="DW47" s="128">
        <f t="shared" si="143"/>
        <v>1.8909030484105502</v>
      </c>
      <c r="DX47" s="129">
        <f t="shared" si="143"/>
        <v>2.7015025429465394</v>
      </c>
      <c r="EB47" s="168"/>
      <c r="EC47" s="169" t="str">
        <f>EC44</f>
        <v>Ally-shoring</v>
      </c>
      <c r="ED47" s="128">
        <f t="shared" ref="ED47:ES47" si="144">SUMPRODUCT($EB91:$EB95,ED91:ED95)</f>
        <v>2.3280434018528111</v>
      </c>
      <c r="EE47" s="128">
        <f t="shared" si="144"/>
        <v>2.3492826815747168</v>
      </c>
      <c r="EF47" s="128">
        <f t="shared" si="144"/>
        <v>2.2657784505843566</v>
      </c>
      <c r="EG47" s="128">
        <f t="shared" si="144"/>
        <v>0.82187980952410467</v>
      </c>
      <c r="EH47" s="128">
        <f t="shared" si="144"/>
        <v>2.3157930641292213</v>
      </c>
      <c r="EI47" s="128">
        <f t="shared" si="144"/>
        <v>2.2468862881422886</v>
      </c>
      <c r="EJ47" s="128">
        <f t="shared" si="144"/>
        <v>4.2751517446722875</v>
      </c>
      <c r="EK47" s="128">
        <f t="shared" si="144"/>
        <v>6.1777601988511117</v>
      </c>
      <c r="EL47" s="128">
        <f t="shared" si="144"/>
        <v>3.6603525804410135</v>
      </c>
      <c r="EM47" s="128">
        <f t="shared" si="144"/>
        <v>3.665676533159222</v>
      </c>
      <c r="EN47" s="128">
        <f t="shared" si="144"/>
        <v>3.5405792472907969</v>
      </c>
      <c r="EO47" s="128">
        <f t="shared" si="144"/>
        <v>1.4895478649975029</v>
      </c>
      <c r="EP47" s="128">
        <f t="shared" si="144"/>
        <v>3.5985577269359057</v>
      </c>
      <c r="EQ47" s="128">
        <f t="shared" si="144"/>
        <v>3.5064057805038997</v>
      </c>
      <c r="ER47" s="128">
        <f t="shared" si="144"/>
        <v>6.8637100478260038</v>
      </c>
      <c r="ES47" s="129">
        <f t="shared" si="144"/>
        <v>9.0384570009558942</v>
      </c>
      <c r="EW47" s="168"/>
      <c r="EX47" s="169" t="str">
        <f>EX44</f>
        <v>Ally-shoring</v>
      </c>
      <c r="EY47" s="128" t="e">
        <f ca="1">SUMPRODUCT($EW91:$EW95,EY91:EY95)</f>
        <v>#NAME?</v>
      </c>
      <c r="EZ47" s="128" t="e">
        <f t="shared" ref="EZ47:FN47" ca="1" si="145">SUMPRODUCT($EW91:$EW95,EZ91:EZ95)</f>
        <v>#NAME?</v>
      </c>
      <c r="FA47" s="128" t="e">
        <f t="shared" ca="1" si="145"/>
        <v>#NAME?</v>
      </c>
      <c r="FB47" s="128" t="e">
        <f t="shared" ca="1" si="145"/>
        <v>#NAME?</v>
      </c>
      <c r="FC47" s="128" t="e">
        <f t="shared" ca="1" si="145"/>
        <v>#NAME?</v>
      </c>
      <c r="FD47" s="128" t="e">
        <f t="shared" ca="1" si="145"/>
        <v>#NAME?</v>
      </c>
      <c r="FE47" s="128" t="e">
        <f t="shared" ca="1" si="145"/>
        <v>#NAME?</v>
      </c>
      <c r="FF47" s="128" t="e">
        <f t="shared" ca="1" si="145"/>
        <v>#NAME?</v>
      </c>
      <c r="FG47" s="128" t="e">
        <f t="shared" ca="1" si="145"/>
        <v>#NAME?</v>
      </c>
      <c r="FH47" s="128" t="e">
        <f t="shared" ca="1" si="145"/>
        <v>#NAME?</v>
      </c>
      <c r="FI47" s="128" t="e">
        <f t="shared" ca="1" si="145"/>
        <v>#NAME?</v>
      </c>
      <c r="FJ47" s="128" t="e">
        <f t="shared" ca="1" si="145"/>
        <v>#NAME?</v>
      </c>
      <c r="FK47" s="128" t="e">
        <f t="shared" ca="1" si="145"/>
        <v>#NAME?</v>
      </c>
      <c r="FL47" s="128" t="e">
        <f t="shared" ca="1" si="145"/>
        <v>#NAME?</v>
      </c>
      <c r="FM47" s="128" t="e">
        <f t="shared" ca="1" si="145"/>
        <v>#NAME?</v>
      </c>
      <c r="FN47" s="129" t="e">
        <f t="shared" ca="1" si="145"/>
        <v>#NAME?</v>
      </c>
      <c r="FR47" s="168"/>
      <c r="FS47" s="169" t="str">
        <f t="shared" si="133"/>
        <v>Ally-shoring</v>
      </c>
      <c r="FT47" s="128">
        <f>SUMPRODUCT($FR91:$FR95,FT91:FT95)</f>
        <v>0.86902037913599994</v>
      </c>
      <c r="FU47" s="128">
        <f t="shared" ref="FU47:GI47" si="146">SUMPRODUCT($FR91:$FR95,FU91:FU95)</f>
        <v>0.85522640486399992</v>
      </c>
      <c r="FV47" s="128">
        <f t="shared" si="146"/>
        <v>0.78349773864959982</v>
      </c>
      <c r="FW47" s="128">
        <f t="shared" si="146"/>
        <v>1.2023172824832</v>
      </c>
      <c r="FX47" s="128">
        <f t="shared" si="146"/>
        <v>0.80832689233919974</v>
      </c>
      <c r="FY47" s="128">
        <f t="shared" si="146"/>
        <v>0.77522135408639992</v>
      </c>
      <c r="FZ47" s="128">
        <f t="shared" si="146"/>
        <v>2.5037958680276002</v>
      </c>
      <c r="GA47" s="128">
        <f t="shared" si="146"/>
        <v>5.2179201844518648</v>
      </c>
      <c r="GB47" s="128">
        <f t="shared" si="146"/>
        <v>1.6056186052607997</v>
      </c>
      <c r="GC47" s="128">
        <f t="shared" si="146"/>
        <v>1.5807894515711998</v>
      </c>
      <c r="GD47" s="128">
        <f t="shared" si="146"/>
        <v>1.44836729856</v>
      </c>
      <c r="GE47" s="128">
        <f t="shared" si="146"/>
        <v>0.56108139849215999</v>
      </c>
      <c r="GF47" s="128">
        <f t="shared" si="146"/>
        <v>1.4952668110848</v>
      </c>
      <c r="GG47" s="128">
        <f t="shared" si="146"/>
        <v>1.4318145294336</v>
      </c>
      <c r="GH47" s="128">
        <f t="shared" si="146"/>
        <v>3.5142141927895727</v>
      </c>
      <c r="GI47" s="129">
        <f t="shared" si="146"/>
        <v>5.0096188245834812</v>
      </c>
      <c r="GM47" s="168"/>
      <c r="GN47" s="169" t="str">
        <f>GN44</f>
        <v>Ally-shoring</v>
      </c>
      <c r="GO47" s="128">
        <f>SUMPRODUCT($GM91:$GM95,GO91:GO95)</f>
        <v>2.9597461216318912</v>
      </c>
      <c r="GP47" s="128">
        <f t="shared" ref="GP47:HC47" si="147">SUMPRODUCT($GM91:$GM95,GP91:GP95)</f>
        <v>2.9758316983798903</v>
      </c>
      <c r="GQ47" s="128">
        <f t="shared" si="147"/>
        <v>2.8793182378918938</v>
      </c>
      <c r="GR47" s="128">
        <f t="shared" si="147"/>
        <v>0.20924654419689231</v>
      </c>
      <c r="GS47" s="128">
        <f t="shared" si="147"/>
        <v>2.9114893913878932</v>
      </c>
      <c r="GT47" s="128">
        <f t="shared" si="147"/>
        <v>2.8793182378918938</v>
      </c>
      <c r="GU47" s="128">
        <f t="shared" si="147"/>
        <v>4.3166332632197424</v>
      </c>
      <c r="GV47" s="128">
        <f t="shared" si="147"/>
        <v>4.1123865022600574</v>
      </c>
      <c r="GW47" s="128">
        <f t="shared" si="147"/>
        <v>4.3752768754558398</v>
      </c>
      <c r="GX47" s="128">
        <f t="shared" si="147"/>
        <v>4.3913624522038388</v>
      </c>
      <c r="GY47" s="128">
        <f t="shared" si="147"/>
        <v>4.2787634149678411</v>
      </c>
      <c r="GZ47" s="128">
        <f t="shared" si="147"/>
        <v>0.74730908641747251</v>
      </c>
      <c r="HA47" s="128">
        <f t="shared" si="147"/>
        <v>4.32702014521184</v>
      </c>
      <c r="HB47" s="128">
        <f t="shared" si="147"/>
        <v>4.262677838219842</v>
      </c>
      <c r="HC47" s="128">
        <f t="shared" si="147"/>
        <v>6.1194081403515348</v>
      </c>
      <c r="HD47" s="129">
        <f>SUMPRODUCT($GM91:$GM95,HD91:HD95)</f>
        <v>5.3941535485735645</v>
      </c>
      <c r="HH47" s="168"/>
      <c r="HI47" s="169" t="str">
        <f>HI44</f>
        <v>Ally-shoring</v>
      </c>
      <c r="HJ47" s="128" t="e">
        <f ca="1">SUMPRODUCT($HH91:$HH95,HJ91:HJ95)</f>
        <v>#NAME?</v>
      </c>
      <c r="HK47" s="128" t="e">
        <f t="shared" ref="HK47:HY47" ca="1" si="148">SUMPRODUCT($HH91:$HH95,HK91:HK95)</f>
        <v>#NAME?</v>
      </c>
      <c r="HL47" s="128" t="e">
        <f t="shared" ca="1" si="148"/>
        <v>#NAME?</v>
      </c>
      <c r="HM47" s="128" t="e">
        <f t="shared" ca="1" si="148"/>
        <v>#NAME?</v>
      </c>
      <c r="HN47" s="128" t="e">
        <f t="shared" ca="1" si="148"/>
        <v>#NAME?</v>
      </c>
      <c r="HO47" s="128" t="e">
        <f t="shared" ca="1" si="148"/>
        <v>#NAME?</v>
      </c>
      <c r="HP47" s="128" t="e">
        <f t="shared" ca="1" si="148"/>
        <v>#NAME?</v>
      </c>
      <c r="HQ47" s="128" t="e">
        <f t="shared" ca="1" si="148"/>
        <v>#NAME?</v>
      </c>
      <c r="HR47" s="128" t="e">
        <f t="shared" ca="1" si="148"/>
        <v>#NAME?</v>
      </c>
      <c r="HS47" s="128" t="e">
        <f t="shared" ca="1" si="148"/>
        <v>#NAME?</v>
      </c>
      <c r="HT47" s="128" t="e">
        <f t="shared" ca="1" si="148"/>
        <v>#NAME?</v>
      </c>
      <c r="HU47" s="128" t="e">
        <f t="shared" ca="1" si="148"/>
        <v>#NAME?</v>
      </c>
      <c r="HV47" s="128" t="e">
        <f t="shared" ca="1" si="148"/>
        <v>#NAME?</v>
      </c>
      <c r="HW47" s="128" t="e">
        <f t="shared" ca="1" si="148"/>
        <v>#NAME?</v>
      </c>
      <c r="HX47" s="128" t="e">
        <f t="shared" ca="1" si="148"/>
        <v>#NAME?</v>
      </c>
      <c r="HY47" s="129" t="e">
        <f t="shared" ca="1" si="148"/>
        <v>#NAME?</v>
      </c>
      <c r="IC47" s="168"/>
      <c r="ID47" s="169" t="str">
        <f>ID44</f>
        <v>Ally-shoring</v>
      </c>
      <c r="IE47" s="128" t="e">
        <f ca="1">SUMPRODUCT($IC91:$IC95,IE91:IE95)</f>
        <v>#NAME?</v>
      </c>
      <c r="IF47" s="128" t="e">
        <f t="shared" ref="IF47:IT47" ca="1" si="149">SUMPRODUCT($IC91:$IC95,IF91:IF95)</f>
        <v>#NAME?</v>
      </c>
      <c r="IG47" s="128" t="e">
        <f t="shared" ca="1" si="149"/>
        <v>#NAME?</v>
      </c>
      <c r="IH47" s="128" t="e">
        <f t="shared" ca="1" si="149"/>
        <v>#NAME?</v>
      </c>
      <c r="II47" s="128" t="e">
        <f t="shared" ca="1" si="149"/>
        <v>#NAME?</v>
      </c>
      <c r="IJ47" s="128" t="e">
        <f t="shared" ca="1" si="149"/>
        <v>#NAME?</v>
      </c>
      <c r="IK47" s="128" t="e">
        <f t="shared" ca="1" si="149"/>
        <v>#NAME?</v>
      </c>
      <c r="IL47" s="128" t="e">
        <f t="shared" ca="1" si="149"/>
        <v>#NAME?</v>
      </c>
      <c r="IM47" s="128" t="e">
        <f t="shared" ca="1" si="149"/>
        <v>#NAME?</v>
      </c>
      <c r="IN47" s="128" t="e">
        <f t="shared" ca="1" si="149"/>
        <v>#NAME?</v>
      </c>
      <c r="IO47" s="128" t="e">
        <f t="shared" ca="1" si="149"/>
        <v>#NAME?</v>
      </c>
      <c r="IP47" s="128" t="e">
        <f t="shared" ca="1" si="149"/>
        <v>#NAME?</v>
      </c>
      <c r="IQ47" s="128" t="e">
        <f t="shared" ca="1" si="149"/>
        <v>#NAME?</v>
      </c>
      <c r="IR47" s="128" t="e">
        <f t="shared" ca="1" si="149"/>
        <v>#NAME?</v>
      </c>
      <c r="IS47" s="128" t="e">
        <f t="shared" ca="1" si="149"/>
        <v>#NAME?</v>
      </c>
      <c r="IT47" s="129" t="e">
        <f t="shared" ca="1" si="149"/>
        <v>#NAME?</v>
      </c>
    </row>
    <row r="48" spans="6:254" x14ac:dyDescent="0.2">
      <c r="G48" s="103"/>
      <c r="CL48" s="214">
        <f t="shared" si="126"/>
        <v>0</v>
      </c>
      <c r="CM48" s="179" t="str">
        <f t="shared" si="127"/>
        <v>Hungary</v>
      </c>
      <c r="CN48" s="104" t="e">
        <f t="shared" ca="1" si="142"/>
        <v>#NAME?</v>
      </c>
      <c r="CO48" s="104" t="e">
        <f t="shared" ca="1" si="142"/>
        <v>#NAME?</v>
      </c>
      <c r="CP48" s="104" t="e">
        <f t="shared" ca="1" si="142"/>
        <v>#NAME?</v>
      </c>
      <c r="CQ48" s="104" t="e">
        <f t="shared" ca="1" si="142"/>
        <v>#NAME?</v>
      </c>
      <c r="CR48" s="104" t="e">
        <f t="shared" ca="1" si="142"/>
        <v>#NAME?</v>
      </c>
      <c r="CS48" s="104" t="e">
        <f t="shared" ca="1" si="142"/>
        <v>#NAME?</v>
      </c>
      <c r="CT48" s="104" t="e">
        <f t="shared" ca="1" si="142"/>
        <v>#NAME?</v>
      </c>
      <c r="CU48" s="104" t="e">
        <f t="shared" ca="1" si="142"/>
        <v>#NAME?</v>
      </c>
      <c r="CV48" s="104" t="e">
        <f t="shared" ca="1" si="142"/>
        <v>#NAME?</v>
      </c>
      <c r="CW48" s="104" t="e">
        <f t="shared" ca="1" si="142"/>
        <v>#NAME?</v>
      </c>
      <c r="CX48" s="104" t="e">
        <f t="shared" ca="1" si="142"/>
        <v>#NAME?</v>
      </c>
      <c r="CY48" s="104" t="e">
        <f t="shared" ca="1" si="142"/>
        <v>#NAME?</v>
      </c>
      <c r="CZ48" s="104" t="e">
        <f t="shared" ca="1" si="142"/>
        <v>#NAME?</v>
      </c>
      <c r="DA48" s="104" t="e">
        <f t="shared" ca="1" si="142"/>
        <v>#NAME?</v>
      </c>
      <c r="DB48" s="104" t="e">
        <f t="shared" ca="1" si="142"/>
        <v>#NAME?</v>
      </c>
      <c r="DC48" s="122" t="e">
        <f t="shared" ca="1" si="142"/>
        <v>#NAME?</v>
      </c>
      <c r="DH48" s="103"/>
      <c r="EC48" s="103"/>
      <c r="EX48" s="103"/>
      <c r="FS48" s="103"/>
      <c r="GN48" s="103"/>
      <c r="HI48" s="103"/>
      <c r="ID48" s="103"/>
    </row>
    <row r="49" spans="4:254" x14ac:dyDescent="0.2">
      <c r="F49" s="204"/>
      <c r="G49" s="160" t="str">
        <f>G98</f>
        <v>Sea (km)</v>
      </c>
      <c r="H49" s="161" t="str">
        <f>H98</f>
        <v>BEV-100 PC</v>
      </c>
      <c r="I49" s="161"/>
      <c r="J49" s="161"/>
      <c r="K49" s="161"/>
      <c r="L49" s="161"/>
      <c r="M49" s="161"/>
      <c r="N49" s="161"/>
      <c r="O49" s="161"/>
      <c r="P49" s="161" t="str">
        <f>P98</f>
        <v>BEV-200 PC</v>
      </c>
      <c r="Q49" s="161"/>
      <c r="R49" s="161"/>
      <c r="S49" s="161"/>
      <c r="T49" s="161"/>
      <c r="U49" s="161"/>
      <c r="V49" s="161"/>
      <c r="W49" s="162"/>
      <c r="AA49" s="204"/>
      <c r="AB49" s="160" t="str">
        <f>AB98</f>
        <v>Sea (km)</v>
      </c>
      <c r="AC49" s="161" t="str">
        <f>AC98</f>
        <v>BEV-100 PC</v>
      </c>
      <c r="AD49" s="161"/>
      <c r="AE49" s="161"/>
      <c r="AF49" s="161"/>
      <c r="AG49" s="161"/>
      <c r="AH49" s="161"/>
      <c r="AI49" s="161"/>
      <c r="AJ49" s="161"/>
      <c r="AK49" s="161" t="str">
        <f>AK98</f>
        <v>BEV-200 PC</v>
      </c>
      <c r="AL49" s="161"/>
      <c r="AM49" s="161"/>
      <c r="AN49" s="161"/>
      <c r="AO49" s="161"/>
      <c r="AP49" s="161"/>
      <c r="AQ49" s="161"/>
      <c r="AR49" s="162"/>
      <c r="AV49" s="204"/>
      <c r="AW49" s="160" t="str">
        <f>AW98</f>
        <v>Sea (km)</v>
      </c>
      <c r="AX49" s="161" t="str">
        <f>AX98</f>
        <v>BEV-100 PC</v>
      </c>
      <c r="AY49" s="161"/>
      <c r="AZ49" s="161"/>
      <c r="BA49" s="161"/>
      <c r="BB49" s="161"/>
      <c r="BC49" s="161"/>
      <c r="BD49" s="161"/>
      <c r="BE49" s="161"/>
      <c r="BF49" s="161" t="str">
        <f>BF98</f>
        <v>BEV-200 PC</v>
      </c>
      <c r="BG49" s="161"/>
      <c r="BH49" s="161"/>
      <c r="BI49" s="161"/>
      <c r="BJ49" s="161"/>
      <c r="BK49" s="161"/>
      <c r="BL49" s="161"/>
      <c r="BM49" s="162"/>
      <c r="BQ49" s="204"/>
      <c r="BR49" s="160" t="str">
        <f>BR98</f>
        <v>Sea (km)</v>
      </c>
      <c r="BS49" s="161" t="str">
        <f>BS98</f>
        <v>BEV-100 PC</v>
      </c>
      <c r="BT49" s="161"/>
      <c r="BU49" s="161"/>
      <c r="BV49" s="161"/>
      <c r="BW49" s="161"/>
      <c r="BX49" s="161"/>
      <c r="BY49" s="161"/>
      <c r="BZ49" s="161"/>
      <c r="CA49" s="161" t="str">
        <f>CA98</f>
        <v>BEV-200 PC</v>
      </c>
      <c r="CB49" s="161"/>
      <c r="CC49" s="161"/>
      <c r="CD49" s="161"/>
      <c r="CE49" s="161"/>
      <c r="CF49" s="161"/>
      <c r="CG49" s="161"/>
      <c r="CH49" s="162"/>
      <c r="CL49" s="214">
        <f t="shared" si="126"/>
        <v>7.5821578605297549E-2</v>
      </c>
      <c r="CM49" s="179" t="str">
        <f t="shared" si="127"/>
        <v>MI, US</v>
      </c>
      <c r="CN49" s="104" t="e">
        <f t="shared" ca="1" si="142"/>
        <v>#NAME?</v>
      </c>
      <c r="CO49" s="104" t="e">
        <f t="shared" ca="1" si="142"/>
        <v>#NAME?</v>
      </c>
      <c r="CP49" s="104" t="e">
        <f t="shared" ca="1" si="142"/>
        <v>#NAME?</v>
      </c>
      <c r="CQ49" s="104" t="e">
        <f t="shared" ca="1" si="142"/>
        <v>#NAME?</v>
      </c>
      <c r="CR49" s="104" t="e">
        <f t="shared" ca="1" si="142"/>
        <v>#NAME?</v>
      </c>
      <c r="CS49" s="104" t="e">
        <f t="shared" ca="1" si="142"/>
        <v>#NAME?</v>
      </c>
      <c r="CT49" s="104" t="e">
        <f t="shared" ca="1" si="142"/>
        <v>#NAME?</v>
      </c>
      <c r="CU49" s="104" t="e">
        <f t="shared" ca="1" si="142"/>
        <v>#NAME?</v>
      </c>
      <c r="CV49" s="104" t="e">
        <f t="shared" ca="1" si="142"/>
        <v>#NAME?</v>
      </c>
      <c r="CW49" s="104" t="e">
        <f t="shared" ca="1" si="142"/>
        <v>#NAME?</v>
      </c>
      <c r="CX49" s="104" t="e">
        <f t="shared" ca="1" si="142"/>
        <v>#NAME?</v>
      </c>
      <c r="CY49" s="104" t="e">
        <f t="shared" ca="1" si="142"/>
        <v>#NAME?</v>
      </c>
      <c r="CZ49" s="104" t="e">
        <f t="shared" ca="1" si="142"/>
        <v>#NAME?</v>
      </c>
      <c r="DA49" s="104" t="e">
        <f t="shared" ca="1" si="142"/>
        <v>#NAME?</v>
      </c>
      <c r="DB49" s="104" t="e">
        <f t="shared" ca="1" si="142"/>
        <v>#NAME?</v>
      </c>
      <c r="DC49" s="122" t="e">
        <f t="shared" ca="1" si="142"/>
        <v>#NAME?</v>
      </c>
      <c r="DG49" s="204"/>
      <c r="DH49" s="160" t="str">
        <f>DH98</f>
        <v>Sea (km)</v>
      </c>
      <c r="DI49" s="161" t="str">
        <f>DI98</f>
        <v>BEV-100 PC</v>
      </c>
      <c r="DJ49" s="161"/>
      <c r="DK49" s="161"/>
      <c r="DL49" s="161"/>
      <c r="DM49" s="161"/>
      <c r="DN49" s="161"/>
      <c r="DO49" s="161"/>
      <c r="DP49" s="161"/>
      <c r="DQ49" s="161" t="str">
        <f>DQ98</f>
        <v>BEV-200 PC</v>
      </c>
      <c r="DR49" s="161"/>
      <c r="DS49" s="161"/>
      <c r="DT49" s="161"/>
      <c r="DU49" s="161"/>
      <c r="DV49" s="161"/>
      <c r="DW49" s="161"/>
      <c r="DX49" s="162"/>
      <c r="DY49" s="186"/>
      <c r="EB49" s="204"/>
      <c r="EC49" s="160" t="str">
        <f>EC98</f>
        <v>Sea (km)</v>
      </c>
      <c r="ED49" s="161" t="str">
        <f>ED98</f>
        <v>BEV-100 PC</v>
      </c>
      <c r="EE49" s="161"/>
      <c r="EF49" s="161"/>
      <c r="EG49" s="161"/>
      <c r="EH49" s="161"/>
      <c r="EI49" s="161"/>
      <c r="EJ49" s="161"/>
      <c r="EK49" s="161"/>
      <c r="EL49" s="161" t="str">
        <f>EL98</f>
        <v>BEV-200 PC</v>
      </c>
      <c r="EM49" s="161"/>
      <c r="EN49" s="161"/>
      <c r="EO49" s="161"/>
      <c r="EP49" s="161"/>
      <c r="EQ49" s="161"/>
      <c r="ER49" s="161"/>
      <c r="ES49" s="162"/>
      <c r="EW49" s="204"/>
      <c r="EX49" s="160" t="str">
        <f>EX98</f>
        <v>Sea (km)</v>
      </c>
      <c r="EY49" s="161" t="str">
        <f>EY98</f>
        <v>BEV-100 PC</v>
      </c>
      <c r="EZ49" s="161"/>
      <c r="FA49" s="161"/>
      <c r="FB49" s="161"/>
      <c r="FC49" s="161"/>
      <c r="FD49" s="161"/>
      <c r="FE49" s="161"/>
      <c r="FF49" s="161"/>
      <c r="FG49" s="161" t="str">
        <f>FG98</f>
        <v>BEV-200 PC</v>
      </c>
      <c r="FH49" s="161"/>
      <c r="FI49" s="161"/>
      <c r="FJ49" s="161"/>
      <c r="FK49" s="161"/>
      <c r="FL49" s="161"/>
      <c r="FM49" s="161"/>
      <c r="FN49" s="162"/>
      <c r="FR49" s="204"/>
      <c r="FS49" s="160" t="str">
        <f>FS98</f>
        <v>Sea (km)</v>
      </c>
      <c r="FT49" s="161" t="str">
        <f>FT98</f>
        <v>BEV-100 PC</v>
      </c>
      <c r="FU49" s="161"/>
      <c r="FV49" s="161"/>
      <c r="FW49" s="161"/>
      <c r="FX49" s="161"/>
      <c r="FY49" s="161"/>
      <c r="FZ49" s="161"/>
      <c r="GA49" s="161"/>
      <c r="GB49" s="161" t="str">
        <f>GB98</f>
        <v>BEV-200 PC</v>
      </c>
      <c r="GC49" s="161"/>
      <c r="GD49" s="161"/>
      <c r="GE49" s="161"/>
      <c r="GF49" s="161"/>
      <c r="GG49" s="161"/>
      <c r="GH49" s="161"/>
      <c r="GI49" s="162"/>
      <c r="GM49" s="204"/>
      <c r="GN49" s="160" t="str">
        <f>GN98</f>
        <v>Sea (km)</v>
      </c>
      <c r="GO49" s="161" t="str">
        <f>GO98</f>
        <v>BEV-100 PC</v>
      </c>
      <c r="GP49" s="161"/>
      <c r="GQ49" s="161"/>
      <c r="GR49" s="161"/>
      <c r="GS49" s="161"/>
      <c r="GT49" s="161"/>
      <c r="GU49" s="161"/>
      <c r="GV49" s="161"/>
      <c r="GW49" s="161" t="str">
        <f>GW98</f>
        <v>BEV-200 PC</v>
      </c>
      <c r="GX49" s="161"/>
      <c r="GY49" s="161"/>
      <c r="GZ49" s="161"/>
      <c r="HA49" s="161"/>
      <c r="HB49" s="161"/>
      <c r="HC49" s="161"/>
      <c r="HD49" s="162"/>
      <c r="HH49" s="204"/>
      <c r="HI49" s="160" t="str">
        <f>HI98</f>
        <v>Sea (km)</v>
      </c>
      <c r="HJ49" s="161" t="str">
        <f>HJ98</f>
        <v>BEV-100 PC</v>
      </c>
      <c r="HK49" s="161"/>
      <c r="HL49" s="161"/>
      <c r="HM49" s="161"/>
      <c r="HN49" s="161"/>
      <c r="HO49" s="161"/>
      <c r="HP49" s="161"/>
      <c r="HQ49" s="161"/>
      <c r="HR49" s="161" t="str">
        <f>HR98</f>
        <v>BEV-200 PC</v>
      </c>
      <c r="HS49" s="161"/>
      <c r="HT49" s="161"/>
      <c r="HU49" s="161"/>
      <c r="HV49" s="161"/>
      <c r="HW49" s="161"/>
      <c r="HX49" s="161"/>
      <c r="HY49" s="162"/>
      <c r="IC49" s="204"/>
      <c r="ID49" s="160" t="str">
        <f>ID98</f>
        <v>Sea (km)</v>
      </c>
      <c r="IE49" s="161" t="str">
        <f>IE98</f>
        <v>BEV-100 PC</v>
      </c>
      <c r="IF49" s="161"/>
      <c r="IG49" s="161"/>
      <c r="IH49" s="161"/>
      <c r="II49" s="161"/>
      <c r="IJ49" s="161"/>
      <c r="IK49" s="161"/>
      <c r="IL49" s="161"/>
      <c r="IM49" s="161" t="str">
        <f>IM98</f>
        <v>BEV-200 PC</v>
      </c>
      <c r="IN49" s="161"/>
      <c r="IO49" s="161"/>
      <c r="IP49" s="161"/>
      <c r="IQ49" s="161"/>
      <c r="IR49" s="161"/>
      <c r="IS49" s="161"/>
      <c r="IT49" s="162"/>
    </row>
    <row r="50" spans="4:254" x14ac:dyDescent="0.2">
      <c r="F50" s="187" t="str">
        <f t="shared" ref="F50:F55" si="150">D99</f>
        <v>BAU</v>
      </c>
      <c r="G50" s="159" t="str">
        <f>G99</f>
        <v>Cathode-&gt;Cell (tkm)</v>
      </c>
      <c r="H50" s="159" t="str">
        <f>H99</f>
        <v>NMC622</v>
      </c>
      <c r="I50" s="159" t="str">
        <f t="shared" ref="I50:W50" si="151">I99</f>
        <v>NMC811</v>
      </c>
      <c r="J50" s="159" t="str">
        <f t="shared" si="151"/>
        <v>NCA (I)</v>
      </c>
      <c r="K50" s="159" t="str">
        <f t="shared" si="151"/>
        <v>LFP(II)</v>
      </c>
      <c r="L50" s="159" t="str">
        <f t="shared" si="151"/>
        <v>NMC955</v>
      </c>
      <c r="M50" s="159" t="str">
        <f t="shared" si="151"/>
        <v>NCA955</v>
      </c>
      <c r="N50" s="159" t="str">
        <f t="shared" si="151"/>
        <v>Li-S</v>
      </c>
      <c r="O50" s="159" t="str">
        <f t="shared" si="151"/>
        <v>Li-air</v>
      </c>
      <c r="P50" s="159" t="str">
        <f t="shared" si="151"/>
        <v>NMC622</v>
      </c>
      <c r="Q50" s="159" t="str">
        <f t="shared" si="151"/>
        <v>NMC811</v>
      </c>
      <c r="R50" s="159" t="str">
        <f t="shared" si="151"/>
        <v>NCA (I)</v>
      </c>
      <c r="S50" s="159" t="str">
        <f t="shared" si="151"/>
        <v>LFP(II)</v>
      </c>
      <c r="T50" s="159" t="str">
        <f t="shared" si="151"/>
        <v>NMC955</v>
      </c>
      <c r="U50" s="159" t="str">
        <f t="shared" si="151"/>
        <v>NCA955</v>
      </c>
      <c r="V50" s="159" t="str">
        <f t="shared" si="151"/>
        <v>Li-S</v>
      </c>
      <c r="W50" s="164" t="str">
        <f t="shared" si="151"/>
        <v>Li-air</v>
      </c>
      <c r="Y50" s="188"/>
      <c r="Z50" s="188"/>
      <c r="AA50" s="187" t="str">
        <f t="shared" ref="AA50:AA55" si="152">Y99</f>
        <v>BAU</v>
      </c>
      <c r="AB50" s="159" t="str">
        <f>AB99</f>
        <v>Anode-&gt;Cell (tkm)</v>
      </c>
      <c r="AC50" s="159" t="str">
        <f>AC99</f>
        <v>NMC622</v>
      </c>
      <c r="AD50" s="159" t="str">
        <f t="shared" ref="AD50:AR50" si="153">AD99</f>
        <v>NMC811</v>
      </c>
      <c r="AE50" s="159" t="str">
        <f t="shared" si="153"/>
        <v>NCA (I)</v>
      </c>
      <c r="AF50" s="159" t="str">
        <f t="shared" si="153"/>
        <v>LFP(II)</v>
      </c>
      <c r="AG50" s="159" t="str">
        <f t="shared" si="153"/>
        <v>NMC955</v>
      </c>
      <c r="AH50" s="159" t="str">
        <f t="shared" si="153"/>
        <v>NCA955</v>
      </c>
      <c r="AI50" s="159" t="str">
        <f t="shared" si="153"/>
        <v>Li-S</v>
      </c>
      <c r="AJ50" s="159" t="str">
        <f t="shared" si="153"/>
        <v>Li-air</v>
      </c>
      <c r="AK50" s="159" t="str">
        <f t="shared" si="153"/>
        <v>NMC622</v>
      </c>
      <c r="AL50" s="159" t="str">
        <f t="shared" si="153"/>
        <v>NMC811</v>
      </c>
      <c r="AM50" s="159" t="str">
        <f t="shared" si="153"/>
        <v>NCA (I)</v>
      </c>
      <c r="AN50" s="159" t="str">
        <f t="shared" si="153"/>
        <v>LFP(II)</v>
      </c>
      <c r="AO50" s="159" t="str">
        <f t="shared" si="153"/>
        <v>NMC955</v>
      </c>
      <c r="AP50" s="159" t="str">
        <f t="shared" si="153"/>
        <v>NCA955</v>
      </c>
      <c r="AQ50" s="159" t="str">
        <f t="shared" si="153"/>
        <v>Li-S</v>
      </c>
      <c r="AR50" s="164" t="str">
        <f t="shared" si="153"/>
        <v>Li-air</v>
      </c>
      <c r="AT50" s="188"/>
      <c r="AU50" s="188"/>
      <c r="AV50" s="187" t="str">
        <f t="shared" ref="AV50:AV55" si="154">AT99</f>
        <v>BAU</v>
      </c>
      <c r="AW50" s="159" t="str">
        <f>AW99</f>
        <v>Electrolyte-&gt;Cell (tkm)</v>
      </c>
      <c r="AX50" s="159" t="str">
        <f>AX99</f>
        <v>NMC622</v>
      </c>
      <c r="AY50" s="159" t="str">
        <f t="shared" ref="AY50:BM50" si="155">AY99</f>
        <v>NMC811</v>
      </c>
      <c r="AZ50" s="159" t="str">
        <f t="shared" si="155"/>
        <v>NCA (I)</v>
      </c>
      <c r="BA50" s="159" t="str">
        <f t="shared" si="155"/>
        <v>LFP(II)</v>
      </c>
      <c r="BB50" s="159" t="str">
        <f t="shared" si="155"/>
        <v>NMC955</v>
      </c>
      <c r="BC50" s="159" t="str">
        <f t="shared" si="155"/>
        <v>NCA955</v>
      </c>
      <c r="BD50" s="159" t="str">
        <f t="shared" si="155"/>
        <v>Li-S</v>
      </c>
      <c r="BE50" s="159" t="str">
        <f t="shared" si="155"/>
        <v>Li-air</v>
      </c>
      <c r="BF50" s="159" t="str">
        <f t="shared" si="155"/>
        <v>NMC622</v>
      </c>
      <c r="BG50" s="159" t="str">
        <f t="shared" si="155"/>
        <v>NMC811</v>
      </c>
      <c r="BH50" s="159" t="str">
        <f t="shared" si="155"/>
        <v>NCA (I)</v>
      </c>
      <c r="BI50" s="159" t="str">
        <f t="shared" si="155"/>
        <v>LFP(II)</v>
      </c>
      <c r="BJ50" s="159" t="str">
        <f t="shared" si="155"/>
        <v>NMC955</v>
      </c>
      <c r="BK50" s="159" t="str">
        <f t="shared" si="155"/>
        <v>NCA955</v>
      </c>
      <c r="BL50" s="159" t="str">
        <f t="shared" si="155"/>
        <v>Li-S</v>
      </c>
      <c r="BM50" s="164" t="str">
        <f t="shared" si="155"/>
        <v>Li-air</v>
      </c>
      <c r="BO50" s="188"/>
      <c r="BP50" s="188"/>
      <c r="BQ50" s="187" t="str">
        <f t="shared" ref="BQ50:BQ55" si="156">BO99</f>
        <v>BAU</v>
      </c>
      <c r="BR50" s="159" t="str">
        <f>BR99</f>
        <v>Separator-&gt;Cell (tkm)</v>
      </c>
      <c r="BS50" s="159" t="str">
        <f>BS99</f>
        <v>NMC622</v>
      </c>
      <c r="BT50" s="159" t="str">
        <f t="shared" ref="BT50:CH50" si="157">BT99</f>
        <v>NMC811</v>
      </c>
      <c r="BU50" s="159" t="str">
        <f t="shared" si="157"/>
        <v>NCA (I)</v>
      </c>
      <c r="BV50" s="159" t="str">
        <f t="shared" si="157"/>
        <v>LFP(II)</v>
      </c>
      <c r="BW50" s="159" t="str">
        <f t="shared" si="157"/>
        <v>NMC955</v>
      </c>
      <c r="BX50" s="159" t="str">
        <f t="shared" si="157"/>
        <v>NCA955</v>
      </c>
      <c r="BY50" s="159" t="str">
        <f t="shared" si="157"/>
        <v>Li-S</v>
      </c>
      <c r="BZ50" s="159" t="str">
        <f t="shared" si="157"/>
        <v>Li-air</v>
      </c>
      <c r="CA50" s="159" t="str">
        <f t="shared" si="157"/>
        <v>NMC622</v>
      </c>
      <c r="CB50" s="159" t="str">
        <f t="shared" si="157"/>
        <v>NMC811</v>
      </c>
      <c r="CC50" s="159" t="str">
        <f t="shared" si="157"/>
        <v>NCA (I)</v>
      </c>
      <c r="CD50" s="159" t="str">
        <f t="shared" si="157"/>
        <v>LFP(II)</v>
      </c>
      <c r="CE50" s="159" t="str">
        <f t="shared" si="157"/>
        <v>NMC955</v>
      </c>
      <c r="CF50" s="159" t="str">
        <f t="shared" si="157"/>
        <v>NCA955</v>
      </c>
      <c r="CG50" s="159" t="str">
        <f t="shared" si="157"/>
        <v>Li-S</v>
      </c>
      <c r="CH50" s="164" t="str">
        <f t="shared" si="157"/>
        <v>Li-air</v>
      </c>
      <c r="CL50" s="214">
        <f t="shared" si="126"/>
        <v>0</v>
      </c>
      <c r="CM50" s="179" t="str">
        <f t="shared" si="127"/>
        <v>Korea</v>
      </c>
      <c r="CN50" s="104" t="e">
        <f t="shared" ca="1" si="142"/>
        <v>#NAME?</v>
      </c>
      <c r="CO50" s="104" t="e">
        <f t="shared" ca="1" si="142"/>
        <v>#NAME?</v>
      </c>
      <c r="CP50" s="104" t="e">
        <f t="shared" ca="1" si="142"/>
        <v>#NAME?</v>
      </c>
      <c r="CQ50" s="104" t="e">
        <f t="shared" ca="1" si="142"/>
        <v>#NAME?</v>
      </c>
      <c r="CR50" s="104" t="e">
        <f t="shared" ca="1" si="142"/>
        <v>#NAME?</v>
      </c>
      <c r="CS50" s="104" t="e">
        <f t="shared" ca="1" si="142"/>
        <v>#NAME?</v>
      </c>
      <c r="CT50" s="104" t="e">
        <f t="shared" ca="1" si="142"/>
        <v>#NAME?</v>
      </c>
      <c r="CU50" s="104" t="e">
        <f t="shared" ca="1" si="142"/>
        <v>#NAME?</v>
      </c>
      <c r="CV50" s="104" t="e">
        <f t="shared" ca="1" si="142"/>
        <v>#NAME?</v>
      </c>
      <c r="CW50" s="104" t="e">
        <f t="shared" ca="1" si="142"/>
        <v>#NAME?</v>
      </c>
      <c r="CX50" s="104" t="e">
        <f t="shared" ca="1" si="142"/>
        <v>#NAME?</v>
      </c>
      <c r="CY50" s="104" t="e">
        <f t="shared" ca="1" si="142"/>
        <v>#NAME?</v>
      </c>
      <c r="CZ50" s="104" t="e">
        <f t="shared" ca="1" si="142"/>
        <v>#NAME?</v>
      </c>
      <c r="DA50" s="104" t="e">
        <f t="shared" ca="1" si="142"/>
        <v>#NAME?</v>
      </c>
      <c r="DB50" s="104" t="e">
        <f t="shared" ca="1" si="142"/>
        <v>#NAME?</v>
      </c>
      <c r="DC50" s="122" t="e">
        <f t="shared" ca="1" si="142"/>
        <v>#NAME?</v>
      </c>
      <c r="DG50" s="187" t="str">
        <f t="shared" ref="DG50:DG55" si="158">DE99</f>
        <v>BAU</v>
      </c>
      <c r="DH50" s="159" t="str">
        <f>DH99</f>
        <v>Al-&gt;Cathode (tkm)</v>
      </c>
      <c r="DI50" s="159" t="str">
        <f>DI99</f>
        <v>NMC622</v>
      </c>
      <c r="DJ50" s="159" t="str">
        <f t="shared" ref="DJ50:DX50" si="159">DJ99</f>
        <v>NMC811</v>
      </c>
      <c r="DK50" s="159" t="str">
        <f t="shared" si="159"/>
        <v>NCA (I)</v>
      </c>
      <c r="DL50" s="159" t="str">
        <f t="shared" si="159"/>
        <v>LFP(II)</v>
      </c>
      <c r="DM50" s="159" t="str">
        <f t="shared" si="159"/>
        <v>NMC955</v>
      </c>
      <c r="DN50" s="159" t="str">
        <f t="shared" si="159"/>
        <v>NCA955</v>
      </c>
      <c r="DO50" s="159" t="str">
        <f t="shared" si="159"/>
        <v>Li-S</v>
      </c>
      <c r="DP50" s="159" t="str">
        <f t="shared" si="159"/>
        <v>Li-air</v>
      </c>
      <c r="DQ50" s="159" t="str">
        <f t="shared" si="159"/>
        <v>NMC622</v>
      </c>
      <c r="DR50" s="159" t="str">
        <f t="shared" si="159"/>
        <v>NMC811</v>
      </c>
      <c r="DS50" s="159" t="str">
        <f t="shared" si="159"/>
        <v>NCA (I)</v>
      </c>
      <c r="DT50" s="159" t="str">
        <f t="shared" si="159"/>
        <v>LFP(II)</v>
      </c>
      <c r="DU50" s="159" t="str">
        <f t="shared" si="159"/>
        <v>NMC955</v>
      </c>
      <c r="DV50" s="159" t="str">
        <f t="shared" si="159"/>
        <v>NCA955</v>
      </c>
      <c r="DW50" s="159" t="str">
        <f t="shared" si="159"/>
        <v>Li-S</v>
      </c>
      <c r="DX50" s="164" t="str">
        <f t="shared" si="159"/>
        <v>Li-air</v>
      </c>
      <c r="DY50" s="159"/>
      <c r="EB50" s="187" t="str">
        <f t="shared" ref="EB50:EB55" si="160">DZ99</f>
        <v>BAU</v>
      </c>
      <c r="EC50" s="159" t="str">
        <f>EC99</f>
        <v>Al-&gt;Cell (tkm)</v>
      </c>
      <c r="ED50" s="159" t="str">
        <f>ED99</f>
        <v>NMC622</v>
      </c>
      <c r="EE50" s="159" t="str">
        <f t="shared" ref="EE50:EK50" si="161">EE99</f>
        <v>NMC811</v>
      </c>
      <c r="EF50" s="159" t="str">
        <f t="shared" si="161"/>
        <v>NCA (I)</v>
      </c>
      <c r="EG50" s="159" t="str">
        <f t="shared" si="161"/>
        <v>LFP(II)</v>
      </c>
      <c r="EH50" s="159" t="str">
        <f t="shared" si="161"/>
        <v>NMC955</v>
      </c>
      <c r="EI50" s="159" t="str">
        <f t="shared" si="161"/>
        <v>NCA955</v>
      </c>
      <c r="EJ50" s="159" t="str">
        <f t="shared" si="161"/>
        <v>Li-S</v>
      </c>
      <c r="EK50" s="159" t="str">
        <f t="shared" si="161"/>
        <v>Li-air</v>
      </c>
      <c r="EL50" s="159" t="str">
        <f>EL99</f>
        <v>NMC622</v>
      </c>
      <c r="EM50" s="159" t="str">
        <f t="shared" ref="EM50:ES50" si="162">EM99</f>
        <v>NMC811</v>
      </c>
      <c r="EN50" s="159" t="str">
        <f t="shared" si="162"/>
        <v>NCA (I)</v>
      </c>
      <c r="EO50" s="159" t="str">
        <f t="shared" si="162"/>
        <v>LFP(II)</v>
      </c>
      <c r="EP50" s="159" t="str">
        <f t="shared" si="162"/>
        <v>NMC955</v>
      </c>
      <c r="EQ50" s="159" t="str">
        <f t="shared" si="162"/>
        <v>NCA955</v>
      </c>
      <c r="ER50" s="159" t="str">
        <f t="shared" si="162"/>
        <v>Li-S</v>
      </c>
      <c r="ES50" s="164" t="str">
        <f t="shared" si="162"/>
        <v>Li-air</v>
      </c>
      <c r="EW50" s="187" t="str">
        <f t="shared" ref="EW50:EW55" si="163">EU99</f>
        <v>BAU</v>
      </c>
      <c r="EX50" s="159" t="str">
        <f>EX99</f>
        <v>Al-&gt;Pack (tkm)</v>
      </c>
      <c r="EY50" s="159" t="str">
        <f>EY99</f>
        <v>NMC622</v>
      </c>
      <c r="EZ50" s="159" t="str">
        <f t="shared" ref="EZ50:FF50" si="164">EZ99</f>
        <v>NMC811</v>
      </c>
      <c r="FA50" s="159" t="str">
        <f t="shared" si="164"/>
        <v>NCA (I)</v>
      </c>
      <c r="FB50" s="159" t="str">
        <f t="shared" si="164"/>
        <v>LFP(II)</v>
      </c>
      <c r="FC50" s="159" t="str">
        <f t="shared" si="164"/>
        <v>NMC955</v>
      </c>
      <c r="FD50" s="159" t="str">
        <f t="shared" si="164"/>
        <v>NCA955</v>
      </c>
      <c r="FE50" s="159" t="str">
        <f t="shared" si="164"/>
        <v>Li-S</v>
      </c>
      <c r="FF50" s="159" t="str">
        <f t="shared" si="164"/>
        <v>Li-air</v>
      </c>
      <c r="FG50" s="159" t="str">
        <f>FG99</f>
        <v>NMC622</v>
      </c>
      <c r="FH50" s="159" t="str">
        <f t="shared" ref="FH50:FN50" si="165">FH99</f>
        <v>NMC811</v>
      </c>
      <c r="FI50" s="159" t="str">
        <f t="shared" si="165"/>
        <v>NCA (I)</v>
      </c>
      <c r="FJ50" s="159" t="str">
        <f t="shared" si="165"/>
        <v>LFP(II)</v>
      </c>
      <c r="FK50" s="159" t="str">
        <f t="shared" si="165"/>
        <v>NMC955</v>
      </c>
      <c r="FL50" s="159" t="str">
        <f t="shared" si="165"/>
        <v>NCA955</v>
      </c>
      <c r="FM50" s="159" t="str">
        <f t="shared" si="165"/>
        <v>Li-S</v>
      </c>
      <c r="FN50" s="164" t="str">
        <f t="shared" si="165"/>
        <v>Li-air</v>
      </c>
      <c r="FR50" s="187" t="str">
        <f t="shared" ref="FR50:FR55" si="166">FP99</f>
        <v>BAU</v>
      </c>
      <c r="FS50" s="159" t="str">
        <f>FS99</f>
        <v>Cu-&gt;Anode (tkm)</v>
      </c>
      <c r="FT50" s="159" t="str">
        <f>FT99</f>
        <v>NMC622</v>
      </c>
      <c r="FU50" s="159" t="str">
        <f t="shared" ref="FU50:GI50" si="167">FU99</f>
        <v>NMC811</v>
      </c>
      <c r="FV50" s="159" t="str">
        <f t="shared" si="167"/>
        <v>NCA (I)</v>
      </c>
      <c r="FW50" s="159" t="str">
        <f t="shared" si="167"/>
        <v>LFP(II)</v>
      </c>
      <c r="FX50" s="159" t="str">
        <f t="shared" si="167"/>
        <v>NMC955</v>
      </c>
      <c r="FY50" s="159" t="str">
        <f t="shared" si="167"/>
        <v>NCA955</v>
      </c>
      <c r="FZ50" s="159" t="str">
        <f t="shared" si="167"/>
        <v>Li-S</v>
      </c>
      <c r="GA50" s="159" t="str">
        <f t="shared" si="167"/>
        <v>Li-air</v>
      </c>
      <c r="GB50" s="159" t="str">
        <f t="shared" si="167"/>
        <v>NMC622</v>
      </c>
      <c r="GC50" s="159" t="str">
        <f t="shared" si="167"/>
        <v>NMC811</v>
      </c>
      <c r="GD50" s="159" t="str">
        <f t="shared" si="167"/>
        <v>NCA (I)</v>
      </c>
      <c r="GE50" s="159" t="str">
        <f t="shared" si="167"/>
        <v>LFP(II)</v>
      </c>
      <c r="GF50" s="159" t="str">
        <f t="shared" si="167"/>
        <v>NMC955</v>
      </c>
      <c r="GG50" s="159" t="str">
        <f t="shared" si="167"/>
        <v>NCA955</v>
      </c>
      <c r="GH50" s="159" t="str">
        <f t="shared" si="167"/>
        <v>Li-S</v>
      </c>
      <c r="GI50" s="164" t="str">
        <f t="shared" si="167"/>
        <v>Li-air</v>
      </c>
      <c r="GM50" s="187" t="str">
        <f t="shared" ref="GM50:GM55" si="168">GK99</f>
        <v>BAU</v>
      </c>
      <c r="GN50" s="159" t="str">
        <f>GN99</f>
        <v>Cu-&gt;Cell (tkm)</v>
      </c>
      <c r="GO50" s="159" t="str">
        <f>GO99</f>
        <v>NMC622</v>
      </c>
      <c r="GP50" s="159" t="str">
        <f t="shared" ref="GP50:GV50" si="169">GP99</f>
        <v>NMC811</v>
      </c>
      <c r="GQ50" s="159" t="str">
        <f t="shared" si="169"/>
        <v>NCA (I)</v>
      </c>
      <c r="GR50" s="159" t="str">
        <f t="shared" si="169"/>
        <v>LFP(II)</v>
      </c>
      <c r="GS50" s="159" t="str">
        <f t="shared" si="169"/>
        <v>NMC955</v>
      </c>
      <c r="GT50" s="159" t="str">
        <f t="shared" si="169"/>
        <v>NCA955</v>
      </c>
      <c r="GU50" s="159" t="str">
        <f t="shared" si="169"/>
        <v>Li-S</v>
      </c>
      <c r="GV50" s="159" t="str">
        <f t="shared" si="169"/>
        <v>Li-air</v>
      </c>
      <c r="GW50" s="159" t="str">
        <f>GW99</f>
        <v>NMC622</v>
      </c>
      <c r="GX50" s="159" t="str">
        <f t="shared" ref="GX50:HD50" si="170">GX99</f>
        <v>NMC811</v>
      </c>
      <c r="GY50" s="159" t="str">
        <f t="shared" si="170"/>
        <v>NCA (I)</v>
      </c>
      <c r="GZ50" s="159" t="str">
        <f t="shared" si="170"/>
        <v>LFP(II)</v>
      </c>
      <c r="HA50" s="159" t="str">
        <f t="shared" si="170"/>
        <v>NMC955</v>
      </c>
      <c r="HB50" s="159" t="str">
        <f t="shared" si="170"/>
        <v>NCA955</v>
      </c>
      <c r="HC50" s="159" t="str">
        <f t="shared" si="170"/>
        <v>Li-S</v>
      </c>
      <c r="HD50" s="164" t="str">
        <f t="shared" si="170"/>
        <v>Li-air</v>
      </c>
      <c r="HH50" s="187" t="str">
        <f t="shared" ref="HH50:HH55" si="171">HF99</f>
        <v>BAU</v>
      </c>
      <c r="HI50" s="159" t="str">
        <f>HI99</f>
        <v>Cu-&gt;Pack (tkm)</v>
      </c>
      <c r="HJ50" s="159" t="str">
        <f>HJ99</f>
        <v>NMC622</v>
      </c>
      <c r="HK50" s="159" t="str">
        <f t="shared" ref="HK50:HQ50" si="172">HK99</f>
        <v>NMC811</v>
      </c>
      <c r="HL50" s="159" t="str">
        <f t="shared" si="172"/>
        <v>NCA (I)</v>
      </c>
      <c r="HM50" s="159" t="str">
        <f t="shared" si="172"/>
        <v>LFP(II)</v>
      </c>
      <c r="HN50" s="159" t="str">
        <f t="shared" si="172"/>
        <v>NMC955</v>
      </c>
      <c r="HO50" s="159" t="str">
        <f t="shared" si="172"/>
        <v>NCA955</v>
      </c>
      <c r="HP50" s="159" t="str">
        <f t="shared" si="172"/>
        <v>Li-S</v>
      </c>
      <c r="HQ50" s="159" t="str">
        <f t="shared" si="172"/>
        <v>Li-air</v>
      </c>
      <c r="HR50" s="159" t="str">
        <f>HR99</f>
        <v>NMC622</v>
      </c>
      <c r="HS50" s="159" t="str">
        <f t="shared" ref="HS50:HY50" si="173">HS99</f>
        <v>NMC811</v>
      </c>
      <c r="HT50" s="159" t="str">
        <f t="shared" si="173"/>
        <v>NCA (I)</v>
      </c>
      <c r="HU50" s="159" t="str">
        <f t="shared" si="173"/>
        <v>LFP(II)</v>
      </c>
      <c r="HV50" s="159" t="str">
        <f t="shared" si="173"/>
        <v>NMC955</v>
      </c>
      <c r="HW50" s="159" t="str">
        <f t="shared" si="173"/>
        <v>NCA955</v>
      </c>
      <c r="HX50" s="159" t="str">
        <f t="shared" si="173"/>
        <v>Li-S</v>
      </c>
      <c r="HY50" s="164" t="str">
        <f t="shared" si="173"/>
        <v>Li-air</v>
      </c>
      <c r="IC50" s="187" t="str">
        <f t="shared" ref="IC50:IC55" si="174">IA99</f>
        <v>BAU</v>
      </c>
      <c r="ID50" s="159" t="str">
        <f>ID99</f>
        <v>Steel-&gt;Pack (tkm)</v>
      </c>
      <c r="IE50" s="159" t="str">
        <f>IE99</f>
        <v>NMC622</v>
      </c>
      <c r="IF50" s="159" t="str">
        <f t="shared" ref="IF50:IL50" si="175">IF99</f>
        <v>NMC811</v>
      </c>
      <c r="IG50" s="159" t="str">
        <f t="shared" si="175"/>
        <v>NCA (I)</v>
      </c>
      <c r="IH50" s="159" t="str">
        <f t="shared" si="175"/>
        <v>LFP(II)</v>
      </c>
      <c r="II50" s="159" t="str">
        <f t="shared" si="175"/>
        <v>NMC955</v>
      </c>
      <c r="IJ50" s="159" t="str">
        <f t="shared" si="175"/>
        <v>NCA955</v>
      </c>
      <c r="IK50" s="159" t="str">
        <f t="shared" si="175"/>
        <v>Li-S</v>
      </c>
      <c r="IL50" s="159" t="str">
        <f t="shared" si="175"/>
        <v>Li-air</v>
      </c>
      <c r="IM50" s="159" t="str">
        <f>IM99</f>
        <v>NMC622</v>
      </c>
      <c r="IN50" s="159" t="str">
        <f t="shared" ref="IN50:IT50" si="176">IN99</f>
        <v>NMC811</v>
      </c>
      <c r="IO50" s="159" t="str">
        <f t="shared" si="176"/>
        <v>NCA (I)</v>
      </c>
      <c r="IP50" s="159" t="str">
        <f t="shared" si="176"/>
        <v>LFP(II)</v>
      </c>
      <c r="IQ50" s="159" t="str">
        <f t="shared" si="176"/>
        <v>NMC955</v>
      </c>
      <c r="IR50" s="159" t="str">
        <f t="shared" si="176"/>
        <v>NCA955</v>
      </c>
      <c r="IS50" s="159" t="str">
        <f t="shared" si="176"/>
        <v>Li-S</v>
      </c>
      <c r="IT50" s="164" t="str">
        <f t="shared" si="176"/>
        <v>Li-air</v>
      </c>
    </row>
    <row r="51" spans="4:254" x14ac:dyDescent="0.2">
      <c r="F51" s="189">
        <f t="shared" si="150"/>
        <v>0</v>
      </c>
      <c r="G51" s="179" t="str">
        <f>G100</f>
        <v>US</v>
      </c>
      <c r="H51" s="104">
        <f t="shared" ref="H51:W55" si="177">H140*$C$21+H148*$C$22+H156*$C$23+H124*$C$24+H164*$C$25+H172*$C$26+H116*$C$27</f>
        <v>138.38577374699906</v>
      </c>
      <c r="I51" s="104">
        <f t="shared" si="177"/>
        <v>127.54393233691309</v>
      </c>
      <c r="J51" s="104">
        <f t="shared" si="177"/>
        <v>126.97834898107021</v>
      </c>
      <c r="K51" s="104">
        <f t="shared" si="177"/>
        <v>188.40840129075778</v>
      </c>
      <c r="L51" s="104">
        <f t="shared" si="177"/>
        <v>122.82222441636026</v>
      </c>
      <c r="M51" s="104">
        <f t="shared" si="177"/>
        <v>123.99988850866463</v>
      </c>
      <c r="N51" s="104">
        <f t="shared" si="177"/>
        <v>99.117697833867282</v>
      </c>
      <c r="O51" s="104">
        <f t="shared" si="177"/>
        <v>86.863491806951203</v>
      </c>
      <c r="P51" s="104">
        <f t="shared" si="177"/>
        <v>271.47172214108787</v>
      </c>
      <c r="Q51" s="104">
        <f t="shared" si="177"/>
        <v>250.11331882272128</v>
      </c>
      <c r="R51" s="104">
        <f t="shared" si="177"/>
        <v>249.12582227839621</v>
      </c>
      <c r="S51" s="104">
        <f t="shared" si="177"/>
        <v>366.9687345813569</v>
      </c>
      <c r="T51" s="104">
        <f t="shared" si="177"/>
        <v>240.87597398151649</v>
      </c>
      <c r="U51" s="104">
        <f t="shared" si="177"/>
        <v>243.24653174296554</v>
      </c>
      <c r="V51" s="104">
        <f t="shared" si="177"/>
        <v>183.00579132112037</v>
      </c>
      <c r="W51" s="122">
        <f t="shared" si="177"/>
        <v>110.40768250682203</v>
      </c>
      <c r="Y51" s="173"/>
      <c r="Z51" s="173"/>
      <c r="AA51" s="189">
        <f t="shared" si="152"/>
        <v>0.1</v>
      </c>
      <c r="AB51" s="179" t="str">
        <f>AB100</f>
        <v>US</v>
      </c>
      <c r="AC51" s="104">
        <f t="shared" ref="AC51:AR55" si="178">AC140*$C$21+AC148*$C$22+AC156*$C$23+AC124*$C$24+AC164*$C$25+AC172*$C$26+AC116*$C$27</f>
        <v>96.558482217751731</v>
      </c>
      <c r="AD51" s="104">
        <f t="shared" si="178"/>
        <v>98.812998690178745</v>
      </c>
      <c r="AE51" s="104">
        <f t="shared" si="178"/>
        <v>96.401064998730035</v>
      </c>
      <c r="AF51" s="104">
        <f t="shared" si="178"/>
        <v>114.78424244508177</v>
      </c>
      <c r="AG51" s="104">
        <f t="shared" si="178"/>
        <v>97.904345530380624</v>
      </c>
      <c r="AH51" s="104">
        <f t="shared" si="178"/>
        <v>96.26035988172778</v>
      </c>
      <c r="AI51" s="104">
        <f t="shared" si="178"/>
        <v>76.854262070039866</v>
      </c>
      <c r="AJ51" s="104">
        <f t="shared" si="178"/>
        <v>148.84170838318315</v>
      </c>
      <c r="AK51" s="104">
        <f t="shared" si="178"/>
        <v>185.34853249679634</v>
      </c>
      <c r="AL51" s="104">
        <f t="shared" si="178"/>
        <v>189.77643088184635</v>
      </c>
      <c r="AM51" s="104">
        <f t="shared" si="178"/>
        <v>185.17062947529925</v>
      </c>
      <c r="AN51" s="104">
        <f t="shared" si="178"/>
        <v>60.980231988614236</v>
      </c>
      <c r="AO51" s="104">
        <f t="shared" si="178"/>
        <v>188.08985632804723</v>
      </c>
      <c r="AP51" s="104">
        <f t="shared" si="178"/>
        <v>184.86900298885189</v>
      </c>
      <c r="AQ51" s="104">
        <f t="shared" si="178"/>
        <v>118.9347972125164</v>
      </c>
      <c r="AR51" s="122">
        <f t="shared" si="178"/>
        <v>171.84712894273952</v>
      </c>
      <c r="AT51" s="173"/>
      <c r="AU51" s="173"/>
      <c r="AV51" s="189">
        <f t="shared" si="154"/>
        <v>0.02</v>
      </c>
      <c r="AW51" s="179" t="str">
        <f>AW100</f>
        <v>US</v>
      </c>
      <c r="AX51" s="104">
        <f t="shared" ref="AX51:BM55" si="179">AX140*$C$21+AX148*$C$22+AX156*$C$23+AX124*$C$24+AX164*$C$25+AX172*$C$26+AX116*$C$27</f>
        <v>31.456488801079853</v>
      </c>
      <c r="AY51" s="104">
        <f t="shared" si="179"/>
        <v>31.052163752222778</v>
      </c>
      <c r="AZ51" s="104">
        <f t="shared" si="179"/>
        <v>30.081783634965824</v>
      </c>
      <c r="BA51" s="104">
        <f t="shared" si="179"/>
        <v>52.825067633175877</v>
      </c>
      <c r="BB51" s="104">
        <f t="shared" si="179"/>
        <v>30.162648644737242</v>
      </c>
      <c r="BC51" s="104">
        <f t="shared" si="179"/>
        <v>29.920053615422997</v>
      </c>
      <c r="BD51" s="104">
        <f t="shared" si="179"/>
        <v>102.04033997386773</v>
      </c>
      <c r="BE51" s="104">
        <f t="shared" si="179"/>
        <v>109.95317599646188</v>
      </c>
      <c r="BF51" s="104">
        <f t="shared" si="179"/>
        <v>61.295677406731457</v>
      </c>
      <c r="BG51" s="104">
        <f t="shared" si="179"/>
        <v>60.4870273090173</v>
      </c>
      <c r="BH51" s="104">
        <f t="shared" si="179"/>
        <v>58.627132084274791</v>
      </c>
      <c r="BI51" s="104">
        <f t="shared" si="179"/>
        <v>101.72986698014175</v>
      </c>
      <c r="BJ51" s="104">
        <f t="shared" si="179"/>
        <v>58.788862103817635</v>
      </c>
      <c r="BK51" s="104">
        <f t="shared" si="179"/>
        <v>58.222807035417723</v>
      </c>
      <c r="BL51" s="104">
        <f t="shared" si="179"/>
        <v>196.23497004166435</v>
      </c>
      <c r="BM51" s="122">
        <f t="shared" si="179"/>
        <v>166.57012583288093</v>
      </c>
      <c r="BO51" s="173"/>
      <c r="BP51" s="173"/>
      <c r="BQ51" s="189">
        <f t="shared" si="156"/>
        <v>0.06</v>
      </c>
      <c r="BR51" s="179" t="str">
        <f>BR100</f>
        <v>US</v>
      </c>
      <c r="BS51" s="104">
        <f t="shared" ref="BS51:CH55" si="180">BS140*$C$21+BS148*$C$22+BS156*$C$23+BS124*$C$24+BS164*$C$25+BS172*$C$26+BS116*$C$27</f>
        <v>2.4972125830034639</v>
      </c>
      <c r="BT51" s="104">
        <f t="shared" si="180"/>
        <v>3.0076729571855125</v>
      </c>
      <c r="BU51" s="104">
        <f t="shared" si="180"/>
        <v>2.2424878022235113</v>
      </c>
      <c r="BV51" s="104">
        <f t="shared" si="180"/>
        <v>3.8743184290950818</v>
      </c>
      <c r="BW51" s="104">
        <f t="shared" si="180"/>
        <v>2.8353294051101865</v>
      </c>
      <c r="BX51" s="104">
        <f t="shared" si="180"/>
        <v>2.2151958614256588</v>
      </c>
      <c r="BY51" s="104">
        <f t="shared" si="180"/>
        <v>16.058217687033714</v>
      </c>
      <c r="BZ51" s="104">
        <f t="shared" si="180"/>
        <v>22.442847523935388</v>
      </c>
      <c r="CA51" s="104">
        <f t="shared" si="180"/>
        <v>4.7487976988262579</v>
      </c>
      <c r="CB51" s="104">
        <f t="shared" si="180"/>
        <v>5.7206940350164341</v>
      </c>
      <c r="CC51" s="104">
        <f t="shared" si="180"/>
        <v>4.2666400780642046</v>
      </c>
      <c r="CD51" s="104">
        <f t="shared" si="180"/>
        <v>6.4571973818251358</v>
      </c>
      <c r="CE51" s="104">
        <f t="shared" si="180"/>
        <v>5.3926853391311376</v>
      </c>
      <c r="CF51" s="104">
        <f t="shared" si="180"/>
        <v>4.2120561964685024</v>
      </c>
      <c r="CG51" s="104">
        <f t="shared" si="180"/>
        <v>22.56128640635141</v>
      </c>
      <c r="CH51" s="122">
        <f t="shared" si="180"/>
        <v>29.437934772132948</v>
      </c>
      <c r="CL51" s="214">
        <f t="shared" si="126"/>
        <v>0</v>
      </c>
      <c r="CM51" s="179" t="str">
        <f t="shared" si="127"/>
        <v>Poland</v>
      </c>
      <c r="CN51" s="104" t="e">
        <f t="shared" ca="1" si="142"/>
        <v>#NAME?</v>
      </c>
      <c r="CO51" s="104" t="e">
        <f t="shared" ca="1" si="142"/>
        <v>#NAME?</v>
      </c>
      <c r="CP51" s="104" t="e">
        <f t="shared" ca="1" si="142"/>
        <v>#NAME?</v>
      </c>
      <c r="CQ51" s="104" t="e">
        <f t="shared" ca="1" si="142"/>
        <v>#NAME?</v>
      </c>
      <c r="CR51" s="104" t="e">
        <f t="shared" ca="1" si="142"/>
        <v>#NAME?</v>
      </c>
      <c r="CS51" s="104" t="e">
        <f t="shared" ca="1" si="142"/>
        <v>#NAME?</v>
      </c>
      <c r="CT51" s="104" t="e">
        <f t="shared" ca="1" si="142"/>
        <v>#NAME?</v>
      </c>
      <c r="CU51" s="104" t="e">
        <f t="shared" ca="1" si="142"/>
        <v>#NAME?</v>
      </c>
      <c r="CV51" s="104" t="e">
        <f t="shared" ca="1" si="142"/>
        <v>#NAME?</v>
      </c>
      <c r="CW51" s="104" t="e">
        <f t="shared" ca="1" si="142"/>
        <v>#NAME?</v>
      </c>
      <c r="CX51" s="104" t="e">
        <f t="shared" ca="1" si="142"/>
        <v>#NAME?</v>
      </c>
      <c r="CY51" s="104" t="e">
        <f t="shared" ca="1" si="142"/>
        <v>#NAME?</v>
      </c>
      <c r="CZ51" s="104" t="e">
        <f t="shared" ca="1" si="142"/>
        <v>#NAME?</v>
      </c>
      <c r="DA51" s="104" t="e">
        <f t="shared" ca="1" si="142"/>
        <v>#NAME?</v>
      </c>
      <c r="DB51" s="104" t="e">
        <f t="shared" ca="1" si="142"/>
        <v>#NAME?</v>
      </c>
      <c r="DC51" s="122" t="e">
        <f t="shared" ca="1" si="142"/>
        <v>#NAME?</v>
      </c>
      <c r="DG51" s="189">
        <f t="shared" si="158"/>
        <v>0</v>
      </c>
      <c r="DH51" s="179" t="str">
        <f>DH100</f>
        <v>US</v>
      </c>
      <c r="DI51" s="104">
        <f>$D$100*DI100+$D$101*DI108+$D$102*DI116+$D$103*DI124+$D$104*DI132</f>
        <v>27.307143556527883</v>
      </c>
      <c r="DJ51" s="104">
        <f t="shared" ref="DJ51:DX51" si="181">$D$100*DJ100+$D$101*DJ108+$D$102*DJ116+$D$103*DJ124+$D$104*DJ132</f>
        <v>26.930493300575776</v>
      </c>
      <c r="DK51" s="104">
        <f t="shared" si="181"/>
        <v>24.576429200875104</v>
      </c>
      <c r="DL51" s="104">
        <f t="shared" si="181"/>
        <v>39.624783958211694</v>
      </c>
      <c r="DM51" s="104">
        <f t="shared" si="181"/>
        <v>25.423892276767347</v>
      </c>
      <c r="DN51" s="104">
        <f t="shared" si="181"/>
        <v>24.293941508911022</v>
      </c>
      <c r="DO51" s="104">
        <f t="shared" si="181"/>
        <v>102.72530871101867</v>
      </c>
      <c r="DP51" s="104">
        <f t="shared" si="181"/>
        <v>214.41040672483305</v>
      </c>
      <c r="DQ51" s="104">
        <f t="shared" si="181"/>
        <v>51.31859737347483</v>
      </c>
      <c r="DR51" s="104">
        <f t="shared" si="181"/>
        <v>50.471134297582587</v>
      </c>
      <c r="DS51" s="104">
        <f t="shared" si="181"/>
        <v>46.139656354133322</v>
      </c>
      <c r="DT51" s="104">
        <f t="shared" si="181"/>
        <v>66.041306597019499</v>
      </c>
      <c r="DU51" s="104">
        <f t="shared" si="181"/>
        <v>47.646257377941765</v>
      </c>
      <c r="DV51" s="104">
        <f t="shared" si="181"/>
        <v>45.574680970205172</v>
      </c>
      <c r="DW51" s="104">
        <f t="shared" si="181"/>
        <v>144.10588216267323</v>
      </c>
      <c r="DX51" s="122">
        <f t="shared" si="181"/>
        <v>205.88173859217935</v>
      </c>
      <c r="EB51" s="189" t="str">
        <f t="shared" si="160"/>
        <v>-</v>
      </c>
      <c r="EC51" s="179" t="str">
        <f>EC100</f>
        <v>US</v>
      </c>
      <c r="ED51" s="104">
        <f>$C$21*ED100+$C$22*ED108+$C$23*ED116+$C$24*ED124+$C$25*ED132+$C$26*ED140+$C$27*ED148</f>
        <v>9.7529013822127002</v>
      </c>
      <c r="EE51" s="104">
        <f t="shared" ref="EE51:ES51" si="182">$C$21*EE100+$C$22*EE108+$C$23*EE116+$C$24*EE124+$C$25*EE132+$C$26*EE140+$C$27*EE148</f>
        <v>9.8418793627744545</v>
      </c>
      <c r="EF51" s="104">
        <f t="shared" si="182"/>
        <v>9.4920540419929207</v>
      </c>
      <c r="EG51" s="104">
        <f t="shared" si="182"/>
        <v>3.4431113801146993</v>
      </c>
      <c r="EH51" s="104">
        <f t="shared" si="182"/>
        <v>9.7015808889513284</v>
      </c>
      <c r="EI51" s="104">
        <f t="shared" si="182"/>
        <v>9.4129088692493266</v>
      </c>
      <c r="EJ51" s="104">
        <f t="shared" si="182"/>
        <v>17.909946750391192</v>
      </c>
      <c r="EK51" s="104">
        <f t="shared" si="182"/>
        <v>25.880568177724612</v>
      </c>
      <c r="EL51" s="104">
        <f t="shared" si="182"/>
        <v>15.334360911294576</v>
      </c>
      <c r="EM51" s="104">
        <f t="shared" si="182"/>
        <v>15.356664613099671</v>
      </c>
      <c r="EN51" s="104">
        <f t="shared" si="182"/>
        <v>14.832592986562894</v>
      </c>
      <c r="EO51" s="104">
        <f t="shared" si="182"/>
        <v>6.2401815274767847</v>
      </c>
      <c r="EP51" s="104">
        <f t="shared" si="182"/>
        <v>15.075482957522775</v>
      </c>
      <c r="EQ51" s="104">
        <f t="shared" si="182"/>
        <v>14.68942965412859</v>
      </c>
      <c r="ER51" s="104">
        <f t="shared" si="182"/>
        <v>28.754226471582655</v>
      </c>
      <c r="ES51" s="122">
        <f t="shared" si="182"/>
        <v>37.86492112111668</v>
      </c>
      <c r="EW51" s="189" t="str">
        <f t="shared" si="163"/>
        <v>-</v>
      </c>
      <c r="EX51" s="179" t="str">
        <f>EX100</f>
        <v>US</v>
      </c>
      <c r="EY51" s="104" t="e">
        <f ca="1">$CJ$93*EY100+$CJ$94*EY108+$CJ$95*EY116+$CJ$96*EY124+$CJ$97*EY132+$CJ$98*EY140+$CJ$99*EY148+$CJ$100*EY156</f>
        <v>#NAME?</v>
      </c>
      <c r="EZ51" s="104" t="e">
        <f t="shared" ref="EZ51:FN51" ca="1" si="183">$CJ$93*EZ100+$CJ$94*EZ108+$CJ$95*EZ116+$CJ$96*EZ124+$CJ$97*EZ132+$CJ$98*EZ140+$CJ$99*EZ148+$CJ$100*EZ156</f>
        <v>#NAME?</v>
      </c>
      <c r="FA51" s="104" t="e">
        <f t="shared" ca="1" si="183"/>
        <v>#NAME?</v>
      </c>
      <c r="FB51" s="104" t="e">
        <f t="shared" ca="1" si="183"/>
        <v>#NAME?</v>
      </c>
      <c r="FC51" s="104" t="e">
        <f t="shared" ca="1" si="183"/>
        <v>#NAME?</v>
      </c>
      <c r="FD51" s="104" t="e">
        <f t="shared" ca="1" si="183"/>
        <v>#NAME?</v>
      </c>
      <c r="FE51" s="104" t="e">
        <f t="shared" ca="1" si="183"/>
        <v>#NAME?</v>
      </c>
      <c r="FF51" s="104" t="e">
        <f t="shared" ca="1" si="183"/>
        <v>#NAME?</v>
      </c>
      <c r="FG51" s="104" t="e">
        <f t="shared" ca="1" si="183"/>
        <v>#NAME?</v>
      </c>
      <c r="FH51" s="104" t="e">
        <f t="shared" ca="1" si="183"/>
        <v>#NAME?</v>
      </c>
      <c r="FI51" s="104" t="e">
        <f t="shared" ca="1" si="183"/>
        <v>#NAME?</v>
      </c>
      <c r="FJ51" s="104" t="e">
        <f t="shared" ca="1" si="183"/>
        <v>#NAME?</v>
      </c>
      <c r="FK51" s="104" t="e">
        <f t="shared" ca="1" si="183"/>
        <v>#NAME?</v>
      </c>
      <c r="FL51" s="104" t="e">
        <f t="shared" ca="1" si="183"/>
        <v>#NAME?</v>
      </c>
      <c r="FM51" s="104" t="e">
        <f t="shared" ca="1" si="183"/>
        <v>#NAME?</v>
      </c>
      <c r="FN51" s="122" t="e">
        <f t="shared" ca="1" si="183"/>
        <v>#NAME?</v>
      </c>
      <c r="FR51" s="189">
        <f t="shared" si="166"/>
        <v>0.1</v>
      </c>
      <c r="FS51" s="179" t="str">
        <f>FS100</f>
        <v>US</v>
      </c>
      <c r="FT51" s="104">
        <f>$Y$100*FT100+$Y$101*FT108+$Y$102*FT116+$Y$103*FT124+$Y$104*FT132</f>
        <v>61.471958306303733</v>
      </c>
      <c r="FU51" s="104">
        <f t="shared" ref="FU51:GI51" si="184">$Y$100*FU100+$Y$101*FU108+$Y$102*FU116+$Y$103*FU124+$Y$104*FU132</f>
        <v>60.496212936362397</v>
      </c>
      <c r="FV51" s="104">
        <f t="shared" si="184"/>
        <v>55.422337012667491</v>
      </c>
      <c r="FW51" s="104">
        <f t="shared" si="184"/>
        <v>85.048405807511102</v>
      </c>
      <c r="FX51" s="104">
        <f t="shared" si="184"/>
        <v>57.17867867856188</v>
      </c>
      <c r="FY51" s="104">
        <f t="shared" si="184"/>
        <v>54.836889790702699</v>
      </c>
      <c r="FZ51" s="104">
        <f t="shared" si="184"/>
        <v>177.11119198368201</v>
      </c>
      <c r="GA51" s="104">
        <f t="shared" si="184"/>
        <v>369.10040285033193</v>
      </c>
      <c r="GB51" s="104">
        <f t="shared" si="184"/>
        <v>113.57676106117071</v>
      </c>
      <c r="GC51" s="104">
        <f t="shared" si="184"/>
        <v>111.82041939527632</v>
      </c>
      <c r="GD51" s="104">
        <f t="shared" si="184"/>
        <v>102.45326384383957</v>
      </c>
      <c r="GE51" s="104">
        <f t="shared" si="184"/>
        <v>39.689256043505175</v>
      </c>
      <c r="GF51" s="104">
        <f t="shared" si="184"/>
        <v>105.77079810164008</v>
      </c>
      <c r="GG51" s="104">
        <f t="shared" si="184"/>
        <v>101.28236939990997</v>
      </c>
      <c r="GH51" s="104">
        <f t="shared" si="184"/>
        <v>248.58522714203676</v>
      </c>
      <c r="GI51" s="122">
        <f t="shared" si="184"/>
        <v>354.36577427728685</v>
      </c>
      <c r="GM51" s="189" t="str">
        <f t="shared" si="168"/>
        <v>-</v>
      </c>
      <c r="GN51" s="179" t="str">
        <f>GN100</f>
        <v>US</v>
      </c>
      <c r="GO51" s="104">
        <f>$C$21*GO100+$C$22*GO108+$C$23*GO116+$C$24*GO124+$C$25*GO132+$C$26*GO140+$C$27*GO148</f>
        <v>12.399301498283407</v>
      </c>
      <c r="GP51" s="104">
        <f t="shared" ref="GP51:HD51" si="185">$C$21*GP100+$C$22*GP108+$C$23*GP116+$C$24*GP124+$C$25*GP132+$C$26*GP140+$C$27*GP148</f>
        <v>12.466689006426247</v>
      </c>
      <c r="GQ51" s="104">
        <f t="shared" si="185"/>
        <v>12.062363957569179</v>
      </c>
      <c r="GR51" s="104">
        <f t="shared" si="185"/>
        <v>0.87659916842483687</v>
      </c>
      <c r="GS51" s="104">
        <f t="shared" si="185"/>
        <v>12.197138973854871</v>
      </c>
      <c r="GT51" s="104">
        <f t="shared" si="185"/>
        <v>12.062363957569179</v>
      </c>
      <c r="GU51" s="104">
        <f t="shared" si="185"/>
        <v>18.083725795599616</v>
      </c>
      <c r="GV51" s="104">
        <f t="shared" si="185"/>
        <v>17.228072281712883</v>
      </c>
      <c r="GW51" s="104">
        <f t="shared" si="185"/>
        <v>18.329402214853729</v>
      </c>
      <c r="GX51" s="104">
        <f t="shared" si="185"/>
        <v>18.396789722996573</v>
      </c>
      <c r="GY51" s="104">
        <f t="shared" si="185"/>
        <v>17.925077165996662</v>
      </c>
      <c r="GZ51" s="104">
        <f t="shared" si="185"/>
        <v>3.1307113158029884</v>
      </c>
      <c r="HA51" s="104">
        <f t="shared" si="185"/>
        <v>18.127239690425196</v>
      </c>
      <c r="HB51" s="104">
        <f t="shared" si="185"/>
        <v>17.857689657853815</v>
      </c>
      <c r="HC51" s="104">
        <f t="shared" si="185"/>
        <v>25.636113168190626</v>
      </c>
      <c r="HD51" s="122">
        <f t="shared" si="185"/>
        <v>22.597795023014278</v>
      </c>
      <c r="HH51" s="189" t="str">
        <f t="shared" si="171"/>
        <v>-</v>
      </c>
      <c r="HI51" s="179" t="str">
        <f>HI100</f>
        <v>US</v>
      </c>
      <c r="HJ51" s="104" t="e">
        <f ca="1">$CJ$93*HJ100+$CJ$94*HJ108+$CJ$95*HJ116+$CJ$96*HJ124+$CJ$97*HJ132+$CJ$98*HJ140+$CJ$99*HJ148+$CJ$100*HJ156</f>
        <v>#NAME?</v>
      </c>
      <c r="HK51" s="104" t="e">
        <f t="shared" ref="HK51:HY51" ca="1" si="186">$CJ$93*HK100+$CJ$94*HK108+$CJ$95*HK116+$CJ$96*HK124+$CJ$97*HK132+$CJ$98*HK140+$CJ$99*HK148+$CJ$100*HK156</f>
        <v>#NAME?</v>
      </c>
      <c r="HL51" s="104" t="e">
        <f t="shared" ca="1" si="186"/>
        <v>#NAME?</v>
      </c>
      <c r="HM51" s="104" t="e">
        <f t="shared" ca="1" si="186"/>
        <v>#NAME?</v>
      </c>
      <c r="HN51" s="104" t="e">
        <f t="shared" ca="1" si="186"/>
        <v>#NAME?</v>
      </c>
      <c r="HO51" s="104" t="e">
        <f t="shared" ca="1" si="186"/>
        <v>#NAME?</v>
      </c>
      <c r="HP51" s="104" t="e">
        <f t="shared" ca="1" si="186"/>
        <v>#NAME?</v>
      </c>
      <c r="HQ51" s="104" t="e">
        <f t="shared" ca="1" si="186"/>
        <v>#NAME?</v>
      </c>
      <c r="HR51" s="104" t="e">
        <f t="shared" ca="1" si="186"/>
        <v>#NAME?</v>
      </c>
      <c r="HS51" s="104" t="e">
        <f t="shared" ca="1" si="186"/>
        <v>#NAME?</v>
      </c>
      <c r="HT51" s="104" t="e">
        <f t="shared" ca="1" si="186"/>
        <v>#NAME?</v>
      </c>
      <c r="HU51" s="104" t="e">
        <f t="shared" ca="1" si="186"/>
        <v>#NAME?</v>
      </c>
      <c r="HV51" s="104" t="e">
        <f t="shared" ca="1" si="186"/>
        <v>#NAME?</v>
      </c>
      <c r="HW51" s="104" t="e">
        <f t="shared" ca="1" si="186"/>
        <v>#NAME?</v>
      </c>
      <c r="HX51" s="104" t="e">
        <f t="shared" ca="1" si="186"/>
        <v>#NAME?</v>
      </c>
      <c r="HY51" s="122" t="e">
        <f t="shared" ca="1" si="186"/>
        <v>#NAME?</v>
      </c>
      <c r="IC51" s="189" t="str">
        <f t="shared" si="174"/>
        <v>-</v>
      </c>
      <c r="ID51" s="179" t="str">
        <f>ID100</f>
        <v>US</v>
      </c>
      <c r="IE51" s="104" t="e">
        <f ca="1">$CJ$93*IE100+$CJ$94*IE108+$CJ$95*IE116+$CJ$96*IE124+$CJ$97*IE132+$CJ$98*IE140+$CJ$99*IE148+$CJ$100*IE156</f>
        <v>#NAME?</v>
      </c>
      <c r="IF51" s="104" t="e">
        <f t="shared" ref="IF51:IT51" ca="1" si="187">$CJ$93*IF100+$CJ$94*IF108+$CJ$95*IF116+$CJ$96*IF124+$CJ$97*IF132+$CJ$98*IF140+$CJ$99*IF148+$CJ$100*IF156</f>
        <v>#NAME?</v>
      </c>
      <c r="IG51" s="104" t="e">
        <f t="shared" ca="1" si="187"/>
        <v>#NAME?</v>
      </c>
      <c r="IH51" s="104" t="e">
        <f t="shared" ca="1" si="187"/>
        <v>#NAME?</v>
      </c>
      <c r="II51" s="104" t="e">
        <f t="shared" ca="1" si="187"/>
        <v>#NAME?</v>
      </c>
      <c r="IJ51" s="104" t="e">
        <f t="shared" ca="1" si="187"/>
        <v>#NAME?</v>
      </c>
      <c r="IK51" s="104" t="e">
        <f t="shared" ca="1" si="187"/>
        <v>#NAME?</v>
      </c>
      <c r="IL51" s="104" t="e">
        <f t="shared" ca="1" si="187"/>
        <v>#NAME?</v>
      </c>
      <c r="IM51" s="104" t="e">
        <f t="shared" ca="1" si="187"/>
        <v>#NAME?</v>
      </c>
      <c r="IN51" s="104" t="e">
        <f t="shared" ca="1" si="187"/>
        <v>#NAME?</v>
      </c>
      <c r="IO51" s="104" t="e">
        <f t="shared" ca="1" si="187"/>
        <v>#NAME?</v>
      </c>
      <c r="IP51" s="104" t="e">
        <f t="shared" ca="1" si="187"/>
        <v>#NAME?</v>
      </c>
      <c r="IQ51" s="104" t="e">
        <f t="shared" ca="1" si="187"/>
        <v>#NAME?</v>
      </c>
      <c r="IR51" s="104" t="e">
        <f t="shared" ca="1" si="187"/>
        <v>#NAME?</v>
      </c>
      <c r="IS51" s="104" t="e">
        <f t="shared" ca="1" si="187"/>
        <v>#NAME?</v>
      </c>
      <c r="IT51" s="122" t="e">
        <f t="shared" ca="1" si="187"/>
        <v>#NAME?</v>
      </c>
    </row>
    <row r="52" spans="4:254" x14ac:dyDescent="0.2">
      <c r="F52" s="189">
        <f t="shared" si="150"/>
        <v>0.42</v>
      </c>
      <c r="G52" s="179" t="str">
        <f t="shared" ref="G52:G55" si="188">G101</f>
        <v>CN</v>
      </c>
      <c r="H52" s="104">
        <f t="shared" si="177"/>
        <v>411.66475336195413</v>
      </c>
      <c r="I52" s="104">
        <f t="shared" si="177"/>
        <v>379.41285456322191</v>
      </c>
      <c r="J52" s="104">
        <f t="shared" si="177"/>
        <v>377.73037863824459</v>
      </c>
      <c r="K52" s="104">
        <f t="shared" si="177"/>
        <v>560.47016935772149</v>
      </c>
      <c r="L52" s="104">
        <f t="shared" si="177"/>
        <v>365.3668968471116</v>
      </c>
      <c r="M52" s="104">
        <f t="shared" si="177"/>
        <v>368.8701673421557</v>
      </c>
      <c r="N52" s="104">
        <f t="shared" si="177"/>
        <v>294.85156983825084</v>
      </c>
      <c r="O52" s="104">
        <f t="shared" si="177"/>
        <v>258.39822232191068</v>
      </c>
      <c r="P52" s="104">
        <f t="shared" si="177"/>
        <v>807.56378718718781</v>
      </c>
      <c r="Q52" s="104">
        <f t="shared" si="177"/>
        <v>744.02761871993482</v>
      </c>
      <c r="R52" s="104">
        <f t="shared" si="177"/>
        <v>741.09005143712591</v>
      </c>
      <c r="S52" s="104">
        <f t="shared" si="177"/>
        <v>1091.6446793813491</v>
      </c>
      <c r="T52" s="104">
        <f t="shared" si="177"/>
        <v>716.54871548580547</v>
      </c>
      <c r="U52" s="104">
        <f t="shared" si="177"/>
        <v>723.60056084370558</v>
      </c>
      <c r="V52" s="104">
        <f t="shared" si="177"/>
        <v>544.39869003985666</v>
      </c>
      <c r="W52" s="122">
        <f t="shared" si="177"/>
        <v>328.4365882256842</v>
      </c>
      <c r="Y52" s="173"/>
      <c r="Z52" s="173"/>
      <c r="AA52" s="189">
        <f t="shared" si="152"/>
        <v>0.65</v>
      </c>
      <c r="AB52" s="179" t="str">
        <f t="shared" ref="AB52:AB55" si="189">AB101</f>
        <v>CN</v>
      </c>
      <c r="AC52" s="104">
        <f t="shared" si="178"/>
        <v>287.23851224654788</v>
      </c>
      <c r="AD52" s="104">
        <f t="shared" si="178"/>
        <v>293.9451623771381</v>
      </c>
      <c r="AE52" s="104">
        <f t="shared" si="178"/>
        <v>286.77023347128915</v>
      </c>
      <c r="AF52" s="104">
        <f t="shared" si="178"/>
        <v>341.45581280906788</v>
      </c>
      <c r="AG52" s="104">
        <f t="shared" si="178"/>
        <v>291.24213540556713</v>
      </c>
      <c r="AH52" s="104">
        <f t="shared" si="178"/>
        <v>286.35166922354068</v>
      </c>
      <c r="AI52" s="104">
        <f t="shared" si="178"/>
        <v>228.62314516317133</v>
      </c>
      <c r="AJ52" s="104">
        <f t="shared" si="178"/>
        <v>442.7686713198994</v>
      </c>
      <c r="AK52" s="104">
        <f t="shared" si="178"/>
        <v>551.36778767296107</v>
      </c>
      <c r="AL52" s="104">
        <f t="shared" si="178"/>
        <v>564.5397319215507</v>
      </c>
      <c r="AM52" s="104">
        <f t="shared" si="178"/>
        <v>550.83856850914117</v>
      </c>
      <c r="AN52" s="104">
        <f t="shared" si="178"/>
        <v>181.40168228160812</v>
      </c>
      <c r="AO52" s="104">
        <f t="shared" si="178"/>
        <v>559.52257387909458</v>
      </c>
      <c r="AP52" s="104">
        <f t="shared" si="178"/>
        <v>549.94130147230112</v>
      </c>
      <c r="AQ52" s="104">
        <f t="shared" si="178"/>
        <v>353.80272577842442</v>
      </c>
      <c r="AR52" s="122">
        <f t="shared" si="178"/>
        <v>511.20432423572657</v>
      </c>
      <c r="AT52" s="173"/>
      <c r="AU52" s="173"/>
      <c r="AV52" s="189">
        <f t="shared" si="154"/>
        <v>0.65</v>
      </c>
      <c r="AW52" s="179" t="str">
        <f t="shared" ref="AW52:AW55" si="190">AW101</f>
        <v>CN</v>
      </c>
      <c r="AX52" s="104">
        <f t="shared" si="179"/>
        <v>93.575570329969892</v>
      </c>
      <c r="AY52" s="104">
        <f t="shared" si="179"/>
        <v>92.372799503106506</v>
      </c>
      <c r="AZ52" s="104">
        <f t="shared" si="179"/>
        <v>89.486149518634448</v>
      </c>
      <c r="BA52" s="104">
        <f t="shared" si="179"/>
        <v>157.14200852969881</v>
      </c>
      <c r="BB52" s="104">
        <f t="shared" si="179"/>
        <v>89.72670368400712</v>
      </c>
      <c r="BC52" s="104">
        <f t="shared" si="179"/>
        <v>89.005041187889091</v>
      </c>
      <c r="BD52" s="104">
        <f t="shared" si="179"/>
        <v>303.54573487524499</v>
      </c>
      <c r="BE52" s="104">
        <f t="shared" si="179"/>
        <v>327.08453948958447</v>
      </c>
      <c r="BF52" s="104">
        <f t="shared" si="179"/>
        <v>182.34005735248638</v>
      </c>
      <c r="BG52" s="104">
        <f t="shared" si="179"/>
        <v>179.93451569875958</v>
      </c>
      <c r="BH52" s="104">
        <f t="shared" si="179"/>
        <v>174.40176989518807</v>
      </c>
      <c r="BI52" s="104">
        <f t="shared" si="179"/>
        <v>302.62215158393479</v>
      </c>
      <c r="BJ52" s="104">
        <f t="shared" si="179"/>
        <v>174.8828782259335</v>
      </c>
      <c r="BK52" s="104">
        <f t="shared" si="179"/>
        <v>173.1989990683247</v>
      </c>
      <c r="BL52" s="104">
        <f t="shared" si="179"/>
        <v>583.75234936274671</v>
      </c>
      <c r="BM52" s="122">
        <f t="shared" si="179"/>
        <v>495.506495442416</v>
      </c>
      <c r="BO52" s="173"/>
      <c r="BP52" s="173"/>
      <c r="BQ52" s="189">
        <f t="shared" si="156"/>
        <v>0.43</v>
      </c>
      <c r="BR52" s="179" t="str">
        <f t="shared" ref="BR52:BR55" si="191">BR101</f>
        <v>CN</v>
      </c>
      <c r="BS52" s="104">
        <f t="shared" si="180"/>
        <v>7.4286133194148674</v>
      </c>
      <c r="BT52" s="104">
        <f t="shared" si="180"/>
        <v>8.9471114883298686</v>
      </c>
      <c r="BU52" s="104">
        <f t="shared" si="180"/>
        <v>6.6708676984909445</v>
      </c>
      <c r="BV52" s="104">
        <f t="shared" si="180"/>
        <v>11.525175582534811</v>
      </c>
      <c r="BW52" s="104">
        <f t="shared" si="180"/>
        <v>8.434430423379359</v>
      </c>
      <c r="BX52" s="104">
        <f t="shared" si="180"/>
        <v>6.5896806676776674</v>
      </c>
      <c r="BY52" s="104">
        <f t="shared" si="180"/>
        <v>47.769377187939867</v>
      </c>
      <c r="BZ52" s="104">
        <f t="shared" si="180"/>
        <v>66.762131977320777</v>
      </c>
      <c r="CA52" s="104">
        <f t="shared" si="180"/>
        <v>14.126543361510238</v>
      </c>
      <c r="CB52" s="104">
        <f t="shared" si="180"/>
        <v>17.017703736583051</v>
      </c>
      <c r="CC52" s="104">
        <f t="shared" si="180"/>
        <v>12.692239150475672</v>
      </c>
      <c r="CD52" s="104">
        <f t="shared" si="180"/>
        <v>19.208625970891351</v>
      </c>
      <c r="CE52" s="104">
        <f t="shared" si="180"/>
        <v>16.041955903290145</v>
      </c>
      <c r="CF52" s="104">
        <f t="shared" si="180"/>
        <v>12.529865088849121</v>
      </c>
      <c r="CG52" s="104">
        <f t="shared" si="180"/>
        <v>67.114459474563347</v>
      </c>
      <c r="CH52" s="122">
        <f t="shared" si="180"/>
        <v>87.570852330608133</v>
      </c>
      <c r="CL52" s="214">
        <f t="shared" si="126"/>
        <v>3.8314384006804557E-2</v>
      </c>
      <c r="CM52" s="179" t="str">
        <f t="shared" si="127"/>
        <v>TN, US</v>
      </c>
      <c r="CN52" s="104" t="e">
        <f t="shared" ca="1" si="142"/>
        <v>#NAME?</v>
      </c>
      <c r="CO52" s="104" t="e">
        <f t="shared" ca="1" si="142"/>
        <v>#NAME?</v>
      </c>
      <c r="CP52" s="104" t="e">
        <f t="shared" ca="1" si="142"/>
        <v>#NAME?</v>
      </c>
      <c r="CQ52" s="104" t="e">
        <f t="shared" ca="1" si="142"/>
        <v>#NAME?</v>
      </c>
      <c r="CR52" s="104" t="e">
        <f t="shared" ca="1" si="142"/>
        <v>#NAME?</v>
      </c>
      <c r="CS52" s="104" t="e">
        <f t="shared" ca="1" si="142"/>
        <v>#NAME?</v>
      </c>
      <c r="CT52" s="104" t="e">
        <f t="shared" ca="1" si="142"/>
        <v>#NAME?</v>
      </c>
      <c r="CU52" s="104" t="e">
        <f t="shared" ca="1" si="142"/>
        <v>#NAME?</v>
      </c>
      <c r="CV52" s="104" t="e">
        <f t="shared" ca="1" si="142"/>
        <v>#NAME?</v>
      </c>
      <c r="CW52" s="104" t="e">
        <f t="shared" ca="1" si="142"/>
        <v>#NAME?</v>
      </c>
      <c r="CX52" s="104" t="e">
        <f t="shared" ca="1" si="142"/>
        <v>#NAME?</v>
      </c>
      <c r="CY52" s="104" t="e">
        <f t="shared" ca="1" si="142"/>
        <v>#NAME?</v>
      </c>
      <c r="CZ52" s="104" t="e">
        <f t="shared" ca="1" si="142"/>
        <v>#NAME?</v>
      </c>
      <c r="DA52" s="104" t="e">
        <f t="shared" ca="1" si="142"/>
        <v>#NAME?</v>
      </c>
      <c r="DB52" s="104" t="e">
        <f t="shared" ca="1" si="142"/>
        <v>#NAME?</v>
      </c>
      <c r="DC52" s="122" t="e">
        <f t="shared" ca="1" si="142"/>
        <v>#NAME?</v>
      </c>
      <c r="DG52" s="189">
        <f t="shared" si="158"/>
        <v>0.42</v>
      </c>
      <c r="DH52" s="179" t="str">
        <f t="shared" ref="DH52:DH55" si="192">DH101</f>
        <v>CN</v>
      </c>
      <c r="DI52" s="104">
        <f t="shared" ref="DI52:DX55" si="193">$D$100*DI101+$D$101*DI109+$D$102*DI117+$D$103*DI125+$D$104*DI133</f>
        <v>4.4053364500888055</v>
      </c>
      <c r="DJ52" s="104">
        <f t="shared" si="193"/>
        <v>4.3445731887082708</v>
      </c>
      <c r="DK52" s="104">
        <f t="shared" si="193"/>
        <v>3.964802805079926</v>
      </c>
      <c r="DL52" s="104">
        <f t="shared" si="193"/>
        <v>6.3924849824241239</v>
      </c>
      <c r="DM52" s="104">
        <f t="shared" si="193"/>
        <v>4.1015201431861312</v>
      </c>
      <c r="DN52" s="104">
        <f t="shared" si="193"/>
        <v>3.9192303590445254</v>
      </c>
      <c r="DO52" s="104">
        <f t="shared" si="193"/>
        <v>16.572203748608274</v>
      </c>
      <c r="DP52" s="104">
        <f t="shared" si="193"/>
        <v>34.589849284967585</v>
      </c>
      <c r="DQ52" s="104">
        <f t="shared" si="193"/>
        <v>8.2789943630979312</v>
      </c>
      <c r="DR52" s="104">
        <f t="shared" si="193"/>
        <v>8.142277024991726</v>
      </c>
      <c r="DS52" s="104">
        <f t="shared" si="193"/>
        <v>7.4434995191155702</v>
      </c>
      <c r="DT52" s="104">
        <f t="shared" si="193"/>
        <v>10.654141637373538</v>
      </c>
      <c r="DU52" s="104">
        <f t="shared" si="193"/>
        <v>7.6865525646377106</v>
      </c>
      <c r="DV52" s="104">
        <f t="shared" si="193"/>
        <v>7.3523546270447673</v>
      </c>
      <c r="DW52" s="104">
        <f t="shared" si="193"/>
        <v>23.247942211504828</v>
      </c>
      <c r="DX52" s="122">
        <f t="shared" si="193"/>
        <v>33.21395830179997</v>
      </c>
      <c r="EB52" s="189" t="str">
        <f t="shared" si="160"/>
        <v>-</v>
      </c>
      <c r="EC52" s="179" t="str">
        <f>EC101</f>
        <v>CN</v>
      </c>
      <c r="ED52" s="104">
        <f t="shared" ref="ED52:ES55" si="194">$C$21*ED101+$C$22*ED109+$C$23*ED117+$C$24*ED125+$C$25*ED133+$C$26*ED141+$C$27*ED149</f>
        <v>29.012561286915652</v>
      </c>
      <c r="EE52" s="104">
        <f t="shared" si="194"/>
        <v>29.277249610222391</v>
      </c>
      <c r="EF52" s="104">
        <f t="shared" si="194"/>
        <v>28.23660250828415</v>
      </c>
      <c r="EG52" s="104">
        <f t="shared" si="194"/>
        <v>10.242437200835409</v>
      </c>
      <c r="EH52" s="104">
        <f t="shared" si="194"/>
        <v>28.85989502918687</v>
      </c>
      <c r="EI52" s="104">
        <f t="shared" si="194"/>
        <v>28.001164448900617</v>
      </c>
      <c r="EJ52" s="104">
        <f t="shared" si="194"/>
        <v>53.27783060421271</v>
      </c>
      <c r="EK52" s="104">
        <f t="shared" si="194"/>
        <v>76.988533049852478</v>
      </c>
      <c r="EL52" s="104">
        <f t="shared" si="194"/>
        <v>45.616075493801709</v>
      </c>
      <c r="EM52" s="104">
        <f t="shared" si="194"/>
        <v>45.682423700369817</v>
      </c>
      <c r="EN52" s="104">
        <f t="shared" si="194"/>
        <v>44.123435293969848</v>
      </c>
      <c r="EO52" s="104">
        <f t="shared" si="194"/>
        <v>18.56305543472282</v>
      </c>
      <c r="EP52" s="104">
        <f t="shared" si="194"/>
        <v>44.845975171313704</v>
      </c>
      <c r="EQ52" s="104">
        <f t="shared" si="194"/>
        <v>43.697558440148235</v>
      </c>
      <c r="ER52" s="104">
        <f t="shared" si="194"/>
        <v>85.536982798382056</v>
      </c>
      <c r="ES52" s="122">
        <f t="shared" si="194"/>
        <v>112.63913184379888</v>
      </c>
      <c r="EW52" s="189" t="str">
        <f t="shared" si="163"/>
        <v>-</v>
      </c>
      <c r="EX52" s="179" t="str">
        <f>EX101</f>
        <v>CN</v>
      </c>
      <c r="EY52" s="104" t="e">
        <f t="shared" ref="EY52:FN55" ca="1" si="195">$CJ$93*EY101+$CJ$94*EY109+$CJ$95*EY117+$CJ$96*EY125+$CJ$97*EY133+$CJ$98*EY141+$CJ$99*EY149+$CJ$100*EY157</f>
        <v>#NAME?</v>
      </c>
      <c r="EZ52" s="104" t="e">
        <f t="shared" ca="1" si="195"/>
        <v>#NAME?</v>
      </c>
      <c r="FA52" s="104" t="e">
        <f t="shared" ca="1" si="195"/>
        <v>#NAME?</v>
      </c>
      <c r="FB52" s="104" t="e">
        <f t="shared" ca="1" si="195"/>
        <v>#NAME?</v>
      </c>
      <c r="FC52" s="104" t="e">
        <f t="shared" ca="1" si="195"/>
        <v>#NAME?</v>
      </c>
      <c r="FD52" s="104" t="e">
        <f t="shared" ca="1" si="195"/>
        <v>#NAME?</v>
      </c>
      <c r="FE52" s="104" t="e">
        <f t="shared" ca="1" si="195"/>
        <v>#NAME?</v>
      </c>
      <c r="FF52" s="104" t="e">
        <f t="shared" ca="1" si="195"/>
        <v>#NAME?</v>
      </c>
      <c r="FG52" s="104" t="e">
        <f t="shared" ca="1" si="195"/>
        <v>#NAME?</v>
      </c>
      <c r="FH52" s="104" t="e">
        <f t="shared" ca="1" si="195"/>
        <v>#NAME?</v>
      </c>
      <c r="FI52" s="104" t="e">
        <f t="shared" ca="1" si="195"/>
        <v>#NAME?</v>
      </c>
      <c r="FJ52" s="104" t="e">
        <f t="shared" ca="1" si="195"/>
        <v>#NAME?</v>
      </c>
      <c r="FK52" s="104" t="e">
        <f t="shared" ca="1" si="195"/>
        <v>#NAME?</v>
      </c>
      <c r="FL52" s="104" t="e">
        <f t="shared" ca="1" si="195"/>
        <v>#NAME?</v>
      </c>
      <c r="FM52" s="104" t="e">
        <f t="shared" ca="1" si="195"/>
        <v>#NAME?</v>
      </c>
      <c r="FN52" s="122" t="e">
        <f t="shared" ca="1" si="195"/>
        <v>#NAME?</v>
      </c>
      <c r="FR52" s="189">
        <f t="shared" si="166"/>
        <v>0.65</v>
      </c>
      <c r="FS52" s="179" t="str">
        <f t="shared" ref="FS52:FS55" si="196">FS101</f>
        <v>CN</v>
      </c>
      <c r="FT52" s="104">
        <f t="shared" ref="FT52:GI55" si="197">$Y$100*FT101+$Y$101*FT109+$Y$102*FT117+$Y$103*FT125+$Y$104*FT133</f>
        <v>9.7129714926841508</v>
      </c>
      <c r="FU52" s="104">
        <f t="shared" si="197"/>
        <v>9.5587973420066259</v>
      </c>
      <c r="FV52" s="104">
        <f t="shared" si="197"/>
        <v>8.7570917584834902</v>
      </c>
      <c r="FW52" s="104">
        <f t="shared" si="197"/>
        <v>13.438204408429879</v>
      </c>
      <c r="FX52" s="104">
        <f t="shared" si="197"/>
        <v>9.0346052297030361</v>
      </c>
      <c r="FY52" s="104">
        <f t="shared" si="197"/>
        <v>8.6645872680769731</v>
      </c>
      <c r="FZ52" s="104">
        <f t="shared" si="197"/>
        <v>27.984726795280984</v>
      </c>
      <c r="GA52" s="104">
        <f t="shared" si="197"/>
        <v>58.320277889306723</v>
      </c>
      <c r="GB52" s="104">
        <f t="shared" si="197"/>
        <v>17.945871138864053</v>
      </c>
      <c r="GC52" s="104">
        <f t="shared" si="197"/>
        <v>17.668357667644507</v>
      </c>
      <c r="GD52" s="104">
        <f t="shared" si="197"/>
        <v>16.188285821140255</v>
      </c>
      <c r="GE52" s="104">
        <f t="shared" si="197"/>
        <v>6.2711620572672775</v>
      </c>
      <c r="GF52" s="104">
        <f t="shared" si="197"/>
        <v>16.712477933443843</v>
      </c>
      <c r="GG52" s="104">
        <f t="shared" si="197"/>
        <v>16.003276840327224</v>
      </c>
      <c r="GH52" s="104">
        <f t="shared" si="197"/>
        <v>39.278091852906201</v>
      </c>
      <c r="GI52" s="122">
        <f t="shared" si="197"/>
        <v>55.992110197427614</v>
      </c>
      <c r="GM52" s="189" t="str">
        <f t="shared" si="168"/>
        <v>-</v>
      </c>
      <c r="GN52" s="179" t="str">
        <f>GN101</f>
        <v>CN</v>
      </c>
      <c r="GO52" s="104">
        <f t="shared" ref="GO52:HD55" si="198">$C$21*GO101+$C$22*GO109+$C$23*GO117+$C$24*GO125+$C$25*GO133+$C$26*GO141+$C$27*GO149</f>
        <v>36.884972023809901</v>
      </c>
      <c r="GP52" s="104">
        <f t="shared" si="198"/>
        <v>37.085433828287123</v>
      </c>
      <c r="GQ52" s="104">
        <f t="shared" si="198"/>
        <v>35.882663001423751</v>
      </c>
      <c r="GR52" s="104">
        <f t="shared" si="198"/>
        <v>2.6076739732412713</v>
      </c>
      <c r="GS52" s="104">
        <f t="shared" si="198"/>
        <v>36.283586610378215</v>
      </c>
      <c r="GT52" s="104">
        <f t="shared" si="198"/>
        <v>35.882663001423751</v>
      </c>
      <c r="GU52" s="104">
        <f t="shared" si="198"/>
        <v>53.794781919714197</v>
      </c>
      <c r="GV52" s="104">
        <f t="shared" si="198"/>
        <v>51.249416285516482</v>
      </c>
      <c r="GW52" s="104">
        <f t="shared" si="198"/>
        <v>54.525610817805941</v>
      </c>
      <c r="GX52" s="104">
        <f t="shared" si="198"/>
        <v>54.726072622283162</v>
      </c>
      <c r="GY52" s="104">
        <f t="shared" si="198"/>
        <v>53.322839990942576</v>
      </c>
      <c r="GZ52" s="104">
        <f t="shared" si="198"/>
        <v>9.3131213330045348</v>
      </c>
      <c r="HA52" s="104">
        <f t="shared" si="198"/>
        <v>53.924225404374262</v>
      </c>
      <c r="HB52" s="104">
        <f t="shared" si="198"/>
        <v>53.122378186465347</v>
      </c>
      <c r="HC52" s="104">
        <f t="shared" si="198"/>
        <v>76.261337555090961</v>
      </c>
      <c r="HD52" s="122">
        <f t="shared" si="198"/>
        <v>67.223063923323977</v>
      </c>
      <c r="HH52" s="189" t="str">
        <f t="shared" si="171"/>
        <v>-</v>
      </c>
      <c r="HI52" s="179" t="str">
        <f>HI101</f>
        <v>CN</v>
      </c>
      <c r="HJ52" s="104" t="e">
        <f t="shared" ref="HJ52:HY55" ca="1" si="199">$CJ$93*HJ101+$CJ$94*HJ109+$CJ$95*HJ117+$CJ$96*HJ125+$CJ$97*HJ133+$CJ$98*HJ141+$CJ$99*HJ149+$CJ$100*HJ157</f>
        <v>#NAME?</v>
      </c>
      <c r="HK52" s="104" t="e">
        <f t="shared" ca="1" si="199"/>
        <v>#NAME?</v>
      </c>
      <c r="HL52" s="104" t="e">
        <f t="shared" ca="1" si="199"/>
        <v>#NAME?</v>
      </c>
      <c r="HM52" s="104" t="e">
        <f t="shared" ca="1" si="199"/>
        <v>#NAME?</v>
      </c>
      <c r="HN52" s="104" t="e">
        <f t="shared" ca="1" si="199"/>
        <v>#NAME?</v>
      </c>
      <c r="HO52" s="104" t="e">
        <f t="shared" ca="1" si="199"/>
        <v>#NAME?</v>
      </c>
      <c r="HP52" s="104" t="e">
        <f t="shared" ca="1" si="199"/>
        <v>#NAME?</v>
      </c>
      <c r="HQ52" s="104" t="e">
        <f t="shared" ca="1" si="199"/>
        <v>#NAME?</v>
      </c>
      <c r="HR52" s="104" t="e">
        <f t="shared" ca="1" si="199"/>
        <v>#NAME?</v>
      </c>
      <c r="HS52" s="104" t="e">
        <f t="shared" ca="1" si="199"/>
        <v>#NAME?</v>
      </c>
      <c r="HT52" s="104" t="e">
        <f t="shared" ca="1" si="199"/>
        <v>#NAME?</v>
      </c>
      <c r="HU52" s="104" t="e">
        <f t="shared" ca="1" si="199"/>
        <v>#NAME?</v>
      </c>
      <c r="HV52" s="104" t="e">
        <f t="shared" ca="1" si="199"/>
        <v>#NAME?</v>
      </c>
      <c r="HW52" s="104" t="e">
        <f t="shared" ca="1" si="199"/>
        <v>#NAME?</v>
      </c>
      <c r="HX52" s="104" t="e">
        <f t="shared" ca="1" si="199"/>
        <v>#NAME?</v>
      </c>
      <c r="HY52" s="122" t="e">
        <f t="shared" ca="1" si="199"/>
        <v>#NAME?</v>
      </c>
      <c r="IC52" s="189" t="str">
        <f t="shared" si="174"/>
        <v>-</v>
      </c>
      <c r="ID52" s="179" t="str">
        <f>ID101</f>
        <v>CN</v>
      </c>
      <c r="IE52" s="104" t="e">
        <f t="shared" ref="IE52:IT55" ca="1" si="200">$CJ$93*IE101+$CJ$94*IE109+$CJ$95*IE117+$CJ$96*IE125+$CJ$97*IE133+$CJ$98*IE141+$CJ$99*IE149+$CJ$100*IE157</f>
        <v>#NAME?</v>
      </c>
      <c r="IF52" s="104" t="e">
        <f t="shared" ca="1" si="200"/>
        <v>#NAME?</v>
      </c>
      <c r="IG52" s="104" t="e">
        <f t="shared" ca="1" si="200"/>
        <v>#NAME?</v>
      </c>
      <c r="IH52" s="104" t="e">
        <f t="shared" ca="1" si="200"/>
        <v>#NAME?</v>
      </c>
      <c r="II52" s="104" t="e">
        <f t="shared" ca="1" si="200"/>
        <v>#NAME?</v>
      </c>
      <c r="IJ52" s="104" t="e">
        <f t="shared" ca="1" si="200"/>
        <v>#NAME?</v>
      </c>
      <c r="IK52" s="104" t="e">
        <f t="shared" ca="1" si="200"/>
        <v>#NAME?</v>
      </c>
      <c r="IL52" s="104" t="e">
        <f t="shared" ca="1" si="200"/>
        <v>#NAME?</v>
      </c>
      <c r="IM52" s="104" t="e">
        <f t="shared" ca="1" si="200"/>
        <v>#NAME?</v>
      </c>
      <c r="IN52" s="104" t="e">
        <f t="shared" ca="1" si="200"/>
        <v>#NAME?</v>
      </c>
      <c r="IO52" s="104" t="e">
        <f t="shared" ca="1" si="200"/>
        <v>#NAME?</v>
      </c>
      <c r="IP52" s="104" t="e">
        <f t="shared" ca="1" si="200"/>
        <v>#NAME?</v>
      </c>
      <c r="IQ52" s="104" t="e">
        <f t="shared" ca="1" si="200"/>
        <v>#NAME?</v>
      </c>
      <c r="IR52" s="104" t="e">
        <f t="shared" ca="1" si="200"/>
        <v>#NAME?</v>
      </c>
      <c r="IS52" s="104" t="e">
        <f t="shared" ca="1" si="200"/>
        <v>#NAME?</v>
      </c>
      <c r="IT52" s="122" t="e">
        <f t="shared" ca="1" si="200"/>
        <v>#NAME?</v>
      </c>
    </row>
    <row r="53" spans="4:254" x14ac:dyDescent="0.2">
      <c r="F53" s="189">
        <f t="shared" si="150"/>
        <v>0.33</v>
      </c>
      <c r="G53" s="179" t="str">
        <f t="shared" si="188"/>
        <v>JP</v>
      </c>
      <c r="H53" s="104">
        <f t="shared" si="177"/>
        <v>342.31775804980396</v>
      </c>
      <c r="I53" s="104">
        <f t="shared" si="177"/>
        <v>315.4988535906117</v>
      </c>
      <c r="J53" s="104">
        <f t="shared" si="177"/>
        <v>314.0997991855225</v>
      </c>
      <c r="K53" s="104">
        <f t="shared" si="177"/>
        <v>466.05615433789188</v>
      </c>
      <c r="L53" s="104">
        <f t="shared" si="177"/>
        <v>303.81900799835699</v>
      </c>
      <c r="M53" s="104">
        <f t="shared" si="177"/>
        <v>306.73213498314669</v>
      </c>
      <c r="N53" s="104">
        <f t="shared" si="177"/>
        <v>245.18234199115525</v>
      </c>
      <c r="O53" s="104">
        <f t="shared" si="177"/>
        <v>214.86974395283789</v>
      </c>
      <c r="P53" s="104">
        <f t="shared" si="177"/>
        <v>671.52561120302084</v>
      </c>
      <c r="Q53" s="104">
        <f t="shared" si="177"/>
        <v>618.69242942789435</v>
      </c>
      <c r="R53" s="104">
        <f t="shared" si="177"/>
        <v>616.24971010796412</v>
      </c>
      <c r="S53" s="104">
        <f t="shared" si="177"/>
        <v>907.75165029554023</v>
      </c>
      <c r="T53" s="104">
        <f t="shared" si="177"/>
        <v>595.84248545782123</v>
      </c>
      <c r="U53" s="104">
        <f t="shared" si="177"/>
        <v>601.70641204691105</v>
      </c>
      <c r="V53" s="104">
        <f t="shared" si="177"/>
        <v>452.69199643098932</v>
      </c>
      <c r="W53" s="122">
        <f t="shared" si="177"/>
        <v>273.10979534866715</v>
      </c>
      <c r="Y53" s="173"/>
      <c r="Z53" s="173"/>
      <c r="AA53" s="189">
        <f t="shared" si="152"/>
        <v>0.19</v>
      </c>
      <c r="AB53" s="179" t="str">
        <f t="shared" si="189"/>
        <v>JP</v>
      </c>
      <c r="AC53" s="104">
        <f t="shared" si="178"/>
        <v>238.85174218776524</v>
      </c>
      <c r="AD53" s="104">
        <f t="shared" si="178"/>
        <v>244.42862341934705</v>
      </c>
      <c r="AE53" s="104">
        <f t="shared" si="178"/>
        <v>238.46234732415405</v>
      </c>
      <c r="AF53" s="104">
        <f t="shared" si="178"/>
        <v>283.93586616122536</v>
      </c>
      <c r="AG53" s="104">
        <f t="shared" si="178"/>
        <v>242.18093491723533</v>
      </c>
      <c r="AH53" s="104">
        <f t="shared" si="178"/>
        <v>238.11429232620029</v>
      </c>
      <c r="AI53" s="104">
        <f t="shared" si="178"/>
        <v>190.11042808841208</v>
      </c>
      <c r="AJ53" s="104">
        <f t="shared" si="178"/>
        <v>368.18206480663514</v>
      </c>
      <c r="AK53" s="104">
        <f t="shared" si="178"/>
        <v>458.48711456513024</v>
      </c>
      <c r="AL53" s="104">
        <f t="shared" si="178"/>
        <v>469.44017864824764</v>
      </c>
      <c r="AM53" s="104">
        <f t="shared" si="178"/>
        <v>458.04704502748746</v>
      </c>
      <c r="AN53" s="104">
        <f t="shared" si="178"/>
        <v>150.84365780158117</v>
      </c>
      <c r="AO53" s="104">
        <f t="shared" si="178"/>
        <v>465.26818607698902</v>
      </c>
      <c r="AP53" s="104">
        <f t="shared" si="178"/>
        <v>457.30092712957503</v>
      </c>
      <c r="AQ53" s="104">
        <f t="shared" si="178"/>
        <v>294.20287962786034</v>
      </c>
      <c r="AR53" s="122">
        <f t="shared" si="178"/>
        <v>425.08938826704957</v>
      </c>
      <c r="AT53" s="173"/>
      <c r="AU53" s="173"/>
      <c r="AV53" s="189">
        <f t="shared" si="154"/>
        <v>0.12</v>
      </c>
      <c r="AW53" s="179" t="str">
        <f t="shared" si="190"/>
        <v>JP</v>
      </c>
      <c r="AX53" s="104">
        <f t="shared" si="179"/>
        <v>77.812295519559711</v>
      </c>
      <c r="AY53" s="104">
        <f t="shared" si="179"/>
        <v>76.812137479462535</v>
      </c>
      <c r="AZ53" s="104">
        <f t="shared" si="179"/>
        <v>74.411758183229338</v>
      </c>
      <c r="BA53" s="104">
        <f t="shared" si="179"/>
        <v>130.67064793869511</v>
      </c>
      <c r="BB53" s="104">
        <f t="shared" si="179"/>
        <v>74.611789791248782</v>
      </c>
      <c r="BC53" s="104">
        <f t="shared" si="179"/>
        <v>74.011694967190465</v>
      </c>
      <c r="BD53" s="104">
        <f t="shared" si="179"/>
        <v>252.41193126075689</v>
      </c>
      <c r="BE53" s="104">
        <f t="shared" si="179"/>
        <v>271.98550601290083</v>
      </c>
      <c r="BF53" s="104">
        <f t="shared" si="179"/>
        <v>151.6239588787308</v>
      </c>
      <c r="BG53" s="104">
        <f t="shared" si="179"/>
        <v>149.62364279853642</v>
      </c>
      <c r="BH53" s="104">
        <f t="shared" si="179"/>
        <v>145.02291581408946</v>
      </c>
      <c r="BI53" s="104">
        <f t="shared" si="179"/>
        <v>251.64393021361468</v>
      </c>
      <c r="BJ53" s="104">
        <f t="shared" si="179"/>
        <v>145.42297903012835</v>
      </c>
      <c r="BK53" s="104">
        <f t="shared" si="179"/>
        <v>144.02275777399228</v>
      </c>
      <c r="BL53" s="104">
        <f t="shared" si="179"/>
        <v>485.41633418507138</v>
      </c>
      <c r="BM53" s="122">
        <f t="shared" si="179"/>
        <v>412.03593757716033</v>
      </c>
      <c r="BO53" s="173"/>
      <c r="BP53" s="173"/>
      <c r="BQ53" s="189">
        <f t="shared" si="156"/>
        <v>0.21</v>
      </c>
      <c r="BR53" s="179" t="str">
        <f t="shared" si="191"/>
        <v>JP</v>
      </c>
      <c r="BS53" s="104">
        <f t="shared" si="180"/>
        <v>6.1772260951501394</v>
      </c>
      <c r="BT53" s="104">
        <f t="shared" si="180"/>
        <v>7.4399256207728151</v>
      </c>
      <c r="BU53" s="104">
        <f t="shared" si="180"/>
        <v>5.5471265298889225</v>
      </c>
      <c r="BV53" s="104">
        <f t="shared" si="180"/>
        <v>9.583701869843587</v>
      </c>
      <c r="BW53" s="104">
        <f t="shared" si="180"/>
        <v>7.0136082561813957</v>
      </c>
      <c r="BX53" s="104">
        <f t="shared" si="180"/>
        <v>5.4796158621823627</v>
      </c>
      <c r="BY53" s="104">
        <f t="shared" si="180"/>
        <v>39.722385676369377</v>
      </c>
      <c r="BZ53" s="104">
        <f t="shared" si="180"/>
        <v>55.515715529348299</v>
      </c>
      <c r="CA53" s="104">
        <f t="shared" si="180"/>
        <v>11.746856180941245</v>
      </c>
      <c r="CB53" s="104">
        <f t="shared" si="180"/>
        <v>14.150986069824814</v>
      </c>
      <c r="CC53" s="104">
        <f t="shared" si="180"/>
        <v>10.55416771812537</v>
      </c>
      <c r="CD53" s="104">
        <f t="shared" si="180"/>
        <v>15.972836449739313</v>
      </c>
      <c r="CE53" s="104">
        <f t="shared" si="180"/>
        <v>13.339607859795986</v>
      </c>
      <c r="CF53" s="104">
        <f t="shared" si="180"/>
        <v>10.419146382712256</v>
      </c>
      <c r="CG53" s="104">
        <f t="shared" si="180"/>
        <v>55.80869169009658</v>
      </c>
      <c r="CH53" s="122">
        <f t="shared" si="180"/>
        <v>72.819102426209056</v>
      </c>
      <c r="CL53" s="214">
        <f t="shared" si="126"/>
        <v>0.64771604904798907</v>
      </c>
      <c r="CM53" s="179" t="str">
        <f t="shared" si="127"/>
        <v>NV, US</v>
      </c>
      <c r="CN53" s="104" t="e">
        <f t="shared" ca="1" si="142"/>
        <v>#NAME?</v>
      </c>
      <c r="CO53" s="104" t="e">
        <f t="shared" ca="1" si="142"/>
        <v>#NAME?</v>
      </c>
      <c r="CP53" s="104" t="e">
        <f t="shared" ca="1" si="142"/>
        <v>#NAME?</v>
      </c>
      <c r="CQ53" s="104" t="e">
        <f t="shared" ca="1" si="142"/>
        <v>#NAME?</v>
      </c>
      <c r="CR53" s="104" t="e">
        <f t="shared" ca="1" si="142"/>
        <v>#NAME?</v>
      </c>
      <c r="CS53" s="104" t="e">
        <f t="shared" ca="1" si="142"/>
        <v>#NAME?</v>
      </c>
      <c r="CT53" s="104" t="e">
        <f t="shared" ca="1" si="142"/>
        <v>#NAME?</v>
      </c>
      <c r="CU53" s="104" t="e">
        <f t="shared" ca="1" si="142"/>
        <v>#NAME?</v>
      </c>
      <c r="CV53" s="104" t="e">
        <f t="shared" ca="1" si="142"/>
        <v>#NAME?</v>
      </c>
      <c r="CW53" s="104" t="e">
        <f t="shared" ca="1" si="142"/>
        <v>#NAME?</v>
      </c>
      <c r="CX53" s="104" t="e">
        <f t="shared" ca="1" si="142"/>
        <v>#NAME?</v>
      </c>
      <c r="CY53" s="104" t="e">
        <f t="shared" ca="1" si="142"/>
        <v>#NAME?</v>
      </c>
      <c r="CZ53" s="104" t="e">
        <f t="shared" ca="1" si="142"/>
        <v>#NAME?</v>
      </c>
      <c r="DA53" s="104" t="e">
        <f t="shared" ca="1" si="142"/>
        <v>#NAME?</v>
      </c>
      <c r="DB53" s="104" t="e">
        <f t="shared" ca="1" si="142"/>
        <v>#NAME?</v>
      </c>
      <c r="DC53" s="122" t="e">
        <f t="shared" ca="1" si="142"/>
        <v>#NAME?</v>
      </c>
      <c r="DG53" s="189">
        <f t="shared" si="158"/>
        <v>0.33</v>
      </c>
      <c r="DH53" s="179" t="str">
        <f t="shared" si="192"/>
        <v>JP</v>
      </c>
      <c r="DI53" s="104">
        <f t="shared" si="193"/>
        <v>5.0511440169057735</v>
      </c>
      <c r="DJ53" s="104">
        <f t="shared" si="193"/>
        <v>4.9814730649484531</v>
      </c>
      <c r="DK53" s="104">
        <f t="shared" si="193"/>
        <v>4.5460296152151969</v>
      </c>
      <c r="DL53" s="104">
        <f t="shared" si="193"/>
        <v>7.3296018676350378</v>
      </c>
      <c r="DM53" s="104">
        <f t="shared" si="193"/>
        <v>4.7027892571191696</v>
      </c>
      <c r="DN53" s="104">
        <f t="shared" si="193"/>
        <v>4.4937764012472066</v>
      </c>
      <c r="DO53" s="104">
        <f t="shared" si="193"/>
        <v>19.001633305451314</v>
      </c>
      <c r="DP53" s="104">
        <f t="shared" si="193"/>
        <v>39.66060532287252</v>
      </c>
      <c r="DQ53" s="104">
        <f t="shared" si="193"/>
        <v>9.4926672041849898</v>
      </c>
      <c r="DR53" s="104">
        <f t="shared" si="193"/>
        <v>9.3359075622810188</v>
      </c>
      <c r="DS53" s="104">
        <f t="shared" si="193"/>
        <v>8.5346916147718268</v>
      </c>
      <c r="DT53" s="104">
        <f t="shared" si="193"/>
        <v>12.216003112725062</v>
      </c>
      <c r="DU53" s="104">
        <f t="shared" si="193"/>
        <v>8.8133754226011085</v>
      </c>
      <c r="DV53" s="104">
        <f t="shared" si="193"/>
        <v>8.4301851868358444</v>
      </c>
      <c r="DW53" s="104">
        <f t="shared" si="193"/>
        <v>26.656012664968323</v>
      </c>
      <c r="DX53" s="122">
        <f t="shared" si="193"/>
        <v>38.083013330460332</v>
      </c>
      <c r="EB53" s="189" t="str">
        <f t="shared" si="160"/>
        <v>-</v>
      </c>
      <c r="EC53" s="179" t="str">
        <f>EC102</f>
        <v>JP</v>
      </c>
      <c r="ED53" s="104">
        <f t="shared" si="194"/>
        <v>24.125249620987749</v>
      </c>
      <c r="EE53" s="104">
        <f t="shared" si="194"/>
        <v>24.345349866822154</v>
      </c>
      <c r="EF53" s="104">
        <f t="shared" si="194"/>
        <v>23.480004995911354</v>
      </c>
      <c r="EG53" s="104">
        <f t="shared" si="194"/>
        <v>8.5170472111638524</v>
      </c>
      <c r="EH53" s="104">
        <f t="shared" si="194"/>
        <v>23.998300761147856</v>
      </c>
      <c r="EI53" s="104">
        <f t="shared" si="194"/>
        <v>23.284227660131279</v>
      </c>
      <c r="EJ53" s="104">
        <f t="shared" si="194"/>
        <v>44.302912448167994</v>
      </c>
      <c r="EK53" s="104">
        <f t="shared" si="194"/>
        <v>64.019427978563499</v>
      </c>
      <c r="EL53" s="104">
        <f t="shared" si="194"/>
        <v>37.931818467682184</v>
      </c>
      <c r="EM53" s="104">
        <f t="shared" si="194"/>
        <v>37.986989985616461</v>
      </c>
      <c r="EN53" s="104">
        <f t="shared" si="194"/>
        <v>36.690621006377555</v>
      </c>
      <c r="EO53" s="104">
        <f t="shared" si="194"/>
        <v>15.436015512801049</v>
      </c>
      <c r="EP53" s="104">
        <f t="shared" si="194"/>
        <v>37.291445412387503</v>
      </c>
      <c r="EQ53" s="104">
        <f t="shared" si="194"/>
        <v>36.336485247571545</v>
      </c>
      <c r="ER53" s="104">
        <f t="shared" si="194"/>
        <v>71.127848431905363</v>
      </c>
      <c r="ES53" s="122">
        <f t="shared" si="194"/>
        <v>93.664504348622842</v>
      </c>
      <c r="EW53" s="189" t="str">
        <f t="shared" si="163"/>
        <v>-</v>
      </c>
      <c r="EX53" s="179" t="str">
        <f>EX102</f>
        <v>JP</v>
      </c>
      <c r="EY53" s="104" t="e">
        <f t="shared" ca="1" si="195"/>
        <v>#NAME?</v>
      </c>
      <c r="EZ53" s="104" t="e">
        <f t="shared" ca="1" si="195"/>
        <v>#NAME?</v>
      </c>
      <c r="FA53" s="104" t="e">
        <f t="shared" ca="1" si="195"/>
        <v>#NAME?</v>
      </c>
      <c r="FB53" s="104" t="e">
        <f t="shared" ca="1" si="195"/>
        <v>#NAME?</v>
      </c>
      <c r="FC53" s="104" t="e">
        <f t="shared" ca="1" si="195"/>
        <v>#NAME?</v>
      </c>
      <c r="FD53" s="104" t="e">
        <f t="shared" ca="1" si="195"/>
        <v>#NAME?</v>
      </c>
      <c r="FE53" s="104" t="e">
        <f t="shared" ca="1" si="195"/>
        <v>#NAME?</v>
      </c>
      <c r="FF53" s="104" t="e">
        <f t="shared" ca="1" si="195"/>
        <v>#NAME?</v>
      </c>
      <c r="FG53" s="104" t="e">
        <f t="shared" ca="1" si="195"/>
        <v>#NAME?</v>
      </c>
      <c r="FH53" s="104" t="e">
        <f t="shared" ca="1" si="195"/>
        <v>#NAME?</v>
      </c>
      <c r="FI53" s="104" t="e">
        <f t="shared" ca="1" si="195"/>
        <v>#NAME?</v>
      </c>
      <c r="FJ53" s="104" t="e">
        <f t="shared" ca="1" si="195"/>
        <v>#NAME?</v>
      </c>
      <c r="FK53" s="104" t="e">
        <f t="shared" ca="1" si="195"/>
        <v>#NAME?</v>
      </c>
      <c r="FL53" s="104" t="e">
        <f t="shared" ca="1" si="195"/>
        <v>#NAME?</v>
      </c>
      <c r="FM53" s="104" t="e">
        <f t="shared" ca="1" si="195"/>
        <v>#NAME?</v>
      </c>
      <c r="FN53" s="122" t="e">
        <f t="shared" ca="1" si="195"/>
        <v>#NAME?</v>
      </c>
      <c r="FR53" s="189">
        <f t="shared" si="166"/>
        <v>0.19</v>
      </c>
      <c r="FS53" s="179" t="str">
        <f t="shared" si="196"/>
        <v>JP</v>
      </c>
      <c r="FT53" s="104">
        <f t="shared" si="197"/>
        <v>14.18479605394022</v>
      </c>
      <c r="FU53" s="104">
        <f t="shared" si="197"/>
        <v>13.959640561020533</v>
      </c>
      <c r="FV53" s="104">
        <f t="shared" si="197"/>
        <v>12.788831997838166</v>
      </c>
      <c r="FW53" s="104">
        <f t="shared" si="197"/>
        <v>19.625115651612134</v>
      </c>
      <c r="FX53" s="104">
        <f t="shared" si="197"/>
        <v>13.1941118850936</v>
      </c>
      <c r="FY53" s="104">
        <f t="shared" si="197"/>
        <v>12.653738702086354</v>
      </c>
      <c r="FZ53" s="104">
        <f t="shared" si="197"/>
        <v>40.868815739373552</v>
      </c>
      <c r="GA53" s="104">
        <f t="shared" si="197"/>
        <v>85.170768625443955</v>
      </c>
      <c r="GB53" s="104">
        <f t="shared" si="197"/>
        <v>26.208099375851454</v>
      </c>
      <c r="GC53" s="104">
        <f t="shared" si="197"/>
        <v>25.802819488596018</v>
      </c>
      <c r="GD53" s="104">
        <f t="shared" si="197"/>
        <v>23.641326756567032</v>
      </c>
      <c r="GE53" s="104">
        <f t="shared" si="197"/>
        <v>9.1583873040856609</v>
      </c>
      <c r="GF53" s="104">
        <f t="shared" si="197"/>
        <v>24.406855432493966</v>
      </c>
      <c r="GG53" s="104">
        <f t="shared" si="197"/>
        <v>23.371140165063409</v>
      </c>
      <c r="GH53" s="104">
        <f t="shared" si="197"/>
        <v>57.361614078766117</v>
      </c>
      <c r="GI53" s="122">
        <f t="shared" si="197"/>
        <v>81.770719123234244</v>
      </c>
      <c r="GM53" s="189" t="str">
        <f t="shared" si="168"/>
        <v>-</v>
      </c>
      <c r="GN53" s="179" t="str">
        <f>GN102</f>
        <v>JP</v>
      </c>
      <c r="GO53" s="104">
        <f t="shared" si="198"/>
        <v>30.671513229646507</v>
      </c>
      <c r="GP53" s="104">
        <f t="shared" si="198"/>
        <v>30.838206236329363</v>
      </c>
      <c r="GQ53" s="104">
        <f t="shared" si="198"/>
        <v>29.838048196232194</v>
      </c>
      <c r="GR53" s="104">
        <f t="shared" si="198"/>
        <v>2.1683981952662226</v>
      </c>
      <c r="GS53" s="104">
        <f t="shared" si="198"/>
        <v>30.171434209597923</v>
      </c>
      <c r="GT53" s="104">
        <f t="shared" si="198"/>
        <v>29.838048196232194</v>
      </c>
      <c r="GU53" s="104">
        <f t="shared" si="198"/>
        <v>44.732780718157514</v>
      </c>
      <c r="GV53" s="104">
        <f t="shared" si="198"/>
        <v>42.616194709275973</v>
      </c>
      <c r="GW53" s="104">
        <f t="shared" si="198"/>
        <v>45.34049781773831</v>
      </c>
      <c r="GX53" s="104">
        <f t="shared" si="198"/>
        <v>45.507190824421173</v>
      </c>
      <c r="GY53" s="104">
        <f t="shared" si="198"/>
        <v>44.340339777641148</v>
      </c>
      <c r="GZ53" s="104">
        <f t="shared" si="198"/>
        <v>7.7442792688079374</v>
      </c>
      <c r="HA53" s="104">
        <f t="shared" si="198"/>
        <v>44.840418797689736</v>
      </c>
      <c r="HB53" s="104">
        <f t="shared" si="198"/>
        <v>44.173646770958271</v>
      </c>
      <c r="HC53" s="104">
        <f t="shared" si="198"/>
        <v>63.414732217272977</v>
      </c>
      <c r="HD53" s="122">
        <f t="shared" si="198"/>
        <v>55.899001173991799</v>
      </c>
      <c r="HH53" s="189" t="str">
        <f t="shared" si="171"/>
        <v>-</v>
      </c>
      <c r="HI53" s="179" t="str">
        <f>HI102</f>
        <v>JP</v>
      </c>
      <c r="HJ53" s="104" t="e">
        <f t="shared" ca="1" si="199"/>
        <v>#NAME?</v>
      </c>
      <c r="HK53" s="104" t="e">
        <f t="shared" ca="1" si="199"/>
        <v>#NAME?</v>
      </c>
      <c r="HL53" s="104" t="e">
        <f t="shared" ca="1" si="199"/>
        <v>#NAME?</v>
      </c>
      <c r="HM53" s="104" t="e">
        <f t="shared" ca="1" si="199"/>
        <v>#NAME?</v>
      </c>
      <c r="HN53" s="104" t="e">
        <f t="shared" ca="1" si="199"/>
        <v>#NAME?</v>
      </c>
      <c r="HO53" s="104" t="e">
        <f t="shared" ca="1" si="199"/>
        <v>#NAME?</v>
      </c>
      <c r="HP53" s="104" t="e">
        <f t="shared" ca="1" si="199"/>
        <v>#NAME?</v>
      </c>
      <c r="HQ53" s="104" t="e">
        <f t="shared" ca="1" si="199"/>
        <v>#NAME?</v>
      </c>
      <c r="HR53" s="104" t="e">
        <f t="shared" ca="1" si="199"/>
        <v>#NAME?</v>
      </c>
      <c r="HS53" s="104" t="e">
        <f t="shared" ca="1" si="199"/>
        <v>#NAME?</v>
      </c>
      <c r="HT53" s="104" t="e">
        <f t="shared" ca="1" si="199"/>
        <v>#NAME?</v>
      </c>
      <c r="HU53" s="104" t="e">
        <f t="shared" ca="1" si="199"/>
        <v>#NAME?</v>
      </c>
      <c r="HV53" s="104" t="e">
        <f t="shared" ca="1" si="199"/>
        <v>#NAME?</v>
      </c>
      <c r="HW53" s="104" t="e">
        <f t="shared" ca="1" si="199"/>
        <v>#NAME?</v>
      </c>
      <c r="HX53" s="104" t="e">
        <f t="shared" ca="1" si="199"/>
        <v>#NAME?</v>
      </c>
      <c r="HY53" s="122" t="e">
        <f t="shared" ca="1" si="199"/>
        <v>#NAME?</v>
      </c>
      <c r="IC53" s="189" t="str">
        <f t="shared" si="174"/>
        <v>-</v>
      </c>
      <c r="ID53" s="179" t="str">
        <f>ID102</f>
        <v>JP</v>
      </c>
      <c r="IE53" s="104" t="e">
        <f t="shared" ca="1" si="200"/>
        <v>#NAME?</v>
      </c>
      <c r="IF53" s="104" t="e">
        <f t="shared" ca="1" si="200"/>
        <v>#NAME?</v>
      </c>
      <c r="IG53" s="104" t="e">
        <f t="shared" ca="1" si="200"/>
        <v>#NAME?</v>
      </c>
      <c r="IH53" s="104" t="e">
        <f t="shared" ca="1" si="200"/>
        <v>#NAME?</v>
      </c>
      <c r="II53" s="104" t="e">
        <f t="shared" ca="1" si="200"/>
        <v>#NAME?</v>
      </c>
      <c r="IJ53" s="104" t="e">
        <f t="shared" ca="1" si="200"/>
        <v>#NAME?</v>
      </c>
      <c r="IK53" s="104" t="e">
        <f t="shared" ca="1" si="200"/>
        <v>#NAME?</v>
      </c>
      <c r="IL53" s="104" t="e">
        <f t="shared" ca="1" si="200"/>
        <v>#NAME?</v>
      </c>
      <c r="IM53" s="104" t="e">
        <f t="shared" ca="1" si="200"/>
        <v>#NAME?</v>
      </c>
      <c r="IN53" s="104" t="e">
        <f t="shared" ca="1" si="200"/>
        <v>#NAME?</v>
      </c>
      <c r="IO53" s="104" t="e">
        <f t="shared" ca="1" si="200"/>
        <v>#NAME?</v>
      </c>
      <c r="IP53" s="104" t="e">
        <f t="shared" ca="1" si="200"/>
        <v>#NAME?</v>
      </c>
      <c r="IQ53" s="104" t="e">
        <f t="shared" ca="1" si="200"/>
        <v>#NAME?</v>
      </c>
      <c r="IR53" s="104" t="e">
        <f t="shared" ca="1" si="200"/>
        <v>#NAME?</v>
      </c>
      <c r="IS53" s="104" t="e">
        <f t="shared" ca="1" si="200"/>
        <v>#NAME?</v>
      </c>
      <c r="IT53" s="122" t="e">
        <f t="shared" ca="1" si="200"/>
        <v>#NAME?</v>
      </c>
    </row>
    <row r="54" spans="4:254" x14ac:dyDescent="0.2">
      <c r="F54" s="189">
        <f t="shared" si="150"/>
        <v>0.15</v>
      </c>
      <c r="G54" s="179" t="str">
        <f t="shared" si="188"/>
        <v>KR</v>
      </c>
      <c r="H54" s="104">
        <f t="shared" si="177"/>
        <v>375.72127628268782</v>
      </c>
      <c r="I54" s="104">
        <f t="shared" si="177"/>
        <v>346.28537126473907</v>
      </c>
      <c r="J54" s="104">
        <f t="shared" si="177"/>
        <v>344.74979651201897</v>
      </c>
      <c r="K54" s="104">
        <f t="shared" si="177"/>
        <v>511.53412000833919</v>
      </c>
      <c r="L54" s="104">
        <f t="shared" si="177"/>
        <v>333.4658011737589</v>
      </c>
      <c r="M54" s="104">
        <f t="shared" si="177"/>
        <v>336.66319237815992</v>
      </c>
      <c r="N54" s="104">
        <f t="shared" si="177"/>
        <v>269.10734336339243</v>
      </c>
      <c r="O54" s="104">
        <f t="shared" si="177"/>
        <v>235.83682860165547</v>
      </c>
      <c r="P54" s="104">
        <f t="shared" si="177"/>
        <v>737.05337735065098</v>
      </c>
      <c r="Q54" s="104">
        <f t="shared" si="177"/>
        <v>679.06471033052617</v>
      </c>
      <c r="R54" s="104">
        <f t="shared" si="177"/>
        <v>676.38362937897625</v>
      </c>
      <c r="S54" s="104">
        <f t="shared" si="177"/>
        <v>996.33045781731028</v>
      </c>
      <c r="T54" s="104">
        <f t="shared" si="177"/>
        <v>653.98505872164071</v>
      </c>
      <c r="U54" s="104">
        <f t="shared" si="177"/>
        <v>660.4211898608271</v>
      </c>
      <c r="V54" s="104">
        <f t="shared" si="177"/>
        <v>496.86588166209987</v>
      </c>
      <c r="W54" s="122">
        <f t="shared" si="177"/>
        <v>299.75996997145461</v>
      </c>
      <c r="Y54" s="173"/>
      <c r="Z54" s="173"/>
      <c r="AA54" s="189">
        <f t="shared" si="152"/>
        <v>0.06</v>
      </c>
      <c r="AB54" s="179" t="str">
        <f t="shared" si="189"/>
        <v>KR</v>
      </c>
      <c r="AC54" s="104">
        <f t="shared" si="178"/>
        <v>262.15900083125132</v>
      </c>
      <c r="AD54" s="104">
        <f t="shared" si="178"/>
        <v>268.28007659998792</v>
      </c>
      <c r="AE54" s="104">
        <f t="shared" si="178"/>
        <v>261.73160864462506</v>
      </c>
      <c r="AF54" s="104">
        <f t="shared" si="178"/>
        <v>311.64245356212274</v>
      </c>
      <c r="AG54" s="104">
        <f t="shared" si="178"/>
        <v>265.81305765971882</v>
      </c>
      <c r="AH54" s="104">
        <f t="shared" si="178"/>
        <v>261.34959028603106</v>
      </c>
      <c r="AI54" s="104">
        <f t="shared" si="178"/>
        <v>208.66148774447785</v>
      </c>
      <c r="AJ54" s="104">
        <f t="shared" si="178"/>
        <v>404.10943353227378</v>
      </c>
      <c r="AK54" s="104">
        <f t="shared" si="178"/>
        <v>503.22648998687038</v>
      </c>
      <c r="AL54" s="104">
        <f t="shared" si="178"/>
        <v>515.24835890760642</v>
      </c>
      <c r="AM54" s="104">
        <f t="shared" si="178"/>
        <v>502.74347826910787</v>
      </c>
      <c r="AN54" s="104">
        <f t="shared" si="178"/>
        <v>165.56304864591161</v>
      </c>
      <c r="AO54" s="104">
        <f t="shared" si="178"/>
        <v>510.66926145603003</v>
      </c>
      <c r="AP54" s="104">
        <f t="shared" si="178"/>
        <v>501.92455385671957</v>
      </c>
      <c r="AQ54" s="104">
        <f t="shared" si="178"/>
        <v>322.91132674378935</v>
      </c>
      <c r="AR54" s="122">
        <f t="shared" si="178"/>
        <v>466.56979878527329</v>
      </c>
      <c r="AT54" s="173"/>
      <c r="AU54" s="173"/>
      <c r="AV54" s="189">
        <f t="shared" si="154"/>
        <v>0.04</v>
      </c>
      <c r="AW54" s="179" t="str">
        <f t="shared" si="190"/>
        <v>KR</v>
      </c>
      <c r="AX54" s="104">
        <f t="shared" si="179"/>
        <v>85.405253731654568</v>
      </c>
      <c r="AY54" s="104">
        <f t="shared" si="179"/>
        <v>84.307499827648698</v>
      </c>
      <c r="AZ54" s="104">
        <f t="shared" si="179"/>
        <v>81.672890458034701</v>
      </c>
      <c r="BA54" s="104">
        <f t="shared" si="179"/>
        <v>143.42154755836339</v>
      </c>
      <c r="BB54" s="104">
        <f t="shared" si="179"/>
        <v>81.892441238835872</v>
      </c>
      <c r="BC54" s="104">
        <f t="shared" si="179"/>
        <v>81.233788896432358</v>
      </c>
      <c r="BD54" s="104">
        <f t="shared" si="179"/>
        <v>277.04239915146866</v>
      </c>
      <c r="BE54" s="104">
        <f t="shared" si="179"/>
        <v>298.52597198504668</v>
      </c>
      <c r="BF54" s="104">
        <f t="shared" si="179"/>
        <v>166.41949184728583</v>
      </c>
      <c r="BG54" s="104">
        <f t="shared" si="179"/>
        <v>164.22398403927409</v>
      </c>
      <c r="BH54" s="104">
        <f t="shared" si="179"/>
        <v>159.17431608084721</v>
      </c>
      <c r="BI54" s="104">
        <f t="shared" si="179"/>
        <v>276.19945622247008</v>
      </c>
      <c r="BJ54" s="104">
        <f t="shared" si="179"/>
        <v>159.61341764244958</v>
      </c>
      <c r="BK54" s="104">
        <f t="shared" si="179"/>
        <v>158.07656217684132</v>
      </c>
      <c r="BL54" s="104">
        <f t="shared" si="179"/>
        <v>532.78347476774491</v>
      </c>
      <c r="BM54" s="122">
        <f t="shared" si="179"/>
        <v>452.24258660370481</v>
      </c>
      <c r="BO54" s="173"/>
      <c r="BP54" s="173"/>
      <c r="BQ54" s="189">
        <f t="shared" si="156"/>
        <v>0.28000000000000003</v>
      </c>
      <c r="BR54" s="179" t="str">
        <f t="shared" si="191"/>
        <v>KR</v>
      </c>
      <c r="BS54" s="104">
        <f t="shared" si="180"/>
        <v>6.7800025496160883</v>
      </c>
      <c r="BT54" s="104">
        <f t="shared" si="180"/>
        <v>8.1659168534234645</v>
      </c>
      <c r="BU54" s="104">
        <f t="shared" si="180"/>
        <v>6.0884175900924067</v>
      </c>
      <c r="BV54" s="104">
        <f t="shared" si="180"/>
        <v>10.518883737040987</v>
      </c>
      <c r="BW54" s="104">
        <f t="shared" si="180"/>
        <v>7.6979992518409741</v>
      </c>
      <c r="BX54" s="104">
        <f t="shared" si="180"/>
        <v>6.0143192015720119</v>
      </c>
      <c r="BY54" s="104">
        <f t="shared" si="180"/>
        <v>43.598513639328296</v>
      </c>
      <c r="BZ54" s="104">
        <f t="shared" si="180"/>
        <v>60.932963604531047</v>
      </c>
      <c r="CA54" s="104">
        <f t="shared" si="180"/>
        <v>12.893119602548623</v>
      </c>
      <c r="CB54" s="104">
        <f t="shared" si="180"/>
        <v>15.53184554930267</v>
      </c>
      <c r="CC54" s="104">
        <f t="shared" si="180"/>
        <v>11.584048072021654</v>
      </c>
      <c r="CD54" s="104">
        <f t="shared" si="180"/>
        <v>17.531472895068312</v>
      </c>
      <c r="CE54" s="104">
        <f t="shared" si="180"/>
        <v>14.641292694677926</v>
      </c>
      <c r="CF54" s="104">
        <f t="shared" si="180"/>
        <v>11.435851294980869</v>
      </c>
      <c r="CG54" s="104">
        <f t="shared" si="180"/>
        <v>61.254528508624439</v>
      </c>
      <c r="CH54" s="122">
        <f t="shared" si="180"/>
        <v>79.924822647834873</v>
      </c>
      <c r="CL54" s="218">
        <f t="shared" si="126"/>
        <v>0.23814798833990888</v>
      </c>
      <c r="CM54" s="184" t="str">
        <f t="shared" si="127"/>
        <v>CA, US</v>
      </c>
      <c r="CN54" s="128" t="e">
        <f t="shared" ca="1" si="142"/>
        <v>#NAME?</v>
      </c>
      <c r="CO54" s="128" t="e">
        <f t="shared" ca="1" si="142"/>
        <v>#NAME?</v>
      </c>
      <c r="CP54" s="128" t="e">
        <f t="shared" ca="1" si="142"/>
        <v>#NAME?</v>
      </c>
      <c r="CQ54" s="128" t="e">
        <f t="shared" ca="1" si="142"/>
        <v>#NAME?</v>
      </c>
      <c r="CR54" s="128" t="e">
        <f t="shared" ca="1" si="142"/>
        <v>#NAME?</v>
      </c>
      <c r="CS54" s="128" t="e">
        <f t="shared" ca="1" si="142"/>
        <v>#NAME?</v>
      </c>
      <c r="CT54" s="128" t="e">
        <f t="shared" ca="1" si="142"/>
        <v>#NAME?</v>
      </c>
      <c r="CU54" s="128" t="e">
        <f t="shared" ca="1" si="142"/>
        <v>#NAME?</v>
      </c>
      <c r="CV54" s="128" t="e">
        <f t="shared" ca="1" si="142"/>
        <v>#NAME?</v>
      </c>
      <c r="CW54" s="128" t="e">
        <f t="shared" ca="1" si="142"/>
        <v>#NAME?</v>
      </c>
      <c r="CX54" s="128" t="e">
        <f t="shared" ca="1" si="142"/>
        <v>#NAME?</v>
      </c>
      <c r="CY54" s="128" t="e">
        <f t="shared" ca="1" si="142"/>
        <v>#NAME?</v>
      </c>
      <c r="CZ54" s="128" t="e">
        <f t="shared" ca="1" si="142"/>
        <v>#NAME?</v>
      </c>
      <c r="DA54" s="128" t="e">
        <f t="shared" ca="1" si="142"/>
        <v>#NAME?</v>
      </c>
      <c r="DB54" s="128" t="e">
        <f t="shared" ca="1" si="142"/>
        <v>#NAME?</v>
      </c>
      <c r="DC54" s="129" t="e">
        <f t="shared" ca="1" si="142"/>
        <v>#NAME?</v>
      </c>
      <c r="DG54" s="189">
        <f t="shared" si="158"/>
        <v>0.15</v>
      </c>
      <c r="DH54" s="179" t="str">
        <f t="shared" si="192"/>
        <v>KR</v>
      </c>
      <c r="DI54" s="104">
        <f t="shared" si="193"/>
        <v>4.3075793193407819</v>
      </c>
      <c r="DJ54" s="104">
        <f t="shared" si="193"/>
        <v>4.248164432177461</v>
      </c>
      <c r="DK54" s="104">
        <f t="shared" si="193"/>
        <v>3.8768213874067046</v>
      </c>
      <c r="DL54" s="104">
        <f t="shared" si="193"/>
        <v>6.2506318011037694</v>
      </c>
      <c r="DM54" s="104">
        <f t="shared" si="193"/>
        <v>4.0105048835241774</v>
      </c>
      <c r="DN54" s="104">
        <f t="shared" si="193"/>
        <v>3.8322602220342139</v>
      </c>
      <c r="DO54" s="104">
        <f t="shared" si="193"/>
        <v>16.204456334309661</v>
      </c>
      <c r="DP54" s="104">
        <f t="shared" si="193"/>
        <v>33.822279212303357</v>
      </c>
      <c r="DQ54" s="104">
        <f t="shared" si="193"/>
        <v>8.0952783760025078</v>
      </c>
      <c r="DR54" s="104">
        <f t="shared" si="193"/>
        <v>7.9615948798850349</v>
      </c>
      <c r="DS54" s="104">
        <f t="shared" si="193"/>
        <v>7.2783236775068394</v>
      </c>
      <c r="DT54" s="104">
        <f t="shared" si="193"/>
        <v>10.417719668506281</v>
      </c>
      <c r="DU54" s="104">
        <f t="shared" si="193"/>
        <v>7.5159832261601247</v>
      </c>
      <c r="DV54" s="104">
        <f t="shared" si="193"/>
        <v>7.1892013467618598</v>
      </c>
      <c r="DW54" s="104">
        <f t="shared" si="193"/>
        <v>22.732056046590735</v>
      </c>
      <c r="DX54" s="122">
        <f t="shared" si="193"/>
        <v>32.476920097986266</v>
      </c>
      <c r="EB54" s="189" t="str">
        <f t="shared" si="160"/>
        <v>-</v>
      </c>
      <c r="EC54" s="179" t="str">
        <f>EC103</f>
        <v>KR</v>
      </c>
      <c r="ED54" s="104">
        <f t="shared" si="194"/>
        <v>26.479402149266143</v>
      </c>
      <c r="EE54" s="104">
        <f t="shared" si="194"/>
        <v>26.720979874436345</v>
      </c>
      <c r="EF54" s="104">
        <f t="shared" si="194"/>
        <v>25.771194268292071</v>
      </c>
      <c r="EG54" s="104">
        <f t="shared" si="194"/>
        <v>9.3481444450007594</v>
      </c>
      <c r="EH54" s="104">
        <f t="shared" si="194"/>
        <v>26.340065563535365</v>
      </c>
      <c r="EI54" s="104">
        <f t="shared" si="194"/>
        <v>25.556312893496983</v>
      </c>
      <c r="EJ54" s="104">
        <f t="shared" si="194"/>
        <v>48.6260102394223</v>
      </c>
      <c r="EK54" s="104">
        <f t="shared" si="194"/>
        <v>70.266472075614445</v>
      </c>
      <c r="EL54" s="104">
        <f t="shared" si="194"/>
        <v>41.633222090474426</v>
      </c>
      <c r="EM54" s="104">
        <f t="shared" si="194"/>
        <v>41.693777269530329</v>
      </c>
      <c r="EN54" s="104">
        <f t="shared" si="194"/>
        <v>40.270908031931313</v>
      </c>
      <c r="EO54" s="104">
        <f t="shared" si="194"/>
        <v>16.942268733675181</v>
      </c>
      <c r="EP54" s="104">
        <f t="shared" si="194"/>
        <v>40.93036114921599</v>
      </c>
      <c r="EQ54" s="104">
        <f t="shared" si="194"/>
        <v>39.882215549151695</v>
      </c>
      <c r="ER54" s="104">
        <f t="shared" si="194"/>
        <v>78.068535340748937</v>
      </c>
      <c r="ES54" s="122">
        <f t="shared" si="194"/>
        <v>102.8043281094692</v>
      </c>
      <c r="EW54" s="189" t="str">
        <f t="shared" si="163"/>
        <v>-</v>
      </c>
      <c r="EX54" s="179" t="str">
        <f>EX103</f>
        <v>KR</v>
      </c>
      <c r="EY54" s="104" t="e">
        <f t="shared" ca="1" si="195"/>
        <v>#NAME?</v>
      </c>
      <c r="EZ54" s="104" t="e">
        <f t="shared" ca="1" si="195"/>
        <v>#NAME?</v>
      </c>
      <c r="FA54" s="104" t="e">
        <f t="shared" ca="1" si="195"/>
        <v>#NAME?</v>
      </c>
      <c r="FB54" s="104" t="e">
        <f t="shared" ca="1" si="195"/>
        <v>#NAME?</v>
      </c>
      <c r="FC54" s="104" t="e">
        <f t="shared" ca="1" si="195"/>
        <v>#NAME?</v>
      </c>
      <c r="FD54" s="104" t="e">
        <f t="shared" ca="1" si="195"/>
        <v>#NAME?</v>
      </c>
      <c r="FE54" s="104" t="e">
        <f t="shared" ca="1" si="195"/>
        <v>#NAME?</v>
      </c>
      <c r="FF54" s="104" t="e">
        <f t="shared" ca="1" si="195"/>
        <v>#NAME?</v>
      </c>
      <c r="FG54" s="104" t="e">
        <f t="shared" ca="1" si="195"/>
        <v>#NAME?</v>
      </c>
      <c r="FH54" s="104" t="e">
        <f t="shared" ca="1" si="195"/>
        <v>#NAME?</v>
      </c>
      <c r="FI54" s="104" t="e">
        <f t="shared" ca="1" si="195"/>
        <v>#NAME?</v>
      </c>
      <c r="FJ54" s="104" t="e">
        <f t="shared" ca="1" si="195"/>
        <v>#NAME?</v>
      </c>
      <c r="FK54" s="104" t="e">
        <f t="shared" ca="1" si="195"/>
        <v>#NAME?</v>
      </c>
      <c r="FL54" s="104" t="e">
        <f t="shared" ca="1" si="195"/>
        <v>#NAME?</v>
      </c>
      <c r="FM54" s="104" t="e">
        <f t="shared" ca="1" si="195"/>
        <v>#NAME?</v>
      </c>
      <c r="FN54" s="122" t="e">
        <f t="shared" ca="1" si="195"/>
        <v>#NAME?</v>
      </c>
      <c r="FR54" s="189">
        <f t="shared" si="166"/>
        <v>0.06</v>
      </c>
      <c r="FS54" s="179" t="str">
        <f t="shared" si="196"/>
        <v>KR</v>
      </c>
      <c r="FT54" s="104">
        <f t="shared" si="197"/>
        <v>11.447760518373943</v>
      </c>
      <c r="FU54" s="104">
        <f t="shared" si="197"/>
        <v>11.266050033955308</v>
      </c>
      <c r="FV54" s="104">
        <f t="shared" si="197"/>
        <v>10.321155514978413</v>
      </c>
      <c r="FW54" s="104">
        <f t="shared" si="197"/>
        <v>15.838340098139186</v>
      </c>
      <c r="FX54" s="104">
        <f t="shared" si="197"/>
        <v>10.648234386931952</v>
      </c>
      <c r="FY54" s="104">
        <f t="shared" si="197"/>
        <v>10.212129224327231</v>
      </c>
      <c r="FZ54" s="104">
        <f t="shared" si="197"/>
        <v>32.982949735392225</v>
      </c>
      <c r="GA54" s="104">
        <f t="shared" si="197"/>
        <v>68.736593651558522</v>
      </c>
      <c r="GB54" s="104">
        <f t="shared" si="197"/>
        <v>21.151100386328999</v>
      </c>
      <c r="GC54" s="104">
        <f t="shared" si="197"/>
        <v>20.824021514375456</v>
      </c>
      <c r="GD54" s="104">
        <f t="shared" si="197"/>
        <v>19.079600863956575</v>
      </c>
      <c r="GE54" s="104">
        <f t="shared" si="197"/>
        <v>7.3912253791316216</v>
      </c>
      <c r="GF54" s="104">
        <f t="shared" si="197"/>
        <v>19.697416510979931</v>
      </c>
      <c r="GG54" s="104">
        <f t="shared" si="197"/>
        <v>18.861548282654212</v>
      </c>
      <c r="GH54" s="104">
        <f t="shared" si="197"/>
        <v>46.293370621898767</v>
      </c>
      <c r="GI54" s="122">
        <f t="shared" si="197"/>
        <v>65.992602669671868</v>
      </c>
      <c r="GM54" s="189" t="str">
        <f t="shared" si="168"/>
        <v>-</v>
      </c>
      <c r="GN54" s="179" t="str">
        <f>GN103</f>
        <v>KR</v>
      </c>
      <c r="GO54" s="104">
        <f t="shared" si="198"/>
        <v>33.664453056179184</v>
      </c>
      <c r="GP54" s="104">
        <f t="shared" si="198"/>
        <v>33.847412040180146</v>
      </c>
      <c r="GQ54" s="104">
        <f t="shared" si="198"/>
        <v>32.749658136174311</v>
      </c>
      <c r="GR54" s="104">
        <f t="shared" si="198"/>
        <v>2.379991450212668</v>
      </c>
      <c r="GS54" s="104">
        <f t="shared" si="198"/>
        <v>33.115576104176256</v>
      </c>
      <c r="GT54" s="104">
        <f t="shared" si="198"/>
        <v>32.749658136174311</v>
      </c>
      <c r="GU54" s="104">
        <f t="shared" si="198"/>
        <v>49.097825245322156</v>
      </c>
      <c r="GV54" s="104">
        <f t="shared" si="198"/>
        <v>46.774701837557409</v>
      </c>
      <c r="GW54" s="104">
        <f t="shared" si="198"/>
        <v>49.764843648264879</v>
      </c>
      <c r="GX54" s="104">
        <f t="shared" si="198"/>
        <v>49.947802632265848</v>
      </c>
      <c r="GY54" s="104">
        <f t="shared" si="198"/>
        <v>48.66708974425903</v>
      </c>
      <c r="GZ54" s="104">
        <f t="shared" si="198"/>
        <v>8.4999694650452415</v>
      </c>
      <c r="HA54" s="104">
        <f t="shared" si="198"/>
        <v>49.215966696261965</v>
      </c>
      <c r="HB54" s="104">
        <f t="shared" si="198"/>
        <v>48.484130760258061</v>
      </c>
      <c r="HC54" s="104">
        <f t="shared" si="198"/>
        <v>69.602769834488655</v>
      </c>
      <c r="HD54" s="122">
        <f t="shared" si="198"/>
        <v>61.353650431900789</v>
      </c>
      <c r="HH54" s="189" t="str">
        <f t="shared" si="171"/>
        <v>-</v>
      </c>
      <c r="HI54" s="179" t="str">
        <f>HI103</f>
        <v>KR</v>
      </c>
      <c r="HJ54" s="104" t="e">
        <f t="shared" ca="1" si="199"/>
        <v>#NAME?</v>
      </c>
      <c r="HK54" s="104" t="e">
        <f t="shared" ca="1" si="199"/>
        <v>#NAME?</v>
      </c>
      <c r="HL54" s="104" t="e">
        <f t="shared" ca="1" si="199"/>
        <v>#NAME?</v>
      </c>
      <c r="HM54" s="104" t="e">
        <f t="shared" ca="1" si="199"/>
        <v>#NAME?</v>
      </c>
      <c r="HN54" s="104" t="e">
        <f t="shared" ca="1" si="199"/>
        <v>#NAME?</v>
      </c>
      <c r="HO54" s="104" t="e">
        <f t="shared" ca="1" si="199"/>
        <v>#NAME?</v>
      </c>
      <c r="HP54" s="104" t="e">
        <f t="shared" ca="1" si="199"/>
        <v>#NAME?</v>
      </c>
      <c r="HQ54" s="104" t="e">
        <f t="shared" ca="1" si="199"/>
        <v>#NAME?</v>
      </c>
      <c r="HR54" s="104" t="e">
        <f t="shared" ca="1" si="199"/>
        <v>#NAME?</v>
      </c>
      <c r="HS54" s="104" t="e">
        <f t="shared" ca="1" si="199"/>
        <v>#NAME?</v>
      </c>
      <c r="HT54" s="104" t="e">
        <f t="shared" ca="1" si="199"/>
        <v>#NAME?</v>
      </c>
      <c r="HU54" s="104" t="e">
        <f t="shared" ca="1" si="199"/>
        <v>#NAME?</v>
      </c>
      <c r="HV54" s="104" t="e">
        <f t="shared" ca="1" si="199"/>
        <v>#NAME?</v>
      </c>
      <c r="HW54" s="104" t="e">
        <f t="shared" ca="1" si="199"/>
        <v>#NAME?</v>
      </c>
      <c r="HX54" s="104" t="e">
        <f t="shared" ca="1" si="199"/>
        <v>#NAME?</v>
      </c>
      <c r="HY54" s="122" t="e">
        <f t="shared" ca="1" si="199"/>
        <v>#NAME?</v>
      </c>
      <c r="IC54" s="189" t="str">
        <f t="shared" si="174"/>
        <v>-</v>
      </c>
      <c r="ID54" s="179" t="str">
        <f>ID103</f>
        <v>KR</v>
      </c>
      <c r="IE54" s="104" t="e">
        <f t="shared" ca="1" si="200"/>
        <v>#NAME?</v>
      </c>
      <c r="IF54" s="104" t="e">
        <f t="shared" ca="1" si="200"/>
        <v>#NAME?</v>
      </c>
      <c r="IG54" s="104" t="e">
        <f t="shared" ca="1" si="200"/>
        <v>#NAME?</v>
      </c>
      <c r="IH54" s="104" t="e">
        <f t="shared" ca="1" si="200"/>
        <v>#NAME?</v>
      </c>
      <c r="II54" s="104" t="e">
        <f t="shared" ca="1" si="200"/>
        <v>#NAME?</v>
      </c>
      <c r="IJ54" s="104" t="e">
        <f t="shared" ca="1" si="200"/>
        <v>#NAME?</v>
      </c>
      <c r="IK54" s="104" t="e">
        <f t="shared" ca="1" si="200"/>
        <v>#NAME?</v>
      </c>
      <c r="IL54" s="104" t="e">
        <f t="shared" ca="1" si="200"/>
        <v>#NAME?</v>
      </c>
      <c r="IM54" s="104" t="e">
        <f t="shared" ca="1" si="200"/>
        <v>#NAME?</v>
      </c>
      <c r="IN54" s="104" t="e">
        <f t="shared" ca="1" si="200"/>
        <v>#NAME?</v>
      </c>
      <c r="IO54" s="104" t="e">
        <f t="shared" ca="1" si="200"/>
        <v>#NAME?</v>
      </c>
      <c r="IP54" s="104" t="e">
        <f t="shared" ca="1" si="200"/>
        <v>#NAME?</v>
      </c>
      <c r="IQ54" s="104" t="e">
        <f t="shared" ca="1" si="200"/>
        <v>#NAME?</v>
      </c>
      <c r="IR54" s="104" t="e">
        <f t="shared" ca="1" si="200"/>
        <v>#NAME?</v>
      </c>
      <c r="IS54" s="104" t="e">
        <f t="shared" ca="1" si="200"/>
        <v>#NAME?</v>
      </c>
      <c r="IT54" s="122" t="e">
        <f t="shared" ca="1" si="200"/>
        <v>#NAME?</v>
      </c>
    </row>
    <row r="55" spans="4:254" x14ac:dyDescent="0.2">
      <c r="F55" s="190">
        <f t="shared" si="150"/>
        <v>0.1</v>
      </c>
      <c r="G55" s="184" t="str">
        <f t="shared" si="188"/>
        <v>RER</v>
      </c>
      <c r="H55" s="128">
        <f t="shared" si="177"/>
        <v>407.23854566307574</v>
      </c>
      <c r="I55" s="128">
        <f t="shared" si="177"/>
        <v>375.33341836129716</v>
      </c>
      <c r="J55" s="128">
        <f t="shared" si="177"/>
        <v>373.66903236952766</v>
      </c>
      <c r="K55" s="128">
        <f t="shared" si="177"/>
        <v>554.4440100658627</v>
      </c>
      <c r="L55" s="128">
        <f t="shared" si="177"/>
        <v>361.43848238234898</v>
      </c>
      <c r="M55" s="128">
        <f t="shared" si="177"/>
        <v>364.90408581284657</v>
      </c>
      <c r="N55" s="128">
        <f t="shared" si="177"/>
        <v>291.68133416034482</v>
      </c>
      <c r="O55" s="128">
        <f t="shared" si="177"/>
        <v>255.61993199786116</v>
      </c>
      <c r="P55" s="128">
        <f t="shared" si="177"/>
        <v>798.8808843566884</v>
      </c>
      <c r="Q55" s="128">
        <f t="shared" si="177"/>
        <v>736.02785496250453</v>
      </c>
      <c r="R55" s="128">
        <f t="shared" si="177"/>
        <v>733.12187231942244</v>
      </c>
      <c r="S55" s="128">
        <f t="shared" si="177"/>
        <v>1079.9073468920915</v>
      </c>
      <c r="T55" s="128">
        <f t="shared" si="177"/>
        <v>708.84440411301193</v>
      </c>
      <c r="U55" s="128">
        <f t="shared" si="177"/>
        <v>715.82042823054712</v>
      </c>
      <c r="V55" s="128">
        <f t="shared" si="177"/>
        <v>538.5453308357105</v>
      </c>
      <c r="W55" s="129">
        <f t="shared" si="177"/>
        <v>324.90524738699037</v>
      </c>
      <c r="Y55" s="173"/>
      <c r="Z55" s="173"/>
      <c r="AA55" s="190">
        <f t="shared" si="152"/>
        <v>0</v>
      </c>
      <c r="AB55" s="184" t="str">
        <f t="shared" si="189"/>
        <v>RER</v>
      </c>
      <c r="AC55" s="128">
        <f t="shared" si="178"/>
        <v>284.1501319469545</v>
      </c>
      <c r="AD55" s="128">
        <f t="shared" si="178"/>
        <v>290.78467236642831</v>
      </c>
      <c r="AE55" s="128">
        <f t="shared" si="178"/>
        <v>283.68688809174489</v>
      </c>
      <c r="AF55" s="128">
        <f t="shared" si="178"/>
        <v>337.78448963860097</v>
      </c>
      <c r="AG55" s="128">
        <f t="shared" si="178"/>
        <v>288.11070826384025</v>
      </c>
      <c r="AH55" s="128">
        <f t="shared" si="178"/>
        <v>283.27282423486236</v>
      </c>
      <c r="AI55" s="128">
        <f t="shared" si="178"/>
        <v>226.16499562037259</v>
      </c>
      <c r="AJ55" s="128">
        <f t="shared" si="178"/>
        <v>438.00803518135888</v>
      </c>
      <c r="AK55" s="128">
        <f t="shared" si="178"/>
        <v>545.43949692962929</v>
      </c>
      <c r="AL55" s="128">
        <f t="shared" si="178"/>
        <v>558.46981680895681</v>
      </c>
      <c r="AM55" s="128">
        <f t="shared" si="178"/>
        <v>544.91596791518009</v>
      </c>
      <c r="AN55" s="128">
        <f t="shared" si="178"/>
        <v>179.4512565622646</v>
      </c>
      <c r="AO55" s="128">
        <f t="shared" si="178"/>
        <v>553.50660310682292</v>
      </c>
      <c r="AP55" s="128">
        <f t="shared" si="178"/>
        <v>544.02834826795504</v>
      </c>
      <c r="AQ55" s="128">
        <f t="shared" si="178"/>
        <v>349.99864895150273</v>
      </c>
      <c r="AR55" s="129">
        <f t="shared" si="178"/>
        <v>505.70786990692301</v>
      </c>
      <c r="AT55" s="173"/>
      <c r="AU55" s="173"/>
      <c r="AV55" s="190">
        <f t="shared" si="154"/>
        <v>0.17</v>
      </c>
      <c r="AW55" s="184" t="str">
        <f t="shared" si="190"/>
        <v>RER</v>
      </c>
      <c r="AX55" s="128">
        <f t="shared" si="179"/>
        <v>92.569448463963823</v>
      </c>
      <c r="AY55" s="128">
        <f t="shared" si="179"/>
        <v>91.37960979476118</v>
      </c>
      <c r="AZ55" s="128">
        <f t="shared" si="179"/>
        <v>88.523996988674909</v>
      </c>
      <c r="BA55" s="128">
        <f t="shared" si="179"/>
        <v>155.45242213132229</v>
      </c>
      <c r="BB55" s="128">
        <f t="shared" si="179"/>
        <v>88.761964722515444</v>
      </c>
      <c r="BC55" s="128">
        <f t="shared" si="179"/>
        <v>88.048061520993855</v>
      </c>
      <c r="BD55" s="128">
        <f t="shared" si="179"/>
        <v>300.28201978257778</v>
      </c>
      <c r="BE55" s="128">
        <f t="shared" si="179"/>
        <v>323.56773584037819</v>
      </c>
      <c r="BF55" s="128">
        <f t="shared" si="179"/>
        <v>180.37954225111719</v>
      </c>
      <c r="BG55" s="128">
        <f t="shared" si="179"/>
        <v>177.99986491271193</v>
      </c>
      <c r="BH55" s="128">
        <f t="shared" si="179"/>
        <v>172.52660703437988</v>
      </c>
      <c r="BI55" s="128">
        <f t="shared" si="179"/>
        <v>299.36836683250078</v>
      </c>
      <c r="BJ55" s="128">
        <f t="shared" si="179"/>
        <v>173.00254250206095</v>
      </c>
      <c r="BK55" s="128">
        <f t="shared" si="179"/>
        <v>171.33676836517725</v>
      </c>
      <c r="BL55" s="128">
        <f t="shared" si="179"/>
        <v>577.47586073483649</v>
      </c>
      <c r="BM55" s="129">
        <f t="shared" si="179"/>
        <v>490.1788237215311</v>
      </c>
      <c r="BO55" s="173"/>
      <c r="BP55" s="173"/>
      <c r="BQ55" s="190">
        <f t="shared" si="156"/>
        <v>0.02</v>
      </c>
      <c r="BR55" s="184" t="str">
        <f t="shared" si="191"/>
        <v>RER</v>
      </c>
      <c r="BS55" s="128">
        <f t="shared" si="180"/>
        <v>7.3487410806626823</v>
      </c>
      <c r="BT55" s="128">
        <f t="shared" si="180"/>
        <v>8.8509124005309907</v>
      </c>
      <c r="BU55" s="128">
        <f t="shared" si="180"/>
        <v>6.599142719065032</v>
      </c>
      <c r="BV55" s="128">
        <f t="shared" si="180"/>
        <v>11.40125722304998</v>
      </c>
      <c r="BW55" s="128">
        <f t="shared" si="180"/>
        <v>8.3437436677833734</v>
      </c>
      <c r="BX55" s="128">
        <f t="shared" si="180"/>
        <v>6.5188286088938536</v>
      </c>
      <c r="BY55" s="128">
        <f t="shared" si="180"/>
        <v>47.255762205473815</v>
      </c>
      <c r="BZ55" s="128">
        <f t="shared" si="180"/>
        <v>66.044307436506287</v>
      </c>
      <c r="CA55" s="128">
        <f t="shared" si="180"/>
        <v>13.974655169784771</v>
      </c>
      <c r="CB55" s="128">
        <f t="shared" si="180"/>
        <v>16.834729870880565</v>
      </c>
      <c r="CC55" s="128">
        <f t="shared" si="180"/>
        <v>12.555772556760642</v>
      </c>
      <c r="CD55" s="128">
        <f t="shared" si="180"/>
        <v>19.002095371749967</v>
      </c>
      <c r="CE55" s="128">
        <f t="shared" si="180"/>
        <v>15.869473250489943</v>
      </c>
      <c r="CF55" s="128">
        <f t="shared" si="180"/>
        <v>12.395144336418294</v>
      </c>
      <c r="CG55" s="128">
        <f t="shared" si="180"/>
        <v>66.392846718537129</v>
      </c>
      <c r="CH55" s="129">
        <f t="shared" si="180"/>
        <v>86.629293021443061</v>
      </c>
      <c r="DG55" s="190">
        <f t="shared" si="158"/>
        <v>0.1</v>
      </c>
      <c r="DH55" s="184" t="str">
        <f t="shared" si="192"/>
        <v>RER</v>
      </c>
      <c r="DI55" s="128">
        <f>$D$100*DI104+$D$101*DI112+$D$102*DI120+$D$103*DI128+$D$104*DI136</f>
        <v>22.14086299786819</v>
      </c>
      <c r="DJ55" s="128">
        <f t="shared" si="193"/>
        <v>21.835471784104492</v>
      </c>
      <c r="DK55" s="128">
        <f t="shared" si="193"/>
        <v>19.926776698081373</v>
      </c>
      <c r="DL55" s="128">
        <f t="shared" si="193"/>
        <v>32.128110035484163</v>
      </c>
      <c r="DM55" s="128">
        <f t="shared" si="193"/>
        <v>20.613906929049698</v>
      </c>
      <c r="DN55" s="128">
        <f t="shared" si="193"/>
        <v>19.697733287758602</v>
      </c>
      <c r="DO55" s="128">
        <f t="shared" si="193"/>
        <v>83.290549298067049</v>
      </c>
      <c r="DP55" s="128">
        <f t="shared" si="193"/>
        <v>173.84577155734326</v>
      </c>
      <c r="DQ55" s="128">
        <f t="shared" si="193"/>
        <v>41.609552875304018</v>
      </c>
      <c r="DR55" s="128">
        <f t="shared" si="193"/>
        <v>40.922422644335697</v>
      </c>
      <c r="DS55" s="128">
        <f t="shared" si="193"/>
        <v>37.410423686053157</v>
      </c>
      <c r="DT55" s="128">
        <f t="shared" si="193"/>
        <v>53.546850059140283</v>
      </c>
      <c r="DU55" s="128">
        <f t="shared" si="193"/>
        <v>38.631988541107944</v>
      </c>
      <c r="DV55" s="128">
        <f t="shared" si="193"/>
        <v>36.952336865407609</v>
      </c>
      <c r="DW55" s="128">
        <f t="shared" si="193"/>
        <v>116.84226830777226</v>
      </c>
      <c r="DX55" s="129">
        <f t="shared" si="193"/>
        <v>166.93065528791459</v>
      </c>
      <c r="EB55" s="190" t="str">
        <f t="shared" si="160"/>
        <v>-</v>
      </c>
      <c r="EC55" s="184" t="str">
        <f>EC104</f>
        <v>RER</v>
      </c>
      <c r="ED55" s="128">
        <f t="shared" si="194"/>
        <v>28.700619054592881</v>
      </c>
      <c r="EE55" s="128">
        <f t="shared" si="194"/>
        <v>28.962461456589011</v>
      </c>
      <c r="EF55" s="128">
        <f t="shared" si="194"/>
        <v>27.933003362640385</v>
      </c>
      <c r="EG55" s="128">
        <f t="shared" si="194"/>
        <v>10.132310807882462</v>
      </c>
      <c r="EH55" s="128">
        <f t="shared" si="194"/>
        <v>28.549594260117392</v>
      </c>
      <c r="EI55" s="128">
        <f t="shared" si="194"/>
        <v>27.700096726563185</v>
      </c>
      <c r="EJ55" s="128">
        <f t="shared" si="194"/>
        <v>52.704988887563324</v>
      </c>
      <c r="EK55" s="128">
        <f t="shared" si="194"/>
        <v>76.160754536079651</v>
      </c>
      <c r="EL55" s="128">
        <f t="shared" si="194"/>
        <v>45.125612749798549</v>
      </c>
      <c r="EM55" s="128">
        <f t="shared" si="194"/>
        <v>45.191247582340061</v>
      </c>
      <c r="EN55" s="128">
        <f t="shared" si="194"/>
        <v>43.649021374866557</v>
      </c>
      <c r="EO55" s="128">
        <f t="shared" si="194"/>
        <v>18.363465991592534</v>
      </c>
      <c r="EP55" s="128">
        <f t="shared" si="194"/>
        <v>44.363792524036022</v>
      </c>
      <c r="EQ55" s="128">
        <f t="shared" si="194"/>
        <v>43.227723536843015</v>
      </c>
      <c r="ER55" s="128">
        <f t="shared" si="194"/>
        <v>84.617291596477884</v>
      </c>
      <c r="ES55" s="129">
        <f t="shared" si="194"/>
        <v>111.42803910756052</v>
      </c>
      <c r="EW55" s="190" t="str">
        <f t="shared" si="163"/>
        <v>-</v>
      </c>
      <c r="EX55" s="184" t="str">
        <f>EX104</f>
        <v>RER</v>
      </c>
      <c r="EY55" s="128" t="e">
        <f t="shared" ca="1" si="195"/>
        <v>#NAME?</v>
      </c>
      <c r="EZ55" s="128" t="e">
        <f t="shared" ca="1" si="195"/>
        <v>#NAME?</v>
      </c>
      <c r="FA55" s="128" t="e">
        <f t="shared" ca="1" si="195"/>
        <v>#NAME?</v>
      </c>
      <c r="FB55" s="128" t="e">
        <f t="shared" ca="1" si="195"/>
        <v>#NAME?</v>
      </c>
      <c r="FC55" s="128" t="e">
        <f t="shared" ca="1" si="195"/>
        <v>#NAME?</v>
      </c>
      <c r="FD55" s="128" t="e">
        <f t="shared" ca="1" si="195"/>
        <v>#NAME?</v>
      </c>
      <c r="FE55" s="128" t="e">
        <f t="shared" ca="1" si="195"/>
        <v>#NAME?</v>
      </c>
      <c r="FF55" s="128" t="e">
        <f t="shared" ca="1" si="195"/>
        <v>#NAME?</v>
      </c>
      <c r="FG55" s="128" t="e">
        <f t="shared" ca="1" si="195"/>
        <v>#NAME?</v>
      </c>
      <c r="FH55" s="128" t="e">
        <f t="shared" ca="1" si="195"/>
        <v>#NAME?</v>
      </c>
      <c r="FI55" s="128" t="e">
        <f t="shared" ca="1" si="195"/>
        <v>#NAME?</v>
      </c>
      <c r="FJ55" s="128" t="e">
        <f t="shared" ca="1" si="195"/>
        <v>#NAME?</v>
      </c>
      <c r="FK55" s="128" t="e">
        <f t="shared" ca="1" si="195"/>
        <v>#NAME?</v>
      </c>
      <c r="FL55" s="128" t="e">
        <f t="shared" ca="1" si="195"/>
        <v>#NAME?</v>
      </c>
      <c r="FM55" s="128" t="e">
        <f t="shared" ca="1" si="195"/>
        <v>#NAME?</v>
      </c>
      <c r="FN55" s="129" t="e">
        <f t="shared" ca="1" si="195"/>
        <v>#NAME?</v>
      </c>
      <c r="FR55" s="190">
        <f t="shared" si="166"/>
        <v>0</v>
      </c>
      <c r="FS55" s="184" t="str">
        <f t="shared" si="196"/>
        <v>RER</v>
      </c>
      <c r="FT55" s="128">
        <f t="shared" si="197"/>
        <v>58.929383890476885</v>
      </c>
      <c r="FU55" s="128">
        <f t="shared" si="197"/>
        <v>57.993996844596289</v>
      </c>
      <c r="FV55" s="128">
        <f t="shared" si="197"/>
        <v>53.129984206017255</v>
      </c>
      <c r="FW55" s="128">
        <f t="shared" si="197"/>
        <v>81.530673386566534</v>
      </c>
      <c r="FX55" s="128">
        <f t="shared" si="197"/>
        <v>54.813680888602285</v>
      </c>
      <c r="FY55" s="128">
        <f t="shared" si="197"/>
        <v>52.568751978488898</v>
      </c>
      <c r="FZ55" s="128">
        <f t="shared" si="197"/>
        <v>169.78560161855242</v>
      </c>
      <c r="GA55" s="128">
        <f t="shared" si="197"/>
        <v>353.83384445499928</v>
      </c>
      <c r="GB55" s="128">
        <f t="shared" si="197"/>
        <v>108.87905214050014</v>
      </c>
      <c r="GC55" s="128">
        <f t="shared" si="197"/>
        <v>107.1953554579151</v>
      </c>
      <c r="GD55" s="128">
        <f t="shared" si="197"/>
        <v>98.215639817461479</v>
      </c>
      <c r="GE55" s="128">
        <f t="shared" si="197"/>
        <v>38.047647580397708</v>
      </c>
      <c r="GF55" s="128">
        <f t="shared" si="197"/>
        <v>101.39595577345547</v>
      </c>
      <c r="GG55" s="128">
        <f t="shared" si="197"/>
        <v>97.093175362404779</v>
      </c>
      <c r="GH55" s="128">
        <f t="shared" si="197"/>
        <v>238.30336113193707</v>
      </c>
      <c r="GI55" s="129">
        <f t="shared" si="197"/>
        <v>339.70866270402973</v>
      </c>
      <c r="GM55" s="190" t="str">
        <f t="shared" si="168"/>
        <v>-</v>
      </c>
      <c r="GN55" s="184" t="str">
        <f>GN104</f>
        <v>RER</v>
      </c>
      <c r="GO55" s="128">
        <f t="shared" si="198"/>
        <v>36.488385855547008</v>
      </c>
      <c r="GP55" s="128">
        <f t="shared" si="198"/>
        <v>36.686692300414109</v>
      </c>
      <c r="GQ55" s="128">
        <f t="shared" si="198"/>
        <v>35.496853631211494</v>
      </c>
      <c r="GR55" s="128">
        <f t="shared" si="198"/>
        <v>2.5796363369795694</v>
      </c>
      <c r="GS55" s="128">
        <f t="shared" si="198"/>
        <v>35.893466520945708</v>
      </c>
      <c r="GT55" s="128">
        <f t="shared" si="198"/>
        <v>35.496853631211494</v>
      </c>
      <c r="GU55" s="128">
        <f t="shared" si="198"/>
        <v>53.216381957249652</v>
      </c>
      <c r="GV55" s="128">
        <f t="shared" si="198"/>
        <v>50.69838402182755</v>
      </c>
      <c r="GW55" s="128">
        <f t="shared" si="198"/>
        <v>53.939353003852091</v>
      </c>
      <c r="GX55" s="128">
        <f t="shared" si="198"/>
        <v>54.137659448719212</v>
      </c>
      <c r="GY55" s="128">
        <f t="shared" si="198"/>
        <v>52.749514334649483</v>
      </c>
      <c r="GZ55" s="128">
        <f t="shared" si="198"/>
        <v>9.2129869177841748</v>
      </c>
      <c r="HA55" s="128">
        <f t="shared" si="198"/>
        <v>53.34443366925079</v>
      </c>
      <c r="HB55" s="128">
        <f t="shared" si="198"/>
        <v>52.551207889782368</v>
      </c>
      <c r="HC55" s="128">
        <f t="shared" si="198"/>
        <v>75.441377826558337</v>
      </c>
      <c r="HD55" s="129">
        <f t="shared" si="198"/>
        <v>66.500283455359067</v>
      </c>
      <c r="HH55" s="190" t="str">
        <f t="shared" si="171"/>
        <v>-</v>
      </c>
      <c r="HI55" s="184" t="str">
        <f>HI104</f>
        <v>RER</v>
      </c>
      <c r="HJ55" s="128" t="e">
        <f t="shared" ca="1" si="199"/>
        <v>#NAME?</v>
      </c>
      <c r="HK55" s="128" t="e">
        <f t="shared" ca="1" si="199"/>
        <v>#NAME?</v>
      </c>
      <c r="HL55" s="128" t="e">
        <f t="shared" ca="1" si="199"/>
        <v>#NAME?</v>
      </c>
      <c r="HM55" s="128" t="e">
        <f t="shared" ca="1" si="199"/>
        <v>#NAME?</v>
      </c>
      <c r="HN55" s="128" t="e">
        <f t="shared" ca="1" si="199"/>
        <v>#NAME?</v>
      </c>
      <c r="HO55" s="128" t="e">
        <f t="shared" ca="1" si="199"/>
        <v>#NAME?</v>
      </c>
      <c r="HP55" s="128" t="e">
        <f t="shared" ca="1" si="199"/>
        <v>#NAME?</v>
      </c>
      <c r="HQ55" s="128" t="e">
        <f t="shared" ca="1" si="199"/>
        <v>#NAME?</v>
      </c>
      <c r="HR55" s="128" t="e">
        <f t="shared" ca="1" si="199"/>
        <v>#NAME?</v>
      </c>
      <c r="HS55" s="128" t="e">
        <f t="shared" ca="1" si="199"/>
        <v>#NAME?</v>
      </c>
      <c r="HT55" s="128" t="e">
        <f t="shared" ca="1" si="199"/>
        <v>#NAME?</v>
      </c>
      <c r="HU55" s="128" t="e">
        <f t="shared" ca="1" si="199"/>
        <v>#NAME?</v>
      </c>
      <c r="HV55" s="128" t="e">
        <f t="shared" ca="1" si="199"/>
        <v>#NAME?</v>
      </c>
      <c r="HW55" s="128" t="e">
        <f t="shared" ca="1" si="199"/>
        <v>#NAME?</v>
      </c>
      <c r="HX55" s="128" t="e">
        <f t="shared" ca="1" si="199"/>
        <v>#NAME?</v>
      </c>
      <c r="HY55" s="129" t="e">
        <f t="shared" ca="1" si="199"/>
        <v>#NAME?</v>
      </c>
      <c r="IC55" s="190" t="str">
        <f t="shared" si="174"/>
        <v>-</v>
      </c>
      <c r="ID55" s="184" t="str">
        <f>ID104</f>
        <v>RER</v>
      </c>
      <c r="IE55" s="128" t="e">
        <f t="shared" ca="1" si="200"/>
        <v>#NAME?</v>
      </c>
      <c r="IF55" s="128" t="e">
        <f t="shared" ca="1" si="200"/>
        <v>#NAME?</v>
      </c>
      <c r="IG55" s="128" t="e">
        <f t="shared" ca="1" si="200"/>
        <v>#NAME?</v>
      </c>
      <c r="IH55" s="128" t="e">
        <f t="shared" ca="1" si="200"/>
        <v>#NAME?</v>
      </c>
      <c r="II55" s="128" t="e">
        <f t="shared" ca="1" si="200"/>
        <v>#NAME?</v>
      </c>
      <c r="IJ55" s="128" t="e">
        <f t="shared" ca="1" si="200"/>
        <v>#NAME?</v>
      </c>
      <c r="IK55" s="128" t="e">
        <f t="shared" ca="1" si="200"/>
        <v>#NAME?</v>
      </c>
      <c r="IL55" s="128" t="e">
        <f t="shared" ca="1" si="200"/>
        <v>#NAME?</v>
      </c>
      <c r="IM55" s="128" t="e">
        <f t="shared" ca="1" si="200"/>
        <v>#NAME?</v>
      </c>
      <c r="IN55" s="128" t="e">
        <f t="shared" ca="1" si="200"/>
        <v>#NAME?</v>
      </c>
      <c r="IO55" s="128" t="e">
        <f t="shared" ca="1" si="200"/>
        <v>#NAME?</v>
      </c>
      <c r="IP55" s="128" t="e">
        <f t="shared" ca="1" si="200"/>
        <v>#NAME?</v>
      </c>
      <c r="IQ55" s="128" t="e">
        <f t="shared" ca="1" si="200"/>
        <v>#NAME?</v>
      </c>
      <c r="IR55" s="128" t="e">
        <f t="shared" ca="1" si="200"/>
        <v>#NAME?</v>
      </c>
      <c r="IS55" s="128" t="e">
        <f t="shared" ca="1" si="200"/>
        <v>#NAME?</v>
      </c>
      <c r="IT55" s="129" t="e">
        <f t="shared" ca="1" si="200"/>
        <v>#NAME?</v>
      </c>
    </row>
    <row r="56" spans="4:254" x14ac:dyDescent="0.2">
      <c r="G56" s="103"/>
      <c r="AB56" s="103"/>
      <c r="AW56" s="103"/>
      <c r="BR56" s="103"/>
      <c r="CL56" s="178"/>
      <c r="CM56" s="160" t="str">
        <f>CM78</f>
        <v>Road (km)</v>
      </c>
      <c r="CN56" s="161" t="str">
        <f>CN78</f>
        <v>BEV-100 PC</v>
      </c>
      <c r="CO56" s="161"/>
      <c r="CP56" s="161"/>
      <c r="CQ56" s="161"/>
      <c r="CR56" s="161"/>
      <c r="CS56" s="161"/>
      <c r="CT56" s="161"/>
      <c r="CU56" s="161"/>
      <c r="CV56" s="161" t="str">
        <f>CV78</f>
        <v>BEV-200 PC</v>
      </c>
      <c r="CW56" s="161"/>
      <c r="CX56" s="161"/>
      <c r="CY56" s="161"/>
      <c r="CZ56" s="161"/>
      <c r="DA56" s="161"/>
      <c r="DB56" s="161"/>
      <c r="DC56" s="162"/>
      <c r="DH56" s="103"/>
      <c r="EC56" s="103"/>
      <c r="EX56" s="103"/>
      <c r="FS56" s="103"/>
      <c r="GN56" s="103"/>
      <c r="HI56" s="103"/>
      <c r="ID56" s="103"/>
    </row>
    <row r="57" spans="4:254" x14ac:dyDescent="0.2">
      <c r="F57" s="204"/>
      <c r="G57" s="160" t="str">
        <f>G179</f>
        <v>Road (km)</v>
      </c>
      <c r="H57" s="161" t="str">
        <f>H106</f>
        <v>BEV-100 PC</v>
      </c>
      <c r="I57" s="161"/>
      <c r="J57" s="161"/>
      <c r="K57" s="161"/>
      <c r="L57" s="161"/>
      <c r="M57" s="161"/>
      <c r="N57" s="161"/>
      <c r="O57" s="161"/>
      <c r="P57" s="161" t="str">
        <f>P106</f>
        <v>BEV-200 PC</v>
      </c>
      <c r="Q57" s="161"/>
      <c r="R57" s="161"/>
      <c r="S57" s="161"/>
      <c r="T57" s="161"/>
      <c r="U57" s="161"/>
      <c r="V57" s="161"/>
      <c r="W57" s="162"/>
      <c r="AA57" s="204"/>
      <c r="AB57" s="160" t="str">
        <f>AB179</f>
        <v>Road (km)</v>
      </c>
      <c r="AC57" s="161" t="str">
        <f>AC106</f>
        <v>BEV-100 PC</v>
      </c>
      <c r="AD57" s="161"/>
      <c r="AE57" s="161"/>
      <c r="AF57" s="161"/>
      <c r="AG57" s="161"/>
      <c r="AH57" s="161"/>
      <c r="AI57" s="161"/>
      <c r="AJ57" s="161"/>
      <c r="AK57" s="161" t="str">
        <f>AK106</f>
        <v>BEV-200 PC</v>
      </c>
      <c r="AL57" s="161"/>
      <c r="AM57" s="161"/>
      <c r="AN57" s="161"/>
      <c r="AO57" s="161"/>
      <c r="AP57" s="161"/>
      <c r="AQ57" s="161"/>
      <c r="AR57" s="162"/>
      <c r="AV57" s="204"/>
      <c r="AW57" s="160" t="str">
        <f>AW179</f>
        <v>Road (km)</v>
      </c>
      <c r="AX57" s="161" t="str">
        <f>AX106</f>
        <v>BEV-100 PC</v>
      </c>
      <c r="AY57" s="161"/>
      <c r="AZ57" s="161"/>
      <c r="BA57" s="161"/>
      <c r="BB57" s="161"/>
      <c r="BC57" s="161"/>
      <c r="BD57" s="161"/>
      <c r="BE57" s="161"/>
      <c r="BF57" s="161" t="str">
        <f>BF106</f>
        <v>BEV-200 PC</v>
      </c>
      <c r="BG57" s="161"/>
      <c r="BH57" s="161"/>
      <c r="BI57" s="161"/>
      <c r="BJ57" s="161"/>
      <c r="BK57" s="161"/>
      <c r="BL57" s="161"/>
      <c r="BM57" s="162"/>
      <c r="BQ57" s="204"/>
      <c r="BR57" s="160" t="str">
        <f>BR179</f>
        <v>Road (km)</v>
      </c>
      <c r="BS57" s="161" t="str">
        <f>BS106</f>
        <v>BEV-100 PC</v>
      </c>
      <c r="BT57" s="161"/>
      <c r="BU57" s="161"/>
      <c r="BV57" s="161"/>
      <c r="BW57" s="161"/>
      <c r="BX57" s="161"/>
      <c r="BY57" s="161"/>
      <c r="BZ57" s="161"/>
      <c r="CA57" s="161" t="str">
        <f>CA106</f>
        <v>BEV-200 PC</v>
      </c>
      <c r="CB57" s="161"/>
      <c r="CC57" s="161"/>
      <c r="CD57" s="161"/>
      <c r="CE57" s="161"/>
      <c r="CF57" s="161"/>
      <c r="CG57" s="161"/>
      <c r="CH57" s="162"/>
      <c r="CL57" s="177" t="str">
        <f>CL46</f>
        <v>Reshoring</v>
      </c>
      <c r="CM57" s="179" t="str">
        <f t="shared" ref="CM57:CM65" si="201">CM79</f>
        <v>Cell-&gt;Pack (tkm)</v>
      </c>
      <c r="CN57" s="159" t="str">
        <f t="shared" ref="CN57:DC57" si="202">CN46</f>
        <v>NMC622</v>
      </c>
      <c r="CO57" s="159" t="str">
        <f t="shared" si="202"/>
        <v>NMC811</v>
      </c>
      <c r="CP57" s="159" t="str">
        <f t="shared" si="202"/>
        <v>NCA (I)</v>
      </c>
      <c r="CQ57" s="159" t="str">
        <f t="shared" si="202"/>
        <v>LFP(II)</v>
      </c>
      <c r="CR57" s="159" t="str">
        <f t="shared" si="202"/>
        <v>NMC955</v>
      </c>
      <c r="CS57" s="159" t="str">
        <f t="shared" si="202"/>
        <v>NCA955</v>
      </c>
      <c r="CT57" s="159" t="str">
        <f t="shared" si="202"/>
        <v>Li-S</v>
      </c>
      <c r="CU57" s="159" t="str">
        <f t="shared" si="202"/>
        <v>Li-air</v>
      </c>
      <c r="CV57" s="159" t="str">
        <f t="shared" si="202"/>
        <v>NMC622</v>
      </c>
      <c r="CW57" s="159" t="str">
        <f t="shared" si="202"/>
        <v>NMC811</v>
      </c>
      <c r="CX57" s="159" t="str">
        <f t="shared" si="202"/>
        <v>NCA (I)</v>
      </c>
      <c r="CY57" s="159" t="str">
        <f t="shared" si="202"/>
        <v>LFP(II)</v>
      </c>
      <c r="CZ57" s="159" t="str">
        <f t="shared" si="202"/>
        <v>NMC955</v>
      </c>
      <c r="DA57" s="159" t="str">
        <f t="shared" si="202"/>
        <v>NCA955</v>
      </c>
      <c r="DB57" s="159" t="str">
        <f t="shared" si="202"/>
        <v>Li-S</v>
      </c>
      <c r="DC57" s="164" t="str">
        <f t="shared" si="202"/>
        <v>Li-air</v>
      </c>
      <c r="DG57" s="204"/>
      <c r="DH57" s="160" t="str">
        <f>DH139</f>
        <v>Road (km)</v>
      </c>
      <c r="DI57" s="161" t="str">
        <f>DI106</f>
        <v>BEV-100 PC</v>
      </c>
      <c r="DJ57" s="161"/>
      <c r="DK57" s="161"/>
      <c r="DL57" s="161"/>
      <c r="DM57" s="161"/>
      <c r="DN57" s="161"/>
      <c r="DO57" s="161"/>
      <c r="DP57" s="161"/>
      <c r="DQ57" s="161" t="str">
        <f>DQ106</f>
        <v>BEV-200 PC</v>
      </c>
      <c r="DR57" s="161"/>
      <c r="DS57" s="161"/>
      <c r="DT57" s="161"/>
      <c r="DU57" s="161"/>
      <c r="DV57" s="161"/>
      <c r="DW57" s="161"/>
      <c r="DX57" s="162"/>
      <c r="DY57" s="186"/>
      <c r="EB57" s="204"/>
      <c r="EC57" s="160" t="str">
        <f>EC155</f>
        <v>Road (km)</v>
      </c>
      <c r="ED57" s="161" t="str">
        <f>ED106</f>
        <v>BEV-100 PC</v>
      </c>
      <c r="EE57" s="161"/>
      <c r="EF57" s="161"/>
      <c r="EG57" s="161"/>
      <c r="EH57" s="161"/>
      <c r="EI57" s="161"/>
      <c r="EJ57" s="161"/>
      <c r="EK57" s="161"/>
      <c r="EL57" s="161" t="str">
        <f>EL106</f>
        <v>BEV-200 PC</v>
      </c>
      <c r="EM57" s="161"/>
      <c r="EN57" s="161"/>
      <c r="EO57" s="161"/>
      <c r="EP57" s="161"/>
      <c r="EQ57" s="161"/>
      <c r="ER57" s="161"/>
      <c r="ES57" s="162"/>
      <c r="EW57" s="204"/>
      <c r="EX57" s="160" t="str">
        <f>EX163</f>
        <v>Road (km)</v>
      </c>
      <c r="EY57" s="161" t="str">
        <f>EY106</f>
        <v>BEV-100 PC</v>
      </c>
      <c r="EZ57" s="161"/>
      <c r="FA57" s="161"/>
      <c r="FB57" s="161"/>
      <c r="FC57" s="161"/>
      <c r="FD57" s="161"/>
      <c r="FE57" s="161"/>
      <c r="FF57" s="161"/>
      <c r="FG57" s="161" t="str">
        <f>FG106</f>
        <v>BEV-200 PC</v>
      </c>
      <c r="FH57" s="161"/>
      <c r="FI57" s="161"/>
      <c r="FJ57" s="161"/>
      <c r="FK57" s="161"/>
      <c r="FL57" s="161"/>
      <c r="FM57" s="161"/>
      <c r="FN57" s="162"/>
      <c r="FR57" s="204"/>
      <c r="FS57" s="160" t="str">
        <f>FS139</f>
        <v>Road (km)</v>
      </c>
      <c r="FT57" s="161" t="str">
        <f>FT106</f>
        <v>BEV-100 PC</v>
      </c>
      <c r="FU57" s="161"/>
      <c r="FV57" s="161"/>
      <c r="FW57" s="161"/>
      <c r="FX57" s="161"/>
      <c r="FY57" s="161"/>
      <c r="FZ57" s="161"/>
      <c r="GA57" s="161"/>
      <c r="GB57" s="161" t="str">
        <f>GB106</f>
        <v>BEV-200 PC</v>
      </c>
      <c r="GC57" s="161"/>
      <c r="GD57" s="161"/>
      <c r="GE57" s="161"/>
      <c r="GF57" s="161"/>
      <c r="GG57" s="161"/>
      <c r="GH57" s="161"/>
      <c r="GI57" s="162"/>
      <c r="GM57" s="204"/>
      <c r="GN57" s="160" t="str">
        <f>GN155</f>
        <v>Road (km)</v>
      </c>
      <c r="GO57" s="161" t="str">
        <f>GO106</f>
        <v>BEV-100 PC</v>
      </c>
      <c r="GP57" s="161"/>
      <c r="GQ57" s="161"/>
      <c r="GR57" s="161"/>
      <c r="GS57" s="161"/>
      <c r="GT57" s="161"/>
      <c r="GU57" s="161"/>
      <c r="GV57" s="161"/>
      <c r="GW57" s="161" t="str">
        <f>GW106</f>
        <v>BEV-200 PC</v>
      </c>
      <c r="GX57" s="161"/>
      <c r="GY57" s="161"/>
      <c r="GZ57" s="161"/>
      <c r="HA57" s="161"/>
      <c r="HB57" s="161"/>
      <c r="HC57" s="161"/>
      <c r="HD57" s="162"/>
      <c r="HH57" s="204"/>
      <c r="HI57" s="160" t="str">
        <f>HI163</f>
        <v>Road (km)</v>
      </c>
      <c r="HJ57" s="161" t="str">
        <f>HJ106</f>
        <v>BEV-100 PC</v>
      </c>
      <c r="HK57" s="161"/>
      <c r="HL57" s="161"/>
      <c r="HM57" s="161"/>
      <c r="HN57" s="161"/>
      <c r="HO57" s="161"/>
      <c r="HP57" s="161"/>
      <c r="HQ57" s="161"/>
      <c r="HR57" s="161" t="str">
        <f>HR106</f>
        <v>BEV-200 PC</v>
      </c>
      <c r="HS57" s="161"/>
      <c r="HT57" s="161"/>
      <c r="HU57" s="161"/>
      <c r="HV57" s="161"/>
      <c r="HW57" s="161"/>
      <c r="HX57" s="161"/>
      <c r="HY57" s="162"/>
      <c r="IC57" s="204"/>
      <c r="ID57" s="160" t="str">
        <f>ID163</f>
        <v>Road (km)</v>
      </c>
      <c r="IE57" s="161" t="str">
        <f>IE106</f>
        <v>BEV-100 PC</v>
      </c>
      <c r="IF57" s="161"/>
      <c r="IG57" s="161"/>
      <c r="IH57" s="161"/>
      <c r="II57" s="161"/>
      <c r="IJ57" s="161"/>
      <c r="IK57" s="161"/>
      <c r="IL57" s="161"/>
      <c r="IM57" s="161" t="str">
        <f>IM106</f>
        <v>BEV-200 PC</v>
      </c>
      <c r="IN57" s="161"/>
      <c r="IO57" s="161"/>
      <c r="IP57" s="161"/>
      <c r="IQ57" s="161"/>
      <c r="IR57" s="161"/>
      <c r="IS57" s="161"/>
      <c r="IT57" s="162"/>
    </row>
    <row r="58" spans="4:254" x14ac:dyDescent="0.2">
      <c r="D58" s="166"/>
      <c r="E58" s="166"/>
      <c r="F58" s="187" t="str">
        <f>F50</f>
        <v>BAU</v>
      </c>
      <c r="G58" s="179" t="str">
        <f>G50</f>
        <v>Cathode-&gt;Cell (tkm)</v>
      </c>
      <c r="H58" s="159" t="str">
        <f>H50</f>
        <v>NMC622</v>
      </c>
      <c r="I58" s="159" t="str">
        <f t="shared" ref="I58:W58" si="203">I50</f>
        <v>NMC811</v>
      </c>
      <c r="J58" s="159" t="str">
        <f t="shared" si="203"/>
        <v>NCA (I)</v>
      </c>
      <c r="K58" s="159" t="str">
        <f t="shared" si="203"/>
        <v>LFP(II)</v>
      </c>
      <c r="L58" s="159" t="str">
        <f t="shared" si="203"/>
        <v>NMC955</v>
      </c>
      <c r="M58" s="159" t="str">
        <f t="shared" si="203"/>
        <v>NCA955</v>
      </c>
      <c r="N58" s="159" t="str">
        <f t="shared" si="203"/>
        <v>Li-S</v>
      </c>
      <c r="O58" s="159" t="str">
        <f t="shared" si="203"/>
        <v>Li-air</v>
      </c>
      <c r="P58" s="159" t="str">
        <f t="shared" si="203"/>
        <v>NMC622</v>
      </c>
      <c r="Q58" s="159" t="str">
        <f t="shared" si="203"/>
        <v>NMC811</v>
      </c>
      <c r="R58" s="159" t="str">
        <f t="shared" si="203"/>
        <v>NCA (I)</v>
      </c>
      <c r="S58" s="159" t="str">
        <f t="shared" si="203"/>
        <v>LFP(II)</v>
      </c>
      <c r="T58" s="159" t="str">
        <f t="shared" si="203"/>
        <v>NMC955</v>
      </c>
      <c r="U58" s="159" t="str">
        <f t="shared" si="203"/>
        <v>NCA955</v>
      </c>
      <c r="V58" s="159" t="str">
        <f t="shared" si="203"/>
        <v>Li-S</v>
      </c>
      <c r="W58" s="164" t="str">
        <f t="shared" si="203"/>
        <v>Li-air</v>
      </c>
      <c r="Y58" s="166"/>
      <c r="Z58" s="166"/>
      <c r="AA58" s="187" t="str">
        <f>AA50</f>
        <v>BAU</v>
      </c>
      <c r="AB58" s="179" t="str">
        <f>AB50</f>
        <v>Anode-&gt;Cell (tkm)</v>
      </c>
      <c r="AC58" s="159" t="str">
        <f>AC50</f>
        <v>NMC622</v>
      </c>
      <c r="AD58" s="159" t="str">
        <f t="shared" ref="AD58:AR58" si="204">AD50</f>
        <v>NMC811</v>
      </c>
      <c r="AE58" s="159" t="str">
        <f t="shared" si="204"/>
        <v>NCA (I)</v>
      </c>
      <c r="AF58" s="159" t="str">
        <f t="shared" si="204"/>
        <v>LFP(II)</v>
      </c>
      <c r="AG58" s="159" t="str">
        <f t="shared" si="204"/>
        <v>NMC955</v>
      </c>
      <c r="AH58" s="159" t="str">
        <f t="shared" si="204"/>
        <v>NCA955</v>
      </c>
      <c r="AI58" s="159" t="str">
        <f t="shared" si="204"/>
        <v>Li-S</v>
      </c>
      <c r="AJ58" s="159" t="str">
        <f t="shared" si="204"/>
        <v>Li-air</v>
      </c>
      <c r="AK58" s="159" t="str">
        <f t="shared" si="204"/>
        <v>NMC622</v>
      </c>
      <c r="AL58" s="159" t="str">
        <f t="shared" si="204"/>
        <v>NMC811</v>
      </c>
      <c r="AM58" s="159" t="str">
        <f t="shared" si="204"/>
        <v>NCA (I)</v>
      </c>
      <c r="AN58" s="159" t="str">
        <f t="shared" si="204"/>
        <v>LFP(II)</v>
      </c>
      <c r="AO58" s="159" t="str">
        <f t="shared" si="204"/>
        <v>NMC955</v>
      </c>
      <c r="AP58" s="159" t="str">
        <f t="shared" si="204"/>
        <v>NCA955</v>
      </c>
      <c r="AQ58" s="159" t="str">
        <f t="shared" si="204"/>
        <v>Li-S</v>
      </c>
      <c r="AR58" s="164" t="str">
        <f t="shared" si="204"/>
        <v>Li-air</v>
      </c>
      <c r="AT58" s="166"/>
      <c r="AU58" s="166"/>
      <c r="AV58" s="187" t="str">
        <f>AV50</f>
        <v>BAU</v>
      </c>
      <c r="AW58" s="179" t="str">
        <f>AW50</f>
        <v>Electrolyte-&gt;Cell (tkm)</v>
      </c>
      <c r="AX58" s="159" t="str">
        <f>AX50</f>
        <v>NMC622</v>
      </c>
      <c r="AY58" s="159" t="str">
        <f t="shared" ref="AY58:BM58" si="205">AY50</f>
        <v>NMC811</v>
      </c>
      <c r="AZ58" s="159" t="str">
        <f t="shared" si="205"/>
        <v>NCA (I)</v>
      </c>
      <c r="BA58" s="159" t="str">
        <f t="shared" si="205"/>
        <v>LFP(II)</v>
      </c>
      <c r="BB58" s="159" t="str">
        <f t="shared" si="205"/>
        <v>NMC955</v>
      </c>
      <c r="BC58" s="159" t="str">
        <f t="shared" si="205"/>
        <v>NCA955</v>
      </c>
      <c r="BD58" s="159" t="str">
        <f t="shared" si="205"/>
        <v>Li-S</v>
      </c>
      <c r="BE58" s="159" t="str">
        <f t="shared" si="205"/>
        <v>Li-air</v>
      </c>
      <c r="BF58" s="159" t="str">
        <f t="shared" si="205"/>
        <v>NMC622</v>
      </c>
      <c r="BG58" s="159" t="str">
        <f t="shared" si="205"/>
        <v>NMC811</v>
      </c>
      <c r="BH58" s="159" t="str">
        <f t="shared" si="205"/>
        <v>NCA (I)</v>
      </c>
      <c r="BI58" s="159" t="str">
        <f t="shared" si="205"/>
        <v>LFP(II)</v>
      </c>
      <c r="BJ58" s="159" t="str">
        <f t="shared" si="205"/>
        <v>NMC955</v>
      </c>
      <c r="BK58" s="159" t="str">
        <f t="shared" si="205"/>
        <v>NCA955</v>
      </c>
      <c r="BL58" s="159" t="str">
        <f t="shared" si="205"/>
        <v>Li-S</v>
      </c>
      <c r="BM58" s="164" t="str">
        <f t="shared" si="205"/>
        <v>Li-air</v>
      </c>
      <c r="BO58" s="166"/>
      <c r="BP58" s="166"/>
      <c r="BQ58" s="187" t="str">
        <f>BQ50</f>
        <v>BAU</v>
      </c>
      <c r="BR58" s="179" t="str">
        <f>BR50</f>
        <v>Separator-&gt;Cell (tkm)</v>
      </c>
      <c r="BS58" s="159" t="str">
        <f>BS50</f>
        <v>NMC622</v>
      </c>
      <c r="BT58" s="159" t="str">
        <f t="shared" ref="BT58:CH58" si="206">BT50</f>
        <v>NMC811</v>
      </c>
      <c r="BU58" s="159" t="str">
        <f t="shared" si="206"/>
        <v>NCA (I)</v>
      </c>
      <c r="BV58" s="159" t="str">
        <f t="shared" si="206"/>
        <v>LFP(II)</v>
      </c>
      <c r="BW58" s="159" t="str">
        <f t="shared" si="206"/>
        <v>NMC955</v>
      </c>
      <c r="BX58" s="159" t="str">
        <f t="shared" si="206"/>
        <v>NCA955</v>
      </c>
      <c r="BY58" s="159" t="str">
        <f t="shared" si="206"/>
        <v>Li-S</v>
      </c>
      <c r="BZ58" s="159" t="str">
        <f t="shared" si="206"/>
        <v>Li-air</v>
      </c>
      <c r="CA58" s="159" t="str">
        <f t="shared" si="206"/>
        <v>NMC622</v>
      </c>
      <c r="CB58" s="159" t="str">
        <f t="shared" si="206"/>
        <v>NMC811</v>
      </c>
      <c r="CC58" s="159" t="str">
        <f t="shared" si="206"/>
        <v>NCA (I)</v>
      </c>
      <c r="CD58" s="159" t="str">
        <f t="shared" si="206"/>
        <v>LFP(II)</v>
      </c>
      <c r="CE58" s="159" t="str">
        <f t="shared" si="206"/>
        <v>NMC955</v>
      </c>
      <c r="CF58" s="159" t="str">
        <f t="shared" si="206"/>
        <v>NCA955</v>
      </c>
      <c r="CG58" s="159" t="str">
        <f t="shared" si="206"/>
        <v>Li-S</v>
      </c>
      <c r="CH58" s="164" t="str">
        <f t="shared" si="206"/>
        <v>Li-air</v>
      </c>
      <c r="CL58" s="214">
        <f>CL47</f>
        <v>0</v>
      </c>
      <c r="CM58" s="179" t="str">
        <f t="shared" si="201"/>
        <v>Belgium</v>
      </c>
      <c r="CN58" s="104" t="e">
        <f t="shared" ref="CN58:DC65" ca="1" si="207">CN171*$D$21+CN182*$D$22+CN193*$D$23+CN204*$D$24+CN215*$D$25+CN226*$D$26+CN237*$D$27</f>
        <v>#NAME?</v>
      </c>
      <c r="CO58" s="104" t="e">
        <f t="shared" ca="1" si="207"/>
        <v>#NAME?</v>
      </c>
      <c r="CP58" s="104" t="e">
        <f t="shared" ca="1" si="207"/>
        <v>#NAME?</v>
      </c>
      <c r="CQ58" s="104" t="e">
        <f t="shared" ca="1" si="207"/>
        <v>#NAME?</v>
      </c>
      <c r="CR58" s="104" t="e">
        <f t="shared" ca="1" si="207"/>
        <v>#NAME?</v>
      </c>
      <c r="CS58" s="104" t="e">
        <f t="shared" ca="1" si="207"/>
        <v>#NAME?</v>
      </c>
      <c r="CT58" s="104" t="e">
        <f t="shared" ca="1" si="207"/>
        <v>#NAME?</v>
      </c>
      <c r="CU58" s="104" t="e">
        <f t="shared" ca="1" si="207"/>
        <v>#NAME?</v>
      </c>
      <c r="CV58" s="104" t="e">
        <f t="shared" ca="1" si="207"/>
        <v>#NAME?</v>
      </c>
      <c r="CW58" s="104" t="e">
        <f t="shared" ca="1" si="207"/>
        <v>#NAME?</v>
      </c>
      <c r="CX58" s="104" t="e">
        <f t="shared" ca="1" si="207"/>
        <v>#NAME?</v>
      </c>
      <c r="CY58" s="104" t="e">
        <f t="shared" ca="1" si="207"/>
        <v>#NAME?</v>
      </c>
      <c r="CZ58" s="104" t="e">
        <f t="shared" ca="1" si="207"/>
        <v>#NAME?</v>
      </c>
      <c r="DA58" s="104" t="e">
        <f t="shared" ca="1" si="207"/>
        <v>#NAME?</v>
      </c>
      <c r="DB58" s="104" t="e">
        <f t="shared" ca="1" si="207"/>
        <v>#NAME?</v>
      </c>
      <c r="DC58" s="122" t="e">
        <f t="shared" ca="1" si="207"/>
        <v>#NAME?</v>
      </c>
      <c r="DE58" s="166"/>
      <c r="DF58" s="166"/>
      <c r="DG58" s="187" t="str">
        <f>DG50</f>
        <v>BAU</v>
      </c>
      <c r="DH58" s="179" t="str">
        <f>DH50</f>
        <v>Al-&gt;Cathode (tkm)</v>
      </c>
      <c r="DI58" s="159" t="str">
        <f>DI50</f>
        <v>NMC622</v>
      </c>
      <c r="DJ58" s="159" t="str">
        <f t="shared" ref="DJ58:DX58" si="208">DJ50</f>
        <v>NMC811</v>
      </c>
      <c r="DK58" s="159" t="str">
        <f t="shared" si="208"/>
        <v>NCA (I)</v>
      </c>
      <c r="DL58" s="159" t="str">
        <f t="shared" si="208"/>
        <v>LFP(II)</v>
      </c>
      <c r="DM58" s="159" t="str">
        <f t="shared" si="208"/>
        <v>NMC955</v>
      </c>
      <c r="DN58" s="159" t="str">
        <f t="shared" si="208"/>
        <v>NCA955</v>
      </c>
      <c r="DO58" s="159" t="str">
        <f t="shared" si="208"/>
        <v>Li-S</v>
      </c>
      <c r="DP58" s="159" t="str">
        <f t="shared" si="208"/>
        <v>Li-air</v>
      </c>
      <c r="DQ58" s="159" t="str">
        <f t="shared" si="208"/>
        <v>NMC622</v>
      </c>
      <c r="DR58" s="159" t="str">
        <f t="shared" si="208"/>
        <v>NMC811</v>
      </c>
      <c r="DS58" s="159" t="str">
        <f t="shared" si="208"/>
        <v>NCA (I)</v>
      </c>
      <c r="DT58" s="159" t="str">
        <f t="shared" si="208"/>
        <v>LFP(II)</v>
      </c>
      <c r="DU58" s="159" t="str">
        <f t="shared" si="208"/>
        <v>NMC955</v>
      </c>
      <c r="DV58" s="159" t="str">
        <f t="shared" si="208"/>
        <v>NCA955</v>
      </c>
      <c r="DW58" s="159" t="str">
        <f t="shared" si="208"/>
        <v>Li-S</v>
      </c>
      <c r="DX58" s="164" t="str">
        <f t="shared" si="208"/>
        <v>Li-air</v>
      </c>
      <c r="DY58" s="159"/>
      <c r="DZ58" s="166"/>
      <c r="EA58" s="166"/>
      <c r="EB58" s="187" t="str">
        <f t="shared" ref="EB58:ES63" si="209">EB50</f>
        <v>BAU</v>
      </c>
      <c r="EC58" s="179" t="str">
        <f t="shared" si="209"/>
        <v>Al-&gt;Cell (tkm)</v>
      </c>
      <c r="ED58" s="159" t="str">
        <f t="shared" si="209"/>
        <v>NMC622</v>
      </c>
      <c r="EE58" s="159" t="str">
        <f t="shared" si="209"/>
        <v>NMC811</v>
      </c>
      <c r="EF58" s="159" t="str">
        <f t="shared" si="209"/>
        <v>NCA (I)</v>
      </c>
      <c r="EG58" s="159" t="str">
        <f t="shared" si="209"/>
        <v>LFP(II)</v>
      </c>
      <c r="EH58" s="159" t="str">
        <f t="shared" si="209"/>
        <v>NMC955</v>
      </c>
      <c r="EI58" s="159" t="str">
        <f t="shared" si="209"/>
        <v>NCA955</v>
      </c>
      <c r="EJ58" s="159" t="str">
        <f t="shared" si="209"/>
        <v>Li-S</v>
      </c>
      <c r="EK58" s="159" t="str">
        <f t="shared" si="209"/>
        <v>Li-air</v>
      </c>
      <c r="EL58" s="159" t="str">
        <f t="shared" si="209"/>
        <v>NMC622</v>
      </c>
      <c r="EM58" s="159" t="str">
        <f t="shared" si="209"/>
        <v>NMC811</v>
      </c>
      <c r="EN58" s="159" t="str">
        <f t="shared" si="209"/>
        <v>NCA (I)</v>
      </c>
      <c r="EO58" s="159" t="str">
        <f t="shared" si="209"/>
        <v>LFP(II)</v>
      </c>
      <c r="EP58" s="159" t="str">
        <f t="shared" si="209"/>
        <v>NMC955</v>
      </c>
      <c r="EQ58" s="159" t="str">
        <f t="shared" si="209"/>
        <v>NCA955</v>
      </c>
      <c r="ER58" s="159" t="str">
        <f t="shared" si="209"/>
        <v>Li-S</v>
      </c>
      <c r="ES58" s="164" t="str">
        <f t="shared" si="209"/>
        <v>Li-air</v>
      </c>
      <c r="EU58" s="166"/>
      <c r="EV58" s="166"/>
      <c r="EW58" s="187" t="str">
        <f t="shared" ref="EW58:FN63" si="210">EW50</f>
        <v>BAU</v>
      </c>
      <c r="EX58" s="179" t="str">
        <f t="shared" si="210"/>
        <v>Al-&gt;Pack (tkm)</v>
      </c>
      <c r="EY58" s="159" t="str">
        <f t="shared" si="210"/>
        <v>NMC622</v>
      </c>
      <c r="EZ58" s="159" t="str">
        <f t="shared" si="210"/>
        <v>NMC811</v>
      </c>
      <c r="FA58" s="159" t="str">
        <f t="shared" si="210"/>
        <v>NCA (I)</v>
      </c>
      <c r="FB58" s="159" t="str">
        <f t="shared" si="210"/>
        <v>LFP(II)</v>
      </c>
      <c r="FC58" s="159" t="str">
        <f t="shared" si="210"/>
        <v>NMC955</v>
      </c>
      <c r="FD58" s="159" t="str">
        <f t="shared" si="210"/>
        <v>NCA955</v>
      </c>
      <c r="FE58" s="159" t="str">
        <f t="shared" si="210"/>
        <v>Li-S</v>
      </c>
      <c r="FF58" s="159" t="str">
        <f t="shared" si="210"/>
        <v>Li-air</v>
      </c>
      <c r="FG58" s="159" t="str">
        <f t="shared" si="210"/>
        <v>NMC622</v>
      </c>
      <c r="FH58" s="159" t="str">
        <f t="shared" si="210"/>
        <v>NMC811</v>
      </c>
      <c r="FI58" s="159" t="str">
        <f t="shared" si="210"/>
        <v>NCA (I)</v>
      </c>
      <c r="FJ58" s="159" t="str">
        <f t="shared" si="210"/>
        <v>LFP(II)</v>
      </c>
      <c r="FK58" s="159" t="str">
        <f t="shared" si="210"/>
        <v>NMC955</v>
      </c>
      <c r="FL58" s="159" t="str">
        <f t="shared" si="210"/>
        <v>NCA955</v>
      </c>
      <c r="FM58" s="159" t="str">
        <f t="shared" si="210"/>
        <v>Li-S</v>
      </c>
      <c r="FN58" s="164" t="str">
        <f t="shared" si="210"/>
        <v>Li-air</v>
      </c>
      <c r="FP58" s="166"/>
      <c r="FQ58" s="166"/>
      <c r="FR58" s="187" t="str">
        <f>FR50</f>
        <v>BAU</v>
      </c>
      <c r="FS58" s="179" t="str">
        <f>FS50</f>
        <v>Cu-&gt;Anode (tkm)</v>
      </c>
      <c r="FT58" s="159" t="str">
        <f>FT50</f>
        <v>NMC622</v>
      </c>
      <c r="FU58" s="159" t="str">
        <f t="shared" ref="FU58:GI58" si="211">FU50</f>
        <v>NMC811</v>
      </c>
      <c r="FV58" s="159" t="str">
        <f t="shared" si="211"/>
        <v>NCA (I)</v>
      </c>
      <c r="FW58" s="159" t="str">
        <f t="shared" si="211"/>
        <v>LFP(II)</v>
      </c>
      <c r="FX58" s="159" t="str">
        <f t="shared" si="211"/>
        <v>NMC955</v>
      </c>
      <c r="FY58" s="159" t="str">
        <f t="shared" si="211"/>
        <v>NCA955</v>
      </c>
      <c r="FZ58" s="159" t="str">
        <f t="shared" si="211"/>
        <v>Li-S</v>
      </c>
      <c r="GA58" s="159" t="str">
        <f t="shared" si="211"/>
        <v>Li-air</v>
      </c>
      <c r="GB58" s="159" t="str">
        <f t="shared" si="211"/>
        <v>NMC622</v>
      </c>
      <c r="GC58" s="159" t="str">
        <f t="shared" si="211"/>
        <v>NMC811</v>
      </c>
      <c r="GD58" s="159" t="str">
        <f t="shared" si="211"/>
        <v>NCA (I)</v>
      </c>
      <c r="GE58" s="159" t="str">
        <f t="shared" si="211"/>
        <v>LFP(II)</v>
      </c>
      <c r="GF58" s="159" t="str">
        <f t="shared" si="211"/>
        <v>NMC955</v>
      </c>
      <c r="GG58" s="159" t="str">
        <f t="shared" si="211"/>
        <v>NCA955</v>
      </c>
      <c r="GH58" s="159" t="str">
        <f t="shared" si="211"/>
        <v>Li-S</v>
      </c>
      <c r="GI58" s="164" t="str">
        <f t="shared" si="211"/>
        <v>Li-air</v>
      </c>
      <c r="GK58" s="166"/>
      <c r="GL58" s="166"/>
      <c r="GM58" s="187" t="str">
        <f t="shared" ref="GM58:HD63" si="212">GM50</f>
        <v>BAU</v>
      </c>
      <c r="GN58" s="179" t="str">
        <f t="shared" si="212"/>
        <v>Cu-&gt;Cell (tkm)</v>
      </c>
      <c r="GO58" s="159" t="str">
        <f t="shared" si="212"/>
        <v>NMC622</v>
      </c>
      <c r="GP58" s="159" t="str">
        <f t="shared" si="212"/>
        <v>NMC811</v>
      </c>
      <c r="GQ58" s="159" t="str">
        <f t="shared" si="212"/>
        <v>NCA (I)</v>
      </c>
      <c r="GR58" s="159" t="str">
        <f t="shared" si="212"/>
        <v>LFP(II)</v>
      </c>
      <c r="GS58" s="159" t="str">
        <f t="shared" si="212"/>
        <v>NMC955</v>
      </c>
      <c r="GT58" s="159" t="str">
        <f t="shared" si="212"/>
        <v>NCA955</v>
      </c>
      <c r="GU58" s="159" t="str">
        <f t="shared" si="212"/>
        <v>Li-S</v>
      </c>
      <c r="GV58" s="159" t="str">
        <f t="shared" si="212"/>
        <v>Li-air</v>
      </c>
      <c r="GW58" s="159" t="str">
        <f t="shared" si="212"/>
        <v>NMC622</v>
      </c>
      <c r="GX58" s="159" t="str">
        <f t="shared" si="212"/>
        <v>NMC811</v>
      </c>
      <c r="GY58" s="159" t="str">
        <f t="shared" si="212"/>
        <v>NCA (I)</v>
      </c>
      <c r="GZ58" s="159" t="str">
        <f t="shared" si="212"/>
        <v>LFP(II)</v>
      </c>
      <c r="HA58" s="159" t="str">
        <f t="shared" si="212"/>
        <v>NMC955</v>
      </c>
      <c r="HB58" s="159" t="str">
        <f t="shared" si="212"/>
        <v>NCA955</v>
      </c>
      <c r="HC58" s="159" t="str">
        <f t="shared" si="212"/>
        <v>Li-S</v>
      </c>
      <c r="HD58" s="164" t="str">
        <f t="shared" si="212"/>
        <v>Li-air</v>
      </c>
      <c r="HF58" s="166"/>
      <c r="HG58" s="166"/>
      <c r="HH58" s="187" t="str">
        <f t="shared" ref="HH58:HY63" si="213">HH50</f>
        <v>BAU</v>
      </c>
      <c r="HI58" s="179" t="str">
        <f t="shared" si="213"/>
        <v>Cu-&gt;Pack (tkm)</v>
      </c>
      <c r="HJ58" s="159" t="str">
        <f t="shared" si="213"/>
        <v>NMC622</v>
      </c>
      <c r="HK58" s="159" t="str">
        <f t="shared" si="213"/>
        <v>NMC811</v>
      </c>
      <c r="HL58" s="159" t="str">
        <f t="shared" si="213"/>
        <v>NCA (I)</v>
      </c>
      <c r="HM58" s="159" t="str">
        <f t="shared" si="213"/>
        <v>LFP(II)</v>
      </c>
      <c r="HN58" s="159" t="str">
        <f t="shared" si="213"/>
        <v>NMC955</v>
      </c>
      <c r="HO58" s="159" t="str">
        <f t="shared" si="213"/>
        <v>NCA955</v>
      </c>
      <c r="HP58" s="159" t="str">
        <f t="shared" si="213"/>
        <v>Li-S</v>
      </c>
      <c r="HQ58" s="159" t="str">
        <f t="shared" si="213"/>
        <v>Li-air</v>
      </c>
      <c r="HR58" s="159" t="str">
        <f t="shared" si="213"/>
        <v>NMC622</v>
      </c>
      <c r="HS58" s="159" t="str">
        <f t="shared" si="213"/>
        <v>NMC811</v>
      </c>
      <c r="HT58" s="159" t="str">
        <f t="shared" si="213"/>
        <v>NCA (I)</v>
      </c>
      <c r="HU58" s="159" t="str">
        <f t="shared" si="213"/>
        <v>LFP(II)</v>
      </c>
      <c r="HV58" s="159" t="str">
        <f t="shared" si="213"/>
        <v>NMC955</v>
      </c>
      <c r="HW58" s="159" t="str">
        <f t="shared" si="213"/>
        <v>NCA955</v>
      </c>
      <c r="HX58" s="159" t="str">
        <f t="shared" si="213"/>
        <v>Li-S</v>
      </c>
      <c r="HY58" s="164" t="str">
        <f t="shared" si="213"/>
        <v>Li-air</v>
      </c>
      <c r="IA58" s="166"/>
      <c r="IB58" s="166"/>
      <c r="IC58" s="187" t="str">
        <f t="shared" ref="IC58:IT63" si="214">IC50</f>
        <v>BAU</v>
      </c>
      <c r="ID58" s="179" t="str">
        <f t="shared" si="214"/>
        <v>Steel-&gt;Pack (tkm)</v>
      </c>
      <c r="IE58" s="159" t="str">
        <f t="shared" si="214"/>
        <v>NMC622</v>
      </c>
      <c r="IF58" s="159" t="str">
        <f t="shared" si="214"/>
        <v>NMC811</v>
      </c>
      <c r="IG58" s="159" t="str">
        <f t="shared" si="214"/>
        <v>NCA (I)</v>
      </c>
      <c r="IH58" s="159" t="str">
        <f t="shared" si="214"/>
        <v>LFP(II)</v>
      </c>
      <c r="II58" s="159" t="str">
        <f t="shared" si="214"/>
        <v>NMC955</v>
      </c>
      <c r="IJ58" s="159" t="str">
        <f t="shared" si="214"/>
        <v>NCA955</v>
      </c>
      <c r="IK58" s="159" t="str">
        <f t="shared" si="214"/>
        <v>Li-S</v>
      </c>
      <c r="IL58" s="159" t="str">
        <f t="shared" si="214"/>
        <v>Li-air</v>
      </c>
      <c r="IM58" s="159" t="str">
        <f t="shared" si="214"/>
        <v>NMC622</v>
      </c>
      <c r="IN58" s="159" t="str">
        <f t="shared" si="214"/>
        <v>NMC811</v>
      </c>
      <c r="IO58" s="159" t="str">
        <f t="shared" si="214"/>
        <v>NCA (I)</v>
      </c>
      <c r="IP58" s="159" t="str">
        <f t="shared" si="214"/>
        <v>LFP(II)</v>
      </c>
      <c r="IQ58" s="159" t="str">
        <f t="shared" si="214"/>
        <v>NMC955</v>
      </c>
      <c r="IR58" s="159" t="str">
        <f t="shared" si="214"/>
        <v>NCA955</v>
      </c>
      <c r="IS58" s="159" t="str">
        <f t="shared" si="214"/>
        <v>Li-S</v>
      </c>
      <c r="IT58" s="164" t="str">
        <f t="shared" si="214"/>
        <v>Li-air</v>
      </c>
    </row>
    <row r="59" spans="4:254" x14ac:dyDescent="0.2">
      <c r="D59" s="203"/>
      <c r="E59" s="203"/>
      <c r="F59" s="189">
        <f>F51</f>
        <v>0</v>
      </c>
      <c r="G59" s="179" t="str">
        <f t="shared" ref="G59:G63" si="215">G51</f>
        <v>US</v>
      </c>
      <c r="H59" s="104">
        <f t="shared" ref="H59:W63" si="216">H221*$C$21+H229*$C$22+H237*$C$23+H205*$C$24+H245*$C$25+H253*$C$26+H197*$C$27</f>
        <v>37.213086634814424</v>
      </c>
      <c r="I59" s="104">
        <f t="shared" si="216"/>
        <v>34.297625220319162</v>
      </c>
      <c r="J59" s="104">
        <f t="shared" si="216"/>
        <v>34.145535147399741</v>
      </c>
      <c r="K59" s="104">
        <f t="shared" si="216"/>
        <v>50.664587624288878</v>
      </c>
      <c r="L59" s="104">
        <f t="shared" si="216"/>
        <v>33.027918651831428</v>
      </c>
      <c r="M59" s="104">
        <f t="shared" si="216"/>
        <v>33.344602330413544</v>
      </c>
      <c r="N59" s="104">
        <f t="shared" si="216"/>
        <v>26.65357411144328</v>
      </c>
      <c r="O59" s="104">
        <f t="shared" si="216"/>
        <v>23.358316093417553</v>
      </c>
      <c r="P59" s="104">
        <f t="shared" si="216"/>
        <v>73.001006110699606</v>
      </c>
      <c r="Q59" s="104">
        <f t="shared" si="216"/>
        <v>67.257553647726198</v>
      </c>
      <c r="R59" s="104">
        <f t="shared" si="216"/>
        <v>66.992007605957966</v>
      </c>
      <c r="S59" s="104">
        <f t="shared" si="216"/>
        <v>98.680947777266653</v>
      </c>
      <c r="T59" s="104">
        <f t="shared" si="216"/>
        <v>64.77355471818403</v>
      </c>
      <c r="U59" s="104">
        <f t="shared" si="216"/>
        <v>65.411017435348242</v>
      </c>
      <c r="V59" s="104">
        <f t="shared" si="216"/>
        <v>49.21178082623036</v>
      </c>
      <c r="W59" s="122">
        <f t="shared" si="216"/>
        <v>29.689544980157685</v>
      </c>
      <c r="Y59" s="203"/>
      <c r="Z59" s="203"/>
      <c r="AA59" s="189">
        <f>AA51</f>
        <v>0.1</v>
      </c>
      <c r="AB59" s="179" t="str">
        <f t="shared" ref="AB59:AB63" si="217">AB51</f>
        <v>US</v>
      </c>
      <c r="AC59" s="104">
        <f t="shared" ref="AC59:AR63" si="218">AC221*$C$21+AC229*$C$22+AC237*$C$23+AC205*$C$24+AC245*$C$25+AC253*$C$26+AC197*$C$27</f>
        <v>25.96537972656531</v>
      </c>
      <c r="AD59" s="104">
        <f t="shared" si="218"/>
        <v>26.57163797505714</v>
      </c>
      <c r="AE59" s="104">
        <f t="shared" si="218"/>
        <v>25.923048925857607</v>
      </c>
      <c r="AF59" s="104">
        <f t="shared" si="218"/>
        <v>30.866438382818231</v>
      </c>
      <c r="AG59" s="104">
        <f t="shared" si="218"/>
        <v>26.327293575766614</v>
      </c>
      <c r="AH59" s="104">
        <f t="shared" si="218"/>
        <v>25.885212148512704</v>
      </c>
      <c r="AI59" s="104">
        <f t="shared" si="218"/>
        <v>20.666750889407414</v>
      </c>
      <c r="AJ59" s="104">
        <f t="shared" si="218"/>
        <v>40.024774505098222</v>
      </c>
      <c r="AK59" s="104">
        <f t="shared" si="218"/>
        <v>49.841763431904589</v>
      </c>
      <c r="AL59" s="104">
        <f t="shared" si="218"/>
        <v>51.032462170304299</v>
      </c>
      <c r="AM59" s="104">
        <f t="shared" si="218"/>
        <v>49.793923828365052</v>
      </c>
      <c r="AN59" s="104">
        <f t="shared" si="218"/>
        <v>16.398092047757139</v>
      </c>
      <c r="AO59" s="104">
        <f t="shared" si="218"/>
        <v>50.578928231900015</v>
      </c>
      <c r="AP59" s="104">
        <f t="shared" si="218"/>
        <v>49.712813955091221</v>
      </c>
      <c r="AQ59" s="104">
        <f t="shared" si="218"/>
        <v>31.982557113530142</v>
      </c>
      <c r="AR59" s="122">
        <f t="shared" si="218"/>
        <v>46.211123615797021</v>
      </c>
      <c r="AT59" s="203"/>
      <c r="AU59" s="203"/>
      <c r="AV59" s="189">
        <f>AV51</f>
        <v>0.02</v>
      </c>
      <c r="AW59" s="179" t="str">
        <f t="shared" ref="AW59:AW63" si="219">AW51</f>
        <v>US</v>
      </c>
      <c r="AX59" s="104">
        <f t="shared" ref="AX59:BM63" si="220">AX221*$C$21+AX229*$C$22+AX237*$C$23+AX205*$C$24+AX245*$C$25+AX253*$C$26+AX197*$C$27</f>
        <v>8.4589117167619197</v>
      </c>
      <c r="AY59" s="104">
        <f t="shared" si="220"/>
        <v>8.350185345081174</v>
      </c>
      <c r="AZ59" s="104">
        <f t="shared" si="220"/>
        <v>8.0892420530473892</v>
      </c>
      <c r="BA59" s="104">
        <f t="shared" si="220"/>
        <v>14.205100460089266</v>
      </c>
      <c r="BB59" s="104">
        <f t="shared" si="220"/>
        <v>8.1109873273835369</v>
      </c>
      <c r="BC59" s="104">
        <f t="shared" si="220"/>
        <v>8.0457515043750885</v>
      </c>
      <c r="BD59" s="104">
        <f t="shared" si="220"/>
        <v>27.439496914153008</v>
      </c>
      <c r="BE59" s="104">
        <f t="shared" si="220"/>
        <v>29.567324395713499</v>
      </c>
      <c r="BF59" s="104">
        <f t="shared" si="220"/>
        <v>16.482917946800864</v>
      </c>
      <c r="BG59" s="104">
        <f t="shared" si="220"/>
        <v>16.265465203439373</v>
      </c>
      <c r="BH59" s="104">
        <f t="shared" si="220"/>
        <v>15.765323893707945</v>
      </c>
      <c r="BI59" s="104">
        <f t="shared" si="220"/>
        <v>27.356008141423974</v>
      </c>
      <c r="BJ59" s="104">
        <f t="shared" si="220"/>
        <v>15.80881444238025</v>
      </c>
      <c r="BK59" s="104">
        <f t="shared" si="220"/>
        <v>15.656597522027202</v>
      </c>
      <c r="BL59" s="104">
        <f t="shared" si="220"/>
        <v>52.769217118309655</v>
      </c>
      <c r="BM59" s="122">
        <f t="shared" si="220"/>
        <v>44.79209354802164</v>
      </c>
      <c r="BO59" s="203"/>
      <c r="BP59" s="203"/>
      <c r="BQ59" s="189">
        <f>BQ51</f>
        <v>0.06</v>
      </c>
      <c r="BR59" s="179" t="str">
        <f t="shared" ref="BR59:BR63" si="221">BR51</f>
        <v>US</v>
      </c>
      <c r="BS59" s="104">
        <f t="shared" ref="BS59:CH63" si="222">BS221*$C$21+BS229*$C$22+BS237*$C$23+BS205*$C$24+BS245*$C$25+BS253*$C$26+BS197*$C$27</f>
        <v>0.67152125309319799</v>
      </c>
      <c r="BT59" s="104">
        <f t="shared" si="222"/>
        <v>0.80878829734013802</v>
      </c>
      <c r="BU59" s="104">
        <f t="shared" si="222"/>
        <v>0.60302363893432898</v>
      </c>
      <c r="BV59" s="104">
        <f t="shared" si="222"/>
        <v>1.0418364796395834</v>
      </c>
      <c r="BW59" s="104">
        <f t="shared" si="222"/>
        <v>0.76244368141122076</v>
      </c>
      <c r="BX59" s="104">
        <f t="shared" si="222"/>
        <v>0.59568460884587859</v>
      </c>
      <c r="BY59" s="104">
        <f t="shared" si="222"/>
        <v>4.3181884221769833</v>
      </c>
      <c r="BZ59" s="104">
        <f t="shared" si="222"/>
        <v>6.035068537948244</v>
      </c>
      <c r="CA59" s="104">
        <f t="shared" si="222"/>
        <v>1.2769912353903436</v>
      </c>
      <c r="CB59" s="104">
        <f t="shared" si="222"/>
        <v>1.5383422513179335</v>
      </c>
      <c r="CC59" s="104">
        <f t="shared" si="222"/>
        <v>1.147335037161056</v>
      </c>
      <c r="CD59" s="104">
        <f t="shared" si="222"/>
        <v>1.7363941327326395</v>
      </c>
      <c r="CE59" s="104">
        <f t="shared" si="222"/>
        <v>1.4501379822919291</v>
      </c>
      <c r="CF59" s="104">
        <f t="shared" si="222"/>
        <v>1.1326569769841557</v>
      </c>
      <c r="CG59" s="104">
        <f t="shared" si="222"/>
        <v>6.0669177394444587</v>
      </c>
      <c r="CH59" s="122">
        <f t="shared" si="222"/>
        <v>7.9161057337308502</v>
      </c>
      <c r="CL59" s="214">
        <f t="shared" ref="CL59:CL65" si="223">CL48</f>
        <v>0</v>
      </c>
      <c r="CM59" s="179" t="str">
        <f t="shared" si="201"/>
        <v>Hungary</v>
      </c>
      <c r="CN59" s="104" t="e">
        <f t="shared" ca="1" si="207"/>
        <v>#NAME?</v>
      </c>
      <c r="CO59" s="104" t="e">
        <f t="shared" ca="1" si="207"/>
        <v>#NAME?</v>
      </c>
      <c r="CP59" s="104" t="e">
        <f t="shared" ca="1" si="207"/>
        <v>#NAME?</v>
      </c>
      <c r="CQ59" s="104" t="e">
        <f t="shared" ca="1" si="207"/>
        <v>#NAME?</v>
      </c>
      <c r="CR59" s="104" t="e">
        <f t="shared" ca="1" si="207"/>
        <v>#NAME?</v>
      </c>
      <c r="CS59" s="104" t="e">
        <f t="shared" ca="1" si="207"/>
        <v>#NAME?</v>
      </c>
      <c r="CT59" s="104" t="e">
        <f t="shared" ca="1" si="207"/>
        <v>#NAME?</v>
      </c>
      <c r="CU59" s="104" t="e">
        <f t="shared" ca="1" si="207"/>
        <v>#NAME?</v>
      </c>
      <c r="CV59" s="104" t="e">
        <f t="shared" ca="1" si="207"/>
        <v>#NAME?</v>
      </c>
      <c r="CW59" s="104" t="e">
        <f t="shared" ca="1" si="207"/>
        <v>#NAME?</v>
      </c>
      <c r="CX59" s="104" t="e">
        <f t="shared" ca="1" si="207"/>
        <v>#NAME?</v>
      </c>
      <c r="CY59" s="104" t="e">
        <f t="shared" ca="1" si="207"/>
        <v>#NAME?</v>
      </c>
      <c r="CZ59" s="104" t="e">
        <f t="shared" ca="1" si="207"/>
        <v>#NAME?</v>
      </c>
      <c r="DA59" s="104" t="e">
        <f t="shared" ca="1" si="207"/>
        <v>#NAME?</v>
      </c>
      <c r="DB59" s="104" t="e">
        <f t="shared" ca="1" si="207"/>
        <v>#NAME?</v>
      </c>
      <c r="DC59" s="122" t="e">
        <f t="shared" ca="1" si="207"/>
        <v>#NAME?</v>
      </c>
      <c r="DE59" s="203"/>
      <c r="DF59" s="203"/>
      <c r="DG59" s="189">
        <f>DG51</f>
        <v>0</v>
      </c>
      <c r="DH59" s="179" t="str">
        <f t="shared" ref="DH59:DH63" si="224">DH51</f>
        <v>US</v>
      </c>
      <c r="DI59" s="104">
        <f>$D$100*DI141+$D$101*DI149+$D$102*DI157+$D$103*DI165+$D$104*DI173</f>
        <v>0.45365767200000001</v>
      </c>
      <c r="DJ59" s="104">
        <f t="shared" ref="DJ59:DX59" si="225">$D$100*DJ141+$D$101*DJ149+$D$102*DJ157+$D$103*DJ165+$D$104*DJ173</f>
        <v>0.4474003247999998</v>
      </c>
      <c r="DK59" s="104">
        <f t="shared" si="225"/>
        <v>0.40829190479999994</v>
      </c>
      <c r="DL59" s="104">
        <f t="shared" si="225"/>
        <v>0.65829247964999993</v>
      </c>
      <c r="DM59" s="104">
        <f t="shared" si="225"/>
        <v>0.42237093600000003</v>
      </c>
      <c r="DN59" s="104">
        <f t="shared" si="225"/>
        <v>0.40359889440000007</v>
      </c>
      <c r="DO59" s="104">
        <f t="shared" si="225"/>
        <v>1.70659096250225</v>
      </c>
      <c r="DP59" s="104">
        <f t="shared" si="225"/>
        <v>3.5620322486680727</v>
      </c>
      <c r="DQ59" s="104">
        <f t="shared" si="225"/>
        <v>0.85256355600000011</v>
      </c>
      <c r="DR59" s="104">
        <f t="shared" si="225"/>
        <v>0.83848452479999991</v>
      </c>
      <c r="DS59" s="104">
        <f t="shared" si="225"/>
        <v>0.76652503199999988</v>
      </c>
      <c r="DT59" s="104">
        <f t="shared" si="225"/>
        <v>1.0971541327499996</v>
      </c>
      <c r="DU59" s="104">
        <f t="shared" si="225"/>
        <v>0.79155442079999982</v>
      </c>
      <c r="DV59" s="104">
        <f t="shared" si="225"/>
        <v>0.75713901120000004</v>
      </c>
      <c r="DW59" s="104">
        <f t="shared" si="225"/>
        <v>2.3940526363767747</v>
      </c>
      <c r="DX59" s="122">
        <f t="shared" si="225"/>
        <v>3.4203442056726217</v>
      </c>
      <c r="DZ59" s="203"/>
      <c r="EA59" s="203"/>
      <c r="EB59" s="189" t="str">
        <f t="shared" si="209"/>
        <v>-</v>
      </c>
      <c r="EC59" s="179" t="str">
        <f t="shared" si="209"/>
        <v>US</v>
      </c>
      <c r="ED59" s="104">
        <f>$C$21*ED157+$C$22*ED165+$C$23*ED173+$C$24*ED181+$C$25*ED189+$C$26*ED197+$C$27*ED205</f>
        <v>2.6226363754746358</v>
      </c>
      <c r="EE59" s="104">
        <f t="shared" ref="EE59:ES59" si="226">$C$21*EE157+$C$22*EE165+$C$23*EE173+$C$24*EE181+$C$25*EE189+$C$26*EE197+$C$27*EE205</f>
        <v>2.6465632951975322</v>
      </c>
      <c r="EF59" s="104">
        <f t="shared" si="226"/>
        <v>2.552492354111529</v>
      </c>
      <c r="EG59" s="104">
        <f t="shared" si="226"/>
        <v>0.92588131433056564</v>
      </c>
      <c r="EH59" s="104">
        <f t="shared" si="226"/>
        <v>2.6088358675888439</v>
      </c>
      <c r="EI59" s="104">
        <f t="shared" si="226"/>
        <v>2.531209558269961</v>
      </c>
      <c r="EJ59" s="104">
        <f t="shared" si="226"/>
        <v>4.8161337831279303</v>
      </c>
      <c r="EK59" s="104">
        <f t="shared" si="226"/>
        <v>6.9595002410915994</v>
      </c>
      <c r="EL59" s="104">
        <f t="shared" si="226"/>
        <v>4.1235373090067462</v>
      </c>
      <c r="EM59" s="104">
        <f t="shared" si="226"/>
        <v>4.1295349601024975</v>
      </c>
      <c r="EN59" s="104">
        <f t="shared" si="226"/>
        <v>3.9886077367824475</v>
      </c>
      <c r="EO59" s="104">
        <f t="shared" si="226"/>
        <v>1.6780367628214958</v>
      </c>
      <c r="EP59" s="104">
        <f t="shared" si="226"/>
        <v>4.053922872054823</v>
      </c>
      <c r="EQ59" s="104">
        <f t="shared" si="226"/>
        <v>3.9501099248430038</v>
      </c>
      <c r="ER59" s="104">
        <f t="shared" si="226"/>
        <v>7.7322508797786282</v>
      </c>
      <c r="ES59" s="122">
        <f t="shared" si="226"/>
        <v>10.182192518406072</v>
      </c>
      <c r="EU59" s="203"/>
      <c r="EV59" s="203"/>
      <c r="EW59" s="189" t="str">
        <f t="shared" si="210"/>
        <v>-</v>
      </c>
      <c r="EX59" s="179" t="str">
        <f t="shared" si="210"/>
        <v>US</v>
      </c>
      <c r="EY59" s="104">
        <f>$CJ$93*EY165+$CJ$94*EY173+$CJ$95*EY181+$CJ$96*EY189+$CJ$97*EY197+$CJ$98*EY205+$CJ$99*EY213+$CJ$100*EY221</f>
        <v>24.763302020423062</v>
      </c>
      <c r="EZ59" s="104">
        <f t="shared" ref="EZ59:FN59" si="227">$CJ$93*EZ165+$CJ$94*EZ173+$CJ$95*EZ181+$CJ$96*EZ189+$CJ$97*EZ197+$CJ$98*EZ205+$CJ$99*EZ213+$CJ$100*EZ221</f>
        <v>24.799110554538878</v>
      </c>
      <c r="FA59" s="104">
        <f t="shared" si="227"/>
        <v>24.326894666099371</v>
      </c>
      <c r="FB59" s="104">
        <f t="shared" si="227"/>
        <v>7.5247575312142558</v>
      </c>
      <c r="FC59" s="104">
        <f t="shared" si="227"/>
        <v>24.476856000358271</v>
      </c>
      <c r="FD59" s="104">
        <f t="shared" si="227"/>
        <v>24.335772156170901</v>
      </c>
      <c r="FE59" s="104">
        <f t="shared" si="227"/>
        <v>30.037991537497888</v>
      </c>
      <c r="FF59" s="104">
        <f t="shared" si="227"/>
        <v>71.531742866565949</v>
      </c>
      <c r="FG59" s="104">
        <f t="shared" si="227"/>
        <v>33.796266266067278</v>
      </c>
      <c r="FH59" s="104">
        <f t="shared" si="227"/>
        <v>33.892089191269626</v>
      </c>
      <c r="FI59" s="104">
        <f t="shared" si="227"/>
        <v>33.106921846603868</v>
      </c>
      <c r="FJ59" s="104">
        <f t="shared" si="227"/>
        <v>13.930256393340523</v>
      </c>
      <c r="FK59" s="104">
        <f t="shared" si="227"/>
        <v>33.382851462092368</v>
      </c>
      <c r="FL59" s="104">
        <f t="shared" si="227"/>
        <v>33.078415405081387</v>
      </c>
      <c r="FM59" s="104">
        <f t="shared" si="227"/>
        <v>42.441025258484245</v>
      </c>
      <c r="FN59" s="122">
        <f t="shared" si="227"/>
        <v>80.717295344002338</v>
      </c>
      <c r="FP59" s="203"/>
      <c r="FQ59" s="203"/>
      <c r="FR59" s="189">
        <f>FR51</f>
        <v>0.1</v>
      </c>
      <c r="FS59" s="179" t="str">
        <f t="shared" ref="FS59:FS63" si="228">FS51</f>
        <v>US</v>
      </c>
      <c r="FT59" s="104">
        <f>$Y$100*FT141+$Y$101*FT149+$Y$102*FT157+$Y$103*FT165+$Y$104*FT173</f>
        <v>1.0356604876800002</v>
      </c>
      <c r="FU59" s="104">
        <f t="shared" ref="FU59:GI59" si="229">$Y$100*FU141+$Y$101*FU149+$Y$102*FU157+$Y$103*FU165+$Y$104*FU173</f>
        <v>1.01922143232</v>
      </c>
      <c r="FV59" s="104">
        <f t="shared" si="229"/>
        <v>0.93373834444800019</v>
      </c>
      <c r="FW59" s="104">
        <f t="shared" si="229"/>
        <v>1.432869162816</v>
      </c>
      <c r="FX59" s="104">
        <f t="shared" si="229"/>
        <v>0.96332864409599994</v>
      </c>
      <c r="FY59" s="104">
        <f t="shared" si="229"/>
        <v>0.92387491123200005</v>
      </c>
      <c r="FZ59" s="104">
        <f t="shared" si="229"/>
        <v>2.9839144305346852</v>
      </c>
      <c r="GA59" s="104">
        <f t="shared" si="229"/>
        <v>6.218489108710556</v>
      </c>
      <c r="GB59" s="104">
        <f t="shared" si="229"/>
        <v>1.9135060439040001</v>
      </c>
      <c r="GC59" s="104">
        <f t="shared" si="229"/>
        <v>1.8839157442559999</v>
      </c>
      <c r="GD59" s="104">
        <f t="shared" si="229"/>
        <v>1.7261008127999999</v>
      </c>
      <c r="GE59" s="104">
        <f t="shared" si="229"/>
        <v>0.66867227598080003</v>
      </c>
      <c r="GF59" s="104">
        <f t="shared" si="229"/>
        <v>1.7819936010240001</v>
      </c>
      <c r="GG59" s="104">
        <f t="shared" si="229"/>
        <v>1.7063739463680003</v>
      </c>
      <c r="GH59" s="104">
        <f t="shared" si="229"/>
        <v>4.1880868068191157</v>
      </c>
      <c r="GI59" s="122">
        <f t="shared" si="229"/>
        <v>5.9702446565376608</v>
      </c>
      <c r="GK59" s="203"/>
      <c r="GL59" s="203"/>
      <c r="GM59" s="189" t="str">
        <f t="shared" si="212"/>
        <v>-</v>
      </c>
      <c r="GN59" s="179" t="str">
        <f t="shared" si="212"/>
        <v>US</v>
      </c>
      <c r="GO59" s="104">
        <f>$C$21*GO157+$C$22*GO165+$C$23*GO173+$C$24*GO181+$C$25*GO189+$C$26*GO197+$C$27*GO205</f>
        <v>3.3342753982094973</v>
      </c>
      <c r="GP59" s="104">
        <f t="shared" ref="GP59:HD59" si="230">$C$21*GP157+$C$22*GP165+$C$23*GP173+$C$24*GP181+$C$25*GP189+$C$26*GP197+$C$27*GP205</f>
        <v>3.3523964601562874</v>
      </c>
      <c r="GQ59" s="104">
        <f t="shared" si="230"/>
        <v>3.2436700884755432</v>
      </c>
      <c r="GR59" s="104">
        <f t="shared" si="230"/>
        <v>0.2357248141578363</v>
      </c>
      <c r="GS59" s="104">
        <f t="shared" si="230"/>
        <v>3.2799122123691249</v>
      </c>
      <c r="GT59" s="104">
        <f t="shared" si="230"/>
        <v>3.2436700884755432</v>
      </c>
      <c r="GU59" s="104">
        <f t="shared" si="230"/>
        <v>4.8628644151109501</v>
      </c>
      <c r="GV59" s="104">
        <f t="shared" si="230"/>
        <v>4.6327720618329025</v>
      </c>
      <c r="GW59" s="104">
        <f t="shared" si="230"/>
        <v>4.9289288495270824</v>
      </c>
      <c r="GX59" s="104">
        <f t="shared" si="230"/>
        <v>4.947049911473874</v>
      </c>
      <c r="GY59" s="104">
        <f t="shared" si="230"/>
        <v>4.8202024778463368</v>
      </c>
      <c r="GZ59" s="104">
        <f t="shared" si="230"/>
        <v>0.84187433627798669</v>
      </c>
      <c r="HA59" s="104">
        <f t="shared" si="230"/>
        <v>4.8745656636867105</v>
      </c>
      <c r="HB59" s="104">
        <f t="shared" si="230"/>
        <v>4.8020814158995471</v>
      </c>
      <c r="HC59" s="104">
        <f t="shared" si="230"/>
        <v>6.8937642539175554</v>
      </c>
      <c r="HD59" s="122">
        <f t="shared" si="230"/>
        <v>6.0767352104026831</v>
      </c>
      <c r="HF59" s="203"/>
      <c r="HG59" s="203"/>
      <c r="HH59" s="189" t="str">
        <f t="shared" si="213"/>
        <v>-</v>
      </c>
      <c r="HI59" s="179" t="str">
        <f t="shared" si="213"/>
        <v>US</v>
      </c>
      <c r="HJ59" s="104">
        <f>$CJ$93*HJ165+$CJ$94*HJ173+$CJ$95*HJ181+$CJ$96*HJ189+$CJ$97*HJ197+$CJ$98*HJ205+$CJ$99*HJ213+$CJ$100*HJ221</f>
        <v>1.1780647473050152</v>
      </c>
      <c r="HK59" s="104">
        <f t="shared" ref="HK59:HY59" si="231">$CJ$93*HK165+$CJ$94*HK173+$CJ$95*HK181+$CJ$96*HK189+$CJ$97*HK197+$CJ$98*HK205+$CJ$99*HK213+$CJ$100*HK221</f>
        <v>1.1625736015984374</v>
      </c>
      <c r="HL59" s="104">
        <f t="shared" si="231"/>
        <v>1.1942935666166687</v>
      </c>
      <c r="HM59" s="104">
        <f t="shared" si="231"/>
        <v>1.0880685674858468</v>
      </c>
      <c r="HN59" s="104">
        <f t="shared" si="231"/>
        <v>1.1780647473050152</v>
      </c>
      <c r="HO59" s="104">
        <f t="shared" si="231"/>
        <v>1.1950312402217438</v>
      </c>
      <c r="HP59" s="104">
        <f t="shared" si="231"/>
        <v>2.4901859825003281</v>
      </c>
      <c r="HQ59" s="104">
        <f t="shared" si="231"/>
        <v>2.4490597848347821</v>
      </c>
      <c r="HR59" s="104">
        <f t="shared" si="231"/>
        <v>1.926803456456293</v>
      </c>
      <c r="HS59" s="104">
        <f t="shared" si="231"/>
        <v>1.926065782851218</v>
      </c>
      <c r="HT59" s="104">
        <f t="shared" si="231"/>
        <v>1.9585234214745249</v>
      </c>
      <c r="HU59" s="104">
        <f t="shared" si="231"/>
        <v>1.0880685674858468</v>
      </c>
      <c r="HV59" s="104">
        <f t="shared" si="231"/>
        <v>1.926803456456293</v>
      </c>
      <c r="HW59" s="104">
        <f t="shared" si="231"/>
        <v>1.9585234214745249</v>
      </c>
      <c r="HX59" s="104">
        <f t="shared" si="231"/>
        <v>3.0149007467546309</v>
      </c>
      <c r="HY59" s="122">
        <f t="shared" si="231"/>
        <v>2.8698078281655652</v>
      </c>
      <c r="IA59" s="203"/>
      <c r="IB59" s="203"/>
      <c r="IC59" s="189" t="str">
        <f t="shared" si="214"/>
        <v>-</v>
      </c>
      <c r="ID59" s="179" t="str">
        <f t="shared" si="214"/>
        <v>US</v>
      </c>
      <c r="IE59" s="104">
        <f>$CJ$93*IE165+$CJ$94*IE173+$CJ$95*IE181+$CJ$96*IE189+$CJ$97*IE197+$CJ$98*IE205+$CJ$99*IE213+$CJ$100*IE221</f>
        <v>0.82176839605371776</v>
      </c>
      <c r="IF59" s="104">
        <f t="shared" ref="IF59:IT59" si="232">$CJ$93*IF165+$CJ$94*IF173+$CJ$95*IF181+$CJ$96*IF189+$CJ$97*IF197+$CJ$98*IF205+$CJ$99*IF213+$CJ$100*IF221</f>
        <v>0.82766978489431908</v>
      </c>
      <c r="IG59" s="104">
        <f t="shared" si="232"/>
        <v>0.79890051429638786</v>
      </c>
      <c r="IH59" s="104">
        <f t="shared" si="232"/>
        <v>0</v>
      </c>
      <c r="II59" s="104">
        <f t="shared" si="232"/>
        <v>0.81291631279281595</v>
      </c>
      <c r="IJ59" s="104">
        <f t="shared" si="232"/>
        <v>0.79226145185071184</v>
      </c>
      <c r="IK59" s="104">
        <f t="shared" si="232"/>
        <v>1.0541355816523899</v>
      </c>
      <c r="IL59" s="104">
        <f t="shared" si="232"/>
        <v>1.1781706331626991</v>
      </c>
      <c r="IM59" s="104">
        <f t="shared" si="232"/>
        <v>1.366171516599179</v>
      </c>
      <c r="IN59" s="104">
        <f t="shared" si="232"/>
        <v>1.3816626623057569</v>
      </c>
      <c r="IO59" s="104">
        <f t="shared" si="232"/>
        <v>1.3189604058743691</v>
      </c>
      <c r="IP59" s="104">
        <f t="shared" si="232"/>
        <v>0</v>
      </c>
      <c r="IQ59" s="104">
        <f t="shared" si="232"/>
        <v>1.3514180444976758</v>
      </c>
      <c r="IR59" s="104">
        <f t="shared" si="232"/>
        <v>1.3056822809830164</v>
      </c>
      <c r="IS59" s="104">
        <f t="shared" si="232"/>
        <v>1.8404956446625005</v>
      </c>
      <c r="IT59" s="122">
        <f t="shared" si="232"/>
        <v>1.811549855947268</v>
      </c>
    </row>
    <row r="60" spans="4:254" x14ac:dyDescent="0.2">
      <c r="D60" s="203"/>
      <c r="E60" s="203"/>
      <c r="F60" s="189">
        <f t="shared" ref="F60:F63" si="233">F52</f>
        <v>0.42</v>
      </c>
      <c r="G60" s="179" t="str">
        <f t="shared" si="215"/>
        <v>CN</v>
      </c>
      <c r="H60" s="104">
        <f t="shared" si="216"/>
        <v>24.310983977491833</v>
      </c>
      <c r="I60" s="104">
        <f t="shared" si="216"/>
        <v>22.406338538366096</v>
      </c>
      <c r="J60" s="104">
        <f t="shared" si="216"/>
        <v>22.306979424133946</v>
      </c>
      <c r="K60" s="104">
        <f t="shared" si="216"/>
        <v>33.098731907070686</v>
      </c>
      <c r="L60" s="104">
        <f t="shared" si="216"/>
        <v>21.576850343916156</v>
      </c>
      <c r="M60" s="104">
        <f t="shared" si="216"/>
        <v>21.78373702094715</v>
      </c>
      <c r="N60" s="104">
        <f t="shared" si="216"/>
        <v>17.412546815183585</v>
      </c>
      <c r="O60" s="104">
        <f t="shared" si="216"/>
        <v>15.259783577237666</v>
      </c>
      <c r="P60" s="104">
        <f t="shared" si="216"/>
        <v>47.690918716687946</v>
      </c>
      <c r="Q60" s="104">
        <f t="shared" si="216"/>
        <v>43.938771463409495</v>
      </c>
      <c r="R60" s="104">
        <f t="shared" si="216"/>
        <v>43.765292557183137</v>
      </c>
      <c r="S60" s="104">
        <f t="shared" si="216"/>
        <v>64.467399972472123</v>
      </c>
      <c r="T60" s="104">
        <f t="shared" si="216"/>
        <v>42.315996691490653</v>
      </c>
      <c r="U60" s="104">
        <f t="shared" si="216"/>
        <v>42.732445508416518</v>
      </c>
      <c r="V60" s="104">
        <f t="shared" si="216"/>
        <v>32.149625934309228</v>
      </c>
      <c r="W60" s="122">
        <f t="shared" si="216"/>
        <v>19.395920026595661</v>
      </c>
      <c r="Y60" s="203"/>
      <c r="Z60" s="203"/>
      <c r="AA60" s="189">
        <f t="shared" ref="AA60:AA63" si="234">AA52</f>
        <v>0.65</v>
      </c>
      <c r="AB60" s="179" t="str">
        <f t="shared" si="217"/>
        <v>CN</v>
      </c>
      <c r="AC60" s="104">
        <f t="shared" si="218"/>
        <v>16.962955443514996</v>
      </c>
      <c r="AD60" s="104">
        <f t="shared" si="218"/>
        <v>17.359018654017895</v>
      </c>
      <c r="AE60" s="104">
        <f t="shared" si="218"/>
        <v>16.93530110170083</v>
      </c>
      <c r="AF60" s="104">
        <f t="shared" si="218"/>
        <v>20.164774191692764</v>
      </c>
      <c r="AG60" s="104">
        <f t="shared" si="218"/>
        <v>17.19939059536112</v>
      </c>
      <c r="AH60" s="104">
        <f t="shared" si="218"/>
        <v>16.910582666038163</v>
      </c>
      <c r="AI60" s="104">
        <f t="shared" si="218"/>
        <v>13.501407573892431</v>
      </c>
      <c r="AJ60" s="104">
        <f t="shared" si="218"/>
        <v>26.147835067942054</v>
      </c>
      <c r="AK60" s="104">
        <f t="shared" si="218"/>
        <v>32.561188059830855</v>
      </c>
      <c r="AL60" s="104">
        <f t="shared" si="218"/>
        <v>33.339061130004346</v>
      </c>
      <c r="AM60" s="104">
        <f t="shared" si="218"/>
        <v>32.529934865314843</v>
      </c>
      <c r="AN60" s="104">
        <f t="shared" si="218"/>
        <v>10.712730092684717</v>
      </c>
      <c r="AO60" s="104">
        <f t="shared" si="218"/>
        <v>33.042771375327561</v>
      </c>
      <c r="AP60" s="104">
        <f t="shared" si="218"/>
        <v>32.476946494612697</v>
      </c>
      <c r="AQ60" s="104">
        <f t="shared" si="218"/>
        <v>20.893924795231545</v>
      </c>
      <c r="AR60" s="122">
        <f t="shared" si="218"/>
        <v>30.189322826946366</v>
      </c>
      <c r="AT60" s="203"/>
      <c r="AU60" s="203"/>
      <c r="AV60" s="189">
        <f t="shared" ref="AV60:AV63" si="235">AV52</f>
        <v>0.65</v>
      </c>
      <c r="AW60" s="179" t="str">
        <f t="shared" si="219"/>
        <v>CN</v>
      </c>
      <c r="AX60" s="104">
        <f t="shared" si="220"/>
        <v>5.5261330303309961</v>
      </c>
      <c r="AY60" s="104">
        <f t="shared" si="220"/>
        <v>5.4551030427946081</v>
      </c>
      <c r="AZ60" s="104">
        <f t="shared" si="220"/>
        <v>5.2846310727072767</v>
      </c>
      <c r="BA60" s="104">
        <f t="shared" si="220"/>
        <v>9.280067871629111</v>
      </c>
      <c r="BB60" s="104">
        <f t="shared" si="220"/>
        <v>5.2988370702145549</v>
      </c>
      <c r="BC60" s="104">
        <f t="shared" si="220"/>
        <v>5.2562190776927213</v>
      </c>
      <c r="BD60" s="104">
        <f t="shared" si="220"/>
        <v>17.925983307343486</v>
      </c>
      <c r="BE60" s="104">
        <f t="shared" si="220"/>
        <v>19.316074387901388</v>
      </c>
      <c r="BF60" s="104">
        <f t="shared" si="220"/>
        <v>10.768146110516444</v>
      </c>
      <c r="BG60" s="104">
        <f t="shared" si="220"/>
        <v>10.626086135443666</v>
      </c>
      <c r="BH60" s="104">
        <f t="shared" si="220"/>
        <v>10.299348192776277</v>
      </c>
      <c r="BI60" s="104">
        <f t="shared" si="220"/>
        <v>17.871440822436654</v>
      </c>
      <c r="BJ60" s="104">
        <f t="shared" si="220"/>
        <v>10.327760187790837</v>
      </c>
      <c r="BK60" s="104">
        <f t="shared" si="220"/>
        <v>10.228318205239891</v>
      </c>
      <c r="BL60" s="104">
        <f t="shared" si="220"/>
        <v>34.473667945293009</v>
      </c>
      <c r="BM60" s="122">
        <f t="shared" si="220"/>
        <v>29.262282896617339</v>
      </c>
      <c r="BO60" s="203"/>
      <c r="BP60" s="203"/>
      <c r="BQ60" s="189">
        <f t="shared" ref="BQ60:BQ63" si="236">BQ52</f>
        <v>0.43</v>
      </c>
      <c r="BR60" s="179" t="str">
        <f t="shared" si="221"/>
        <v>CN</v>
      </c>
      <c r="BS60" s="104">
        <f t="shared" si="222"/>
        <v>0.43869896052161722</v>
      </c>
      <c r="BT60" s="104">
        <f t="shared" si="222"/>
        <v>0.52837431978630733</v>
      </c>
      <c r="BU60" s="104">
        <f t="shared" si="222"/>
        <v>0.39395006837369273</v>
      </c>
      <c r="BV60" s="104">
        <f t="shared" si="222"/>
        <v>0.68062265869633409</v>
      </c>
      <c r="BW60" s="104">
        <f t="shared" si="222"/>
        <v>0.49809778759892193</v>
      </c>
      <c r="BX60" s="104">
        <f t="shared" si="222"/>
        <v>0.38915554421498644</v>
      </c>
      <c r="BY60" s="104">
        <f t="shared" si="222"/>
        <v>2.8210347229063948</v>
      </c>
      <c r="BZ60" s="104">
        <f t="shared" si="222"/>
        <v>3.9426574841513804</v>
      </c>
      <c r="CA60" s="104">
        <f t="shared" si="222"/>
        <v>0.83424720361487836</v>
      </c>
      <c r="CB60" s="104">
        <f t="shared" si="222"/>
        <v>1.0049855361554716</v>
      </c>
      <c r="CC60" s="104">
        <f t="shared" si="222"/>
        <v>0.74954394347773567</v>
      </c>
      <c r="CD60" s="104">
        <f t="shared" si="222"/>
        <v>1.1343710978272237</v>
      </c>
      <c r="CE60" s="104">
        <f t="shared" si="222"/>
        <v>0.94736245876657654</v>
      </c>
      <c r="CF60" s="104">
        <f t="shared" si="222"/>
        <v>0.73995489516032353</v>
      </c>
      <c r="CG60" s="104">
        <f t="shared" si="222"/>
        <v>3.9634642888883471</v>
      </c>
      <c r="CH60" s="122">
        <f t="shared" si="222"/>
        <v>5.1715226298056747</v>
      </c>
      <c r="CL60" s="214">
        <f t="shared" si="223"/>
        <v>7.5821578605297549E-2</v>
      </c>
      <c r="CM60" s="179" t="str">
        <f t="shared" si="201"/>
        <v>MI, US</v>
      </c>
      <c r="CN60" s="104" t="e">
        <f t="shared" ca="1" si="207"/>
        <v>#NAME?</v>
      </c>
      <c r="CO60" s="104" t="e">
        <f t="shared" ca="1" si="207"/>
        <v>#NAME?</v>
      </c>
      <c r="CP60" s="104" t="e">
        <f t="shared" ca="1" si="207"/>
        <v>#NAME?</v>
      </c>
      <c r="CQ60" s="104" t="e">
        <f t="shared" ca="1" si="207"/>
        <v>#NAME?</v>
      </c>
      <c r="CR60" s="104" t="e">
        <f t="shared" ca="1" si="207"/>
        <v>#NAME?</v>
      </c>
      <c r="CS60" s="104" t="e">
        <f t="shared" ca="1" si="207"/>
        <v>#NAME?</v>
      </c>
      <c r="CT60" s="104" t="e">
        <f t="shared" ca="1" si="207"/>
        <v>#NAME?</v>
      </c>
      <c r="CU60" s="104" t="e">
        <f t="shared" ca="1" si="207"/>
        <v>#NAME?</v>
      </c>
      <c r="CV60" s="104" t="e">
        <f t="shared" ca="1" si="207"/>
        <v>#NAME?</v>
      </c>
      <c r="CW60" s="104" t="e">
        <f t="shared" ca="1" si="207"/>
        <v>#NAME?</v>
      </c>
      <c r="CX60" s="104" t="e">
        <f t="shared" ca="1" si="207"/>
        <v>#NAME?</v>
      </c>
      <c r="CY60" s="104" t="e">
        <f t="shared" ca="1" si="207"/>
        <v>#NAME?</v>
      </c>
      <c r="CZ60" s="104" t="e">
        <f t="shared" ca="1" si="207"/>
        <v>#NAME?</v>
      </c>
      <c r="DA60" s="104" t="e">
        <f t="shared" ca="1" si="207"/>
        <v>#NAME?</v>
      </c>
      <c r="DB60" s="104" t="e">
        <f t="shared" ca="1" si="207"/>
        <v>#NAME?</v>
      </c>
      <c r="DC60" s="122" t="e">
        <f t="shared" ca="1" si="207"/>
        <v>#NAME?</v>
      </c>
      <c r="DE60" s="203"/>
      <c r="DF60" s="203"/>
      <c r="DG60" s="189">
        <f t="shared" ref="DG60:DG63" si="237">DG52</f>
        <v>0.42</v>
      </c>
      <c r="DH60" s="179" t="str">
        <f t="shared" si="224"/>
        <v>CN</v>
      </c>
      <c r="DI60" s="104">
        <f t="shared" ref="DI60:DX63" si="238">$D$100*DI142+$D$101*DI150+$D$102*DI158+$D$103*DI166+$D$104*DI174</f>
        <v>0.35838956088000001</v>
      </c>
      <c r="DJ60" s="104">
        <f t="shared" si="238"/>
        <v>0.35344625659199985</v>
      </c>
      <c r="DK60" s="104">
        <f t="shared" si="238"/>
        <v>0.32255060479199993</v>
      </c>
      <c r="DL60" s="104">
        <f t="shared" si="238"/>
        <v>0.52005105892350001</v>
      </c>
      <c r="DM60" s="104">
        <f t="shared" si="238"/>
        <v>0.33367303943999999</v>
      </c>
      <c r="DN60" s="104">
        <f t="shared" si="238"/>
        <v>0.318843126576</v>
      </c>
      <c r="DO60" s="104">
        <f t="shared" si="238"/>
        <v>1.3482068603767774</v>
      </c>
      <c r="DP60" s="104">
        <f t="shared" si="238"/>
        <v>2.8140054764477775</v>
      </c>
      <c r="DQ60" s="104">
        <f t="shared" si="238"/>
        <v>0.67352520924000003</v>
      </c>
      <c r="DR60" s="104">
        <f t="shared" si="238"/>
        <v>0.66240277459200003</v>
      </c>
      <c r="DS60" s="104">
        <f t="shared" si="238"/>
        <v>0.6055547752799999</v>
      </c>
      <c r="DT60" s="104">
        <f t="shared" si="238"/>
        <v>0.86675176487249972</v>
      </c>
      <c r="DU60" s="104">
        <f t="shared" si="238"/>
        <v>0.62532799243199988</v>
      </c>
      <c r="DV60" s="104">
        <f t="shared" si="238"/>
        <v>0.59813981884800005</v>
      </c>
      <c r="DW60" s="104">
        <f t="shared" si="238"/>
        <v>1.891301582737652</v>
      </c>
      <c r="DX60" s="122">
        <f t="shared" si="238"/>
        <v>2.702071922481371</v>
      </c>
      <c r="DZ60" s="203"/>
      <c r="EA60" s="203"/>
      <c r="EB60" s="189" t="str">
        <f t="shared" si="209"/>
        <v>-</v>
      </c>
      <c r="EC60" s="179" t="str">
        <f t="shared" si="209"/>
        <v>CN</v>
      </c>
      <c r="ED60" s="104">
        <f t="shared" ref="ED60:ES63" si="239">$C$21*ED158+$C$22*ED166+$C$23*ED174+$C$24*ED182+$C$25*ED190+$C$26*ED198+$C$27*ED206</f>
        <v>1.7133454026170991</v>
      </c>
      <c r="EE60" s="104">
        <f t="shared" si="239"/>
        <v>1.7289766499716221</v>
      </c>
      <c r="EF60" s="104">
        <f t="shared" si="239"/>
        <v>1.6675209270445737</v>
      </c>
      <c r="EG60" s="104">
        <f t="shared" si="239"/>
        <v>0.60487016351638112</v>
      </c>
      <c r="EH60" s="104">
        <f t="shared" si="239"/>
        <v>1.7043296515350903</v>
      </c>
      <c r="EI60" s="104">
        <f t="shared" si="239"/>
        <v>1.6536170626922806</v>
      </c>
      <c r="EJ60" s="104">
        <f t="shared" si="239"/>
        <v>3.1463380714445304</v>
      </c>
      <c r="EK60" s="104">
        <f t="shared" si="239"/>
        <v>4.5465806293596138</v>
      </c>
      <c r="EL60" s="104">
        <f t="shared" si="239"/>
        <v>2.6938708533805746</v>
      </c>
      <c r="EM60" s="104">
        <f t="shared" si="239"/>
        <v>2.6977890663770481</v>
      </c>
      <c r="EN60" s="104">
        <f t="shared" si="239"/>
        <v>2.6057225441412677</v>
      </c>
      <c r="EO60" s="104">
        <f t="shared" si="239"/>
        <v>1.0962467385446724</v>
      </c>
      <c r="EP60" s="104">
        <f t="shared" si="239"/>
        <v>2.6483923506713416</v>
      </c>
      <c r="EQ60" s="104">
        <f t="shared" si="239"/>
        <v>2.5805722603603805</v>
      </c>
      <c r="ER60" s="104">
        <f t="shared" si="239"/>
        <v>5.0514118619868356</v>
      </c>
      <c r="ES60" s="122">
        <f t="shared" si="239"/>
        <v>6.6519373036668208</v>
      </c>
      <c r="EU60" s="203"/>
      <c r="EV60" s="203"/>
      <c r="EW60" s="189" t="str">
        <f t="shared" si="210"/>
        <v>-</v>
      </c>
      <c r="EX60" s="179" t="str">
        <f t="shared" si="210"/>
        <v>CN</v>
      </c>
      <c r="EY60" s="104">
        <f t="shared" ref="EY60:FN63" si="240">$CJ$93*EY166+$CJ$94*EY174+$CJ$95*EY182+$CJ$96*EY190+$CJ$97*EY198+$CJ$98*EY206+$CJ$99*EY214+$CJ$100*EY222</f>
        <v>16.558597771361161</v>
      </c>
      <c r="EZ60" s="104">
        <f t="shared" si="240"/>
        <v>16.582542038273424</v>
      </c>
      <c r="FA60" s="104">
        <f t="shared" si="240"/>
        <v>16.266783140228764</v>
      </c>
      <c r="FB60" s="104">
        <f t="shared" si="240"/>
        <v>5.0316162676381548</v>
      </c>
      <c r="FC60" s="104">
        <f t="shared" si="240"/>
        <v>16.367058515992539</v>
      </c>
      <c r="FD60" s="104">
        <f t="shared" si="240"/>
        <v>16.272719294752601</v>
      </c>
      <c r="FE60" s="104">
        <f t="shared" si="240"/>
        <v>20.085650101055489</v>
      </c>
      <c r="FF60" s="104">
        <f t="shared" si="240"/>
        <v>47.831478897080579</v>
      </c>
      <c r="FG60" s="104">
        <f t="shared" si="240"/>
        <v>22.598713968439874</v>
      </c>
      <c r="FH60" s="104">
        <f t="shared" si="240"/>
        <v>22.662788350539333</v>
      </c>
      <c r="FI60" s="104">
        <f t="shared" si="240"/>
        <v>22.137766678033568</v>
      </c>
      <c r="FJ60" s="104">
        <f t="shared" si="240"/>
        <v>9.3148123896813502</v>
      </c>
      <c r="FK60" s="104">
        <f t="shared" si="240"/>
        <v>22.322273877934137</v>
      </c>
      <c r="FL60" s="104">
        <f t="shared" si="240"/>
        <v>22.118705136940449</v>
      </c>
      <c r="FM60" s="104">
        <f t="shared" si="240"/>
        <v>28.379247068094106</v>
      </c>
      <c r="FN60" s="122">
        <f t="shared" si="240"/>
        <v>53.973627010290919</v>
      </c>
      <c r="FP60" s="203"/>
      <c r="FQ60" s="203"/>
      <c r="FR60" s="189">
        <f t="shared" ref="FR60:FR63" si="241">FR52</f>
        <v>0.65</v>
      </c>
      <c r="FS60" s="179" t="str">
        <f t="shared" si="228"/>
        <v>CN</v>
      </c>
      <c r="FT60" s="104">
        <f t="shared" ref="FT60:GI63" si="242">$Y$100*FT142+$Y$101*FT150+$Y$102*FT158+$Y$103*FT166+$Y$104*FT174</f>
        <v>0.73586403072000017</v>
      </c>
      <c r="FU60" s="104">
        <f t="shared" si="242"/>
        <v>0.72418364928000012</v>
      </c>
      <c r="FV60" s="104">
        <f t="shared" si="242"/>
        <v>0.66344566579200004</v>
      </c>
      <c r="FW60" s="104">
        <f t="shared" si="242"/>
        <v>1.018091247264</v>
      </c>
      <c r="FX60" s="104">
        <f t="shared" si="242"/>
        <v>0.68447035238399989</v>
      </c>
      <c r="FY60" s="104">
        <f t="shared" si="242"/>
        <v>0.65643743692800005</v>
      </c>
      <c r="FZ60" s="104">
        <f t="shared" si="242"/>
        <v>2.1201497269588554</v>
      </c>
      <c r="GA60" s="104">
        <f t="shared" si="242"/>
        <v>4.4184001561890804</v>
      </c>
      <c r="GB60" s="104">
        <f t="shared" si="242"/>
        <v>1.3595963996160001</v>
      </c>
      <c r="GC60" s="104">
        <f t="shared" si="242"/>
        <v>1.338571713024</v>
      </c>
      <c r="GD60" s="104">
        <f t="shared" si="242"/>
        <v>1.2264400512</v>
      </c>
      <c r="GE60" s="104">
        <f t="shared" si="242"/>
        <v>0.47510924872320004</v>
      </c>
      <c r="GF60" s="104">
        <f t="shared" si="242"/>
        <v>1.2661533480960001</v>
      </c>
      <c r="GG60" s="104">
        <f t="shared" si="242"/>
        <v>1.2124235934720002</v>
      </c>
      <c r="GH60" s="104">
        <f t="shared" si="242"/>
        <v>2.9757458890556872</v>
      </c>
      <c r="GI60" s="122">
        <f t="shared" si="242"/>
        <v>4.2420159401714965</v>
      </c>
      <c r="GK60" s="203"/>
      <c r="GL60" s="203"/>
      <c r="GM60" s="189" t="str">
        <f t="shared" si="212"/>
        <v>-</v>
      </c>
      <c r="GN60" s="179" t="str">
        <f t="shared" si="212"/>
        <v>CN</v>
      </c>
      <c r="GO60" s="104">
        <f t="shared" ref="GO60:HD63" si="243">$C$21*GO158+$C$22*GO166+$C$23*GO174+$C$24*GO182+$C$25*GO190+$C$26*GO198+$C$27*GO206</f>
        <v>2.178252951115903</v>
      </c>
      <c r="GP60" s="104">
        <f t="shared" si="243"/>
        <v>2.1900912823719674</v>
      </c>
      <c r="GQ60" s="104">
        <f t="shared" si="243"/>
        <v>2.1190612948355794</v>
      </c>
      <c r="GR60" s="104">
        <f t="shared" si="243"/>
        <v>0.15399695908930816</v>
      </c>
      <c r="GS60" s="104">
        <f t="shared" si="243"/>
        <v>2.142737957347709</v>
      </c>
      <c r="GT60" s="104">
        <f t="shared" si="243"/>
        <v>2.1190612948355794</v>
      </c>
      <c r="GU60" s="104">
        <f t="shared" si="243"/>
        <v>3.1768667845433898</v>
      </c>
      <c r="GV60" s="104">
        <f t="shared" si="243"/>
        <v>3.0265494628769636</v>
      </c>
      <c r="GW60" s="104">
        <f t="shared" si="243"/>
        <v>3.2200261016495952</v>
      </c>
      <c r="GX60" s="104">
        <f t="shared" si="243"/>
        <v>3.2318644329056605</v>
      </c>
      <c r="GY60" s="104">
        <f t="shared" si="243"/>
        <v>3.1489961141132063</v>
      </c>
      <c r="GZ60" s="104">
        <f t="shared" si="243"/>
        <v>0.54998913960467199</v>
      </c>
      <c r="HA60" s="104">
        <f t="shared" si="243"/>
        <v>3.1845111078814017</v>
      </c>
      <c r="HB60" s="104">
        <f t="shared" si="243"/>
        <v>3.1371577828571424</v>
      </c>
      <c r="HC60" s="104">
        <f t="shared" si="243"/>
        <v>4.5036358839635771</v>
      </c>
      <c r="HD60" s="122">
        <f t="shared" si="243"/>
        <v>3.9698779567871441</v>
      </c>
      <c r="HF60" s="203"/>
      <c r="HG60" s="203"/>
      <c r="HH60" s="189" t="str">
        <f t="shared" si="213"/>
        <v>-</v>
      </c>
      <c r="HI60" s="179" t="str">
        <f t="shared" si="213"/>
        <v>CN</v>
      </c>
      <c r="HJ60" s="104">
        <f t="shared" ref="HJ60:HY63" si="244">$CJ$93*HJ166+$CJ$94*HJ174+$CJ$95*HJ182+$CJ$96*HJ190+$CJ$97*HJ198+$CJ$98*HJ206+$CJ$99*HJ214+$CJ$100*HJ222</f>
        <v>0.78774229233063775</v>
      </c>
      <c r="HK60" s="104">
        <f t="shared" si="244"/>
        <v>0.77738375248158131</v>
      </c>
      <c r="HL60" s="104">
        <f t="shared" si="244"/>
        <v>0.79859409598203035</v>
      </c>
      <c r="HM60" s="104">
        <f t="shared" si="244"/>
        <v>0.72756410844564234</v>
      </c>
      <c r="HN60" s="104">
        <f t="shared" si="244"/>
        <v>0.78774229233063775</v>
      </c>
      <c r="HO60" s="104">
        <f t="shared" si="244"/>
        <v>0.79908735978436651</v>
      </c>
      <c r="HP60" s="104">
        <f t="shared" si="244"/>
        <v>1.6651247893393937</v>
      </c>
      <c r="HQ60" s="104">
        <f t="shared" si="244"/>
        <v>1.6376247344417223</v>
      </c>
      <c r="HR60" s="104">
        <f t="shared" si="244"/>
        <v>1.2884050517017067</v>
      </c>
      <c r="HS60" s="104">
        <f t="shared" si="244"/>
        <v>1.2879117878993707</v>
      </c>
      <c r="HT60" s="104">
        <f t="shared" si="244"/>
        <v>1.3096153952021563</v>
      </c>
      <c r="HU60" s="104">
        <f t="shared" si="244"/>
        <v>0.72756410844564234</v>
      </c>
      <c r="HV60" s="104">
        <f t="shared" si="244"/>
        <v>1.2884050517017067</v>
      </c>
      <c r="HW60" s="104">
        <f t="shared" si="244"/>
        <v>1.3096153952021563</v>
      </c>
      <c r="HX60" s="104">
        <f t="shared" si="244"/>
        <v>2.0159883663702716</v>
      </c>
      <c r="HY60" s="122">
        <f t="shared" si="244"/>
        <v>1.9189683778240045</v>
      </c>
      <c r="IA60" s="203"/>
      <c r="IB60" s="203"/>
      <c r="IC60" s="189" t="str">
        <f t="shared" si="214"/>
        <v>-</v>
      </c>
      <c r="ID60" s="179" t="str">
        <f t="shared" si="214"/>
        <v>CN</v>
      </c>
      <c r="IE60" s="104">
        <f t="shared" ref="IE60:IT63" si="245">$CJ$93*IE166+$CJ$94*IE174+$CJ$95*IE182+$CJ$96*IE190+$CJ$97*IE198+$CJ$98*IE206+$CJ$99*IE214+$CJ$100*IE222</f>
        <v>0.54949587580233605</v>
      </c>
      <c r="IF60" s="104">
        <f t="shared" si="245"/>
        <v>0.55344198622102425</v>
      </c>
      <c r="IG60" s="104">
        <f t="shared" si="245"/>
        <v>0.53420469792991898</v>
      </c>
      <c r="IH60" s="104">
        <f t="shared" si="245"/>
        <v>0</v>
      </c>
      <c r="II60" s="104">
        <f t="shared" si="245"/>
        <v>0.54357671017430365</v>
      </c>
      <c r="IJ60" s="104">
        <f t="shared" si="245"/>
        <v>0.52976532370889484</v>
      </c>
      <c r="IK60" s="104">
        <f t="shared" si="245"/>
        <v>0.70487397353818504</v>
      </c>
      <c r="IL60" s="104">
        <f t="shared" si="245"/>
        <v>0.78781309554281098</v>
      </c>
      <c r="IM60" s="104">
        <f t="shared" si="245"/>
        <v>0.91352456192632525</v>
      </c>
      <c r="IN60" s="104">
        <f t="shared" si="245"/>
        <v>0.9238831017753818</v>
      </c>
      <c r="IO60" s="104">
        <f t="shared" si="245"/>
        <v>0.88195567857681934</v>
      </c>
      <c r="IP60" s="104">
        <f t="shared" si="245"/>
        <v>0</v>
      </c>
      <c r="IQ60" s="104">
        <f t="shared" si="245"/>
        <v>0.90365928587960453</v>
      </c>
      <c r="IR60" s="104">
        <f t="shared" si="245"/>
        <v>0.87307693013477083</v>
      </c>
      <c r="IS60" s="104">
        <f t="shared" si="245"/>
        <v>1.2306931868283915</v>
      </c>
      <c r="IT60" s="122">
        <f t="shared" si="245"/>
        <v>1.2113378653080611</v>
      </c>
    </row>
    <row r="61" spans="4:254" x14ac:dyDescent="0.2">
      <c r="D61" s="203"/>
      <c r="E61" s="203"/>
      <c r="F61" s="189">
        <f t="shared" si="233"/>
        <v>0.33</v>
      </c>
      <c r="G61" s="179" t="str">
        <f t="shared" si="215"/>
        <v>JP</v>
      </c>
      <c r="H61" s="104">
        <f t="shared" si="216"/>
        <v>23.454855036855907</v>
      </c>
      <c r="I61" s="104">
        <f t="shared" si="216"/>
        <v>21.617283068865504</v>
      </c>
      <c r="J61" s="104">
        <f t="shared" si="216"/>
        <v>21.521422957935268</v>
      </c>
      <c r="K61" s="104">
        <f t="shared" si="216"/>
        <v>31.933136046770326</v>
      </c>
      <c r="L61" s="104">
        <f t="shared" si="216"/>
        <v>20.817005903053563</v>
      </c>
      <c r="M61" s="104">
        <f t="shared" si="216"/>
        <v>21.016606915637478</v>
      </c>
      <c r="N61" s="104">
        <f t="shared" si="216"/>
        <v>16.799351344672868</v>
      </c>
      <c r="O61" s="104">
        <f t="shared" si="216"/>
        <v>14.722399226180157</v>
      </c>
      <c r="P61" s="104">
        <f t="shared" si="216"/>
        <v>46.011448409905064</v>
      </c>
      <c r="Q61" s="104">
        <f t="shared" si="216"/>
        <v>42.391435744680855</v>
      </c>
      <c r="R61" s="104">
        <f t="shared" si="216"/>
        <v>42.224066024012259</v>
      </c>
      <c r="S61" s="104">
        <f t="shared" si="216"/>
        <v>62.19713370537719</v>
      </c>
      <c r="T61" s="104">
        <f t="shared" si="216"/>
        <v>40.825808163828405</v>
      </c>
      <c r="U61" s="104">
        <f t="shared" si="216"/>
        <v>41.227591433494062</v>
      </c>
      <c r="V61" s="104">
        <f t="shared" si="216"/>
        <v>31.017453529503875</v>
      </c>
      <c r="W61" s="122">
        <f t="shared" si="216"/>
        <v>18.712878629324269</v>
      </c>
      <c r="Y61" s="203"/>
      <c r="Z61" s="203"/>
      <c r="AA61" s="189">
        <f t="shared" si="234"/>
        <v>0.19</v>
      </c>
      <c r="AB61" s="179" t="str">
        <f t="shared" si="217"/>
        <v>JP</v>
      </c>
      <c r="AC61" s="104">
        <f t="shared" si="218"/>
        <v>16.365592659377732</v>
      </c>
      <c r="AD61" s="104">
        <f t="shared" si="218"/>
        <v>16.747708216542264</v>
      </c>
      <c r="AE61" s="104">
        <f t="shared" si="218"/>
        <v>16.338912185276339</v>
      </c>
      <c r="AF61" s="104">
        <f t="shared" si="218"/>
        <v>19.454657037122633</v>
      </c>
      <c r="AG61" s="104">
        <f t="shared" si="218"/>
        <v>16.593701575796015</v>
      </c>
      <c r="AH61" s="104">
        <f t="shared" si="218"/>
        <v>16.315064227261047</v>
      </c>
      <c r="AI61" s="104">
        <f t="shared" si="218"/>
        <v>13.025945709657231</v>
      </c>
      <c r="AJ61" s="104">
        <f t="shared" si="218"/>
        <v>25.227020083350482</v>
      </c>
      <c r="AK61" s="104">
        <f t="shared" si="218"/>
        <v>31.414522196148848</v>
      </c>
      <c r="AL61" s="104">
        <f t="shared" si="218"/>
        <v>32.165001901737284</v>
      </c>
      <c r="AM61" s="104">
        <f t="shared" si="218"/>
        <v>31.384369605554802</v>
      </c>
      <c r="AN61" s="104">
        <f t="shared" si="218"/>
        <v>10.335473529393816</v>
      </c>
      <c r="AO61" s="104">
        <f t="shared" si="218"/>
        <v>31.879146205757078</v>
      </c>
      <c r="AP61" s="104">
        <f t="shared" si="218"/>
        <v>31.3332472587749</v>
      </c>
      <c r="AQ61" s="104">
        <f t="shared" si="218"/>
        <v>20.158130073091559</v>
      </c>
      <c r="AR61" s="122">
        <f t="shared" si="218"/>
        <v>29.126183918448099</v>
      </c>
      <c r="AT61" s="203"/>
      <c r="AU61" s="203"/>
      <c r="AV61" s="189">
        <f t="shared" si="235"/>
        <v>0.12</v>
      </c>
      <c r="AW61" s="179" t="str">
        <f t="shared" si="219"/>
        <v>JP</v>
      </c>
      <c r="AX61" s="104">
        <f t="shared" si="220"/>
        <v>5.3315262459470034</v>
      </c>
      <c r="AY61" s="104">
        <f t="shared" si="220"/>
        <v>5.2629976309605375</v>
      </c>
      <c r="AZ61" s="104">
        <f t="shared" si="220"/>
        <v>5.0985289549930215</v>
      </c>
      <c r="BA61" s="104">
        <f t="shared" si="220"/>
        <v>8.9532635479816971</v>
      </c>
      <c r="BB61" s="104">
        <f t="shared" si="220"/>
        <v>5.1122346779903145</v>
      </c>
      <c r="BC61" s="104">
        <f t="shared" si="220"/>
        <v>5.0711175089984346</v>
      </c>
      <c r="BD61" s="104">
        <f t="shared" si="220"/>
        <v>17.294706798215671</v>
      </c>
      <c r="BE61" s="104">
        <f t="shared" si="220"/>
        <v>18.635844812732014</v>
      </c>
      <c r="BF61" s="104">
        <f t="shared" si="220"/>
        <v>10.388938031948149</v>
      </c>
      <c r="BG61" s="104">
        <f t="shared" si="220"/>
        <v>10.251880801975215</v>
      </c>
      <c r="BH61" s="104">
        <f t="shared" si="220"/>
        <v>9.9366491730374733</v>
      </c>
      <c r="BI61" s="104">
        <f t="shared" si="220"/>
        <v>17.242085066490457</v>
      </c>
      <c r="BJ61" s="104">
        <f t="shared" si="220"/>
        <v>9.9640606190320629</v>
      </c>
      <c r="BK61" s="104">
        <f t="shared" si="220"/>
        <v>9.8681205580510074</v>
      </c>
      <c r="BL61" s="104">
        <f t="shared" si="220"/>
        <v>33.25965271476332</v>
      </c>
      <c r="BM61" s="122">
        <f t="shared" si="220"/>
        <v>28.231790371918862</v>
      </c>
      <c r="BO61" s="203"/>
      <c r="BP61" s="203"/>
      <c r="BQ61" s="189">
        <f t="shared" si="236"/>
        <v>0.21</v>
      </c>
      <c r="BR61" s="179" t="str">
        <f t="shared" si="221"/>
        <v>JP</v>
      </c>
      <c r="BS61" s="104">
        <f t="shared" si="222"/>
        <v>0.42324985831015655</v>
      </c>
      <c r="BT61" s="104">
        <f t="shared" si="222"/>
        <v>0.50976723473056917</v>
      </c>
      <c r="BU61" s="104">
        <f t="shared" si="222"/>
        <v>0.38007683086868344</v>
      </c>
      <c r="BV61" s="104">
        <f t="shared" si="222"/>
        <v>0.65665403791562071</v>
      </c>
      <c r="BW61" s="104">
        <f t="shared" si="222"/>
        <v>0.48055691259258831</v>
      </c>
      <c r="BX61" s="104">
        <f t="shared" si="222"/>
        <v>0.37545114935709695</v>
      </c>
      <c r="BY61" s="104">
        <f t="shared" si="222"/>
        <v>2.7216899382175033</v>
      </c>
      <c r="BZ61" s="104">
        <f t="shared" si="222"/>
        <v>3.803813940084142</v>
      </c>
      <c r="CA61" s="104">
        <f t="shared" si="222"/>
        <v>0.80486858301603526</v>
      </c>
      <c r="CB61" s="104">
        <f t="shared" si="222"/>
        <v>0.96959424128975147</v>
      </c>
      <c r="CC61" s="104">
        <f t="shared" si="222"/>
        <v>0.72314820964467541</v>
      </c>
      <c r="CD61" s="104">
        <f t="shared" si="222"/>
        <v>1.0944233965260348</v>
      </c>
      <c r="CE61" s="104">
        <f t="shared" si="222"/>
        <v>0.91400040238198133</v>
      </c>
      <c r="CF61" s="104">
        <f t="shared" si="222"/>
        <v>0.71389684662150277</v>
      </c>
      <c r="CG61" s="104">
        <f t="shared" si="222"/>
        <v>3.8238880180950336</v>
      </c>
      <c r="CH61" s="122">
        <f t="shared" si="222"/>
        <v>4.9894037079788411</v>
      </c>
      <c r="CL61" s="214">
        <f t="shared" si="223"/>
        <v>0</v>
      </c>
      <c r="CM61" s="179" t="str">
        <f t="shared" si="201"/>
        <v>Korea</v>
      </c>
      <c r="CN61" s="104" t="e">
        <f t="shared" ca="1" si="207"/>
        <v>#NAME?</v>
      </c>
      <c r="CO61" s="104" t="e">
        <f t="shared" ca="1" si="207"/>
        <v>#NAME?</v>
      </c>
      <c r="CP61" s="104" t="e">
        <f t="shared" ca="1" si="207"/>
        <v>#NAME?</v>
      </c>
      <c r="CQ61" s="104" t="e">
        <f t="shared" ca="1" si="207"/>
        <v>#NAME?</v>
      </c>
      <c r="CR61" s="104" t="e">
        <f t="shared" ca="1" si="207"/>
        <v>#NAME?</v>
      </c>
      <c r="CS61" s="104" t="e">
        <f t="shared" ca="1" si="207"/>
        <v>#NAME?</v>
      </c>
      <c r="CT61" s="104" t="e">
        <f t="shared" ca="1" si="207"/>
        <v>#NAME?</v>
      </c>
      <c r="CU61" s="104" t="e">
        <f t="shared" ca="1" si="207"/>
        <v>#NAME?</v>
      </c>
      <c r="CV61" s="104" t="e">
        <f t="shared" ca="1" si="207"/>
        <v>#NAME?</v>
      </c>
      <c r="CW61" s="104" t="e">
        <f t="shared" ca="1" si="207"/>
        <v>#NAME?</v>
      </c>
      <c r="CX61" s="104" t="e">
        <f t="shared" ca="1" si="207"/>
        <v>#NAME?</v>
      </c>
      <c r="CY61" s="104" t="e">
        <f t="shared" ca="1" si="207"/>
        <v>#NAME?</v>
      </c>
      <c r="CZ61" s="104" t="e">
        <f t="shared" ca="1" si="207"/>
        <v>#NAME?</v>
      </c>
      <c r="DA61" s="104" t="e">
        <f t="shared" ca="1" si="207"/>
        <v>#NAME?</v>
      </c>
      <c r="DB61" s="104" t="e">
        <f t="shared" ca="1" si="207"/>
        <v>#NAME?</v>
      </c>
      <c r="DC61" s="122" t="e">
        <f t="shared" ca="1" si="207"/>
        <v>#NAME?</v>
      </c>
      <c r="DE61" s="203"/>
      <c r="DF61" s="203"/>
      <c r="DG61" s="189">
        <f t="shared" si="237"/>
        <v>0.33</v>
      </c>
      <c r="DH61" s="179" t="str">
        <f t="shared" si="224"/>
        <v>JP</v>
      </c>
      <c r="DI61" s="104">
        <f t="shared" si="238"/>
        <v>0.37880415612000001</v>
      </c>
      <c r="DJ61" s="104">
        <f t="shared" si="238"/>
        <v>0.37357927120799983</v>
      </c>
      <c r="DK61" s="104">
        <f t="shared" si="238"/>
        <v>0.34092374050799995</v>
      </c>
      <c r="DL61" s="104">
        <f t="shared" si="238"/>
        <v>0.54967422050774994</v>
      </c>
      <c r="DM61" s="104">
        <f t="shared" si="238"/>
        <v>0.35267973156000004</v>
      </c>
      <c r="DN61" s="104">
        <f t="shared" si="238"/>
        <v>0.33700507682400005</v>
      </c>
      <c r="DO61" s="104">
        <f t="shared" si="238"/>
        <v>1.4250034536893788</v>
      </c>
      <c r="DP61" s="104">
        <f t="shared" si="238"/>
        <v>2.9742969276378406</v>
      </c>
      <c r="DQ61" s="104">
        <f t="shared" si="238"/>
        <v>0.71189056926000005</v>
      </c>
      <c r="DR61" s="104">
        <f t="shared" si="238"/>
        <v>0.70013457820799996</v>
      </c>
      <c r="DS61" s="104">
        <f t="shared" si="238"/>
        <v>0.64004840171999988</v>
      </c>
      <c r="DT61" s="104">
        <f t="shared" si="238"/>
        <v>0.91612370084624961</v>
      </c>
      <c r="DU61" s="104">
        <f t="shared" si="238"/>
        <v>0.66094794136799995</v>
      </c>
      <c r="DV61" s="104">
        <f t="shared" si="238"/>
        <v>0.63221107435199997</v>
      </c>
      <c r="DW61" s="104">
        <f t="shared" si="238"/>
        <v>1.9990339513746067</v>
      </c>
      <c r="DX61" s="122">
        <f t="shared" si="238"/>
        <v>2.8559874117366388</v>
      </c>
      <c r="DZ61" s="203"/>
      <c r="EA61" s="203"/>
      <c r="EB61" s="189" t="str">
        <f t="shared" si="209"/>
        <v>-</v>
      </c>
      <c r="EC61" s="179" t="str">
        <f t="shared" si="209"/>
        <v>JP</v>
      </c>
      <c r="ED61" s="104">
        <f t="shared" si="239"/>
        <v>1.6530087010732999</v>
      </c>
      <c r="EE61" s="104">
        <f t="shared" si="239"/>
        <v>1.668089482710317</v>
      </c>
      <c r="EF61" s="104">
        <f t="shared" si="239"/>
        <v>1.6087979676579585</v>
      </c>
      <c r="EG61" s="104">
        <f t="shared" si="239"/>
        <v>0.58356922181887505</v>
      </c>
      <c r="EH61" s="104">
        <f t="shared" si="239"/>
        <v>1.6443104462074056</v>
      </c>
      <c r="EI61" s="104">
        <f t="shared" si="239"/>
        <v>1.5953837379773717</v>
      </c>
      <c r="EJ61" s="104">
        <f t="shared" si="239"/>
        <v>3.0355374932991865</v>
      </c>
      <c r="EK61" s="104">
        <f t="shared" si="239"/>
        <v>4.3864694935317399</v>
      </c>
      <c r="EL61" s="104">
        <f t="shared" si="239"/>
        <v>2.5990042366261896</v>
      </c>
      <c r="EM61" s="104">
        <f t="shared" si="239"/>
        <v>2.6027844669089664</v>
      </c>
      <c r="EN61" s="104">
        <f t="shared" si="239"/>
        <v>2.5139601340565005</v>
      </c>
      <c r="EO61" s="104">
        <f t="shared" si="239"/>
        <v>1.0576416142183691</v>
      </c>
      <c r="EP61" s="104">
        <f t="shared" si="239"/>
        <v>2.5551272923887249</v>
      </c>
      <c r="EQ61" s="104">
        <f t="shared" si="239"/>
        <v>2.4896955357678152</v>
      </c>
      <c r="ER61" s="104">
        <f t="shared" si="239"/>
        <v>4.8735227280002196</v>
      </c>
      <c r="ES61" s="122">
        <f t="shared" si="239"/>
        <v>6.4176845049221267</v>
      </c>
      <c r="EU61" s="203"/>
      <c r="EV61" s="203"/>
      <c r="EW61" s="189" t="str">
        <f t="shared" si="210"/>
        <v>-</v>
      </c>
      <c r="EX61" s="179" t="str">
        <f t="shared" si="210"/>
        <v>JP</v>
      </c>
      <c r="EY61" s="104">
        <f t="shared" si="240"/>
        <v>16.558597771361161</v>
      </c>
      <c r="EZ61" s="104">
        <f t="shared" si="240"/>
        <v>16.582542038273424</v>
      </c>
      <c r="FA61" s="104">
        <f t="shared" si="240"/>
        <v>16.266783140228764</v>
      </c>
      <c r="FB61" s="104">
        <f t="shared" si="240"/>
        <v>5.0316162676381548</v>
      </c>
      <c r="FC61" s="104">
        <f t="shared" si="240"/>
        <v>16.367058515992539</v>
      </c>
      <c r="FD61" s="104">
        <f t="shared" si="240"/>
        <v>16.272719294752601</v>
      </c>
      <c r="FE61" s="104">
        <f t="shared" si="240"/>
        <v>20.085650101055489</v>
      </c>
      <c r="FF61" s="104">
        <f t="shared" si="240"/>
        <v>47.831478897080579</v>
      </c>
      <c r="FG61" s="104">
        <f t="shared" si="240"/>
        <v>22.598713968439874</v>
      </c>
      <c r="FH61" s="104">
        <f t="shared" si="240"/>
        <v>22.662788350539333</v>
      </c>
      <c r="FI61" s="104">
        <f t="shared" si="240"/>
        <v>22.137766678033568</v>
      </c>
      <c r="FJ61" s="104">
        <f t="shared" si="240"/>
        <v>9.3148123896813502</v>
      </c>
      <c r="FK61" s="104">
        <f t="shared" si="240"/>
        <v>22.322273877934137</v>
      </c>
      <c r="FL61" s="104">
        <f t="shared" si="240"/>
        <v>22.118705136940449</v>
      </c>
      <c r="FM61" s="104">
        <f t="shared" si="240"/>
        <v>28.379247068094106</v>
      </c>
      <c r="FN61" s="122">
        <f t="shared" si="240"/>
        <v>53.973627010290919</v>
      </c>
      <c r="FP61" s="203"/>
      <c r="FQ61" s="203"/>
      <c r="FR61" s="189">
        <f t="shared" si="241"/>
        <v>0.19</v>
      </c>
      <c r="FS61" s="179" t="str">
        <f t="shared" si="228"/>
        <v>JP</v>
      </c>
      <c r="FT61" s="104">
        <f t="shared" si="242"/>
        <v>0.98660288563200016</v>
      </c>
      <c r="FU61" s="104">
        <f t="shared" si="242"/>
        <v>0.97094252236800005</v>
      </c>
      <c r="FV61" s="104">
        <f t="shared" si="242"/>
        <v>0.88950863339520014</v>
      </c>
      <c r="FW61" s="104">
        <f t="shared" si="242"/>
        <v>1.3649964129984</v>
      </c>
      <c r="FX61" s="104">
        <f t="shared" si="242"/>
        <v>0.9176972872703999</v>
      </c>
      <c r="FY61" s="104">
        <f t="shared" si="242"/>
        <v>0.88011241543680008</v>
      </c>
      <c r="FZ61" s="104">
        <f t="shared" si="242"/>
        <v>2.8425711154040951</v>
      </c>
      <c r="GA61" s="104">
        <f t="shared" si="242"/>
        <v>5.9239290982979513</v>
      </c>
      <c r="GB61" s="104">
        <f t="shared" si="242"/>
        <v>1.8228662839296002</v>
      </c>
      <c r="GC61" s="104">
        <f t="shared" si="242"/>
        <v>1.7946776300544001</v>
      </c>
      <c r="GD61" s="104">
        <f t="shared" si="242"/>
        <v>1.6443381427200001</v>
      </c>
      <c r="GE61" s="104">
        <f t="shared" si="242"/>
        <v>0.63699832606592</v>
      </c>
      <c r="GF61" s="104">
        <f t="shared" si="242"/>
        <v>1.6975833778176002</v>
      </c>
      <c r="GG61" s="104">
        <f t="shared" si="242"/>
        <v>1.6255457068032004</v>
      </c>
      <c r="GH61" s="104">
        <f t="shared" si="242"/>
        <v>3.9897037475487358</v>
      </c>
      <c r="GI61" s="122">
        <f t="shared" si="242"/>
        <v>5.6874435938595616</v>
      </c>
      <c r="GK61" s="203"/>
      <c r="GL61" s="203"/>
      <c r="GM61" s="189" t="str">
        <f t="shared" si="212"/>
        <v>-</v>
      </c>
      <c r="GN61" s="179" t="str">
        <f t="shared" si="212"/>
        <v>JP</v>
      </c>
      <c r="GO61" s="104">
        <f t="shared" si="243"/>
        <v>2.1015441929182708</v>
      </c>
      <c r="GP61" s="104">
        <f t="shared" si="243"/>
        <v>2.1129656287493477</v>
      </c>
      <c r="GQ61" s="104">
        <f t="shared" si="243"/>
        <v>2.0444370137628827</v>
      </c>
      <c r="GR61" s="104">
        <f t="shared" si="243"/>
        <v>0.14857384443593388</v>
      </c>
      <c r="GS61" s="104">
        <f t="shared" si="243"/>
        <v>2.0672798854250378</v>
      </c>
      <c r="GT61" s="104">
        <f t="shared" si="243"/>
        <v>2.0444370137628827</v>
      </c>
      <c r="GU61" s="104">
        <f t="shared" si="243"/>
        <v>3.064991115614863</v>
      </c>
      <c r="GV61" s="104">
        <f t="shared" si="243"/>
        <v>2.9199673275000468</v>
      </c>
      <c r="GW61" s="104">
        <f t="shared" si="243"/>
        <v>3.1066305460530956</v>
      </c>
      <c r="GX61" s="104">
        <f t="shared" si="243"/>
        <v>3.1180519818841734</v>
      </c>
      <c r="GY61" s="104">
        <f t="shared" si="243"/>
        <v>3.0381019310666293</v>
      </c>
      <c r="GZ61" s="104">
        <f t="shared" si="243"/>
        <v>0.53062087298547822</v>
      </c>
      <c r="HA61" s="104">
        <f t="shared" si="243"/>
        <v>3.0723662385598631</v>
      </c>
      <c r="HB61" s="104">
        <f t="shared" si="243"/>
        <v>3.0266804952355524</v>
      </c>
      <c r="HC61" s="104">
        <f t="shared" si="243"/>
        <v>4.3450370785052108</v>
      </c>
      <c r="HD61" s="122">
        <f t="shared" si="243"/>
        <v>3.8300758240250654</v>
      </c>
      <c r="HF61" s="203"/>
      <c r="HG61" s="203"/>
      <c r="HH61" s="189" t="str">
        <f t="shared" si="213"/>
        <v>-</v>
      </c>
      <c r="HI61" s="179" t="str">
        <f t="shared" si="213"/>
        <v>JP</v>
      </c>
      <c r="HJ61" s="104">
        <f t="shared" si="244"/>
        <v>0.78774229233063775</v>
      </c>
      <c r="HK61" s="104">
        <f t="shared" si="244"/>
        <v>0.77738375248158131</v>
      </c>
      <c r="HL61" s="104">
        <f t="shared" si="244"/>
        <v>0.79859409598203035</v>
      </c>
      <c r="HM61" s="104">
        <f t="shared" si="244"/>
        <v>0.72756410844564234</v>
      </c>
      <c r="HN61" s="104">
        <f t="shared" si="244"/>
        <v>0.78774229233063775</v>
      </c>
      <c r="HO61" s="104">
        <f t="shared" si="244"/>
        <v>0.79908735978436651</v>
      </c>
      <c r="HP61" s="104">
        <f t="shared" si="244"/>
        <v>1.6651247893393937</v>
      </c>
      <c r="HQ61" s="104">
        <f t="shared" si="244"/>
        <v>1.6376247344417223</v>
      </c>
      <c r="HR61" s="104">
        <f t="shared" si="244"/>
        <v>1.2884050517017067</v>
      </c>
      <c r="HS61" s="104">
        <f t="shared" si="244"/>
        <v>1.2879117878993707</v>
      </c>
      <c r="HT61" s="104">
        <f t="shared" si="244"/>
        <v>1.3096153952021563</v>
      </c>
      <c r="HU61" s="104">
        <f t="shared" si="244"/>
        <v>0.72756410844564234</v>
      </c>
      <c r="HV61" s="104">
        <f t="shared" si="244"/>
        <v>1.2884050517017067</v>
      </c>
      <c r="HW61" s="104">
        <f t="shared" si="244"/>
        <v>1.3096153952021563</v>
      </c>
      <c r="HX61" s="104">
        <f t="shared" si="244"/>
        <v>2.0159883663702716</v>
      </c>
      <c r="HY61" s="122">
        <f t="shared" si="244"/>
        <v>1.9189683778240045</v>
      </c>
      <c r="IA61" s="203"/>
      <c r="IB61" s="203"/>
      <c r="IC61" s="189" t="str">
        <f t="shared" si="214"/>
        <v>-</v>
      </c>
      <c r="ID61" s="179" t="str">
        <f t="shared" si="214"/>
        <v>JP</v>
      </c>
      <c r="IE61" s="104">
        <f t="shared" si="245"/>
        <v>0.54949587580233605</v>
      </c>
      <c r="IF61" s="104">
        <f t="shared" si="245"/>
        <v>0.55344198622102425</v>
      </c>
      <c r="IG61" s="104">
        <f t="shared" si="245"/>
        <v>0.53420469792991898</v>
      </c>
      <c r="IH61" s="104">
        <f t="shared" si="245"/>
        <v>0</v>
      </c>
      <c r="II61" s="104">
        <f t="shared" si="245"/>
        <v>0.54357671017430365</v>
      </c>
      <c r="IJ61" s="104">
        <f t="shared" si="245"/>
        <v>0.52976532370889484</v>
      </c>
      <c r="IK61" s="104">
        <f t="shared" si="245"/>
        <v>0.70487397353818504</v>
      </c>
      <c r="IL61" s="104">
        <f t="shared" si="245"/>
        <v>0.78781309554281098</v>
      </c>
      <c r="IM61" s="104">
        <f t="shared" si="245"/>
        <v>0.91352456192632525</v>
      </c>
      <c r="IN61" s="104">
        <f t="shared" si="245"/>
        <v>0.9238831017753818</v>
      </c>
      <c r="IO61" s="104">
        <f t="shared" si="245"/>
        <v>0.88195567857681934</v>
      </c>
      <c r="IP61" s="104">
        <f t="shared" si="245"/>
        <v>0</v>
      </c>
      <c r="IQ61" s="104">
        <f t="shared" si="245"/>
        <v>0.90365928587960453</v>
      </c>
      <c r="IR61" s="104">
        <f t="shared" si="245"/>
        <v>0.87307693013477083</v>
      </c>
      <c r="IS61" s="104">
        <f t="shared" si="245"/>
        <v>1.2306931868283915</v>
      </c>
      <c r="IT61" s="122">
        <f t="shared" si="245"/>
        <v>1.2113378653080611</v>
      </c>
    </row>
    <row r="62" spans="4:254" x14ac:dyDescent="0.2">
      <c r="D62" s="203"/>
      <c r="E62" s="203"/>
      <c r="F62" s="189">
        <f t="shared" si="233"/>
        <v>0.15</v>
      </c>
      <c r="G62" s="179" t="str">
        <f t="shared" si="215"/>
        <v>KR</v>
      </c>
      <c r="H62" s="104">
        <f t="shared" si="216"/>
        <v>24.20398842594382</v>
      </c>
      <c r="I62" s="104">
        <f t="shared" si="216"/>
        <v>22.307725559463076</v>
      </c>
      <c r="J62" s="104">
        <f t="shared" si="216"/>
        <v>22.208803736590195</v>
      </c>
      <c r="K62" s="104">
        <f t="shared" si="216"/>
        <v>32.953060424615856</v>
      </c>
      <c r="L62" s="104">
        <f t="shared" si="216"/>
        <v>21.48188804188208</v>
      </c>
      <c r="M62" s="104">
        <f t="shared" si="216"/>
        <v>21.687864185874282</v>
      </c>
      <c r="N62" s="104">
        <f t="shared" si="216"/>
        <v>17.335912111624442</v>
      </c>
      <c r="O62" s="104">
        <f t="shared" si="216"/>
        <v>15.192623442466424</v>
      </c>
      <c r="P62" s="104">
        <f t="shared" si="216"/>
        <v>47.481025272776016</v>
      </c>
      <c r="Q62" s="104">
        <f t="shared" si="216"/>
        <v>43.745391668851511</v>
      </c>
      <c r="R62" s="104">
        <f t="shared" si="216"/>
        <v>43.572676264064299</v>
      </c>
      <c r="S62" s="104">
        <f t="shared" si="216"/>
        <v>64.18367122569218</v>
      </c>
      <c r="T62" s="104">
        <f t="shared" si="216"/>
        <v>42.129758923019338</v>
      </c>
      <c r="U62" s="104">
        <f t="shared" si="216"/>
        <v>42.544374898835201</v>
      </c>
      <c r="V62" s="104">
        <f t="shared" si="216"/>
        <v>32.008131580889042</v>
      </c>
      <c r="W62" s="122">
        <f t="shared" si="216"/>
        <v>19.310556260038613</v>
      </c>
      <c r="Y62" s="203"/>
      <c r="Z62" s="203"/>
      <c r="AA62" s="189">
        <f t="shared" si="234"/>
        <v>0.06</v>
      </c>
      <c r="AB62" s="179" t="str">
        <f t="shared" si="217"/>
        <v>KR</v>
      </c>
      <c r="AC62" s="104">
        <f t="shared" si="218"/>
        <v>16.888299445417854</v>
      </c>
      <c r="AD62" s="104">
        <f t="shared" si="218"/>
        <v>17.282619534305645</v>
      </c>
      <c r="AE62" s="104">
        <f t="shared" si="218"/>
        <v>16.860766813673415</v>
      </c>
      <c r="AF62" s="104">
        <f t="shared" si="218"/>
        <v>20.076026605890444</v>
      </c>
      <c r="AG62" s="104">
        <f t="shared" si="218"/>
        <v>17.123694017849317</v>
      </c>
      <c r="AH62" s="104">
        <f t="shared" si="218"/>
        <v>16.836157166805958</v>
      </c>
      <c r="AI62" s="104">
        <f t="shared" si="218"/>
        <v>13.441986262464615</v>
      </c>
      <c r="AJ62" s="104">
        <f t="shared" si="218"/>
        <v>26.032755314795445</v>
      </c>
      <c r="AK62" s="104">
        <f t="shared" si="218"/>
        <v>32.417882372214684</v>
      </c>
      <c r="AL62" s="104">
        <f t="shared" si="218"/>
        <v>33.192331929861709</v>
      </c>
      <c r="AM62" s="104">
        <f t="shared" si="218"/>
        <v>32.386766726750082</v>
      </c>
      <c r="AN62" s="104">
        <f t="shared" si="218"/>
        <v>10.665582084775494</v>
      </c>
      <c r="AO62" s="104">
        <f t="shared" si="218"/>
        <v>32.897346181873793</v>
      </c>
      <c r="AP62" s="104">
        <f t="shared" si="218"/>
        <v>32.334011564212368</v>
      </c>
      <c r="AQ62" s="104">
        <f t="shared" si="218"/>
        <v>20.801968130312581</v>
      </c>
      <c r="AR62" s="122">
        <f t="shared" si="218"/>
        <v>30.056456002233684</v>
      </c>
      <c r="AT62" s="203"/>
      <c r="AU62" s="203"/>
      <c r="AV62" s="189">
        <f t="shared" si="235"/>
        <v>0.04</v>
      </c>
      <c r="AW62" s="179" t="str">
        <f t="shared" si="219"/>
        <v>KR</v>
      </c>
      <c r="AX62" s="104">
        <f t="shared" si="220"/>
        <v>5.5018118571503711</v>
      </c>
      <c r="AY62" s="104">
        <f t="shared" si="220"/>
        <v>5.4310944810944548</v>
      </c>
      <c r="AZ62" s="104">
        <f t="shared" si="220"/>
        <v>5.2613727785602533</v>
      </c>
      <c r="BA62" s="104">
        <f t="shared" si="220"/>
        <v>9.2392251817056081</v>
      </c>
      <c r="BB62" s="104">
        <f t="shared" si="220"/>
        <v>5.2755162537714364</v>
      </c>
      <c r="BC62" s="104">
        <f t="shared" si="220"/>
        <v>5.2330858281378863</v>
      </c>
      <c r="BD62" s="104">
        <f t="shared" si="220"/>
        <v>17.847088908302069</v>
      </c>
      <c r="BE62" s="104">
        <f t="shared" si="220"/>
        <v>19.231062031561162</v>
      </c>
      <c r="BF62" s="104">
        <f t="shared" si="220"/>
        <v>10.720754210077077</v>
      </c>
      <c r="BG62" s="104">
        <f t="shared" si="220"/>
        <v>10.579319457965243</v>
      </c>
      <c r="BH62" s="104">
        <f t="shared" si="220"/>
        <v>10.254019528108017</v>
      </c>
      <c r="BI62" s="104">
        <f t="shared" si="220"/>
        <v>17.792786471402376</v>
      </c>
      <c r="BJ62" s="104">
        <f t="shared" si="220"/>
        <v>10.282306478530389</v>
      </c>
      <c r="BK62" s="104">
        <f t="shared" si="220"/>
        <v>10.183302152052102</v>
      </c>
      <c r="BL62" s="104">
        <f t="shared" si="220"/>
        <v>34.321945204695396</v>
      </c>
      <c r="BM62" s="122">
        <f t="shared" si="220"/>
        <v>29.133496085644307</v>
      </c>
      <c r="BO62" s="203"/>
      <c r="BP62" s="203"/>
      <c r="BQ62" s="189">
        <f t="shared" si="236"/>
        <v>0.28000000000000003</v>
      </c>
      <c r="BR62" s="179" t="str">
        <f t="shared" si="221"/>
        <v>KR</v>
      </c>
      <c r="BS62" s="104">
        <f t="shared" si="222"/>
        <v>0.43676819386535976</v>
      </c>
      <c r="BT62" s="104">
        <f t="shared" si="222"/>
        <v>0.52604888113595549</v>
      </c>
      <c r="BU62" s="104">
        <f t="shared" si="222"/>
        <v>0.3922162469501318</v>
      </c>
      <c r="BV62" s="104">
        <f t="shared" si="222"/>
        <v>0.67762715687581077</v>
      </c>
      <c r="BW62" s="104">
        <f t="shared" si="222"/>
        <v>0.49590559959212083</v>
      </c>
      <c r="BX62" s="104">
        <f t="shared" si="222"/>
        <v>0.38744282406635727</v>
      </c>
      <c r="BY62" s="104">
        <f t="shared" si="222"/>
        <v>2.8086190112925449</v>
      </c>
      <c r="BZ62" s="104">
        <f t="shared" si="222"/>
        <v>3.9253053764591437</v>
      </c>
      <c r="CA62" s="104">
        <f t="shared" si="222"/>
        <v>0.83057558177674939</v>
      </c>
      <c r="CB62" s="104">
        <f t="shared" si="222"/>
        <v>1.000562474471161</v>
      </c>
      <c r="CC62" s="104">
        <f t="shared" si="222"/>
        <v>0.74624511083006806</v>
      </c>
      <c r="CD62" s="104">
        <f t="shared" si="222"/>
        <v>1.1293785947930182</v>
      </c>
      <c r="CE62" s="104">
        <f t="shared" si="222"/>
        <v>0.9431930031457979</v>
      </c>
      <c r="CF62" s="104">
        <f t="shared" si="222"/>
        <v>0.73669826506251945</v>
      </c>
      <c r="CG62" s="104">
        <f t="shared" si="222"/>
        <v>3.9460206079569997</v>
      </c>
      <c r="CH62" s="122">
        <f t="shared" si="222"/>
        <v>5.1487621394597722</v>
      </c>
      <c r="CL62" s="214">
        <f t="shared" si="223"/>
        <v>0</v>
      </c>
      <c r="CM62" s="179" t="str">
        <f t="shared" si="201"/>
        <v>Poland</v>
      </c>
      <c r="CN62" s="104" t="e">
        <f t="shared" ca="1" si="207"/>
        <v>#NAME?</v>
      </c>
      <c r="CO62" s="104" t="e">
        <f t="shared" ca="1" si="207"/>
        <v>#NAME?</v>
      </c>
      <c r="CP62" s="104" t="e">
        <f t="shared" ca="1" si="207"/>
        <v>#NAME?</v>
      </c>
      <c r="CQ62" s="104" t="e">
        <f t="shared" ca="1" si="207"/>
        <v>#NAME?</v>
      </c>
      <c r="CR62" s="104" t="e">
        <f t="shared" ca="1" si="207"/>
        <v>#NAME?</v>
      </c>
      <c r="CS62" s="104" t="e">
        <f t="shared" ca="1" si="207"/>
        <v>#NAME?</v>
      </c>
      <c r="CT62" s="104" t="e">
        <f t="shared" ca="1" si="207"/>
        <v>#NAME?</v>
      </c>
      <c r="CU62" s="104" t="e">
        <f t="shared" ca="1" si="207"/>
        <v>#NAME?</v>
      </c>
      <c r="CV62" s="104" t="e">
        <f t="shared" ca="1" si="207"/>
        <v>#NAME?</v>
      </c>
      <c r="CW62" s="104" t="e">
        <f t="shared" ca="1" si="207"/>
        <v>#NAME?</v>
      </c>
      <c r="CX62" s="104" t="e">
        <f t="shared" ca="1" si="207"/>
        <v>#NAME?</v>
      </c>
      <c r="CY62" s="104" t="e">
        <f t="shared" ca="1" si="207"/>
        <v>#NAME?</v>
      </c>
      <c r="CZ62" s="104" t="e">
        <f t="shared" ca="1" si="207"/>
        <v>#NAME?</v>
      </c>
      <c r="DA62" s="104" t="e">
        <f t="shared" ca="1" si="207"/>
        <v>#NAME?</v>
      </c>
      <c r="DB62" s="104" t="e">
        <f t="shared" ca="1" si="207"/>
        <v>#NAME?</v>
      </c>
      <c r="DC62" s="122" t="e">
        <f t="shared" ca="1" si="207"/>
        <v>#NAME?</v>
      </c>
      <c r="DE62" s="203"/>
      <c r="DF62" s="203"/>
      <c r="DG62" s="189">
        <f t="shared" si="237"/>
        <v>0.15</v>
      </c>
      <c r="DH62" s="179" t="str">
        <f t="shared" si="224"/>
        <v>KR</v>
      </c>
      <c r="DI62" s="104">
        <f t="shared" si="238"/>
        <v>0.41963334660000001</v>
      </c>
      <c r="DJ62" s="104">
        <f t="shared" si="238"/>
        <v>0.41384530043999984</v>
      </c>
      <c r="DK62" s="104">
        <f t="shared" si="238"/>
        <v>0.37767001193999994</v>
      </c>
      <c r="DL62" s="104">
        <f t="shared" si="238"/>
        <v>0.60892054367624993</v>
      </c>
      <c r="DM62" s="104">
        <f t="shared" si="238"/>
        <v>0.39069311579999999</v>
      </c>
      <c r="DN62" s="104">
        <f t="shared" si="238"/>
        <v>0.37332897732000003</v>
      </c>
      <c r="DO62" s="104">
        <f t="shared" si="238"/>
        <v>1.5785966403145812</v>
      </c>
      <c r="DP62" s="104">
        <f t="shared" si="238"/>
        <v>3.2948798300179671</v>
      </c>
      <c r="DQ62" s="104">
        <f t="shared" si="238"/>
        <v>0.78862128930000008</v>
      </c>
      <c r="DR62" s="104">
        <f t="shared" si="238"/>
        <v>0.77559818544000003</v>
      </c>
      <c r="DS62" s="104">
        <f t="shared" si="238"/>
        <v>0.70903565460000006</v>
      </c>
      <c r="DT62" s="104">
        <f t="shared" si="238"/>
        <v>1.0148675727937497</v>
      </c>
      <c r="DU62" s="104">
        <f t="shared" si="238"/>
        <v>0.73218783923999986</v>
      </c>
      <c r="DV62" s="104">
        <f t="shared" si="238"/>
        <v>0.70035358536000003</v>
      </c>
      <c r="DW62" s="104">
        <f t="shared" si="238"/>
        <v>2.2144986886485167</v>
      </c>
      <c r="DX62" s="122">
        <f t="shared" si="238"/>
        <v>3.163818390247175</v>
      </c>
      <c r="DZ62" s="203"/>
      <c r="EA62" s="203"/>
      <c r="EB62" s="189" t="str">
        <f t="shared" si="209"/>
        <v>-</v>
      </c>
      <c r="EC62" s="179" t="str">
        <f t="shared" si="209"/>
        <v>KR</v>
      </c>
      <c r="ED62" s="104">
        <f t="shared" si="239"/>
        <v>1.705804764339562</v>
      </c>
      <c r="EE62" s="104">
        <f t="shared" si="239"/>
        <v>1.7213672167027498</v>
      </c>
      <c r="EF62" s="104">
        <f t="shared" si="239"/>
        <v>1.660181967771178</v>
      </c>
      <c r="EG62" s="104">
        <f t="shared" si="239"/>
        <v>0.60220805749795381</v>
      </c>
      <c r="EH62" s="104">
        <f t="shared" si="239"/>
        <v>1.6968286926576353</v>
      </c>
      <c r="EI62" s="104">
        <f t="shared" si="239"/>
        <v>1.6463392959907857</v>
      </c>
      <c r="EJ62" s="104">
        <f t="shared" si="239"/>
        <v>3.1324906608410599</v>
      </c>
      <c r="EK62" s="104">
        <f t="shared" si="239"/>
        <v>4.5265705835899226</v>
      </c>
      <c r="EL62" s="104">
        <f t="shared" si="239"/>
        <v>2.6820148051834538</v>
      </c>
      <c r="EM62" s="104">
        <f t="shared" si="239"/>
        <v>2.6859157736553523</v>
      </c>
      <c r="EN62" s="104">
        <f t="shared" si="239"/>
        <v>2.5942544472082263</v>
      </c>
      <c r="EO62" s="104">
        <f t="shared" si="239"/>
        <v>1.0914220253807834</v>
      </c>
      <c r="EP62" s="104">
        <f t="shared" si="239"/>
        <v>2.6367364588103634</v>
      </c>
      <c r="EQ62" s="104">
        <f t="shared" si="239"/>
        <v>2.5692148528378218</v>
      </c>
      <c r="ER62" s="104">
        <f t="shared" si="239"/>
        <v>5.0291799935124919</v>
      </c>
      <c r="ES62" s="122">
        <f t="shared" si="239"/>
        <v>6.6226613310723925</v>
      </c>
      <c r="EU62" s="203"/>
      <c r="EV62" s="203"/>
      <c r="EW62" s="189" t="str">
        <f t="shared" si="210"/>
        <v>-</v>
      </c>
      <c r="EX62" s="179" t="str">
        <f t="shared" si="210"/>
        <v>KR</v>
      </c>
      <c r="EY62" s="104">
        <f t="shared" si="240"/>
        <v>16.518743775363511</v>
      </c>
      <c r="EZ62" s="104">
        <f t="shared" si="240"/>
        <v>16.542630412111016</v>
      </c>
      <c r="FA62" s="104">
        <f t="shared" si="240"/>
        <v>16.227631497129696</v>
      </c>
      <c r="FB62" s="104">
        <f t="shared" si="240"/>
        <v>5.0195059417904559</v>
      </c>
      <c r="FC62" s="104">
        <f t="shared" si="240"/>
        <v>16.327665525499235</v>
      </c>
      <c r="FD62" s="104">
        <f t="shared" si="240"/>
        <v>16.233553364243338</v>
      </c>
      <c r="FE62" s="104">
        <f t="shared" si="240"/>
        <v>20.03730703301369</v>
      </c>
      <c r="FF62" s="104">
        <f t="shared" si="240"/>
        <v>47.716355889997033</v>
      </c>
      <c r="FG62" s="104">
        <f t="shared" si="240"/>
        <v>22.544322342501111</v>
      </c>
      <c r="FH62" s="104">
        <f t="shared" si="240"/>
        <v>22.608242507425725</v>
      </c>
      <c r="FI62" s="104">
        <f t="shared" si="240"/>
        <v>22.084484481269946</v>
      </c>
      <c r="FJ62" s="104">
        <f t="shared" si="240"/>
        <v>9.2923930700733024</v>
      </c>
      <c r="FK62" s="104">
        <f t="shared" si="240"/>
        <v>22.26854760074125</v>
      </c>
      <c r="FL62" s="104">
        <f t="shared" si="240"/>
        <v>22.065468818372128</v>
      </c>
      <c r="FM62" s="104">
        <f t="shared" si="240"/>
        <v>28.31094258877253</v>
      </c>
      <c r="FN62" s="122">
        <f t="shared" si="240"/>
        <v>53.843720798149739</v>
      </c>
      <c r="FP62" s="203"/>
      <c r="FQ62" s="203"/>
      <c r="FR62" s="189">
        <f t="shared" si="241"/>
        <v>0.06</v>
      </c>
      <c r="FS62" s="179" t="str">
        <f t="shared" si="228"/>
        <v>KR</v>
      </c>
      <c r="FT62" s="104">
        <f t="shared" si="242"/>
        <v>1.057463866368</v>
      </c>
      <c r="FU62" s="104">
        <f t="shared" si="242"/>
        <v>1.040678725632</v>
      </c>
      <c r="FV62" s="104">
        <f t="shared" si="242"/>
        <v>0.95339599380480022</v>
      </c>
      <c r="FW62" s="104">
        <f t="shared" si="242"/>
        <v>1.4630348294016002</v>
      </c>
      <c r="FX62" s="104">
        <f t="shared" si="242"/>
        <v>0.98360924712959996</v>
      </c>
      <c r="FY62" s="104">
        <f t="shared" si="242"/>
        <v>0.94332490936320013</v>
      </c>
      <c r="FZ62" s="104">
        <f t="shared" si="242"/>
        <v>3.0467336817038362</v>
      </c>
      <c r="GA62" s="104">
        <f t="shared" si="242"/>
        <v>6.3494046688939356</v>
      </c>
      <c r="GB62" s="104">
        <f t="shared" si="242"/>
        <v>1.9537903816703999</v>
      </c>
      <c r="GC62" s="104">
        <f t="shared" si="242"/>
        <v>1.9235771283456</v>
      </c>
      <c r="GD62" s="104">
        <f t="shared" si="242"/>
        <v>1.7624397772800002</v>
      </c>
      <c r="GE62" s="104">
        <f t="shared" si="242"/>
        <v>0.68274958705408006</v>
      </c>
      <c r="GF62" s="104">
        <f t="shared" si="242"/>
        <v>1.8195092557824002</v>
      </c>
      <c r="GG62" s="104">
        <f t="shared" si="242"/>
        <v>1.7422976083968005</v>
      </c>
      <c r="GH62" s="104">
        <f t="shared" si="242"/>
        <v>4.276257055383728</v>
      </c>
      <c r="GI62" s="122">
        <f t="shared" si="242"/>
        <v>6.0959340177279282</v>
      </c>
      <c r="GK62" s="203"/>
      <c r="GL62" s="203"/>
      <c r="GM62" s="189" t="str">
        <f t="shared" si="212"/>
        <v>-</v>
      </c>
      <c r="GN62" s="179" t="str">
        <f t="shared" si="212"/>
        <v>KR</v>
      </c>
      <c r="GO62" s="104">
        <f t="shared" si="243"/>
        <v>2.1686661990481331</v>
      </c>
      <c r="GP62" s="104">
        <f t="shared" si="243"/>
        <v>2.1804524283907858</v>
      </c>
      <c r="GQ62" s="104">
        <f t="shared" si="243"/>
        <v>2.1097350523348686</v>
      </c>
      <c r="GR62" s="104">
        <f t="shared" si="243"/>
        <v>0.15331920003234312</v>
      </c>
      <c r="GS62" s="104">
        <f t="shared" si="243"/>
        <v>2.1333075110201745</v>
      </c>
      <c r="GT62" s="104">
        <f t="shared" si="243"/>
        <v>2.1097350523348686</v>
      </c>
      <c r="GU62" s="104">
        <f t="shared" si="243"/>
        <v>3.1628850134179802</v>
      </c>
      <c r="GV62" s="104">
        <f t="shared" si="243"/>
        <v>3.0132292562836112</v>
      </c>
      <c r="GW62" s="104">
        <f t="shared" si="243"/>
        <v>3.2058543812015876</v>
      </c>
      <c r="GX62" s="104">
        <f t="shared" si="243"/>
        <v>3.2176406105442412</v>
      </c>
      <c r="GY62" s="104">
        <f t="shared" si="243"/>
        <v>3.13513700514567</v>
      </c>
      <c r="GZ62" s="104">
        <f t="shared" si="243"/>
        <v>0.54756857154408256</v>
      </c>
      <c r="HA62" s="104">
        <f t="shared" si="243"/>
        <v>3.1704956931736294</v>
      </c>
      <c r="HB62" s="104">
        <f t="shared" si="243"/>
        <v>3.1233507758030177</v>
      </c>
      <c r="HC62" s="104">
        <f t="shared" si="243"/>
        <v>4.4838148431606939</v>
      </c>
      <c r="HD62" s="122">
        <f t="shared" si="243"/>
        <v>3.952406048535384</v>
      </c>
      <c r="HF62" s="203"/>
      <c r="HG62" s="203"/>
      <c r="HH62" s="189" t="str">
        <f t="shared" si="213"/>
        <v>-</v>
      </c>
      <c r="HI62" s="179" t="str">
        <f t="shared" si="213"/>
        <v>KR</v>
      </c>
      <c r="HJ62" s="104">
        <f t="shared" si="244"/>
        <v>0.78584631788888737</v>
      </c>
      <c r="HK62" s="104">
        <f t="shared" si="244"/>
        <v>0.77551270945077444</v>
      </c>
      <c r="HL62" s="104">
        <f t="shared" si="244"/>
        <v>0.79667200291929152</v>
      </c>
      <c r="HM62" s="104">
        <f t="shared" si="244"/>
        <v>0.72581297362937325</v>
      </c>
      <c r="HN62" s="104">
        <f t="shared" si="244"/>
        <v>0.78584631788888737</v>
      </c>
      <c r="HO62" s="104">
        <f t="shared" si="244"/>
        <v>0.79716407951158275</v>
      </c>
      <c r="HP62" s="104">
        <f t="shared" si="244"/>
        <v>1.6611170902814034</v>
      </c>
      <c r="HQ62" s="104">
        <f t="shared" si="244"/>
        <v>1.633683223782832</v>
      </c>
      <c r="HR62" s="104">
        <f t="shared" si="244"/>
        <v>1.2853040590643543</v>
      </c>
      <c r="HS62" s="104">
        <f t="shared" si="244"/>
        <v>1.284811982472063</v>
      </c>
      <c r="HT62" s="104">
        <f t="shared" si="244"/>
        <v>1.3064633525328717</v>
      </c>
      <c r="HU62" s="104">
        <f t="shared" si="244"/>
        <v>0.72581297362937325</v>
      </c>
      <c r="HV62" s="104">
        <f t="shared" si="244"/>
        <v>1.2853040590643543</v>
      </c>
      <c r="HW62" s="104">
        <f t="shared" si="244"/>
        <v>1.3064633525328717</v>
      </c>
      <c r="HX62" s="104">
        <f t="shared" si="244"/>
        <v>2.0111361926902278</v>
      </c>
      <c r="HY62" s="122">
        <f t="shared" si="244"/>
        <v>1.9143497163222625</v>
      </c>
      <c r="IA62" s="203"/>
      <c r="IB62" s="203"/>
      <c r="IC62" s="189" t="str">
        <f t="shared" si="214"/>
        <v>-</v>
      </c>
      <c r="ID62" s="179" t="str">
        <f t="shared" si="214"/>
        <v>KR</v>
      </c>
      <c r="IE62" s="104">
        <f t="shared" si="245"/>
        <v>0.54817332381228601</v>
      </c>
      <c r="IF62" s="104">
        <f t="shared" si="245"/>
        <v>0.5521099365506148</v>
      </c>
      <c r="IG62" s="104">
        <f t="shared" si="245"/>
        <v>0.53291894945126173</v>
      </c>
      <c r="IH62" s="104">
        <f t="shared" si="245"/>
        <v>0</v>
      </c>
      <c r="II62" s="104">
        <f t="shared" si="245"/>
        <v>0.54226840470479276</v>
      </c>
      <c r="IJ62" s="104">
        <f t="shared" si="245"/>
        <v>0.52849026012064193</v>
      </c>
      <c r="IK62" s="104">
        <f t="shared" si="245"/>
        <v>0.70317745038398261</v>
      </c>
      <c r="IL62" s="104">
        <f t="shared" si="245"/>
        <v>0.78591695068862755</v>
      </c>
      <c r="IM62" s="104">
        <f t="shared" si="245"/>
        <v>0.91132584892311819</v>
      </c>
      <c r="IN62" s="104">
        <f t="shared" si="245"/>
        <v>0.92165945736123112</v>
      </c>
      <c r="IO62" s="104">
        <f t="shared" si="245"/>
        <v>0.87983294701648762</v>
      </c>
      <c r="IP62" s="104">
        <f t="shared" si="245"/>
        <v>0</v>
      </c>
      <c r="IQ62" s="104">
        <f t="shared" si="245"/>
        <v>0.90148431707729593</v>
      </c>
      <c r="IR62" s="104">
        <f t="shared" si="245"/>
        <v>0.87097556835524781</v>
      </c>
      <c r="IS62" s="104">
        <f t="shared" si="245"/>
        <v>1.2277310977662954</v>
      </c>
      <c r="IT62" s="122">
        <f t="shared" si="245"/>
        <v>1.2084223615255314</v>
      </c>
    </row>
    <row r="63" spans="4:254" x14ac:dyDescent="0.2">
      <c r="D63" s="203"/>
      <c r="E63" s="203"/>
      <c r="F63" s="190">
        <f t="shared" si="233"/>
        <v>0.1</v>
      </c>
      <c r="G63" s="184" t="str">
        <f t="shared" si="215"/>
        <v>RER</v>
      </c>
      <c r="H63" s="128">
        <f t="shared" si="216"/>
        <v>24.310983977491833</v>
      </c>
      <c r="I63" s="128">
        <f t="shared" si="216"/>
        <v>22.406338538366096</v>
      </c>
      <c r="J63" s="128">
        <f t="shared" si="216"/>
        <v>22.306979424133946</v>
      </c>
      <c r="K63" s="128">
        <f t="shared" si="216"/>
        <v>33.098731907070686</v>
      </c>
      <c r="L63" s="128">
        <f t="shared" si="216"/>
        <v>21.576850343916156</v>
      </c>
      <c r="M63" s="128">
        <f t="shared" si="216"/>
        <v>21.78373702094715</v>
      </c>
      <c r="N63" s="128">
        <f t="shared" si="216"/>
        <v>17.412546815183585</v>
      </c>
      <c r="O63" s="128">
        <f t="shared" si="216"/>
        <v>15.259783577237666</v>
      </c>
      <c r="P63" s="128">
        <f t="shared" si="216"/>
        <v>47.690918716687946</v>
      </c>
      <c r="Q63" s="128">
        <f t="shared" si="216"/>
        <v>43.938771463409495</v>
      </c>
      <c r="R63" s="128">
        <f t="shared" si="216"/>
        <v>43.765292557183137</v>
      </c>
      <c r="S63" s="128">
        <f t="shared" si="216"/>
        <v>64.467399972472123</v>
      </c>
      <c r="T63" s="128">
        <f t="shared" si="216"/>
        <v>42.315996691490653</v>
      </c>
      <c r="U63" s="128">
        <f t="shared" si="216"/>
        <v>42.732445508416518</v>
      </c>
      <c r="V63" s="128">
        <f t="shared" si="216"/>
        <v>32.149625934309228</v>
      </c>
      <c r="W63" s="129">
        <f t="shared" si="216"/>
        <v>19.395920026595661</v>
      </c>
      <c r="Y63" s="203"/>
      <c r="Z63" s="203"/>
      <c r="AA63" s="190">
        <f t="shared" si="234"/>
        <v>0</v>
      </c>
      <c r="AB63" s="184" t="str">
        <f t="shared" si="217"/>
        <v>RER</v>
      </c>
      <c r="AC63" s="128">
        <f t="shared" si="218"/>
        <v>16.962955443514996</v>
      </c>
      <c r="AD63" s="128">
        <f t="shared" si="218"/>
        <v>17.359018654017895</v>
      </c>
      <c r="AE63" s="128">
        <f t="shared" si="218"/>
        <v>16.93530110170083</v>
      </c>
      <c r="AF63" s="128">
        <f t="shared" si="218"/>
        <v>20.164774191692764</v>
      </c>
      <c r="AG63" s="128">
        <f t="shared" si="218"/>
        <v>17.19939059536112</v>
      </c>
      <c r="AH63" s="128">
        <f t="shared" si="218"/>
        <v>16.910582666038163</v>
      </c>
      <c r="AI63" s="128">
        <f t="shared" si="218"/>
        <v>13.501407573892431</v>
      </c>
      <c r="AJ63" s="128">
        <f t="shared" si="218"/>
        <v>26.147835067942054</v>
      </c>
      <c r="AK63" s="128">
        <f t="shared" si="218"/>
        <v>32.561188059830855</v>
      </c>
      <c r="AL63" s="128">
        <f t="shared" si="218"/>
        <v>33.339061130004346</v>
      </c>
      <c r="AM63" s="128">
        <f t="shared" si="218"/>
        <v>32.529934865314843</v>
      </c>
      <c r="AN63" s="128">
        <f t="shared" si="218"/>
        <v>10.712730092684717</v>
      </c>
      <c r="AO63" s="128">
        <f t="shared" si="218"/>
        <v>33.042771375327561</v>
      </c>
      <c r="AP63" s="128">
        <f t="shared" si="218"/>
        <v>32.476946494612697</v>
      </c>
      <c r="AQ63" s="128">
        <f t="shared" si="218"/>
        <v>20.893924795231545</v>
      </c>
      <c r="AR63" s="129">
        <f t="shared" si="218"/>
        <v>30.189322826946366</v>
      </c>
      <c r="AT63" s="203"/>
      <c r="AU63" s="203"/>
      <c r="AV63" s="190">
        <f t="shared" si="235"/>
        <v>0.17</v>
      </c>
      <c r="AW63" s="184" t="str">
        <f t="shared" si="219"/>
        <v>RER</v>
      </c>
      <c r="AX63" s="128">
        <f t="shared" si="220"/>
        <v>5.5261330303309961</v>
      </c>
      <c r="AY63" s="128">
        <f t="shared" si="220"/>
        <v>5.4551030427946081</v>
      </c>
      <c r="AZ63" s="128">
        <f t="shared" si="220"/>
        <v>5.2846310727072767</v>
      </c>
      <c r="BA63" s="128">
        <f t="shared" si="220"/>
        <v>9.280067871629111</v>
      </c>
      <c r="BB63" s="128">
        <f t="shared" si="220"/>
        <v>5.2988370702145549</v>
      </c>
      <c r="BC63" s="128">
        <f t="shared" si="220"/>
        <v>5.2562190776927213</v>
      </c>
      <c r="BD63" s="128">
        <f t="shared" si="220"/>
        <v>17.925983307343486</v>
      </c>
      <c r="BE63" s="128">
        <f t="shared" si="220"/>
        <v>19.316074387901388</v>
      </c>
      <c r="BF63" s="128">
        <f t="shared" si="220"/>
        <v>10.768146110516444</v>
      </c>
      <c r="BG63" s="128">
        <f t="shared" si="220"/>
        <v>10.626086135443666</v>
      </c>
      <c r="BH63" s="128">
        <f t="shared" si="220"/>
        <v>10.299348192776277</v>
      </c>
      <c r="BI63" s="128">
        <f t="shared" si="220"/>
        <v>17.871440822436654</v>
      </c>
      <c r="BJ63" s="128">
        <f t="shared" si="220"/>
        <v>10.327760187790837</v>
      </c>
      <c r="BK63" s="128">
        <f t="shared" si="220"/>
        <v>10.228318205239891</v>
      </c>
      <c r="BL63" s="128">
        <f t="shared" si="220"/>
        <v>34.473667945293009</v>
      </c>
      <c r="BM63" s="129">
        <f t="shared" si="220"/>
        <v>29.262282896617339</v>
      </c>
      <c r="BO63" s="203"/>
      <c r="BP63" s="203"/>
      <c r="BQ63" s="190">
        <f t="shared" si="236"/>
        <v>0.02</v>
      </c>
      <c r="BR63" s="184" t="str">
        <f t="shared" si="221"/>
        <v>RER</v>
      </c>
      <c r="BS63" s="128">
        <f t="shared" si="222"/>
        <v>0.43869896052161722</v>
      </c>
      <c r="BT63" s="128">
        <f t="shared" si="222"/>
        <v>0.52837431978630733</v>
      </c>
      <c r="BU63" s="128">
        <f t="shared" si="222"/>
        <v>0.39395006837369273</v>
      </c>
      <c r="BV63" s="128">
        <f t="shared" si="222"/>
        <v>0.68062265869633409</v>
      </c>
      <c r="BW63" s="128">
        <f t="shared" si="222"/>
        <v>0.49809778759892193</v>
      </c>
      <c r="BX63" s="128">
        <f t="shared" si="222"/>
        <v>0.38915554421498644</v>
      </c>
      <c r="BY63" s="128">
        <f t="shared" si="222"/>
        <v>2.8210347229063948</v>
      </c>
      <c r="BZ63" s="128">
        <f t="shared" si="222"/>
        <v>3.9426574841513804</v>
      </c>
      <c r="CA63" s="128">
        <f t="shared" si="222"/>
        <v>0.83424720361487836</v>
      </c>
      <c r="CB63" s="128">
        <f t="shared" si="222"/>
        <v>1.0049855361554716</v>
      </c>
      <c r="CC63" s="128">
        <f t="shared" si="222"/>
        <v>0.74954394347773567</v>
      </c>
      <c r="CD63" s="128">
        <f t="shared" si="222"/>
        <v>1.1343710978272237</v>
      </c>
      <c r="CE63" s="128">
        <f t="shared" si="222"/>
        <v>0.94736245876657654</v>
      </c>
      <c r="CF63" s="128">
        <f t="shared" si="222"/>
        <v>0.73995489516032353</v>
      </c>
      <c r="CG63" s="128">
        <f t="shared" si="222"/>
        <v>3.9634642888883471</v>
      </c>
      <c r="CH63" s="129">
        <f t="shared" si="222"/>
        <v>5.1715226298056747</v>
      </c>
      <c r="CL63" s="214">
        <f t="shared" si="223"/>
        <v>3.8314384006804557E-2</v>
      </c>
      <c r="CM63" s="179" t="str">
        <f t="shared" si="201"/>
        <v>TN, US</v>
      </c>
      <c r="CN63" s="104" t="e">
        <f t="shared" ca="1" si="207"/>
        <v>#NAME?</v>
      </c>
      <c r="CO63" s="104" t="e">
        <f t="shared" ca="1" si="207"/>
        <v>#NAME?</v>
      </c>
      <c r="CP63" s="104" t="e">
        <f t="shared" ca="1" si="207"/>
        <v>#NAME?</v>
      </c>
      <c r="CQ63" s="104" t="e">
        <f t="shared" ca="1" si="207"/>
        <v>#NAME?</v>
      </c>
      <c r="CR63" s="104" t="e">
        <f t="shared" ca="1" si="207"/>
        <v>#NAME?</v>
      </c>
      <c r="CS63" s="104" t="e">
        <f t="shared" ca="1" si="207"/>
        <v>#NAME?</v>
      </c>
      <c r="CT63" s="104" t="e">
        <f t="shared" ca="1" si="207"/>
        <v>#NAME?</v>
      </c>
      <c r="CU63" s="104" t="e">
        <f t="shared" ca="1" si="207"/>
        <v>#NAME?</v>
      </c>
      <c r="CV63" s="104" t="e">
        <f t="shared" ca="1" si="207"/>
        <v>#NAME?</v>
      </c>
      <c r="CW63" s="104" t="e">
        <f t="shared" ca="1" si="207"/>
        <v>#NAME?</v>
      </c>
      <c r="CX63" s="104" t="e">
        <f t="shared" ca="1" si="207"/>
        <v>#NAME?</v>
      </c>
      <c r="CY63" s="104" t="e">
        <f t="shared" ca="1" si="207"/>
        <v>#NAME?</v>
      </c>
      <c r="CZ63" s="104" t="e">
        <f t="shared" ca="1" si="207"/>
        <v>#NAME?</v>
      </c>
      <c r="DA63" s="104" t="e">
        <f t="shared" ca="1" si="207"/>
        <v>#NAME?</v>
      </c>
      <c r="DB63" s="104" t="e">
        <f t="shared" ca="1" si="207"/>
        <v>#NAME?</v>
      </c>
      <c r="DC63" s="122" t="e">
        <f t="shared" ca="1" si="207"/>
        <v>#NAME?</v>
      </c>
      <c r="DE63" s="203"/>
      <c r="DF63" s="203"/>
      <c r="DG63" s="190">
        <f t="shared" si="237"/>
        <v>0.1</v>
      </c>
      <c r="DH63" s="184" t="str">
        <f t="shared" si="224"/>
        <v>RER</v>
      </c>
      <c r="DI63" s="128">
        <f>$D$100*DI145+$D$101*DI153+$D$102*DI161+$D$103*DI169+$D$104*DI177</f>
        <v>0.43097478839999998</v>
      </c>
      <c r="DJ63" s="128">
        <f t="shared" si="238"/>
        <v>0.42503030855999985</v>
      </c>
      <c r="DK63" s="128">
        <f t="shared" si="238"/>
        <v>0.38787730955999994</v>
      </c>
      <c r="DL63" s="128">
        <f t="shared" si="238"/>
        <v>0.62537785566749993</v>
      </c>
      <c r="DM63" s="128">
        <f t="shared" si="238"/>
        <v>0.40125238920000006</v>
      </c>
      <c r="DN63" s="128">
        <f t="shared" si="238"/>
        <v>0.38341894968000007</v>
      </c>
      <c r="DO63" s="128">
        <f t="shared" si="238"/>
        <v>1.6212614143771376</v>
      </c>
      <c r="DP63" s="128">
        <f t="shared" si="238"/>
        <v>3.3839306362346693</v>
      </c>
      <c r="DQ63" s="128">
        <f t="shared" si="238"/>
        <v>0.80993537820000017</v>
      </c>
      <c r="DR63" s="128">
        <f t="shared" si="238"/>
        <v>0.79656029855999999</v>
      </c>
      <c r="DS63" s="128">
        <f t="shared" si="238"/>
        <v>0.72819878039999997</v>
      </c>
      <c r="DT63" s="128">
        <f t="shared" si="238"/>
        <v>1.0422964261124996</v>
      </c>
      <c r="DU63" s="128">
        <f t="shared" si="238"/>
        <v>0.75197669975999981</v>
      </c>
      <c r="DV63" s="128">
        <f t="shared" si="238"/>
        <v>0.71928206064000011</v>
      </c>
      <c r="DW63" s="128">
        <f t="shared" si="238"/>
        <v>2.2743500045579359</v>
      </c>
      <c r="DX63" s="129">
        <f t="shared" si="238"/>
        <v>3.2493269953889903</v>
      </c>
      <c r="DZ63" s="203"/>
      <c r="EA63" s="203"/>
      <c r="EB63" s="190" t="str">
        <f t="shared" si="209"/>
        <v>-</v>
      </c>
      <c r="EC63" s="184" t="str">
        <f t="shared" si="209"/>
        <v>RER</v>
      </c>
      <c r="ED63" s="128">
        <f t="shared" si="239"/>
        <v>1.7133454026170991</v>
      </c>
      <c r="EE63" s="128">
        <f t="shared" si="239"/>
        <v>1.7289766499716221</v>
      </c>
      <c r="EF63" s="128">
        <f t="shared" si="239"/>
        <v>1.6675209270445737</v>
      </c>
      <c r="EG63" s="128">
        <f t="shared" si="239"/>
        <v>0.60487016351638112</v>
      </c>
      <c r="EH63" s="128">
        <f t="shared" si="239"/>
        <v>1.7043296515350903</v>
      </c>
      <c r="EI63" s="128">
        <f t="shared" si="239"/>
        <v>1.6536170626922806</v>
      </c>
      <c r="EJ63" s="128">
        <f t="shared" si="239"/>
        <v>3.1463380714445304</v>
      </c>
      <c r="EK63" s="128">
        <f t="shared" si="239"/>
        <v>4.5465806293596138</v>
      </c>
      <c r="EL63" s="128">
        <f t="shared" si="239"/>
        <v>2.6938708533805746</v>
      </c>
      <c r="EM63" s="128">
        <f t="shared" si="239"/>
        <v>2.6977890663770481</v>
      </c>
      <c r="EN63" s="128">
        <f t="shared" si="239"/>
        <v>2.6057225441412677</v>
      </c>
      <c r="EO63" s="128">
        <f t="shared" si="239"/>
        <v>1.0962467385446724</v>
      </c>
      <c r="EP63" s="128">
        <f t="shared" si="239"/>
        <v>2.6483923506713416</v>
      </c>
      <c r="EQ63" s="128">
        <f t="shared" si="239"/>
        <v>2.5805722603603805</v>
      </c>
      <c r="ER63" s="128">
        <f t="shared" si="239"/>
        <v>5.0514118619868356</v>
      </c>
      <c r="ES63" s="129">
        <f t="shared" si="239"/>
        <v>6.6519373036668208</v>
      </c>
      <c r="EU63" s="203"/>
      <c r="EV63" s="203"/>
      <c r="EW63" s="190" t="str">
        <f t="shared" si="210"/>
        <v>-</v>
      </c>
      <c r="EX63" s="184" t="str">
        <f t="shared" si="210"/>
        <v>RER</v>
      </c>
      <c r="EY63" s="128" t="e">
        <f t="shared" ca="1" si="240"/>
        <v>#NAME?</v>
      </c>
      <c r="EZ63" s="128" t="e">
        <f t="shared" ca="1" si="240"/>
        <v>#NAME?</v>
      </c>
      <c r="FA63" s="128" t="e">
        <f t="shared" ca="1" si="240"/>
        <v>#NAME?</v>
      </c>
      <c r="FB63" s="128" t="e">
        <f t="shared" ca="1" si="240"/>
        <v>#NAME?</v>
      </c>
      <c r="FC63" s="128" t="e">
        <f t="shared" ca="1" si="240"/>
        <v>#NAME?</v>
      </c>
      <c r="FD63" s="128" t="e">
        <f t="shared" ca="1" si="240"/>
        <v>#NAME?</v>
      </c>
      <c r="FE63" s="128" t="e">
        <f t="shared" ca="1" si="240"/>
        <v>#NAME?</v>
      </c>
      <c r="FF63" s="128" t="e">
        <f t="shared" ca="1" si="240"/>
        <v>#NAME?</v>
      </c>
      <c r="FG63" s="128" t="e">
        <f t="shared" ca="1" si="240"/>
        <v>#NAME?</v>
      </c>
      <c r="FH63" s="128" t="e">
        <f t="shared" ca="1" si="240"/>
        <v>#NAME?</v>
      </c>
      <c r="FI63" s="128" t="e">
        <f t="shared" ca="1" si="240"/>
        <v>#NAME?</v>
      </c>
      <c r="FJ63" s="128" t="e">
        <f t="shared" ca="1" si="240"/>
        <v>#NAME?</v>
      </c>
      <c r="FK63" s="128" t="e">
        <f t="shared" ca="1" si="240"/>
        <v>#NAME?</v>
      </c>
      <c r="FL63" s="128" t="e">
        <f t="shared" ca="1" si="240"/>
        <v>#NAME?</v>
      </c>
      <c r="FM63" s="128" t="e">
        <f t="shared" ca="1" si="240"/>
        <v>#NAME?</v>
      </c>
      <c r="FN63" s="129" t="e">
        <f t="shared" ca="1" si="240"/>
        <v>#NAME?</v>
      </c>
      <c r="FP63" s="203"/>
      <c r="FQ63" s="203"/>
      <c r="FR63" s="190">
        <f t="shared" si="241"/>
        <v>0</v>
      </c>
      <c r="FS63" s="184" t="str">
        <f t="shared" si="228"/>
        <v>RER</v>
      </c>
      <c r="FT63" s="128">
        <f t="shared" si="242"/>
        <v>1.0901689344000001</v>
      </c>
      <c r="FU63" s="128">
        <f t="shared" si="242"/>
        <v>1.0728646656</v>
      </c>
      <c r="FV63" s="128">
        <f t="shared" si="242"/>
        <v>0.98288246784000022</v>
      </c>
      <c r="FW63" s="128">
        <f t="shared" si="242"/>
        <v>1.5082833292800002</v>
      </c>
      <c r="FX63" s="128">
        <f t="shared" si="242"/>
        <v>1.0140301516799999</v>
      </c>
      <c r="FY63" s="128">
        <f t="shared" si="242"/>
        <v>0.97249990656000007</v>
      </c>
      <c r="FZ63" s="128">
        <f t="shared" si="242"/>
        <v>3.1409625584575633</v>
      </c>
      <c r="GA63" s="128">
        <f t="shared" si="242"/>
        <v>6.5457780091690063</v>
      </c>
      <c r="GB63" s="128">
        <f t="shared" si="242"/>
        <v>2.01421688832</v>
      </c>
      <c r="GC63" s="128">
        <f t="shared" si="242"/>
        <v>1.98306920448</v>
      </c>
      <c r="GD63" s="128">
        <f t="shared" si="242"/>
        <v>1.8169482240000001</v>
      </c>
      <c r="GE63" s="128">
        <f t="shared" si="242"/>
        <v>0.70386555366400005</v>
      </c>
      <c r="GF63" s="128">
        <f t="shared" si="242"/>
        <v>1.8757827379200001</v>
      </c>
      <c r="GG63" s="128">
        <f t="shared" si="242"/>
        <v>1.7961831014400005</v>
      </c>
      <c r="GH63" s="128">
        <f t="shared" si="242"/>
        <v>4.4085124282306474</v>
      </c>
      <c r="GI63" s="129">
        <f t="shared" si="242"/>
        <v>6.284468059513328</v>
      </c>
      <c r="GK63" s="203"/>
      <c r="GL63" s="203"/>
      <c r="GM63" s="190" t="str">
        <f t="shared" si="212"/>
        <v>-</v>
      </c>
      <c r="GN63" s="184" t="str">
        <f t="shared" si="212"/>
        <v>RER</v>
      </c>
      <c r="GO63" s="128">
        <f t="shared" si="243"/>
        <v>2.178252951115903</v>
      </c>
      <c r="GP63" s="128">
        <f t="shared" si="243"/>
        <v>2.1900912823719674</v>
      </c>
      <c r="GQ63" s="128">
        <f t="shared" si="243"/>
        <v>2.1190612948355794</v>
      </c>
      <c r="GR63" s="128">
        <f t="shared" si="243"/>
        <v>0.15399695908930816</v>
      </c>
      <c r="GS63" s="128">
        <f t="shared" si="243"/>
        <v>2.142737957347709</v>
      </c>
      <c r="GT63" s="128">
        <f t="shared" si="243"/>
        <v>2.1190612948355794</v>
      </c>
      <c r="GU63" s="128">
        <f t="shared" si="243"/>
        <v>3.1768667845433898</v>
      </c>
      <c r="GV63" s="128">
        <f t="shared" si="243"/>
        <v>3.0265494628769636</v>
      </c>
      <c r="GW63" s="128">
        <f t="shared" si="243"/>
        <v>3.2200261016495952</v>
      </c>
      <c r="GX63" s="128">
        <f t="shared" si="243"/>
        <v>3.2318644329056605</v>
      </c>
      <c r="GY63" s="128">
        <f t="shared" si="243"/>
        <v>3.1489961141132063</v>
      </c>
      <c r="GZ63" s="128">
        <f t="shared" si="243"/>
        <v>0.54998913960467199</v>
      </c>
      <c r="HA63" s="128">
        <f t="shared" si="243"/>
        <v>3.1845111078814017</v>
      </c>
      <c r="HB63" s="128">
        <f t="shared" si="243"/>
        <v>3.1371577828571424</v>
      </c>
      <c r="HC63" s="128">
        <f t="shared" si="243"/>
        <v>4.5036358839635771</v>
      </c>
      <c r="HD63" s="129">
        <f t="shared" si="243"/>
        <v>3.9698779567871441</v>
      </c>
      <c r="HF63" s="203"/>
      <c r="HG63" s="203"/>
      <c r="HH63" s="190" t="str">
        <f t="shared" si="213"/>
        <v>-</v>
      </c>
      <c r="HI63" s="184" t="str">
        <f t="shared" si="213"/>
        <v>RER</v>
      </c>
      <c r="HJ63" s="128" t="e">
        <f t="shared" ca="1" si="244"/>
        <v>#NAME?</v>
      </c>
      <c r="HK63" s="128" t="e">
        <f t="shared" ca="1" si="244"/>
        <v>#NAME?</v>
      </c>
      <c r="HL63" s="128" t="e">
        <f t="shared" ca="1" si="244"/>
        <v>#NAME?</v>
      </c>
      <c r="HM63" s="128" t="e">
        <f t="shared" ca="1" si="244"/>
        <v>#NAME?</v>
      </c>
      <c r="HN63" s="128" t="e">
        <f t="shared" ca="1" si="244"/>
        <v>#NAME?</v>
      </c>
      <c r="HO63" s="128" t="e">
        <f t="shared" ca="1" si="244"/>
        <v>#NAME?</v>
      </c>
      <c r="HP63" s="128" t="e">
        <f t="shared" ca="1" si="244"/>
        <v>#NAME?</v>
      </c>
      <c r="HQ63" s="128" t="e">
        <f t="shared" ca="1" si="244"/>
        <v>#NAME?</v>
      </c>
      <c r="HR63" s="128" t="e">
        <f t="shared" ca="1" si="244"/>
        <v>#NAME?</v>
      </c>
      <c r="HS63" s="128" t="e">
        <f t="shared" ca="1" si="244"/>
        <v>#NAME?</v>
      </c>
      <c r="HT63" s="128" t="e">
        <f t="shared" ca="1" si="244"/>
        <v>#NAME?</v>
      </c>
      <c r="HU63" s="128" t="e">
        <f t="shared" ca="1" si="244"/>
        <v>#NAME?</v>
      </c>
      <c r="HV63" s="128" t="e">
        <f t="shared" ca="1" si="244"/>
        <v>#NAME?</v>
      </c>
      <c r="HW63" s="128" t="e">
        <f t="shared" ca="1" si="244"/>
        <v>#NAME?</v>
      </c>
      <c r="HX63" s="128" t="e">
        <f t="shared" ca="1" si="244"/>
        <v>#NAME?</v>
      </c>
      <c r="HY63" s="129" t="e">
        <f t="shared" ca="1" si="244"/>
        <v>#NAME?</v>
      </c>
      <c r="IA63" s="203"/>
      <c r="IB63" s="203"/>
      <c r="IC63" s="190" t="str">
        <f t="shared" si="214"/>
        <v>-</v>
      </c>
      <c r="ID63" s="184" t="str">
        <f t="shared" si="214"/>
        <v>RER</v>
      </c>
      <c r="IE63" s="128" t="e">
        <f t="shared" ca="1" si="245"/>
        <v>#NAME?</v>
      </c>
      <c r="IF63" s="128" t="e">
        <f t="shared" ca="1" si="245"/>
        <v>#NAME?</v>
      </c>
      <c r="IG63" s="128" t="e">
        <f t="shared" ca="1" si="245"/>
        <v>#NAME?</v>
      </c>
      <c r="IH63" s="128" t="e">
        <f t="shared" ca="1" si="245"/>
        <v>#NAME?</v>
      </c>
      <c r="II63" s="128" t="e">
        <f t="shared" ca="1" si="245"/>
        <v>#NAME?</v>
      </c>
      <c r="IJ63" s="128" t="e">
        <f t="shared" ca="1" si="245"/>
        <v>#NAME?</v>
      </c>
      <c r="IK63" s="128" t="e">
        <f t="shared" ca="1" si="245"/>
        <v>#NAME?</v>
      </c>
      <c r="IL63" s="128" t="e">
        <f t="shared" ca="1" si="245"/>
        <v>#NAME?</v>
      </c>
      <c r="IM63" s="128" t="e">
        <f t="shared" ca="1" si="245"/>
        <v>#NAME?</v>
      </c>
      <c r="IN63" s="128" t="e">
        <f t="shared" ca="1" si="245"/>
        <v>#NAME?</v>
      </c>
      <c r="IO63" s="128" t="e">
        <f t="shared" ca="1" si="245"/>
        <v>#NAME?</v>
      </c>
      <c r="IP63" s="128" t="e">
        <f t="shared" ca="1" si="245"/>
        <v>#NAME?</v>
      </c>
      <c r="IQ63" s="128" t="e">
        <f t="shared" ca="1" si="245"/>
        <v>#NAME?</v>
      </c>
      <c r="IR63" s="128" t="e">
        <f t="shared" ca="1" si="245"/>
        <v>#NAME?</v>
      </c>
      <c r="IS63" s="128" t="e">
        <f t="shared" ca="1" si="245"/>
        <v>#NAME?</v>
      </c>
      <c r="IT63" s="129" t="e">
        <f t="shared" ca="1" si="245"/>
        <v>#NAME?</v>
      </c>
    </row>
    <row r="64" spans="4:254" x14ac:dyDescent="0.2">
      <c r="G64" s="103"/>
      <c r="AB64" s="103"/>
      <c r="AW64" s="103"/>
      <c r="BR64" s="103"/>
      <c r="CL64" s="214">
        <f t="shared" si="223"/>
        <v>0.64771604904798907</v>
      </c>
      <c r="CM64" s="179" t="str">
        <f t="shared" si="201"/>
        <v>NV, US</v>
      </c>
      <c r="CN64" s="104" t="e">
        <f t="shared" ca="1" si="207"/>
        <v>#NAME?</v>
      </c>
      <c r="CO64" s="104" t="e">
        <f t="shared" ca="1" si="207"/>
        <v>#NAME?</v>
      </c>
      <c r="CP64" s="104" t="e">
        <f t="shared" ca="1" si="207"/>
        <v>#NAME?</v>
      </c>
      <c r="CQ64" s="104" t="e">
        <f t="shared" ca="1" si="207"/>
        <v>#NAME?</v>
      </c>
      <c r="CR64" s="104" t="e">
        <f t="shared" ca="1" si="207"/>
        <v>#NAME?</v>
      </c>
      <c r="CS64" s="104" t="e">
        <f t="shared" ca="1" si="207"/>
        <v>#NAME?</v>
      </c>
      <c r="CT64" s="104" t="e">
        <f t="shared" ca="1" si="207"/>
        <v>#NAME?</v>
      </c>
      <c r="CU64" s="104" t="e">
        <f t="shared" ca="1" si="207"/>
        <v>#NAME?</v>
      </c>
      <c r="CV64" s="104" t="e">
        <f t="shared" ca="1" si="207"/>
        <v>#NAME?</v>
      </c>
      <c r="CW64" s="104" t="e">
        <f t="shared" ca="1" si="207"/>
        <v>#NAME?</v>
      </c>
      <c r="CX64" s="104" t="e">
        <f t="shared" ca="1" si="207"/>
        <v>#NAME?</v>
      </c>
      <c r="CY64" s="104" t="e">
        <f t="shared" ca="1" si="207"/>
        <v>#NAME?</v>
      </c>
      <c r="CZ64" s="104" t="e">
        <f t="shared" ca="1" si="207"/>
        <v>#NAME?</v>
      </c>
      <c r="DA64" s="104" t="e">
        <f t="shared" ca="1" si="207"/>
        <v>#NAME?</v>
      </c>
      <c r="DB64" s="104" t="e">
        <f t="shared" ca="1" si="207"/>
        <v>#NAME?</v>
      </c>
      <c r="DC64" s="122" t="e">
        <f t="shared" ca="1" si="207"/>
        <v>#NAME?</v>
      </c>
      <c r="DH64" s="103"/>
      <c r="EC64" s="103"/>
      <c r="EX64" s="103"/>
      <c r="FS64" s="103"/>
      <c r="GN64" s="103"/>
      <c r="HI64" s="103"/>
      <c r="ID64" s="103"/>
    </row>
    <row r="65" spans="4:254" x14ac:dyDescent="0.2">
      <c r="F65" s="204"/>
      <c r="G65" s="160" t="str">
        <f>G114</f>
        <v>Sea (km)</v>
      </c>
      <c r="H65" s="161" t="str">
        <f>H114</f>
        <v>BEV-100 PC</v>
      </c>
      <c r="I65" s="161"/>
      <c r="J65" s="161"/>
      <c r="K65" s="161"/>
      <c r="L65" s="161"/>
      <c r="M65" s="161"/>
      <c r="N65" s="161"/>
      <c r="O65" s="161"/>
      <c r="P65" s="161" t="str">
        <f>P114</f>
        <v>BEV-200 PC</v>
      </c>
      <c r="Q65" s="161"/>
      <c r="R65" s="161"/>
      <c r="S65" s="161"/>
      <c r="T65" s="161"/>
      <c r="U65" s="161"/>
      <c r="V65" s="161"/>
      <c r="W65" s="162"/>
      <c r="AA65" s="204"/>
      <c r="AB65" s="160" t="str">
        <f>AB114</f>
        <v>Sea (km)</v>
      </c>
      <c r="AC65" s="161" t="str">
        <f>AC114</f>
        <v>BEV-100 PC</v>
      </c>
      <c r="AD65" s="161"/>
      <c r="AE65" s="161"/>
      <c r="AF65" s="161"/>
      <c r="AG65" s="161"/>
      <c r="AH65" s="161"/>
      <c r="AI65" s="161"/>
      <c r="AJ65" s="161"/>
      <c r="AK65" s="161" t="str">
        <f>AK114</f>
        <v>BEV-200 PC</v>
      </c>
      <c r="AL65" s="161"/>
      <c r="AM65" s="161"/>
      <c r="AN65" s="161"/>
      <c r="AO65" s="161"/>
      <c r="AP65" s="161"/>
      <c r="AQ65" s="161"/>
      <c r="AR65" s="162"/>
      <c r="AV65" s="204"/>
      <c r="AW65" s="160" t="str">
        <f>AW114</f>
        <v>Sea (km)</v>
      </c>
      <c r="AX65" s="161" t="str">
        <f>AX114</f>
        <v>BEV-100 PC</v>
      </c>
      <c r="AY65" s="161"/>
      <c r="AZ65" s="161"/>
      <c r="BA65" s="161"/>
      <c r="BB65" s="161"/>
      <c r="BC65" s="161"/>
      <c r="BD65" s="161"/>
      <c r="BE65" s="161"/>
      <c r="BF65" s="161" t="str">
        <f>BF114</f>
        <v>BEV-200 PC</v>
      </c>
      <c r="BG65" s="161"/>
      <c r="BH65" s="161"/>
      <c r="BI65" s="161"/>
      <c r="BJ65" s="161"/>
      <c r="BK65" s="161"/>
      <c r="BL65" s="161"/>
      <c r="BM65" s="162"/>
      <c r="BQ65" s="204"/>
      <c r="BR65" s="160" t="str">
        <f>BR114</f>
        <v>Sea (km)</v>
      </c>
      <c r="BS65" s="161" t="str">
        <f>BS114</f>
        <v>BEV-100 PC</v>
      </c>
      <c r="BT65" s="161"/>
      <c r="BU65" s="161"/>
      <c r="BV65" s="161"/>
      <c r="BW65" s="161"/>
      <c r="BX65" s="161"/>
      <c r="BY65" s="161"/>
      <c r="BZ65" s="161"/>
      <c r="CA65" s="161" t="str">
        <f>CA114</f>
        <v>BEV-200 PC</v>
      </c>
      <c r="CB65" s="161"/>
      <c r="CC65" s="161"/>
      <c r="CD65" s="161"/>
      <c r="CE65" s="161"/>
      <c r="CF65" s="161"/>
      <c r="CG65" s="161"/>
      <c r="CH65" s="162"/>
      <c r="CL65" s="218">
        <f t="shared" si="223"/>
        <v>0.23814798833990888</v>
      </c>
      <c r="CM65" s="184" t="str">
        <f t="shared" si="201"/>
        <v>CA, US</v>
      </c>
      <c r="CN65" s="128" t="e">
        <f t="shared" ca="1" si="207"/>
        <v>#NAME?</v>
      </c>
      <c r="CO65" s="128" t="e">
        <f t="shared" ca="1" si="207"/>
        <v>#NAME?</v>
      </c>
      <c r="CP65" s="128" t="e">
        <f t="shared" ca="1" si="207"/>
        <v>#NAME?</v>
      </c>
      <c r="CQ65" s="128" t="e">
        <f t="shared" ca="1" si="207"/>
        <v>#NAME?</v>
      </c>
      <c r="CR65" s="128" t="e">
        <f t="shared" ca="1" si="207"/>
        <v>#NAME?</v>
      </c>
      <c r="CS65" s="128" t="e">
        <f t="shared" ca="1" si="207"/>
        <v>#NAME?</v>
      </c>
      <c r="CT65" s="128" t="e">
        <f t="shared" ca="1" si="207"/>
        <v>#NAME?</v>
      </c>
      <c r="CU65" s="128" t="e">
        <f t="shared" ca="1" si="207"/>
        <v>#NAME?</v>
      </c>
      <c r="CV65" s="128" t="e">
        <f t="shared" ca="1" si="207"/>
        <v>#NAME?</v>
      </c>
      <c r="CW65" s="128" t="e">
        <f t="shared" ca="1" si="207"/>
        <v>#NAME?</v>
      </c>
      <c r="CX65" s="128" t="e">
        <f t="shared" ca="1" si="207"/>
        <v>#NAME?</v>
      </c>
      <c r="CY65" s="128" t="e">
        <f t="shared" ca="1" si="207"/>
        <v>#NAME?</v>
      </c>
      <c r="CZ65" s="128" t="e">
        <f t="shared" ca="1" si="207"/>
        <v>#NAME?</v>
      </c>
      <c r="DA65" s="128" t="e">
        <f t="shared" ca="1" si="207"/>
        <v>#NAME?</v>
      </c>
      <c r="DB65" s="128" t="e">
        <f t="shared" ca="1" si="207"/>
        <v>#NAME?</v>
      </c>
      <c r="DC65" s="129" t="e">
        <f t="shared" ca="1" si="207"/>
        <v>#NAME?</v>
      </c>
      <c r="DG65" s="204"/>
      <c r="DH65" s="160" t="str">
        <f>DH114</f>
        <v>Sea (km)</v>
      </c>
      <c r="DI65" s="161" t="str">
        <f>DI114</f>
        <v>BEV-100 PC</v>
      </c>
      <c r="DJ65" s="161"/>
      <c r="DK65" s="161"/>
      <c r="DL65" s="161"/>
      <c r="DM65" s="161"/>
      <c r="DN65" s="161"/>
      <c r="DO65" s="161"/>
      <c r="DP65" s="161"/>
      <c r="DQ65" s="161" t="str">
        <f>DQ114</f>
        <v>BEV-200 PC</v>
      </c>
      <c r="DR65" s="161"/>
      <c r="DS65" s="161"/>
      <c r="DT65" s="161"/>
      <c r="DU65" s="161"/>
      <c r="DV65" s="161"/>
      <c r="DW65" s="161"/>
      <c r="DX65" s="162"/>
      <c r="DY65" s="186"/>
      <c r="EB65" s="204"/>
      <c r="EC65" s="160" t="str">
        <f>EC114</f>
        <v>Sea (km)</v>
      </c>
      <c r="ED65" s="161" t="str">
        <f>ED114</f>
        <v>BEV-100 PC</v>
      </c>
      <c r="EE65" s="161"/>
      <c r="EF65" s="161"/>
      <c r="EG65" s="161"/>
      <c r="EH65" s="161"/>
      <c r="EI65" s="161"/>
      <c r="EJ65" s="161"/>
      <c r="EK65" s="161"/>
      <c r="EL65" s="161" t="str">
        <f>EL114</f>
        <v>BEV-200 PC</v>
      </c>
      <c r="EM65" s="161"/>
      <c r="EN65" s="161"/>
      <c r="EO65" s="161"/>
      <c r="EP65" s="161"/>
      <c r="EQ65" s="161"/>
      <c r="ER65" s="161"/>
      <c r="ES65" s="162"/>
      <c r="EW65" s="204"/>
      <c r="EX65" s="160" t="str">
        <f>EX114</f>
        <v>Sea (km)</v>
      </c>
      <c r="EY65" s="161" t="str">
        <f>EY114</f>
        <v>BEV-100 PC</v>
      </c>
      <c r="EZ65" s="161"/>
      <c r="FA65" s="161"/>
      <c r="FB65" s="161"/>
      <c r="FC65" s="161"/>
      <c r="FD65" s="161"/>
      <c r="FE65" s="161"/>
      <c r="FF65" s="161"/>
      <c r="FG65" s="161" t="str">
        <f>FG114</f>
        <v>BEV-200 PC</v>
      </c>
      <c r="FH65" s="161"/>
      <c r="FI65" s="161"/>
      <c r="FJ65" s="161"/>
      <c r="FK65" s="161"/>
      <c r="FL65" s="161"/>
      <c r="FM65" s="161"/>
      <c r="FN65" s="162"/>
      <c r="FR65" s="204"/>
      <c r="FS65" s="160" t="str">
        <f>FS114</f>
        <v>Sea (km)</v>
      </c>
      <c r="FT65" s="161" t="str">
        <f>FT114</f>
        <v>BEV-100 PC</v>
      </c>
      <c r="FU65" s="161"/>
      <c r="FV65" s="161"/>
      <c r="FW65" s="161"/>
      <c r="FX65" s="161"/>
      <c r="FY65" s="161"/>
      <c r="FZ65" s="161"/>
      <c r="GA65" s="161"/>
      <c r="GB65" s="161" t="str">
        <f>GB114</f>
        <v>BEV-200 PC</v>
      </c>
      <c r="GC65" s="161"/>
      <c r="GD65" s="161"/>
      <c r="GE65" s="161"/>
      <c r="GF65" s="161"/>
      <c r="GG65" s="161"/>
      <c r="GH65" s="161"/>
      <c r="GI65" s="162"/>
      <c r="GM65" s="204"/>
      <c r="GN65" s="160" t="str">
        <f>GN114</f>
        <v>Sea (km)</v>
      </c>
      <c r="GO65" s="161" t="str">
        <f>GO114</f>
        <v>BEV-100 PC</v>
      </c>
      <c r="GP65" s="161"/>
      <c r="GQ65" s="161"/>
      <c r="GR65" s="161"/>
      <c r="GS65" s="161"/>
      <c r="GT65" s="161"/>
      <c r="GU65" s="161"/>
      <c r="GV65" s="161"/>
      <c r="GW65" s="161" t="str">
        <f>GW114</f>
        <v>BEV-200 PC</v>
      </c>
      <c r="GX65" s="161"/>
      <c r="GY65" s="161"/>
      <c r="GZ65" s="161"/>
      <c r="HA65" s="161"/>
      <c r="HB65" s="161"/>
      <c r="HC65" s="161"/>
      <c r="HD65" s="162"/>
      <c r="HH65" s="204"/>
      <c r="HI65" s="160" t="str">
        <f>HI114</f>
        <v>Sea (km)</v>
      </c>
      <c r="HJ65" s="161" t="str">
        <f>HJ114</f>
        <v>BEV-100 PC</v>
      </c>
      <c r="HK65" s="161"/>
      <c r="HL65" s="161"/>
      <c r="HM65" s="161"/>
      <c r="HN65" s="161"/>
      <c r="HO65" s="161"/>
      <c r="HP65" s="161"/>
      <c r="HQ65" s="161"/>
      <c r="HR65" s="161" t="str">
        <f>HR114</f>
        <v>BEV-200 PC</v>
      </c>
      <c r="HS65" s="161"/>
      <c r="HT65" s="161"/>
      <c r="HU65" s="161"/>
      <c r="HV65" s="161"/>
      <c r="HW65" s="161"/>
      <c r="HX65" s="161"/>
      <c r="HY65" s="162"/>
      <c r="IC65" s="204"/>
      <c r="ID65" s="160" t="str">
        <f>ID114</f>
        <v>Sea (km)</v>
      </c>
      <c r="IE65" s="161" t="str">
        <f>IE114</f>
        <v>BEV-100 PC</v>
      </c>
      <c r="IF65" s="161"/>
      <c r="IG65" s="161"/>
      <c r="IH65" s="161"/>
      <c r="II65" s="161"/>
      <c r="IJ65" s="161"/>
      <c r="IK65" s="161"/>
      <c r="IL65" s="161"/>
      <c r="IM65" s="161" t="str">
        <f>IM114</f>
        <v>BEV-200 PC</v>
      </c>
      <c r="IN65" s="161"/>
      <c r="IO65" s="161"/>
      <c r="IP65" s="161"/>
      <c r="IQ65" s="161"/>
      <c r="IR65" s="161"/>
      <c r="IS65" s="161"/>
      <c r="IT65" s="162"/>
    </row>
    <row r="66" spans="4:254" x14ac:dyDescent="0.2">
      <c r="D66" s="166"/>
      <c r="E66" s="166"/>
      <c r="F66" s="187" t="str">
        <f>E99</f>
        <v>Reshoring</v>
      </c>
      <c r="G66" s="159" t="str">
        <f>G115</f>
        <v>Cathode-&gt;Cell (tkm)</v>
      </c>
      <c r="H66" s="159" t="str">
        <f>H115</f>
        <v>NMC622</v>
      </c>
      <c r="I66" s="159" t="str">
        <f t="shared" ref="I66:W66" si="246">I115</f>
        <v>NMC811</v>
      </c>
      <c r="J66" s="159" t="str">
        <f t="shared" si="246"/>
        <v>NCA (I)</v>
      </c>
      <c r="K66" s="159" t="str">
        <f t="shared" si="246"/>
        <v>LFP(II)</v>
      </c>
      <c r="L66" s="159" t="str">
        <f t="shared" si="246"/>
        <v>NMC955</v>
      </c>
      <c r="M66" s="159" t="str">
        <f t="shared" si="246"/>
        <v>NCA955</v>
      </c>
      <c r="N66" s="159" t="str">
        <f t="shared" si="246"/>
        <v>Li-S</v>
      </c>
      <c r="O66" s="159" t="str">
        <f t="shared" si="246"/>
        <v>Li-air</v>
      </c>
      <c r="P66" s="159" t="str">
        <f t="shared" si="246"/>
        <v>NMC622</v>
      </c>
      <c r="Q66" s="159" t="str">
        <f t="shared" si="246"/>
        <v>NMC811</v>
      </c>
      <c r="R66" s="159" t="str">
        <f t="shared" si="246"/>
        <v>NCA (I)</v>
      </c>
      <c r="S66" s="159" t="str">
        <f t="shared" si="246"/>
        <v>LFP(II)</v>
      </c>
      <c r="T66" s="159" t="str">
        <f t="shared" si="246"/>
        <v>NMC955</v>
      </c>
      <c r="U66" s="159" t="str">
        <f t="shared" si="246"/>
        <v>NCA955</v>
      </c>
      <c r="V66" s="159" t="str">
        <f t="shared" si="246"/>
        <v>Li-S</v>
      </c>
      <c r="W66" s="164" t="str">
        <f t="shared" si="246"/>
        <v>Li-air</v>
      </c>
      <c r="Y66" s="166"/>
      <c r="Z66" s="166"/>
      <c r="AA66" s="187" t="str">
        <f>Z99</f>
        <v>Reshoring</v>
      </c>
      <c r="AB66" s="159" t="str">
        <f>AB115</f>
        <v>Anode-&gt;Cell (tkm)</v>
      </c>
      <c r="AC66" s="159" t="str">
        <f>AC115</f>
        <v>NMC622</v>
      </c>
      <c r="AD66" s="159" t="str">
        <f t="shared" ref="AD66:AR66" si="247">AD115</f>
        <v>NMC811</v>
      </c>
      <c r="AE66" s="159" t="str">
        <f t="shared" si="247"/>
        <v>NCA (I)</v>
      </c>
      <c r="AF66" s="159" t="str">
        <f t="shared" si="247"/>
        <v>LFP(II)</v>
      </c>
      <c r="AG66" s="159" t="str">
        <f t="shared" si="247"/>
        <v>NMC955</v>
      </c>
      <c r="AH66" s="159" t="str">
        <f t="shared" si="247"/>
        <v>NCA955</v>
      </c>
      <c r="AI66" s="159" t="str">
        <f t="shared" si="247"/>
        <v>Li-S</v>
      </c>
      <c r="AJ66" s="159" t="str">
        <f t="shared" si="247"/>
        <v>Li-air</v>
      </c>
      <c r="AK66" s="159" t="str">
        <f t="shared" si="247"/>
        <v>NMC622</v>
      </c>
      <c r="AL66" s="159" t="str">
        <f t="shared" si="247"/>
        <v>NMC811</v>
      </c>
      <c r="AM66" s="159" t="str">
        <f t="shared" si="247"/>
        <v>NCA (I)</v>
      </c>
      <c r="AN66" s="159" t="str">
        <f t="shared" si="247"/>
        <v>LFP(II)</v>
      </c>
      <c r="AO66" s="159" t="str">
        <f t="shared" si="247"/>
        <v>NMC955</v>
      </c>
      <c r="AP66" s="159" t="str">
        <f t="shared" si="247"/>
        <v>NCA955</v>
      </c>
      <c r="AQ66" s="159" t="str">
        <f t="shared" si="247"/>
        <v>Li-S</v>
      </c>
      <c r="AR66" s="164" t="str">
        <f t="shared" si="247"/>
        <v>Li-air</v>
      </c>
      <c r="AT66" s="166"/>
      <c r="AU66" s="166"/>
      <c r="AV66" s="187" t="str">
        <f>AU99</f>
        <v>Reshoring</v>
      </c>
      <c r="AW66" s="159" t="str">
        <f>AW115</f>
        <v>Anode-&gt;Cell (tkm)</v>
      </c>
      <c r="AX66" s="159" t="str">
        <f>AX115</f>
        <v>NMC622</v>
      </c>
      <c r="AY66" s="159" t="str">
        <f t="shared" ref="AY66:BM66" si="248">AY115</f>
        <v>NMC811</v>
      </c>
      <c r="AZ66" s="159" t="str">
        <f t="shared" si="248"/>
        <v>NCA (I)</v>
      </c>
      <c r="BA66" s="159" t="str">
        <f t="shared" si="248"/>
        <v>LFP(II)</v>
      </c>
      <c r="BB66" s="159" t="str">
        <f t="shared" si="248"/>
        <v>NMC955</v>
      </c>
      <c r="BC66" s="159" t="str">
        <f t="shared" si="248"/>
        <v>NCA955</v>
      </c>
      <c r="BD66" s="159" t="str">
        <f t="shared" si="248"/>
        <v>Li-S</v>
      </c>
      <c r="BE66" s="159" t="str">
        <f t="shared" si="248"/>
        <v>Li-air</v>
      </c>
      <c r="BF66" s="159" t="str">
        <f t="shared" si="248"/>
        <v>NMC622</v>
      </c>
      <c r="BG66" s="159" t="str">
        <f t="shared" si="248"/>
        <v>NMC811</v>
      </c>
      <c r="BH66" s="159" t="str">
        <f t="shared" si="248"/>
        <v>NCA (I)</v>
      </c>
      <c r="BI66" s="159" t="str">
        <f t="shared" si="248"/>
        <v>LFP(II)</v>
      </c>
      <c r="BJ66" s="159" t="str">
        <f t="shared" si="248"/>
        <v>NMC955</v>
      </c>
      <c r="BK66" s="159" t="str">
        <f t="shared" si="248"/>
        <v>NCA955</v>
      </c>
      <c r="BL66" s="159" t="str">
        <f t="shared" si="248"/>
        <v>Li-S</v>
      </c>
      <c r="BM66" s="164" t="str">
        <f t="shared" si="248"/>
        <v>Li-air</v>
      </c>
      <c r="BO66" s="166"/>
      <c r="BP66" s="166"/>
      <c r="BQ66" s="187" t="str">
        <f>BP99</f>
        <v>Reshoring</v>
      </c>
      <c r="BR66" s="159" t="str">
        <f>BR115</f>
        <v>Anode-&gt;Cell (tkm)</v>
      </c>
      <c r="BS66" s="159" t="str">
        <f>BS115</f>
        <v>NMC622</v>
      </c>
      <c r="BT66" s="159" t="str">
        <f t="shared" ref="BT66:CH66" si="249">BT115</f>
        <v>NMC811</v>
      </c>
      <c r="BU66" s="159" t="str">
        <f t="shared" si="249"/>
        <v>NCA (I)</v>
      </c>
      <c r="BV66" s="159" t="str">
        <f t="shared" si="249"/>
        <v>LFP(II)</v>
      </c>
      <c r="BW66" s="159" t="str">
        <f t="shared" si="249"/>
        <v>NMC955</v>
      </c>
      <c r="BX66" s="159" t="str">
        <f t="shared" si="249"/>
        <v>NCA955</v>
      </c>
      <c r="BY66" s="159" t="str">
        <f t="shared" si="249"/>
        <v>Li-S</v>
      </c>
      <c r="BZ66" s="159" t="str">
        <f t="shared" si="249"/>
        <v>Li-air</v>
      </c>
      <c r="CA66" s="159" t="str">
        <f t="shared" si="249"/>
        <v>NMC622</v>
      </c>
      <c r="CB66" s="159" t="str">
        <f t="shared" si="249"/>
        <v>NMC811</v>
      </c>
      <c r="CC66" s="159" t="str">
        <f t="shared" si="249"/>
        <v>NCA (I)</v>
      </c>
      <c r="CD66" s="159" t="str">
        <f t="shared" si="249"/>
        <v>LFP(II)</v>
      </c>
      <c r="CE66" s="159" t="str">
        <f t="shared" si="249"/>
        <v>NMC955</v>
      </c>
      <c r="CF66" s="159" t="str">
        <f t="shared" si="249"/>
        <v>NCA955</v>
      </c>
      <c r="CG66" s="159" t="str">
        <f t="shared" si="249"/>
        <v>Li-S</v>
      </c>
      <c r="CH66" s="164" t="str">
        <f t="shared" si="249"/>
        <v>Li-air</v>
      </c>
      <c r="DE66" s="166"/>
      <c r="DF66" s="166"/>
      <c r="DG66" s="187" t="str">
        <f>DF99</f>
        <v>Reshoring</v>
      </c>
      <c r="DH66" s="159" t="str">
        <f>DH115</f>
        <v>Al-&gt;Cathode (tkm)</v>
      </c>
      <c r="DI66" s="159" t="str">
        <f>DI115</f>
        <v>NMC622</v>
      </c>
      <c r="DJ66" s="159" t="str">
        <f t="shared" ref="DJ66:DX66" si="250">DJ115</f>
        <v>NMC811</v>
      </c>
      <c r="DK66" s="159" t="str">
        <f t="shared" si="250"/>
        <v>NCA (I)</v>
      </c>
      <c r="DL66" s="159" t="str">
        <f t="shared" si="250"/>
        <v>LFP(II)</v>
      </c>
      <c r="DM66" s="159" t="str">
        <f t="shared" si="250"/>
        <v>NMC955</v>
      </c>
      <c r="DN66" s="159" t="str">
        <f t="shared" si="250"/>
        <v>NCA955</v>
      </c>
      <c r="DO66" s="159" t="str">
        <f t="shared" si="250"/>
        <v>Li-S</v>
      </c>
      <c r="DP66" s="159" t="str">
        <f t="shared" si="250"/>
        <v>Li-air</v>
      </c>
      <c r="DQ66" s="159" t="str">
        <f t="shared" si="250"/>
        <v>NMC622</v>
      </c>
      <c r="DR66" s="159" t="str">
        <f t="shared" si="250"/>
        <v>NMC811</v>
      </c>
      <c r="DS66" s="159" t="str">
        <f t="shared" si="250"/>
        <v>NCA (I)</v>
      </c>
      <c r="DT66" s="159" t="str">
        <f t="shared" si="250"/>
        <v>LFP(II)</v>
      </c>
      <c r="DU66" s="159" t="str">
        <f t="shared" si="250"/>
        <v>NMC955</v>
      </c>
      <c r="DV66" s="159" t="str">
        <f t="shared" si="250"/>
        <v>NCA955</v>
      </c>
      <c r="DW66" s="159" t="str">
        <f t="shared" si="250"/>
        <v>Li-S</v>
      </c>
      <c r="DX66" s="164" t="str">
        <f t="shared" si="250"/>
        <v>Li-air</v>
      </c>
      <c r="DY66" s="159"/>
      <c r="DZ66" s="166"/>
      <c r="EA66" s="166"/>
      <c r="EB66" s="187" t="str">
        <f t="shared" ref="EB66:EB71" si="251">EA99</f>
        <v>Reshoring</v>
      </c>
      <c r="EC66" s="159" t="str">
        <f>EC115</f>
        <v>Al-&gt;Cell (tkm)</v>
      </c>
      <c r="ED66" s="159" t="str">
        <f>ED115</f>
        <v>NMC622</v>
      </c>
      <c r="EE66" s="159" t="str">
        <f t="shared" ref="EE66:EK66" si="252">EE115</f>
        <v>NMC811</v>
      </c>
      <c r="EF66" s="159" t="str">
        <f t="shared" si="252"/>
        <v>NCA (I)</v>
      </c>
      <c r="EG66" s="159" t="str">
        <f t="shared" si="252"/>
        <v>LFP(II)</v>
      </c>
      <c r="EH66" s="159" t="str">
        <f t="shared" si="252"/>
        <v>NMC955</v>
      </c>
      <c r="EI66" s="159" t="str">
        <f t="shared" si="252"/>
        <v>NCA955</v>
      </c>
      <c r="EJ66" s="159" t="str">
        <f t="shared" si="252"/>
        <v>Li-S</v>
      </c>
      <c r="EK66" s="159" t="str">
        <f t="shared" si="252"/>
        <v>Li-air</v>
      </c>
      <c r="EL66" s="159" t="str">
        <f>EL115</f>
        <v>NMC622</v>
      </c>
      <c r="EM66" s="159" t="str">
        <f t="shared" ref="EM66:ES66" si="253">EM115</f>
        <v>NMC811</v>
      </c>
      <c r="EN66" s="159" t="str">
        <f t="shared" si="253"/>
        <v>NCA (I)</v>
      </c>
      <c r="EO66" s="159" t="str">
        <f t="shared" si="253"/>
        <v>LFP(II)</v>
      </c>
      <c r="EP66" s="159" t="str">
        <f t="shared" si="253"/>
        <v>NMC955</v>
      </c>
      <c r="EQ66" s="159" t="str">
        <f t="shared" si="253"/>
        <v>NCA955</v>
      </c>
      <c r="ER66" s="159" t="str">
        <f t="shared" si="253"/>
        <v>Li-S</v>
      </c>
      <c r="ES66" s="164" t="str">
        <f t="shared" si="253"/>
        <v>Li-air</v>
      </c>
      <c r="EU66" s="166"/>
      <c r="EV66" s="166"/>
      <c r="EW66" s="187" t="str">
        <f t="shared" ref="EW66:EW71" si="254">EV99</f>
        <v>Reshoring</v>
      </c>
      <c r="EX66" s="159" t="str">
        <f>EX115</f>
        <v>Al-&gt;Pack (tkm)</v>
      </c>
      <c r="EY66" s="159" t="str">
        <f>EY115</f>
        <v>NMC622</v>
      </c>
      <c r="EZ66" s="159" t="str">
        <f t="shared" ref="EZ66:FF66" si="255">EZ115</f>
        <v>NMC811</v>
      </c>
      <c r="FA66" s="159" t="str">
        <f t="shared" si="255"/>
        <v>NCA (I)</v>
      </c>
      <c r="FB66" s="159" t="str">
        <f t="shared" si="255"/>
        <v>LFP(II)</v>
      </c>
      <c r="FC66" s="159" t="str">
        <f t="shared" si="255"/>
        <v>NMC955</v>
      </c>
      <c r="FD66" s="159" t="str">
        <f t="shared" si="255"/>
        <v>NCA955</v>
      </c>
      <c r="FE66" s="159" t="str">
        <f t="shared" si="255"/>
        <v>Li-S</v>
      </c>
      <c r="FF66" s="159" t="str">
        <f t="shared" si="255"/>
        <v>Li-air</v>
      </c>
      <c r="FG66" s="159" t="str">
        <f>FG115</f>
        <v>NMC622</v>
      </c>
      <c r="FH66" s="159" t="str">
        <f t="shared" ref="FH66:FN66" si="256">FH115</f>
        <v>NMC811</v>
      </c>
      <c r="FI66" s="159" t="str">
        <f t="shared" si="256"/>
        <v>NCA (I)</v>
      </c>
      <c r="FJ66" s="159" t="str">
        <f t="shared" si="256"/>
        <v>LFP(II)</v>
      </c>
      <c r="FK66" s="159" t="str">
        <f t="shared" si="256"/>
        <v>NMC955</v>
      </c>
      <c r="FL66" s="159" t="str">
        <f t="shared" si="256"/>
        <v>NCA955</v>
      </c>
      <c r="FM66" s="159" t="str">
        <f t="shared" si="256"/>
        <v>Li-S</v>
      </c>
      <c r="FN66" s="164" t="str">
        <f t="shared" si="256"/>
        <v>Li-air</v>
      </c>
      <c r="FP66" s="166"/>
      <c r="FQ66" s="166"/>
      <c r="FR66" s="187" t="str">
        <f>FQ99</f>
        <v>Reshoring</v>
      </c>
      <c r="FS66" s="159" t="str">
        <f>FS115</f>
        <v>Cu-&gt;Anode (tkm)</v>
      </c>
      <c r="FT66" s="159" t="str">
        <f>FT115</f>
        <v>NMC622</v>
      </c>
      <c r="FU66" s="159" t="str">
        <f t="shared" ref="FU66:GI66" si="257">FU115</f>
        <v>NMC811</v>
      </c>
      <c r="FV66" s="159" t="str">
        <f t="shared" si="257"/>
        <v>NCA (I)</v>
      </c>
      <c r="FW66" s="159" t="str">
        <f t="shared" si="257"/>
        <v>LFP(II)</v>
      </c>
      <c r="FX66" s="159" t="str">
        <f t="shared" si="257"/>
        <v>NMC955</v>
      </c>
      <c r="FY66" s="159" t="str">
        <f t="shared" si="257"/>
        <v>NCA955</v>
      </c>
      <c r="FZ66" s="159" t="str">
        <f t="shared" si="257"/>
        <v>Li-S</v>
      </c>
      <c r="GA66" s="159" t="str">
        <f t="shared" si="257"/>
        <v>Li-air</v>
      </c>
      <c r="GB66" s="159" t="str">
        <f t="shared" si="257"/>
        <v>NMC622</v>
      </c>
      <c r="GC66" s="159" t="str">
        <f t="shared" si="257"/>
        <v>NMC811</v>
      </c>
      <c r="GD66" s="159" t="str">
        <f t="shared" si="257"/>
        <v>NCA (I)</v>
      </c>
      <c r="GE66" s="159" t="str">
        <f t="shared" si="257"/>
        <v>LFP(II)</v>
      </c>
      <c r="GF66" s="159" t="str">
        <f t="shared" si="257"/>
        <v>NMC955</v>
      </c>
      <c r="GG66" s="159" t="str">
        <f t="shared" si="257"/>
        <v>NCA955</v>
      </c>
      <c r="GH66" s="159" t="str">
        <f t="shared" si="257"/>
        <v>Li-S</v>
      </c>
      <c r="GI66" s="164" t="str">
        <f t="shared" si="257"/>
        <v>Li-air</v>
      </c>
      <c r="GK66" s="166"/>
      <c r="GL66" s="166"/>
      <c r="GM66" s="187" t="str">
        <f t="shared" ref="GM66:GM71" si="258">GL99</f>
        <v>Reshoring</v>
      </c>
      <c r="GN66" s="159" t="str">
        <f>GN115</f>
        <v>Cu-&gt;Cell (tkm)</v>
      </c>
      <c r="GO66" s="159" t="str">
        <f>GO115</f>
        <v>NMC622</v>
      </c>
      <c r="GP66" s="159" t="str">
        <f t="shared" ref="GP66:GV66" si="259">GP115</f>
        <v>NMC811</v>
      </c>
      <c r="GQ66" s="159" t="str">
        <f t="shared" si="259"/>
        <v>NCA (I)</v>
      </c>
      <c r="GR66" s="159" t="str">
        <f t="shared" si="259"/>
        <v>LFP(II)</v>
      </c>
      <c r="GS66" s="159" t="str">
        <f t="shared" si="259"/>
        <v>NMC955</v>
      </c>
      <c r="GT66" s="159" t="str">
        <f t="shared" si="259"/>
        <v>NCA955</v>
      </c>
      <c r="GU66" s="159" t="str">
        <f t="shared" si="259"/>
        <v>Li-S</v>
      </c>
      <c r="GV66" s="159" t="str">
        <f t="shared" si="259"/>
        <v>Li-air</v>
      </c>
      <c r="GW66" s="159" t="str">
        <f>GW115</f>
        <v>NMC622</v>
      </c>
      <c r="GX66" s="159" t="str">
        <f t="shared" ref="GX66:HD66" si="260">GX115</f>
        <v>NMC811</v>
      </c>
      <c r="GY66" s="159" t="str">
        <f t="shared" si="260"/>
        <v>NCA (I)</v>
      </c>
      <c r="GZ66" s="159" t="str">
        <f t="shared" si="260"/>
        <v>LFP(II)</v>
      </c>
      <c r="HA66" s="159" t="str">
        <f t="shared" si="260"/>
        <v>NMC955</v>
      </c>
      <c r="HB66" s="159" t="str">
        <f t="shared" si="260"/>
        <v>NCA955</v>
      </c>
      <c r="HC66" s="159" t="str">
        <f t="shared" si="260"/>
        <v>Li-S</v>
      </c>
      <c r="HD66" s="164" t="str">
        <f t="shared" si="260"/>
        <v>Li-air</v>
      </c>
      <c r="HF66" s="166"/>
      <c r="HG66" s="166"/>
      <c r="HH66" s="187" t="str">
        <f t="shared" ref="HH66:HH71" si="261">HG99</f>
        <v>Reshoring</v>
      </c>
      <c r="HI66" s="159" t="str">
        <f>HI115</f>
        <v>Cu-&gt;Pack (tkm)</v>
      </c>
      <c r="HJ66" s="159" t="str">
        <f>HJ115</f>
        <v>NMC622</v>
      </c>
      <c r="HK66" s="159" t="str">
        <f t="shared" ref="HK66:HQ66" si="262">HK115</f>
        <v>NMC811</v>
      </c>
      <c r="HL66" s="159" t="str">
        <f t="shared" si="262"/>
        <v>NCA (I)</v>
      </c>
      <c r="HM66" s="159" t="str">
        <f t="shared" si="262"/>
        <v>LFP(II)</v>
      </c>
      <c r="HN66" s="159" t="str">
        <f t="shared" si="262"/>
        <v>NMC955</v>
      </c>
      <c r="HO66" s="159" t="str">
        <f t="shared" si="262"/>
        <v>NCA955</v>
      </c>
      <c r="HP66" s="159" t="str">
        <f t="shared" si="262"/>
        <v>Li-S</v>
      </c>
      <c r="HQ66" s="159" t="str">
        <f t="shared" si="262"/>
        <v>Li-air</v>
      </c>
      <c r="HR66" s="159" t="str">
        <f>HR115</f>
        <v>NMC622</v>
      </c>
      <c r="HS66" s="159" t="str">
        <f t="shared" ref="HS66:HY66" si="263">HS115</f>
        <v>NMC811</v>
      </c>
      <c r="HT66" s="159" t="str">
        <f t="shared" si="263"/>
        <v>NCA (I)</v>
      </c>
      <c r="HU66" s="159" t="str">
        <f t="shared" si="263"/>
        <v>LFP(II)</v>
      </c>
      <c r="HV66" s="159" t="str">
        <f t="shared" si="263"/>
        <v>NMC955</v>
      </c>
      <c r="HW66" s="159" t="str">
        <f t="shared" si="263"/>
        <v>NCA955</v>
      </c>
      <c r="HX66" s="159" t="str">
        <f t="shared" si="263"/>
        <v>Li-S</v>
      </c>
      <c r="HY66" s="164" t="str">
        <f t="shared" si="263"/>
        <v>Li-air</v>
      </c>
      <c r="IA66" s="166"/>
      <c r="IB66" s="166"/>
      <c r="IC66" s="187" t="str">
        <f t="shared" ref="IC66:IC71" si="264">IB99</f>
        <v>Reshoring</v>
      </c>
      <c r="ID66" s="159" t="str">
        <f>ID115</f>
        <v>Steel-&gt;Pack (tkm)</v>
      </c>
      <c r="IE66" s="159" t="str">
        <f>IE115</f>
        <v>NMC622</v>
      </c>
      <c r="IF66" s="159" t="str">
        <f t="shared" ref="IF66:IL66" si="265">IF115</f>
        <v>NMC811</v>
      </c>
      <c r="IG66" s="159" t="str">
        <f t="shared" si="265"/>
        <v>NCA (I)</v>
      </c>
      <c r="IH66" s="159" t="str">
        <f t="shared" si="265"/>
        <v>LFP(II)</v>
      </c>
      <c r="II66" s="159" t="str">
        <f t="shared" si="265"/>
        <v>NMC955</v>
      </c>
      <c r="IJ66" s="159" t="str">
        <f t="shared" si="265"/>
        <v>NCA955</v>
      </c>
      <c r="IK66" s="159" t="str">
        <f t="shared" si="265"/>
        <v>Li-S</v>
      </c>
      <c r="IL66" s="159" t="str">
        <f t="shared" si="265"/>
        <v>Li-air</v>
      </c>
      <c r="IM66" s="159" t="str">
        <f>IM115</f>
        <v>NMC622</v>
      </c>
      <c r="IN66" s="159" t="str">
        <f t="shared" ref="IN66:IT66" si="266">IN115</f>
        <v>NMC811</v>
      </c>
      <c r="IO66" s="159" t="str">
        <f t="shared" si="266"/>
        <v>NCA (I)</v>
      </c>
      <c r="IP66" s="159" t="str">
        <f t="shared" si="266"/>
        <v>LFP(II)</v>
      </c>
      <c r="IQ66" s="159" t="str">
        <f t="shared" si="266"/>
        <v>NMC955</v>
      </c>
      <c r="IR66" s="159" t="str">
        <f t="shared" si="266"/>
        <v>NCA955</v>
      </c>
      <c r="IS66" s="159" t="str">
        <f t="shared" si="266"/>
        <v>Li-S</v>
      </c>
      <c r="IT66" s="164" t="str">
        <f t="shared" si="266"/>
        <v>Li-air</v>
      </c>
    </row>
    <row r="67" spans="4:254" x14ac:dyDescent="0.2">
      <c r="D67" s="203"/>
      <c r="E67" s="203"/>
      <c r="F67" s="189">
        <f>E100</f>
        <v>1</v>
      </c>
      <c r="G67" s="179" t="str">
        <f>G116</f>
        <v>US</v>
      </c>
      <c r="H67" s="104">
        <f t="shared" ref="H67:W71" si="267">H140*$D$21+H148*$D$22+H156*$D$23+H124*$D$24+H164*$D$25+H172*$D$26+H116*$D$27</f>
        <v>0</v>
      </c>
      <c r="I67" s="104">
        <f t="shared" si="267"/>
        <v>0</v>
      </c>
      <c r="J67" s="104">
        <f t="shared" si="267"/>
        <v>0</v>
      </c>
      <c r="K67" s="104">
        <f t="shared" si="267"/>
        <v>0</v>
      </c>
      <c r="L67" s="104">
        <f t="shared" si="267"/>
        <v>0</v>
      </c>
      <c r="M67" s="104">
        <f t="shared" si="267"/>
        <v>0</v>
      </c>
      <c r="N67" s="104">
        <f t="shared" si="267"/>
        <v>0</v>
      </c>
      <c r="O67" s="104">
        <f t="shared" si="267"/>
        <v>0</v>
      </c>
      <c r="P67" s="104">
        <f t="shared" si="267"/>
        <v>0</v>
      </c>
      <c r="Q67" s="104">
        <f t="shared" si="267"/>
        <v>0</v>
      </c>
      <c r="R67" s="104">
        <f t="shared" si="267"/>
        <v>0</v>
      </c>
      <c r="S67" s="104">
        <f t="shared" si="267"/>
        <v>0</v>
      </c>
      <c r="T67" s="104">
        <f t="shared" si="267"/>
        <v>0</v>
      </c>
      <c r="U67" s="104">
        <f t="shared" si="267"/>
        <v>0</v>
      </c>
      <c r="V67" s="104">
        <f t="shared" si="267"/>
        <v>0</v>
      </c>
      <c r="W67" s="122">
        <f t="shared" si="267"/>
        <v>0</v>
      </c>
      <c r="Y67" s="203"/>
      <c r="Z67" s="203"/>
      <c r="AA67" s="189">
        <f>Z100</f>
        <v>1</v>
      </c>
      <c r="AB67" s="179" t="str">
        <f>AB116</f>
        <v>US</v>
      </c>
      <c r="AC67" s="104">
        <f t="shared" ref="AC67:AR71" si="268">AC140*$D$21+AC148*$D$22+AC156*$D$23+AC124*$D$24+AC164*$D$25+AC172*$D$26+AC116*$D$27</f>
        <v>0</v>
      </c>
      <c r="AD67" s="104">
        <f t="shared" si="268"/>
        <v>0</v>
      </c>
      <c r="AE67" s="104">
        <f t="shared" si="268"/>
        <v>0</v>
      </c>
      <c r="AF67" s="104">
        <f t="shared" si="268"/>
        <v>0</v>
      </c>
      <c r="AG67" s="104">
        <f t="shared" si="268"/>
        <v>0</v>
      </c>
      <c r="AH67" s="104">
        <f t="shared" si="268"/>
        <v>0</v>
      </c>
      <c r="AI67" s="104">
        <f t="shared" si="268"/>
        <v>0</v>
      </c>
      <c r="AJ67" s="104">
        <f t="shared" si="268"/>
        <v>0</v>
      </c>
      <c r="AK67" s="104">
        <f t="shared" si="268"/>
        <v>0</v>
      </c>
      <c r="AL67" s="104">
        <f t="shared" si="268"/>
        <v>0</v>
      </c>
      <c r="AM67" s="104">
        <f t="shared" si="268"/>
        <v>0</v>
      </c>
      <c r="AN67" s="104">
        <f t="shared" si="268"/>
        <v>0</v>
      </c>
      <c r="AO67" s="104">
        <f t="shared" si="268"/>
        <v>0</v>
      </c>
      <c r="AP67" s="104">
        <f t="shared" si="268"/>
        <v>0</v>
      </c>
      <c r="AQ67" s="104">
        <f t="shared" si="268"/>
        <v>0</v>
      </c>
      <c r="AR67" s="122">
        <f t="shared" si="268"/>
        <v>0</v>
      </c>
      <c r="AT67" s="203"/>
      <c r="AU67" s="203"/>
      <c r="AV67" s="189">
        <f>AU100</f>
        <v>1</v>
      </c>
      <c r="AW67" s="179" t="str">
        <f>AW116</f>
        <v>US</v>
      </c>
      <c r="AX67" s="104">
        <f t="shared" ref="AX67:BM71" si="269">AX140*$D$21+AX148*$D$22+AX156*$D$23+AX124*$D$24+AX164*$D$25+AX172*$D$26+AX116*$D$27</f>
        <v>0</v>
      </c>
      <c r="AY67" s="104">
        <f t="shared" si="269"/>
        <v>0</v>
      </c>
      <c r="AZ67" s="104">
        <f t="shared" si="269"/>
        <v>0</v>
      </c>
      <c r="BA67" s="104">
        <f t="shared" si="269"/>
        <v>0</v>
      </c>
      <c r="BB67" s="104">
        <f t="shared" si="269"/>
        <v>0</v>
      </c>
      <c r="BC67" s="104">
        <f t="shared" si="269"/>
        <v>0</v>
      </c>
      <c r="BD67" s="104">
        <f t="shared" si="269"/>
        <v>0</v>
      </c>
      <c r="BE67" s="104">
        <f t="shared" si="269"/>
        <v>0</v>
      </c>
      <c r="BF67" s="104">
        <f t="shared" si="269"/>
        <v>0</v>
      </c>
      <c r="BG67" s="104">
        <f t="shared" si="269"/>
        <v>0</v>
      </c>
      <c r="BH67" s="104">
        <f t="shared" si="269"/>
        <v>0</v>
      </c>
      <c r="BI67" s="104">
        <f t="shared" si="269"/>
        <v>0</v>
      </c>
      <c r="BJ67" s="104">
        <f t="shared" si="269"/>
        <v>0</v>
      </c>
      <c r="BK67" s="104">
        <f t="shared" si="269"/>
        <v>0</v>
      </c>
      <c r="BL67" s="104">
        <f t="shared" si="269"/>
        <v>0</v>
      </c>
      <c r="BM67" s="122">
        <f t="shared" si="269"/>
        <v>0</v>
      </c>
      <c r="BO67" s="203"/>
      <c r="BP67" s="203"/>
      <c r="BQ67" s="189">
        <f>BP100</f>
        <v>1</v>
      </c>
      <c r="BR67" s="179" t="str">
        <f>BR116</f>
        <v>US</v>
      </c>
      <c r="BS67" s="104">
        <f t="shared" ref="BS67:CH71" si="270">BS140*$D$21+BS148*$D$22+BS156*$D$23+BS124*$D$24+BS164*$D$25+BS172*$D$26+BS116*$D$27</f>
        <v>0</v>
      </c>
      <c r="BT67" s="104">
        <f t="shared" si="270"/>
        <v>0</v>
      </c>
      <c r="BU67" s="104">
        <f t="shared" si="270"/>
        <v>0</v>
      </c>
      <c r="BV67" s="104">
        <f t="shared" si="270"/>
        <v>0</v>
      </c>
      <c r="BW67" s="104">
        <f t="shared" si="270"/>
        <v>0</v>
      </c>
      <c r="BX67" s="104">
        <f t="shared" si="270"/>
        <v>0</v>
      </c>
      <c r="BY67" s="104">
        <f t="shared" si="270"/>
        <v>0</v>
      </c>
      <c r="BZ67" s="104">
        <f t="shared" si="270"/>
        <v>0</v>
      </c>
      <c r="CA67" s="104">
        <f t="shared" si="270"/>
        <v>0</v>
      </c>
      <c r="CB67" s="104">
        <f t="shared" si="270"/>
        <v>0</v>
      </c>
      <c r="CC67" s="104">
        <f t="shared" si="270"/>
        <v>0</v>
      </c>
      <c r="CD67" s="104">
        <f t="shared" si="270"/>
        <v>0</v>
      </c>
      <c r="CE67" s="104">
        <f t="shared" si="270"/>
        <v>0</v>
      </c>
      <c r="CF67" s="104">
        <f t="shared" si="270"/>
        <v>0</v>
      </c>
      <c r="CG67" s="104">
        <f t="shared" si="270"/>
        <v>0</v>
      </c>
      <c r="CH67" s="122">
        <f t="shared" si="270"/>
        <v>0</v>
      </c>
      <c r="CL67" s="178"/>
      <c r="CM67" s="160" t="str">
        <f>BR81</f>
        <v>Sea (km)</v>
      </c>
      <c r="CN67" s="161" t="str">
        <f>CN78</f>
        <v>BEV-100 PC</v>
      </c>
      <c r="CO67" s="161"/>
      <c r="CP67" s="161"/>
      <c r="CQ67" s="161"/>
      <c r="CR67" s="161"/>
      <c r="CS67" s="161"/>
      <c r="CT67" s="161"/>
      <c r="CU67" s="161"/>
      <c r="CV67" s="161" t="str">
        <f>CV78</f>
        <v>BEV-200 PC</v>
      </c>
      <c r="CW67" s="161"/>
      <c r="CX67" s="161"/>
      <c r="CY67" s="161"/>
      <c r="CZ67" s="161"/>
      <c r="DA67" s="161"/>
      <c r="DB67" s="161"/>
      <c r="DC67" s="162"/>
      <c r="DE67" s="203"/>
      <c r="DF67" s="203"/>
      <c r="DG67" s="189">
        <f>DF100</f>
        <v>1</v>
      </c>
      <c r="DH67" s="179" t="str">
        <f>DH116</f>
        <v>US</v>
      </c>
      <c r="DI67" s="104">
        <f>$E$100*DI100+$E$101*DI108+$E$102*DI116+$E$103*DI124+$E$104*DI132</f>
        <v>0</v>
      </c>
      <c r="DJ67" s="104">
        <f t="shared" ref="DJ67:DX67" si="271">$E$100*DJ100+$E$101*DJ108+$E$102*DJ116+$E$103*DJ124+$E$104*DJ132</f>
        <v>0</v>
      </c>
      <c r="DK67" s="104">
        <f t="shared" si="271"/>
        <v>0</v>
      </c>
      <c r="DL67" s="104">
        <f t="shared" si="271"/>
        <v>0</v>
      </c>
      <c r="DM67" s="104">
        <f t="shared" si="271"/>
        <v>0</v>
      </c>
      <c r="DN67" s="104">
        <f t="shared" si="271"/>
        <v>0</v>
      </c>
      <c r="DO67" s="104">
        <f t="shared" si="271"/>
        <v>0</v>
      </c>
      <c r="DP67" s="104">
        <f t="shared" si="271"/>
        <v>0</v>
      </c>
      <c r="DQ67" s="104">
        <f t="shared" si="271"/>
        <v>0</v>
      </c>
      <c r="DR67" s="104">
        <f t="shared" si="271"/>
        <v>0</v>
      </c>
      <c r="DS67" s="104">
        <f t="shared" si="271"/>
        <v>0</v>
      </c>
      <c r="DT67" s="104">
        <f t="shared" si="271"/>
        <v>0</v>
      </c>
      <c r="DU67" s="104">
        <f t="shared" si="271"/>
        <v>0</v>
      </c>
      <c r="DV67" s="104">
        <f t="shared" si="271"/>
        <v>0</v>
      </c>
      <c r="DW67" s="104">
        <f t="shared" si="271"/>
        <v>0</v>
      </c>
      <c r="DX67" s="122">
        <f t="shared" si="271"/>
        <v>0</v>
      </c>
      <c r="DZ67" s="203"/>
      <c r="EA67" s="203"/>
      <c r="EB67" s="189">
        <f t="shared" si="251"/>
        <v>1</v>
      </c>
      <c r="EC67" s="179" t="str">
        <f>EC116</f>
        <v>US</v>
      </c>
      <c r="ED67" s="104">
        <f>$D$21*ED100+$D$22*ED108+$D$23*ED116+$D$24*ED124+$D$25*ED132+$D$26*ED140+$D$27*ED148</f>
        <v>0</v>
      </c>
      <c r="EE67" s="104">
        <f t="shared" ref="EE67:ES67" si="272">$D$21*EE100+$D$22*EE108+$D$23*EE116+$D$24*EE124+$D$25*EE132+$D$26*EE140+$D$27*EE148</f>
        <v>0</v>
      </c>
      <c r="EF67" s="104">
        <f t="shared" si="272"/>
        <v>0</v>
      </c>
      <c r="EG67" s="104">
        <f t="shared" si="272"/>
        <v>0</v>
      </c>
      <c r="EH67" s="104">
        <f t="shared" si="272"/>
        <v>0</v>
      </c>
      <c r="EI67" s="104">
        <f t="shared" si="272"/>
        <v>0</v>
      </c>
      <c r="EJ67" s="104">
        <f t="shared" si="272"/>
        <v>0</v>
      </c>
      <c r="EK67" s="104">
        <f t="shared" si="272"/>
        <v>0</v>
      </c>
      <c r="EL67" s="104">
        <f t="shared" si="272"/>
        <v>0</v>
      </c>
      <c r="EM67" s="104">
        <f t="shared" si="272"/>
        <v>0</v>
      </c>
      <c r="EN67" s="104">
        <f t="shared" si="272"/>
        <v>0</v>
      </c>
      <c r="EO67" s="104">
        <f t="shared" si="272"/>
        <v>0</v>
      </c>
      <c r="EP67" s="104">
        <f t="shared" si="272"/>
        <v>0</v>
      </c>
      <c r="EQ67" s="104">
        <f t="shared" si="272"/>
        <v>0</v>
      </c>
      <c r="ER67" s="104">
        <f t="shared" si="272"/>
        <v>0</v>
      </c>
      <c r="ES67" s="122">
        <f t="shared" si="272"/>
        <v>0</v>
      </c>
      <c r="EU67" s="203"/>
      <c r="EV67" s="203"/>
      <c r="EW67" s="189">
        <f t="shared" si="254"/>
        <v>1</v>
      </c>
      <c r="EX67" s="179" t="str">
        <f>EX116</f>
        <v>US</v>
      </c>
      <c r="EY67" s="104" t="e">
        <f ca="1">$CK$93*EY100+$CK$94*EY108+$CK$95*EY116+$CK$96*EY124+$CK$97*EY132+$CK$98*EY140+$CK$99*EY148+$CK$100*EY156</f>
        <v>#NAME?</v>
      </c>
      <c r="EZ67" s="104" t="e">
        <f t="shared" ref="EZ67:FN67" ca="1" si="273">$CK$93*EZ100+$CK$94*EZ108+$CK$95*EZ116+$CK$96*EZ124+$CK$97*EZ132+$CK$98*EZ140+$CK$99*EZ148+$CK$100*EZ156</f>
        <v>#NAME?</v>
      </c>
      <c r="FA67" s="104" t="e">
        <f t="shared" ca="1" si="273"/>
        <v>#NAME?</v>
      </c>
      <c r="FB67" s="104" t="e">
        <f t="shared" ca="1" si="273"/>
        <v>#NAME?</v>
      </c>
      <c r="FC67" s="104" t="e">
        <f t="shared" ca="1" si="273"/>
        <v>#NAME?</v>
      </c>
      <c r="FD67" s="104" t="e">
        <f t="shared" ca="1" si="273"/>
        <v>#NAME?</v>
      </c>
      <c r="FE67" s="104" t="e">
        <f t="shared" ca="1" si="273"/>
        <v>#NAME?</v>
      </c>
      <c r="FF67" s="104" t="e">
        <f t="shared" ca="1" si="273"/>
        <v>#NAME?</v>
      </c>
      <c r="FG67" s="104" t="e">
        <f t="shared" ca="1" si="273"/>
        <v>#NAME?</v>
      </c>
      <c r="FH67" s="104" t="e">
        <f t="shared" ca="1" si="273"/>
        <v>#NAME?</v>
      </c>
      <c r="FI67" s="104" t="e">
        <f t="shared" ca="1" si="273"/>
        <v>#NAME?</v>
      </c>
      <c r="FJ67" s="104" t="e">
        <f t="shared" ca="1" si="273"/>
        <v>#NAME?</v>
      </c>
      <c r="FK67" s="104" t="e">
        <f t="shared" ca="1" si="273"/>
        <v>#NAME?</v>
      </c>
      <c r="FL67" s="104" t="e">
        <f t="shared" ca="1" si="273"/>
        <v>#NAME?</v>
      </c>
      <c r="FM67" s="104" t="e">
        <f t="shared" ca="1" si="273"/>
        <v>#NAME?</v>
      </c>
      <c r="FN67" s="122" t="e">
        <f t="shared" ca="1" si="273"/>
        <v>#NAME?</v>
      </c>
      <c r="FP67" s="203"/>
      <c r="FQ67" s="203"/>
      <c r="FR67" s="189">
        <f>FQ100</f>
        <v>1</v>
      </c>
      <c r="FS67" s="179" t="str">
        <f>FS116</f>
        <v>US</v>
      </c>
      <c r="FT67" s="104">
        <f>$Z$100*FT100+$Z$101*FT108+$Z$102*FT116+$Z$103*FT124+$Z$104*FT132</f>
        <v>0</v>
      </c>
      <c r="FU67" s="104">
        <f t="shared" ref="FU67:GI67" si="274">$Z$100*FU100+$Z$101*FU108+$Z$102*FU116+$Z$103*FU124+$Z$104*FU132</f>
        <v>0</v>
      </c>
      <c r="FV67" s="104">
        <f t="shared" si="274"/>
        <v>0</v>
      </c>
      <c r="FW67" s="104">
        <f t="shared" si="274"/>
        <v>0</v>
      </c>
      <c r="FX67" s="104">
        <f t="shared" si="274"/>
        <v>0</v>
      </c>
      <c r="FY67" s="104">
        <f t="shared" si="274"/>
        <v>0</v>
      </c>
      <c r="FZ67" s="104">
        <f t="shared" si="274"/>
        <v>0</v>
      </c>
      <c r="GA67" s="104">
        <f t="shared" si="274"/>
        <v>0</v>
      </c>
      <c r="GB67" s="104">
        <f t="shared" si="274"/>
        <v>0</v>
      </c>
      <c r="GC67" s="104">
        <f t="shared" si="274"/>
        <v>0</v>
      </c>
      <c r="GD67" s="104">
        <f t="shared" si="274"/>
        <v>0</v>
      </c>
      <c r="GE67" s="104">
        <f t="shared" si="274"/>
        <v>0</v>
      </c>
      <c r="GF67" s="104">
        <f t="shared" si="274"/>
        <v>0</v>
      </c>
      <c r="GG67" s="104">
        <f t="shared" si="274"/>
        <v>0</v>
      </c>
      <c r="GH67" s="104">
        <f t="shared" si="274"/>
        <v>0</v>
      </c>
      <c r="GI67" s="122">
        <f t="shared" si="274"/>
        <v>0</v>
      </c>
      <c r="GK67" s="203"/>
      <c r="GL67" s="203"/>
      <c r="GM67" s="189">
        <f t="shared" si="258"/>
        <v>1</v>
      </c>
      <c r="GN67" s="179" t="str">
        <f>GN116</f>
        <v>US</v>
      </c>
      <c r="GO67" s="104">
        <f>$D$21*GO100+$D$22*GO108+$D$23*GO116+$D$24*GO124+$D$25*GO132+$D$26*GO140+$D$27*GO148</f>
        <v>0</v>
      </c>
      <c r="GP67" s="104">
        <f t="shared" ref="GP67:HD67" si="275">$D$21*GP100+$D$22*GP108+$D$23*GP116+$D$24*GP124+$D$25*GP132+$D$26*GP140+$D$27*GP148</f>
        <v>0</v>
      </c>
      <c r="GQ67" s="104">
        <f t="shared" si="275"/>
        <v>0</v>
      </c>
      <c r="GR67" s="104">
        <f t="shared" si="275"/>
        <v>0</v>
      </c>
      <c r="GS67" s="104">
        <f t="shared" si="275"/>
        <v>0</v>
      </c>
      <c r="GT67" s="104">
        <f t="shared" si="275"/>
        <v>0</v>
      </c>
      <c r="GU67" s="104">
        <f t="shared" si="275"/>
        <v>0</v>
      </c>
      <c r="GV67" s="104">
        <f t="shared" si="275"/>
        <v>0</v>
      </c>
      <c r="GW67" s="104">
        <f t="shared" si="275"/>
        <v>0</v>
      </c>
      <c r="GX67" s="104">
        <f t="shared" si="275"/>
        <v>0</v>
      </c>
      <c r="GY67" s="104">
        <f t="shared" si="275"/>
        <v>0</v>
      </c>
      <c r="GZ67" s="104">
        <f t="shared" si="275"/>
        <v>0</v>
      </c>
      <c r="HA67" s="104">
        <f t="shared" si="275"/>
        <v>0</v>
      </c>
      <c r="HB67" s="104">
        <f t="shared" si="275"/>
        <v>0</v>
      </c>
      <c r="HC67" s="104">
        <f t="shared" si="275"/>
        <v>0</v>
      </c>
      <c r="HD67" s="122">
        <f t="shared" si="275"/>
        <v>0</v>
      </c>
      <c r="HF67" s="203"/>
      <c r="HG67" s="203"/>
      <c r="HH67" s="189">
        <f t="shared" si="261"/>
        <v>1</v>
      </c>
      <c r="HI67" s="179" t="str">
        <f>HI116</f>
        <v>US</v>
      </c>
      <c r="HJ67" s="104" t="e">
        <f ca="1">$CK$93*HJ100+$CK$94*HJ108+$CK$95*HJ116+$CK$96*HJ124+$CK$97*HJ132+$CK$98*HJ140+$CK$99*HJ148+$CK$100*HJ156</f>
        <v>#NAME?</v>
      </c>
      <c r="HK67" s="104" t="e">
        <f t="shared" ref="HK67:HY67" ca="1" si="276">$CK$93*HK100+$CK$94*HK108+$CK$95*HK116+$CK$96*HK124+$CK$97*HK132+$CK$98*HK140+$CK$99*HK148+$CK$100*HK156</f>
        <v>#NAME?</v>
      </c>
      <c r="HL67" s="104" t="e">
        <f t="shared" ca="1" si="276"/>
        <v>#NAME?</v>
      </c>
      <c r="HM67" s="104" t="e">
        <f t="shared" ca="1" si="276"/>
        <v>#NAME?</v>
      </c>
      <c r="HN67" s="104" t="e">
        <f t="shared" ca="1" si="276"/>
        <v>#NAME?</v>
      </c>
      <c r="HO67" s="104" t="e">
        <f t="shared" ca="1" si="276"/>
        <v>#NAME?</v>
      </c>
      <c r="HP67" s="104" t="e">
        <f t="shared" ca="1" si="276"/>
        <v>#NAME?</v>
      </c>
      <c r="HQ67" s="104" t="e">
        <f t="shared" ca="1" si="276"/>
        <v>#NAME?</v>
      </c>
      <c r="HR67" s="104" t="e">
        <f t="shared" ca="1" si="276"/>
        <v>#NAME?</v>
      </c>
      <c r="HS67" s="104" t="e">
        <f t="shared" ca="1" si="276"/>
        <v>#NAME?</v>
      </c>
      <c r="HT67" s="104" t="e">
        <f t="shared" ca="1" si="276"/>
        <v>#NAME?</v>
      </c>
      <c r="HU67" s="104" t="e">
        <f t="shared" ca="1" si="276"/>
        <v>#NAME?</v>
      </c>
      <c r="HV67" s="104" t="e">
        <f t="shared" ca="1" si="276"/>
        <v>#NAME?</v>
      </c>
      <c r="HW67" s="104" t="e">
        <f t="shared" ca="1" si="276"/>
        <v>#NAME?</v>
      </c>
      <c r="HX67" s="104" t="e">
        <f t="shared" ca="1" si="276"/>
        <v>#NAME?</v>
      </c>
      <c r="HY67" s="122" t="e">
        <f t="shared" ca="1" si="276"/>
        <v>#NAME?</v>
      </c>
      <c r="IA67" s="203"/>
      <c r="IB67" s="203"/>
      <c r="IC67" s="189">
        <f t="shared" si="264"/>
        <v>1</v>
      </c>
      <c r="ID67" s="179" t="str">
        <f>ID116</f>
        <v>US</v>
      </c>
      <c r="IE67" s="104" t="e">
        <f ca="1">$CK$93*IE100+$CK$94*IE108+$CK$95*IE116+$CK$96*IE124+$CK$97*IE132+$CK$98*IE140+$CK$99*IE148+$CK$100*IE156</f>
        <v>#NAME?</v>
      </c>
      <c r="IF67" s="104" t="e">
        <f t="shared" ref="IF67:IT67" ca="1" si="277">$CK$93*IF100+$CK$94*IF108+$CK$95*IF116+$CK$96*IF124+$CK$97*IF132+$CK$98*IF140+$CK$99*IF148+$CK$100*IF156</f>
        <v>#NAME?</v>
      </c>
      <c r="IG67" s="104" t="e">
        <f t="shared" ca="1" si="277"/>
        <v>#NAME?</v>
      </c>
      <c r="IH67" s="104" t="e">
        <f t="shared" ca="1" si="277"/>
        <v>#NAME?</v>
      </c>
      <c r="II67" s="104" t="e">
        <f t="shared" ca="1" si="277"/>
        <v>#NAME?</v>
      </c>
      <c r="IJ67" s="104" t="e">
        <f t="shared" ca="1" si="277"/>
        <v>#NAME?</v>
      </c>
      <c r="IK67" s="104" t="e">
        <f t="shared" ca="1" si="277"/>
        <v>#NAME?</v>
      </c>
      <c r="IL67" s="104" t="e">
        <f t="shared" ca="1" si="277"/>
        <v>#NAME?</v>
      </c>
      <c r="IM67" s="104" t="e">
        <f t="shared" ca="1" si="277"/>
        <v>#NAME?</v>
      </c>
      <c r="IN67" s="104" t="e">
        <f t="shared" ca="1" si="277"/>
        <v>#NAME?</v>
      </c>
      <c r="IO67" s="104" t="e">
        <f t="shared" ca="1" si="277"/>
        <v>#NAME?</v>
      </c>
      <c r="IP67" s="104" t="e">
        <f t="shared" ca="1" si="277"/>
        <v>#NAME?</v>
      </c>
      <c r="IQ67" s="104" t="e">
        <f t="shared" ca="1" si="277"/>
        <v>#NAME?</v>
      </c>
      <c r="IR67" s="104" t="e">
        <f t="shared" ca="1" si="277"/>
        <v>#NAME?</v>
      </c>
      <c r="IS67" s="104" t="e">
        <f t="shared" ca="1" si="277"/>
        <v>#NAME?</v>
      </c>
      <c r="IT67" s="122" t="e">
        <f t="shared" ca="1" si="277"/>
        <v>#NAME?</v>
      </c>
    </row>
    <row r="68" spans="4:254" x14ac:dyDescent="0.2">
      <c r="D68" s="203"/>
      <c r="E68" s="203"/>
      <c r="F68" s="189">
        <f t="shared" ref="F68:F71" si="278">E101</f>
        <v>0</v>
      </c>
      <c r="G68" s="179" t="str">
        <f t="shared" ref="G68:G71" si="279">G117</f>
        <v>CN</v>
      </c>
      <c r="H68" s="104">
        <f t="shared" si="267"/>
        <v>528.83343533501397</v>
      </c>
      <c r="I68" s="104">
        <f t="shared" si="267"/>
        <v>487.40194940254099</v>
      </c>
      <c r="J68" s="104">
        <f t="shared" si="267"/>
        <v>485.24060448289981</v>
      </c>
      <c r="K68" s="104">
        <f t="shared" si="267"/>
        <v>719.99208735666707</v>
      </c>
      <c r="L68" s="104">
        <f t="shared" si="267"/>
        <v>469.35820868653661</v>
      </c>
      <c r="M68" s="104">
        <f t="shared" si="267"/>
        <v>473.85858564538944</v>
      </c>
      <c r="N68" s="104">
        <f t="shared" si="267"/>
        <v>378.77269627304145</v>
      </c>
      <c r="O68" s="104">
        <f t="shared" si="267"/>
        <v>331.94393855431247</v>
      </c>
      <c r="P68" s="104">
        <f t="shared" si="267"/>
        <v>1037.4138867673678</v>
      </c>
      <c r="Q68" s="104">
        <f t="shared" si="267"/>
        <v>955.79395218671891</v>
      </c>
      <c r="R68" s="104">
        <f t="shared" si="267"/>
        <v>952.02028979515239</v>
      </c>
      <c r="S68" s="104">
        <f t="shared" si="267"/>
        <v>1402.3503378605799</v>
      </c>
      <c r="T68" s="104">
        <f t="shared" si="267"/>
        <v>920.49395946724007</v>
      </c>
      <c r="U68" s="104">
        <f t="shared" si="267"/>
        <v>929.55291235454411</v>
      </c>
      <c r="V68" s="104">
        <f t="shared" si="267"/>
        <v>699.34631783384066</v>
      </c>
      <c r="W68" s="122">
        <f t="shared" si="267"/>
        <v>421.91673642845365</v>
      </c>
      <c r="Y68" s="203"/>
      <c r="Z68" s="203"/>
      <c r="AA68" s="189">
        <f t="shared" ref="AA68:AA71" si="280">Z101</f>
        <v>0</v>
      </c>
      <c r="AB68" s="179" t="str">
        <f t="shared" ref="AB68:AB71" si="281">AB117</f>
        <v>CN</v>
      </c>
      <c r="AC68" s="104">
        <f t="shared" si="268"/>
        <v>368.9927980263638</v>
      </c>
      <c r="AD68" s="104">
        <f t="shared" si="268"/>
        <v>377.60830566743601</v>
      </c>
      <c r="AE68" s="104">
        <f t="shared" si="268"/>
        <v>368.39123699547122</v>
      </c>
      <c r="AF68" s="104">
        <f t="shared" si="268"/>
        <v>438.64151358170989</v>
      </c>
      <c r="AG68" s="104">
        <f t="shared" si="268"/>
        <v>374.13593882644437</v>
      </c>
      <c r="AH68" s="104">
        <f t="shared" si="268"/>
        <v>367.85354032059792</v>
      </c>
      <c r="AI68" s="104">
        <f t="shared" si="268"/>
        <v>293.69423120718722</v>
      </c>
      <c r="AJ68" s="104">
        <f t="shared" si="268"/>
        <v>568.79020027965839</v>
      </c>
      <c r="AK68" s="104">
        <f t="shared" si="268"/>
        <v>708.29897120627868</v>
      </c>
      <c r="AL68" s="104">
        <f t="shared" si="268"/>
        <v>725.21993534065109</v>
      </c>
      <c r="AM68" s="104">
        <f t="shared" si="268"/>
        <v>707.61912483574929</v>
      </c>
      <c r="AN68" s="104">
        <f t="shared" si="268"/>
        <v>233.03251986741373</v>
      </c>
      <c r="AO68" s="104">
        <f t="shared" si="268"/>
        <v>718.77478573398105</v>
      </c>
      <c r="AP68" s="104">
        <f t="shared" si="268"/>
        <v>706.46647621662464</v>
      </c>
      <c r="AQ68" s="104">
        <f t="shared" si="268"/>
        <v>454.50262471168372</v>
      </c>
      <c r="AR68" s="122">
        <f t="shared" si="268"/>
        <v>656.70411842618171</v>
      </c>
      <c r="AT68" s="203"/>
      <c r="AU68" s="203"/>
      <c r="AV68" s="189">
        <f t="shared" ref="AV68:AV71" si="282">AU101</f>
        <v>0</v>
      </c>
      <c r="AW68" s="179" t="str">
        <f t="shared" ref="AW68:AW71" si="283">AW117</f>
        <v>CN</v>
      </c>
      <c r="AX68" s="104">
        <f t="shared" si="269"/>
        <v>120.20919915269249</v>
      </c>
      <c r="AY68" s="104">
        <f t="shared" si="269"/>
        <v>118.6640937651257</v>
      </c>
      <c r="AZ68" s="104">
        <f t="shared" si="269"/>
        <v>114.95584083496556</v>
      </c>
      <c r="BA68" s="104">
        <f t="shared" si="269"/>
        <v>201.86801888559481</v>
      </c>
      <c r="BB68" s="104">
        <f t="shared" si="269"/>
        <v>115.26486191247892</v>
      </c>
      <c r="BC68" s="104">
        <f t="shared" si="269"/>
        <v>114.33779867993887</v>
      </c>
      <c r="BD68" s="104">
        <f t="shared" si="269"/>
        <v>389.94140849903232</v>
      </c>
      <c r="BE68" s="104">
        <f t="shared" si="269"/>
        <v>420.17986541384113</v>
      </c>
      <c r="BF68" s="104">
        <f t="shared" si="269"/>
        <v>234.2379767551181</v>
      </c>
      <c r="BG68" s="104">
        <f t="shared" si="269"/>
        <v>231.14776597998454</v>
      </c>
      <c r="BH68" s="104">
        <f t="shared" si="269"/>
        <v>224.04028119717753</v>
      </c>
      <c r="BI68" s="104">
        <f t="shared" si="269"/>
        <v>388.75495345090701</v>
      </c>
      <c r="BJ68" s="104">
        <f t="shared" si="269"/>
        <v>224.65832335220426</v>
      </c>
      <c r="BK68" s="104">
        <f t="shared" si="269"/>
        <v>222.49517580961077</v>
      </c>
      <c r="BL68" s="104">
        <f t="shared" si="269"/>
        <v>749.90087875450649</v>
      </c>
      <c r="BM68" s="122">
        <f t="shared" si="269"/>
        <v>636.53834843914501</v>
      </c>
      <c r="BO68" s="203"/>
      <c r="BP68" s="203"/>
      <c r="BQ68" s="189">
        <f t="shared" ref="BQ68:BQ71" si="284">BP101</f>
        <v>0</v>
      </c>
      <c r="BR68" s="179" t="str">
        <f t="shared" ref="BR68:BR71" si="285">BR117</f>
        <v>CN</v>
      </c>
      <c r="BS68" s="104">
        <f t="shared" si="270"/>
        <v>9.5429571499590882</v>
      </c>
      <c r="BT68" s="104">
        <f t="shared" si="270"/>
        <v>11.4936527017621</v>
      </c>
      <c r="BU68" s="104">
        <f t="shared" si="270"/>
        <v>8.5695407557920404</v>
      </c>
      <c r="BV68" s="104">
        <f t="shared" si="270"/>
        <v>14.805489530924685</v>
      </c>
      <c r="BW68" s="104">
        <f t="shared" si="270"/>
        <v>10.83505153031178</v>
      </c>
      <c r="BX68" s="104">
        <f t="shared" si="270"/>
        <v>8.465246142131285</v>
      </c>
      <c r="BY68" s="104">
        <f t="shared" si="270"/>
        <v>61.365573894301228</v>
      </c>
      <c r="BZ68" s="104">
        <f t="shared" si="270"/>
        <v>85.764076995956643</v>
      </c>
      <c r="CA68" s="104">
        <f t="shared" si="270"/>
        <v>18.147262776971381</v>
      </c>
      <c r="CB68" s="104">
        <f t="shared" si="270"/>
        <v>21.861309852334934</v>
      </c>
      <c r="CC68" s="104">
        <f t="shared" si="270"/>
        <v>16.304724602298037</v>
      </c>
      <c r="CD68" s="104">
        <f t="shared" si="270"/>
        <v>24.675815884874478</v>
      </c>
      <c r="CE68" s="104">
        <f t="shared" si="270"/>
        <v>20.607843106671414</v>
      </c>
      <c r="CF68" s="104">
        <f t="shared" si="270"/>
        <v>16.096135374976534</v>
      </c>
      <c r="CG68" s="104">
        <f t="shared" si="270"/>
        <v>86.21668451022191</v>
      </c>
      <c r="CH68" s="122">
        <f t="shared" si="270"/>
        <v>112.4954086911894</v>
      </c>
      <c r="CL68" s="177" t="str">
        <f>CL92</f>
        <v>Ally-shoring</v>
      </c>
      <c r="CM68" s="159" t="str">
        <f>CM92</f>
        <v>Cell-&gt;Pack (tkm)</v>
      </c>
      <c r="CN68" s="159" t="str">
        <f>CN92</f>
        <v>NMC622</v>
      </c>
      <c r="CO68" s="159" t="str">
        <f t="shared" ref="CO68:DC68" si="286">CO92</f>
        <v>NMC811</v>
      </c>
      <c r="CP68" s="159" t="str">
        <f t="shared" si="286"/>
        <v>NCA (I)</v>
      </c>
      <c r="CQ68" s="159" t="str">
        <f t="shared" si="286"/>
        <v>LFP(II)</v>
      </c>
      <c r="CR68" s="159" t="str">
        <f t="shared" si="286"/>
        <v>NMC955</v>
      </c>
      <c r="CS68" s="159" t="str">
        <f t="shared" si="286"/>
        <v>NCA955</v>
      </c>
      <c r="CT68" s="159" t="str">
        <f t="shared" si="286"/>
        <v>Li-S</v>
      </c>
      <c r="CU68" s="159" t="str">
        <f t="shared" si="286"/>
        <v>Li-air</v>
      </c>
      <c r="CV68" s="159" t="str">
        <f t="shared" si="286"/>
        <v>NMC622</v>
      </c>
      <c r="CW68" s="159" t="str">
        <f t="shared" si="286"/>
        <v>NMC811</v>
      </c>
      <c r="CX68" s="159" t="str">
        <f t="shared" si="286"/>
        <v>NCA (I)</v>
      </c>
      <c r="CY68" s="159" t="str">
        <f t="shared" si="286"/>
        <v>LFP(II)</v>
      </c>
      <c r="CZ68" s="159" t="str">
        <f t="shared" si="286"/>
        <v>NMC955</v>
      </c>
      <c r="DA68" s="159" t="str">
        <f t="shared" si="286"/>
        <v>NCA955</v>
      </c>
      <c r="DB68" s="159" t="str">
        <f t="shared" si="286"/>
        <v>Li-S</v>
      </c>
      <c r="DC68" s="164" t="str">
        <f t="shared" si="286"/>
        <v>Li-air</v>
      </c>
      <c r="DE68" s="203"/>
      <c r="DF68" s="203"/>
      <c r="DG68" s="189">
        <f t="shared" ref="DG68:DG71" si="287">DF101</f>
        <v>0</v>
      </c>
      <c r="DH68" s="179" t="str">
        <f t="shared" ref="DH68:DH71" si="288">DH117</f>
        <v>CN</v>
      </c>
      <c r="DI68" s="104">
        <f t="shared" ref="DI68:DX71" si="289">$E$100*DI101+$E$101*DI109+$E$102*DI117+$E$103*DI125+$E$104*DI133</f>
        <v>29.544876830671736</v>
      </c>
      <c r="DJ68" s="104">
        <f t="shared" si="289"/>
        <v>29.137361288179708</v>
      </c>
      <c r="DK68" s="104">
        <f t="shared" si="289"/>
        <v>26.590389147604565</v>
      </c>
      <c r="DL68" s="104">
        <f t="shared" si="289"/>
        <v>42.871908556231205</v>
      </c>
      <c r="DM68" s="104">
        <f t="shared" si="289"/>
        <v>27.50729911821162</v>
      </c>
      <c r="DN68" s="104">
        <f t="shared" si="289"/>
        <v>26.284752490735549</v>
      </c>
      <c r="DO68" s="104">
        <f t="shared" si="289"/>
        <v>111.14331995131894</v>
      </c>
      <c r="DP68" s="104">
        <f t="shared" si="289"/>
        <v>231.98065534705404</v>
      </c>
      <c r="DQ68" s="104">
        <f t="shared" si="289"/>
        <v>55.52399266453827</v>
      </c>
      <c r="DR68" s="104">
        <f t="shared" si="289"/>
        <v>54.607082693931218</v>
      </c>
      <c r="DS68" s="104">
        <f t="shared" si="289"/>
        <v>49.92065395527294</v>
      </c>
      <c r="DT68" s="104">
        <f t="shared" si="289"/>
        <v>71.453180927052003</v>
      </c>
      <c r="DU68" s="104">
        <f t="shared" si="289"/>
        <v>51.550716125241031</v>
      </c>
      <c r="DV68" s="104">
        <f t="shared" si="289"/>
        <v>49.309380641534908</v>
      </c>
      <c r="DW68" s="104">
        <f t="shared" si="289"/>
        <v>155.91489934704944</v>
      </c>
      <c r="DX68" s="122">
        <f t="shared" si="289"/>
        <v>222.75309007691462</v>
      </c>
      <c r="DZ68" s="203"/>
      <c r="EA68" s="203"/>
      <c r="EB68" s="189">
        <f t="shared" si="251"/>
        <v>0</v>
      </c>
      <c r="EC68" s="179" t="str">
        <f>EC117</f>
        <v>CN</v>
      </c>
      <c r="ED68" s="104">
        <f t="shared" ref="ED68:ES71" si="290">$D$21*ED101+$D$22*ED109+$D$23*ED117+$D$24*ED125+$D$25*ED133+$D$26*ED141+$D$27*ED149</f>
        <v>37.270162985600926</v>
      </c>
      <c r="EE68" s="104">
        <f t="shared" si="290"/>
        <v>37.610187323764983</v>
      </c>
      <c r="EF68" s="104">
        <f t="shared" si="290"/>
        <v>36.273349575585087</v>
      </c>
      <c r="EG68" s="104">
        <f t="shared" si="290"/>
        <v>13.15765609488181</v>
      </c>
      <c r="EH68" s="104">
        <f t="shared" si="290"/>
        <v>37.074044612883533</v>
      </c>
      <c r="EI68" s="104">
        <f t="shared" si="290"/>
        <v>35.970900758348286</v>
      </c>
      <c r="EJ68" s="104">
        <f t="shared" si="290"/>
        <v>68.441852151597573</v>
      </c>
      <c r="EK68" s="104">
        <f t="shared" si="290"/>
        <v>98.901132733992085</v>
      </c>
      <c r="EL68" s="104">
        <f t="shared" si="290"/>
        <v>58.599396020378279</v>
      </c>
      <c r="EM68" s="104">
        <f t="shared" si="290"/>
        <v>58.684628359851558</v>
      </c>
      <c r="EN68" s="104">
        <f t="shared" si="290"/>
        <v>56.681918174267452</v>
      </c>
      <c r="EO68" s="104">
        <f t="shared" si="290"/>
        <v>23.846502027895085</v>
      </c>
      <c r="EP68" s="104">
        <f t="shared" si="290"/>
        <v>57.61010850968421</v>
      </c>
      <c r="EQ68" s="104">
        <f t="shared" si="290"/>
        <v>56.134827567658888</v>
      </c>
      <c r="ER68" s="104">
        <f t="shared" si="290"/>
        <v>109.88265595254371</v>
      </c>
      <c r="ES68" s="122">
        <f t="shared" si="290"/>
        <v>144.69866210220684</v>
      </c>
      <c r="EU68" s="203"/>
      <c r="EV68" s="203"/>
      <c r="EW68" s="189">
        <f t="shared" si="254"/>
        <v>0</v>
      </c>
      <c r="EX68" s="179" t="str">
        <f>EX117</f>
        <v>CN</v>
      </c>
      <c r="EY68" s="104" t="e">
        <f t="shared" ref="EY68:FN71" ca="1" si="291">$CK$93*EY101+$CK$94*EY109+$CK$95*EY117+$CK$96*EY125+$CK$97*EY133+$CK$98*EY141+$CK$99*EY149+$CK$100*EY157</f>
        <v>#NAME?</v>
      </c>
      <c r="EZ68" s="104" t="e">
        <f t="shared" ca="1" si="291"/>
        <v>#NAME?</v>
      </c>
      <c r="FA68" s="104" t="e">
        <f t="shared" ca="1" si="291"/>
        <v>#NAME?</v>
      </c>
      <c r="FB68" s="104" t="e">
        <f t="shared" ca="1" si="291"/>
        <v>#NAME?</v>
      </c>
      <c r="FC68" s="104" t="e">
        <f t="shared" ca="1" si="291"/>
        <v>#NAME?</v>
      </c>
      <c r="FD68" s="104" t="e">
        <f t="shared" ca="1" si="291"/>
        <v>#NAME?</v>
      </c>
      <c r="FE68" s="104" t="e">
        <f t="shared" ca="1" si="291"/>
        <v>#NAME?</v>
      </c>
      <c r="FF68" s="104" t="e">
        <f t="shared" ca="1" si="291"/>
        <v>#NAME?</v>
      </c>
      <c r="FG68" s="104" t="e">
        <f t="shared" ca="1" si="291"/>
        <v>#NAME?</v>
      </c>
      <c r="FH68" s="104" t="e">
        <f t="shared" ca="1" si="291"/>
        <v>#NAME?</v>
      </c>
      <c r="FI68" s="104" t="e">
        <f t="shared" ca="1" si="291"/>
        <v>#NAME?</v>
      </c>
      <c r="FJ68" s="104" t="e">
        <f t="shared" ca="1" si="291"/>
        <v>#NAME?</v>
      </c>
      <c r="FK68" s="104" t="e">
        <f t="shared" ca="1" si="291"/>
        <v>#NAME?</v>
      </c>
      <c r="FL68" s="104" t="e">
        <f t="shared" ca="1" si="291"/>
        <v>#NAME?</v>
      </c>
      <c r="FM68" s="104" t="e">
        <f t="shared" ca="1" si="291"/>
        <v>#NAME?</v>
      </c>
      <c r="FN68" s="122" t="e">
        <f t="shared" ca="1" si="291"/>
        <v>#NAME?</v>
      </c>
      <c r="FP68" s="203"/>
      <c r="FQ68" s="203"/>
      <c r="FR68" s="189">
        <f t="shared" ref="FR68:FR71" si="292">FQ101</f>
        <v>0</v>
      </c>
      <c r="FS68" s="179" t="str">
        <f t="shared" ref="FS68:FS71" si="293">FS117</f>
        <v>CN</v>
      </c>
      <c r="FT68" s="104">
        <f t="shared" ref="FT68:GI71" si="294">$Z$100*FT101+$Z$101*FT109+$Z$102*FT117+$Z$103*FT125+$Z$104*FT133</f>
        <v>70.99826340305485</v>
      </c>
      <c r="FU68" s="104">
        <f t="shared" si="294"/>
        <v>69.8713068411016</v>
      </c>
      <c r="FV68" s="104">
        <f t="shared" si="294"/>
        <v>64.011132718944694</v>
      </c>
      <c r="FW68" s="104">
        <f t="shared" si="294"/>
        <v>98.228351331250295</v>
      </c>
      <c r="FX68" s="104">
        <f t="shared" si="294"/>
        <v>66.039654530460538</v>
      </c>
      <c r="FY68" s="104">
        <f t="shared" si="294"/>
        <v>63.334958781772741</v>
      </c>
      <c r="FZ68" s="104">
        <f t="shared" si="294"/>
        <v>204.55810106828812</v>
      </c>
      <c r="GA68" s="104">
        <f t="shared" si="294"/>
        <v>426.29986656947358</v>
      </c>
      <c r="GB68" s="104">
        <f t="shared" si="294"/>
        <v>131.17774381135848</v>
      </c>
      <c r="GC68" s="104">
        <f t="shared" si="294"/>
        <v>129.14922199984264</v>
      </c>
      <c r="GD68" s="104">
        <f t="shared" si="294"/>
        <v>118.33043900509143</v>
      </c>
      <c r="GE68" s="104">
        <f t="shared" si="294"/>
        <v>45.839897287916806</v>
      </c>
      <c r="GF68" s="104">
        <f t="shared" si="294"/>
        <v>122.16209131573248</v>
      </c>
      <c r="GG68" s="104">
        <f t="shared" si="294"/>
        <v>116.97809113074752</v>
      </c>
      <c r="GH68" s="104">
        <f t="shared" si="294"/>
        <v>287.10846247643769</v>
      </c>
      <c r="GI68" s="122">
        <f t="shared" si="294"/>
        <v>409.28181363283966</v>
      </c>
      <c r="GK68" s="203"/>
      <c r="GL68" s="203"/>
      <c r="GM68" s="189">
        <f t="shared" si="258"/>
        <v>0</v>
      </c>
      <c r="GN68" s="179" t="str">
        <f>GN117</f>
        <v>CN</v>
      </c>
      <c r="GO68" s="104">
        <f t="shared" ref="GO68:HD71" si="295">$D$21*GO101+$D$22*GO109+$D$23*GO117+$D$24*GO125+$D$25*GO133+$D$26*GO141+$D$27*GO149</f>
        <v>47.383231885380077</v>
      </c>
      <c r="GP68" s="104">
        <f t="shared" si="295"/>
        <v>47.640749449974528</v>
      </c>
      <c r="GQ68" s="104">
        <f t="shared" si="295"/>
        <v>46.095644062407786</v>
      </c>
      <c r="GR68" s="104">
        <f t="shared" si="295"/>
        <v>3.3498743194328946</v>
      </c>
      <c r="GS68" s="104">
        <f t="shared" si="295"/>
        <v>46.610679191596709</v>
      </c>
      <c r="GT68" s="104">
        <f t="shared" si="295"/>
        <v>46.095644062407786</v>
      </c>
      <c r="GU68" s="104">
        <f t="shared" si="295"/>
        <v>69.10593897915561</v>
      </c>
      <c r="GV68" s="104">
        <f t="shared" si="295"/>
        <v>65.836107298100984</v>
      </c>
      <c r="GW68" s="104">
        <f t="shared" si="295"/>
        <v>70.044777569692286</v>
      </c>
      <c r="GX68" s="104">
        <f t="shared" si="295"/>
        <v>70.302295134286737</v>
      </c>
      <c r="GY68" s="104">
        <f t="shared" si="295"/>
        <v>68.499672182125551</v>
      </c>
      <c r="GZ68" s="104">
        <f t="shared" si="295"/>
        <v>11.963836855117476</v>
      </c>
      <c r="HA68" s="104">
        <f t="shared" si="295"/>
        <v>69.272224875908933</v>
      </c>
      <c r="HB68" s="104">
        <f t="shared" si="295"/>
        <v>68.242154617531085</v>
      </c>
      <c r="HC68" s="104">
        <f t="shared" si="295"/>
        <v>97.966961691865578</v>
      </c>
      <c r="HD68" s="122">
        <f t="shared" si="295"/>
        <v>86.356200131274477</v>
      </c>
      <c r="HF68" s="203"/>
      <c r="HG68" s="203"/>
      <c r="HH68" s="189">
        <f t="shared" si="261"/>
        <v>0</v>
      </c>
      <c r="HI68" s="179" t="str">
        <f>HI117</f>
        <v>CN</v>
      </c>
      <c r="HJ68" s="104" t="e">
        <f t="shared" ref="HJ68:HY71" ca="1" si="296">$CK$93*HJ101+$CK$94*HJ109+$CK$95*HJ117+$CK$96*HJ125+$CK$97*HJ133+$CK$98*HJ141+$CK$99*HJ149+$CK$100*HJ157</f>
        <v>#NAME?</v>
      </c>
      <c r="HK68" s="104" t="e">
        <f t="shared" ca="1" si="296"/>
        <v>#NAME?</v>
      </c>
      <c r="HL68" s="104" t="e">
        <f t="shared" ca="1" si="296"/>
        <v>#NAME?</v>
      </c>
      <c r="HM68" s="104" t="e">
        <f t="shared" ca="1" si="296"/>
        <v>#NAME?</v>
      </c>
      <c r="HN68" s="104" t="e">
        <f t="shared" ca="1" si="296"/>
        <v>#NAME?</v>
      </c>
      <c r="HO68" s="104" t="e">
        <f t="shared" ca="1" si="296"/>
        <v>#NAME?</v>
      </c>
      <c r="HP68" s="104" t="e">
        <f t="shared" ca="1" si="296"/>
        <v>#NAME?</v>
      </c>
      <c r="HQ68" s="104" t="e">
        <f t="shared" ca="1" si="296"/>
        <v>#NAME?</v>
      </c>
      <c r="HR68" s="104" t="e">
        <f t="shared" ca="1" si="296"/>
        <v>#NAME?</v>
      </c>
      <c r="HS68" s="104" t="e">
        <f t="shared" ca="1" si="296"/>
        <v>#NAME?</v>
      </c>
      <c r="HT68" s="104" t="e">
        <f t="shared" ca="1" si="296"/>
        <v>#NAME?</v>
      </c>
      <c r="HU68" s="104" t="e">
        <f t="shared" ca="1" si="296"/>
        <v>#NAME?</v>
      </c>
      <c r="HV68" s="104" t="e">
        <f t="shared" ca="1" si="296"/>
        <v>#NAME?</v>
      </c>
      <c r="HW68" s="104" t="e">
        <f t="shared" ca="1" si="296"/>
        <v>#NAME?</v>
      </c>
      <c r="HX68" s="104" t="e">
        <f t="shared" ca="1" si="296"/>
        <v>#NAME?</v>
      </c>
      <c r="HY68" s="122" t="e">
        <f t="shared" ca="1" si="296"/>
        <v>#NAME?</v>
      </c>
      <c r="IA68" s="203"/>
      <c r="IB68" s="203"/>
      <c r="IC68" s="189">
        <f t="shared" si="264"/>
        <v>0</v>
      </c>
      <c r="ID68" s="179" t="str">
        <f>ID117</f>
        <v>CN</v>
      </c>
      <c r="IE68" s="104" t="e">
        <f t="shared" ref="IE68:IT71" ca="1" si="297">$CK$93*IE101+$CK$94*IE109+$CK$95*IE117+$CK$96*IE125+$CK$97*IE133+$CK$98*IE141+$CK$99*IE149+$CK$100*IE157</f>
        <v>#NAME?</v>
      </c>
      <c r="IF68" s="104" t="e">
        <f t="shared" ca="1" si="297"/>
        <v>#NAME?</v>
      </c>
      <c r="IG68" s="104" t="e">
        <f t="shared" ca="1" si="297"/>
        <v>#NAME?</v>
      </c>
      <c r="IH68" s="104" t="e">
        <f t="shared" ca="1" si="297"/>
        <v>#NAME?</v>
      </c>
      <c r="II68" s="104" t="e">
        <f t="shared" ca="1" si="297"/>
        <v>#NAME?</v>
      </c>
      <c r="IJ68" s="104" t="e">
        <f t="shared" ca="1" si="297"/>
        <v>#NAME?</v>
      </c>
      <c r="IK68" s="104" t="e">
        <f t="shared" ca="1" si="297"/>
        <v>#NAME?</v>
      </c>
      <c r="IL68" s="104" t="e">
        <f t="shared" ca="1" si="297"/>
        <v>#NAME?</v>
      </c>
      <c r="IM68" s="104" t="e">
        <f t="shared" ca="1" si="297"/>
        <v>#NAME?</v>
      </c>
      <c r="IN68" s="104" t="e">
        <f t="shared" ca="1" si="297"/>
        <v>#NAME?</v>
      </c>
      <c r="IO68" s="104" t="e">
        <f t="shared" ca="1" si="297"/>
        <v>#NAME?</v>
      </c>
      <c r="IP68" s="104" t="e">
        <f t="shared" ca="1" si="297"/>
        <v>#NAME?</v>
      </c>
      <c r="IQ68" s="104" t="e">
        <f t="shared" ca="1" si="297"/>
        <v>#NAME?</v>
      </c>
      <c r="IR68" s="104" t="e">
        <f t="shared" ca="1" si="297"/>
        <v>#NAME?</v>
      </c>
      <c r="IS68" s="104" t="e">
        <f t="shared" ca="1" si="297"/>
        <v>#NAME?</v>
      </c>
      <c r="IT68" s="122" t="e">
        <f t="shared" ca="1" si="297"/>
        <v>#NAME?</v>
      </c>
    </row>
    <row r="69" spans="4:254" x14ac:dyDescent="0.2">
      <c r="D69" s="203"/>
      <c r="E69" s="203"/>
      <c r="F69" s="189">
        <f t="shared" si="278"/>
        <v>0</v>
      </c>
      <c r="G69" s="179" t="str">
        <f t="shared" si="279"/>
        <v>JP</v>
      </c>
      <c r="H69" s="104">
        <f t="shared" si="267"/>
        <v>452.59834112363421</v>
      </c>
      <c r="I69" s="104">
        <f t="shared" si="267"/>
        <v>417.13949803545984</v>
      </c>
      <c r="J69" s="104">
        <f t="shared" si="267"/>
        <v>415.28972633067747</v>
      </c>
      <c r="K69" s="104">
        <f t="shared" si="267"/>
        <v>616.20011630568445</v>
      </c>
      <c r="L69" s="104">
        <f t="shared" si="267"/>
        <v>401.69689064707666</v>
      </c>
      <c r="M69" s="104">
        <f t="shared" si="267"/>
        <v>405.54850631641773</v>
      </c>
      <c r="N69" s="104">
        <f t="shared" si="267"/>
        <v>324.1699229692299</v>
      </c>
      <c r="O69" s="104">
        <f t="shared" si="267"/>
        <v>284.0918631412793</v>
      </c>
      <c r="P69" s="104">
        <f t="shared" si="267"/>
        <v>887.86330976233694</v>
      </c>
      <c r="Q69" s="104">
        <f t="shared" si="267"/>
        <v>818.00946822068181</v>
      </c>
      <c r="R69" s="104">
        <f t="shared" si="267"/>
        <v>814.77980605436721</v>
      </c>
      <c r="S69" s="104">
        <f t="shared" si="267"/>
        <v>1200.1915805262681</v>
      </c>
      <c r="T69" s="104">
        <f t="shared" si="267"/>
        <v>787.79822006767631</v>
      </c>
      <c r="U69" s="104">
        <f t="shared" si="267"/>
        <v>795.55126058129963</v>
      </c>
      <c r="V69" s="104">
        <f t="shared" si="267"/>
        <v>598.53058103635612</v>
      </c>
      <c r="W69" s="122">
        <f t="shared" si="267"/>
        <v>361.09444343065036</v>
      </c>
      <c r="Y69" s="203"/>
      <c r="Z69" s="203"/>
      <c r="AA69" s="189">
        <f t="shared" si="280"/>
        <v>0</v>
      </c>
      <c r="AB69" s="179" t="str">
        <f t="shared" si="281"/>
        <v>JP</v>
      </c>
      <c r="AC69" s="104">
        <f t="shared" si="268"/>
        <v>315.79986648821307</v>
      </c>
      <c r="AD69" s="104">
        <f t="shared" si="268"/>
        <v>323.17338753613438</v>
      </c>
      <c r="AE69" s="104">
        <f t="shared" si="268"/>
        <v>315.28502475076846</v>
      </c>
      <c r="AF69" s="104">
        <f t="shared" si="268"/>
        <v>375.40822521797423</v>
      </c>
      <c r="AG69" s="104">
        <f t="shared" si="268"/>
        <v>320.20158702770027</v>
      </c>
      <c r="AH69" s="104">
        <f t="shared" si="268"/>
        <v>314.82484086901161</v>
      </c>
      <c r="AI69" s="104">
        <f t="shared" si="268"/>
        <v>251.35612266600771</v>
      </c>
      <c r="AJ69" s="104">
        <f t="shared" si="268"/>
        <v>486.79505472431015</v>
      </c>
      <c r="AK69" s="104">
        <f t="shared" si="268"/>
        <v>606.19264586486565</v>
      </c>
      <c r="AL69" s="104">
        <f t="shared" si="268"/>
        <v>620.67433288712812</v>
      </c>
      <c r="AM69" s="104">
        <f t="shared" si="268"/>
        <v>605.61080417528797</v>
      </c>
      <c r="AN69" s="104">
        <f t="shared" si="268"/>
        <v>199.43922768997547</v>
      </c>
      <c r="AO69" s="104">
        <f t="shared" si="268"/>
        <v>615.1582973542678</v>
      </c>
      <c r="AP69" s="104">
        <f t="shared" si="268"/>
        <v>604.62431803795857</v>
      </c>
      <c r="AQ69" s="104">
        <f t="shared" si="268"/>
        <v>388.98284457095843</v>
      </c>
      <c r="AR69" s="122">
        <f t="shared" si="268"/>
        <v>562.03555741602963</v>
      </c>
      <c r="AT69" s="203"/>
      <c r="AU69" s="203"/>
      <c r="AV69" s="189">
        <f t="shared" si="282"/>
        <v>0</v>
      </c>
      <c r="AW69" s="179" t="str">
        <f t="shared" si="283"/>
        <v>JP</v>
      </c>
      <c r="AX69" s="104">
        <f t="shared" si="269"/>
        <v>102.88018965715149</v>
      </c>
      <c r="AY69" s="104">
        <f t="shared" si="269"/>
        <v>101.55782218083847</v>
      </c>
      <c r="AZ69" s="104">
        <f t="shared" si="269"/>
        <v>98.384140237687291</v>
      </c>
      <c r="BA69" s="104">
        <f t="shared" si="269"/>
        <v>172.76731078029363</v>
      </c>
      <c r="BB69" s="104">
        <f t="shared" si="269"/>
        <v>98.648613732949897</v>
      </c>
      <c r="BC69" s="104">
        <f t="shared" si="269"/>
        <v>97.855193247162077</v>
      </c>
      <c r="BD69" s="104">
        <f t="shared" si="269"/>
        <v>333.72858603441301</v>
      </c>
      <c r="BE69" s="104">
        <f t="shared" si="269"/>
        <v>359.6079547038903</v>
      </c>
      <c r="BF69" s="104">
        <f t="shared" si="269"/>
        <v>200.47090940905102</v>
      </c>
      <c r="BG69" s="104">
        <f t="shared" si="269"/>
        <v>197.82617445642501</v>
      </c>
      <c r="BH69" s="104">
        <f t="shared" si="269"/>
        <v>191.74328406538518</v>
      </c>
      <c r="BI69" s="104">
        <f t="shared" si="269"/>
        <v>332.7131669048357</v>
      </c>
      <c r="BJ69" s="104">
        <f t="shared" si="269"/>
        <v>192.2722310559104</v>
      </c>
      <c r="BK69" s="104">
        <f t="shared" si="269"/>
        <v>190.42091658907214</v>
      </c>
      <c r="BL69" s="104">
        <f t="shared" si="269"/>
        <v>641.79734308295781</v>
      </c>
      <c r="BM69" s="122">
        <f t="shared" si="269"/>
        <v>544.77682634160055</v>
      </c>
      <c r="BO69" s="203"/>
      <c r="BP69" s="203"/>
      <c r="BQ69" s="189">
        <f t="shared" si="284"/>
        <v>0</v>
      </c>
      <c r="BR69" s="179" t="str">
        <f t="shared" si="285"/>
        <v>JP</v>
      </c>
      <c r="BS69" s="104">
        <f t="shared" si="270"/>
        <v>8.1672721255781759</v>
      </c>
      <c r="BT69" s="104">
        <f t="shared" si="270"/>
        <v>9.8367610644233405</v>
      </c>
      <c r="BU69" s="104">
        <f t="shared" si="270"/>
        <v>7.3341806155009834</v>
      </c>
      <c r="BV69" s="104">
        <f t="shared" si="270"/>
        <v>12.671173101932984</v>
      </c>
      <c r="BW69" s="104">
        <f t="shared" si="270"/>
        <v>9.2731019276449231</v>
      </c>
      <c r="BX69" s="104">
        <f t="shared" si="270"/>
        <v>7.2449208108498553</v>
      </c>
      <c r="BY69" s="104">
        <f t="shared" si="270"/>
        <v>52.519290746179529</v>
      </c>
      <c r="BZ69" s="104">
        <f t="shared" si="270"/>
        <v>73.400576406027355</v>
      </c>
      <c r="CA69" s="104">
        <f t="shared" si="270"/>
        <v>15.531206009296199</v>
      </c>
      <c r="CB69" s="104">
        <f t="shared" si="270"/>
        <v>18.709846830483578</v>
      </c>
      <c r="CC69" s="104">
        <f t="shared" si="270"/>
        <v>13.954282793792942</v>
      </c>
      <c r="CD69" s="104">
        <f t="shared" si="270"/>
        <v>21.118621836554976</v>
      </c>
      <c r="CE69" s="104">
        <f t="shared" si="270"/>
        <v>17.637076215324651</v>
      </c>
      <c r="CF69" s="104">
        <f t="shared" si="270"/>
        <v>13.775763184490692</v>
      </c>
      <c r="CG69" s="104">
        <f t="shared" si="270"/>
        <v>73.787937333777279</v>
      </c>
      <c r="CH69" s="122">
        <f t="shared" si="270"/>
        <v>96.278396855529721</v>
      </c>
      <c r="CL69" s="214">
        <f>CL93</f>
        <v>3.5814567727706512E-2</v>
      </c>
      <c r="CM69" s="179" t="str">
        <f>CM93</f>
        <v>Belgium</v>
      </c>
      <c r="CN69" s="104" t="e">
        <f t="shared" ref="CN69:DC76" ca="1" si="298">CN93*$E$21+CN104*$E$22+CN115*$E$23+CN126*$E$24+CN137*$E$25+CN148*$E$26+CN159*$E$27</f>
        <v>#NAME?</v>
      </c>
      <c r="CO69" s="104" t="e">
        <f t="shared" ca="1" si="298"/>
        <v>#NAME?</v>
      </c>
      <c r="CP69" s="104" t="e">
        <f t="shared" ca="1" si="298"/>
        <v>#NAME?</v>
      </c>
      <c r="CQ69" s="104" t="e">
        <f t="shared" ca="1" si="298"/>
        <v>#NAME?</v>
      </c>
      <c r="CR69" s="104" t="e">
        <f t="shared" ca="1" si="298"/>
        <v>#NAME?</v>
      </c>
      <c r="CS69" s="104" t="e">
        <f t="shared" ca="1" si="298"/>
        <v>#NAME?</v>
      </c>
      <c r="CT69" s="104" t="e">
        <f t="shared" ca="1" si="298"/>
        <v>#NAME?</v>
      </c>
      <c r="CU69" s="104" t="e">
        <f t="shared" ca="1" si="298"/>
        <v>#NAME?</v>
      </c>
      <c r="CV69" s="104" t="e">
        <f t="shared" ca="1" si="298"/>
        <v>#NAME?</v>
      </c>
      <c r="CW69" s="104" t="e">
        <f t="shared" ca="1" si="298"/>
        <v>#NAME?</v>
      </c>
      <c r="CX69" s="104" t="e">
        <f t="shared" ca="1" si="298"/>
        <v>#NAME?</v>
      </c>
      <c r="CY69" s="104" t="e">
        <f t="shared" ca="1" si="298"/>
        <v>#NAME?</v>
      </c>
      <c r="CZ69" s="104" t="e">
        <f t="shared" ca="1" si="298"/>
        <v>#NAME?</v>
      </c>
      <c r="DA69" s="104" t="e">
        <f t="shared" ca="1" si="298"/>
        <v>#NAME?</v>
      </c>
      <c r="DB69" s="104" t="e">
        <f t="shared" ca="1" si="298"/>
        <v>#NAME?</v>
      </c>
      <c r="DC69" s="122" t="e">
        <f t="shared" ca="1" si="298"/>
        <v>#NAME?</v>
      </c>
      <c r="DE69" s="203"/>
      <c r="DF69" s="203"/>
      <c r="DG69" s="189">
        <f t="shared" si="287"/>
        <v>0</v>
      </c>
      <c r="DH69" s="179" t="str">
        <f t="shared" si="288"/>
        <v>JP</v>
      </c>
      <c r="DI69" s="104">
        <f t="shared" si="289"/>
        <v>24.953984031560005</v>
      </c>
      <c r="DJ69" s="104">
        <f t="shared" si="289"/>
        <v>24.609791148366071</v>
      </c>
      <c r="DK69" s="104">
        <f t="shared" si="289"/>
        <v>22.458585628404009</v>
      </c>
      <c r="DL69" s="104">
        <f t="shared" si="289"/>
        <v>36.21016691476153</v>
      </c>
      <c r="DM69" s="104">
        <f t="shared" si="289"/>
        <v>23.233019615590354</v>
      </c>
      <c r="DN69" s="104">
        <f t="shared" si="289"/>
        <v>22.200440966008561</v>
      </c>
      <c r="DO69" s="104">
        <f t="shared" si="289"/>
        <v>93.87308152188767</v>
      </c>
      <c r="DP69" s="104">
        <f t="shared" si="289"/>
        <v>195.93385351844083</v>
      </c>
      <c r="DQ69" s="104">
        <f t="shared" si="289"/>
        <v>46.896280335173124</v>
      </c>
      <c r="DR69" s="104">
        <f t="shared" si="289"/>
        <v>46.121846347986782</v>
      </c>
      <c r="DS69" s="104">
        <f t="shared" si="289"/>
        <v>42.163628191256564</v>
      </c>
      <c r="DT69" s="104">
        <f t="shared" si="289"/>
        <v>60.350278191269226</v>
      </c>
      <c r="DU69" s="104">
        <f t="shared" si="289"/>
        <v>43.540399724032291</v>
      </c>
      <c r="DV69" s="104">
        <f t="shared" si="289"/>
        <v>41.647338866465674</v>
      </c>
      <c r="DW69" s="104">
        <f t="shared" si="289"/>
        <v>131.68773492903739</v>
      </c>
      <c r="DX69" s="122">
        <f t="shared" si="289"/>
        <v>188.1401328770946</v>
      </c>
      <c r="DZ69" s="203"/>
      <c r="EA69" s="203"/>
      <c r="EB69" s="189">
        <f t="shared" si="251"/>
        <v>0</v>
      </c>
      <c r="EC69" s="179" t="str">
        <f>EC118</f>
        <v>JP</v>
      </c>
      <c r="ED69" s="104">
        <f t="shared" si="290"/>
        <v>31.897404387837874</v>
      </c>
      <c r="EE69" s="104">
        <f t="shared" si="290"/>
        <v>32.18841180361752</v>
      </c>
      <c r="EF69" s="104">
        <f t="shared" si="290"/>
        <v>31.044288707856033</v>
      </c>
      <c r="EG69" s="104">
        <f t="shared" si="290"/>
        <v>11.260886554660123</v>
      </c>
      <c r="EH69" s="104">
        <f t="shared" si="290"/>
        <v>31.72955787091043</v>
      </c>
      <c r="EI69" s="104">
        <f t="shared" si="290"/>
        <v>30.78544003489068</v>
      </c>
      <c r="EJ69" s="104">
        <f t="shared" si="290"/>
        <v>58.575473253915007</v>
      </c>
      <c r="EK69" s="104">
        <f t="shared" si="290"/>
        <v>84.643832291534864</v>
      </c>
      <c r="EL69" s="104">
        <f t="shared" si="290"/>
        <v>50.151877051549363</v>
      </c>
      <c r="EM69" s="104">
        <f t="shared" si="290"/>
        <v>50.22482254417173</v>
      </c>
      <c r="EN69" s="104">
        <f t="shared" si="290"/>
        <v>48.510817250288312</v>
      </c>
      <c r="EO69" s="104">
        <f t="shared" si="290"/>
        <v>20.408859459858924</v>
      </c>
      <c r="EP69" s="104">
        <f t="shared" si="290"/>
        <v>49.30520235907116</v>
      </c>
      <c r="EQ69" s="104">
        <f t="shared" si="290"/>
        <v>48.04259363874889</v>
      </c>
      <c r="ER69" s="104">
        <f t="shared" si="290"/>
        <v>94.042290973668912</v>
      </c>
      <c r="ES69" s="122">
        <f t="shared" si="290"/>
        <v>123.83932265701051</v>
      </c>
      <c r="EU69" s="203"/>
      <c r="EV69" s="203"/>
      <c r="EW69" s="189">
        <f t="shared" si="254"/>
        <v>0</v>
      </c>
      <c r="EX69" s="179" t="str">
        <f>EX118</f>
        <v>JP</v>
      </c>
      <c r="EY69" s="104" t="e">
        <f t="shared" ca="1" si="291"/>
        <v>#NAME?</v>
      </c>
      <c r="EZ69" s="104" t="e">
        <f t="shared" ca="1" si="291"/>
        <v>#NAME?</v>
      </c>
      <c r="FA69" s="104" t="e">
        <f t="shared" ca="1" si="291"/>
        <v>#NAME?</v>
      </c>
      <c r="FB69" s="104" t="e">
        <f t="shared" ca="1" si="291"/>
        <v>#NAME?</v>
      </c>
      <c r="FC69" s="104" t="e">
        <f t="shared" ca="1" si="291"/>
        <v>#NAME?</v>
      </c>
      <c r="FD69" s="104" t="e">
        <f t="shared" ca="1" si="291"/>
        <v>#NAME?</v>
      </c>
      <c r="FE69" s="104" t="e">
        <f t="shared" ca="1" si="291"/>
        <v>#NAME?</v>
      </c>
      <c r="FF69" s="104" t="e">
        <f t="shared" ca="1" si="291"/>
        <v>#NAME?</v>
      </c>
      <c r="FG69" s="104" t="e">
        <f t="shared" ca="1" si="291"/>
        <v>#NAME?</v>
      </c>
      <c r="FH69" s="104" t="e">
        <f t="shared" ca="1" si="291"/>
        <v>#NAME?</v>
      </c>
      <c r="FI69" s="104" t="e">
        <f t="shared" ca="1" si="291"/>
        <v>#NAME?</v>
      </c>
      <c r="FJ69" s="104" t="e">
        <f t="shared" ca="1" si="291"/>
        <v>#NAME?</v>
      </c>
      <c r="FK69" s="104" t="e">
        <f t="shared" ca="1" si="291"/>
        <v>#NAME?</v>
      </c>
      <c r="FL69" s="104" t="e">
        <f t="shared" ca="1" si="291"/>
        <v>#NAME?</v>
      </c>
      <c r="FM69" s="104" t="e">
        <f t="shared" ca="1" si="291"/>
        <v>#NAME?</v>
      </c>
      <c r="FN69" s="122" t="e">
        <f t="shared" ca="1" si="291"/>
        <v>#NAME?</v>
      </c>
      <c r="FP69" s="203"/>
      <c r="FQ69" s="203"/>
      <c r="FR69" s="189">
        <f t="shared" si="292"/>
        <v>0</v>
      </c>
      <c r="FS69" s="179" t="str">
        <f t="shared" si="293"/>
        <v>JP</v>
      </c>
      <c r="FT69" s="104">
        <f t="shared" si="294"/>
        <v>59.966048983120452</v>
      </c>
      <c r="FU69" s="104">
        <f t="shared" si="294"/>
        <v>59.014206935769337</v>
      </c>
      <c r="FV69" s="104">
        <f t="shared" si="294"/>
        <v>54.064628289543528</v>
      </c>
      <c r="FW69" s="104">
        <f t="shared" si="294"/>
        <v>82.964932452241868</v>
      </c>
      <c r="FX69" s="104">
        <f t="shared" si="294"/>
        <v>55.777943974775532</v>
      </c>
      <c r="FY69" s="104">
        <f t="shared" si="294"/>
        <v>53.493523061132862</v>
      </c>
      <c r="FZ69" s="104">
        <f t="shared" si="294"/>
        <v>172.77241048725813</v>
      </c>
      <c r="GA69" s="104">
        <f t="shared" si="294"/>
        <v>360.05836558395094</v>
      </c>
      <c r="GB69" s="104">
        <f t="shared" si="294"/>
        <v>110.79441431167018</v>
      </c>
      <c r="GC69" s="104">
        <f t="shared" si="294"/>
        <v>109.08109862643816</v>
      </c>
      <c r="GD69" s="104">
        <f t="shared" si="294"/>
        <v>99.94341497186744</v>
      </c>
      <c r="GE69" s="104">
        <f t="shared" si="294"/>
        <v>38.716968477712861</v>
      </c>
      <c r="GF69" s="104">
        <f t="shared" si="294"/>
        <v>103.17967793286124</v>
      </c>
      <c r="GG69" s="104">
        <f t="shared" si="294"/>
        <v>98.801204515046095</v>
      </c>
      <c r="GH69" s="104">
        <f t="shared" si="294"/>
        <v>242.49551044074798</v>
      </c>
      <c r="GI69" s="122">
        <f t="shared" si="294"/>
        <v>345.68469858026452</v>
      </c>
      <c r="GK69" s="203"/>
      <c r="GL69" s="203"/>
      <c r="GM69" s="189">
        <f t="shared" si="258"/>
        <v>0</v>
      </c>
      <c r="GN69" s="179" t="str">
        <f>GN118</f>
        <v>JP</v>
      </c>
      <c r="GO69" s="104">
        <f t="shared" si="295"/>
        <v>40.552602606932041</v>
      </c>
      <c r="GP69" s="104">
        <f t="shared" si="295"/>
        <v>40.772997186317532</v>
      </c>
      <c r="GQ69" s="104">
        <f t="shared" si="295"/>
        <v>39.450629710004527</v>
      </c>
      <c r="GR69" s="104">
        <f t="shared" si="295"/>
        <v>2.866966153506382</v>
      </c>
      <c r="GS69" s="104">
        <f t="shared" si="295"/>
        <v>39.891418868775531</v>
      </c>
      <c r="GT69" s="104">
        <f t="shared" si="295"/>
        <v>39.450629710004527</v>
      </c>
      <c r="GU69" s="104">
        <f t="shared" si="295"/>
        <v>59.143827250527224</v>
      </c>
      <c r="GV69" s="104">
        <f t="shared" si="295"/>
        <v>56.345365020805851</v>
      </c>
      <c r="GW69" s="104">
        <f t="shared" si="295"/>
        <v>59.947325592856046</v>
      </c>
      <c r="GX69" s="104">
        <f t="shared" si="295"/>
        <v>60.167720172241559</v>
      </c>
      <c r="GY69" s="104">
        <f t="shared" si="295"/>
        <v>58.624958116543063</v>
      </c>
      <c r="GZ69" s="104">
        <f t="shared" si="295"/>
        <v>10.239164833951364</v>
      </c>
      <c r="HA69" s="104">
        <f t="shared" si="295"/>
        <v>59.286141854699551</v>
      </c>
      <c r="HB69" s="104">
        <f t="shared" si="295"/>
        <v>58.404563537157543</v>
      </c>
      <c r="HC69" s="104">
        <f t="shared" si="295"/>
        <v>83.844328637375142</v>
      </c>
      <c r="HD69" s="122">
        <f t="shared" si="295"/>
        <v>73.907340787549487</v>
      </c>
      <c r="HF69" s="203"/>
      <c r="HG69" s="203"/>
      <c r="HH69" s="189">
        <f t="shared" si="261"/>
        <v>0</v>
      </c>
      <c r="HI69" s="179" t="str">
        <f>HI118</f>
        <v>JP</v>
      </c>
      <c r="HJ69" s="104" t="e">
        <f t="shared" ca="1" si="296"/>
        <v>#NAME?</v>
      </c>
      <c r="HK69" s="104" t="e">
        <f t="shared" ca="1" si="296"/>
        <v>#NAME?</v>
      </c>
      <c r="HL69" s="104" t="e">
        <f t="shared" ca="1" si="296"/>
        <v>#NAME?</v>
      </c>
      <c r="HM69" s="104" t="e">
        <f t="shared" ca="1" si="296"/>
        <v>#NAME?</v>
      </c>
      <c r="HN69" s="104" t="e">
        <f t="shared" ca="1" si="296"/>
        <v>#NAME?</v>
      </c>
      <c r="HO69" s="104" t="e">
        <f t="shared" ca="1" si="296"/>
        <v>#NAME?</v>
      </c>
      <c r="HP69" s="104" t="e">
        <f t="shared" ca="1" si="296"/>
        <v>#NAME?</v>
      </c>
      <c r="HQ69" s="104" t="e">
        <f t="shared" ca="1" si="296"/>
        <v>#NAME?</v>
      </c>
      <c r="HR69" s="104" t="e">
        <f t="shared" ca="1" si="296"/>
        <v>#NAME?</v>
      </c>
      <c r="HS69" s="104" t="e">
        <f t="shared" ca="1" si="296"/>
        <v>#NAME?</v>
      </c>
      <c r="HT69" s="104" t="e">
        <f t="shared" ca="1" si="296"/>
        <v>#NAME?</v>
      </c>
      <c r="HU69" s="104" t="e">
        <f t="shared" ca="1" si="296"/>
        <v>#NAME?</v>
      </c>
      <c r="HV69" s="104" t="e">
        <f t="shared" ca="1" si="296"/>
        <v>#NAME?</v>
      </c>
      <c r="HW69" s="104" t="e">
        <f t="shared" ca="1" si="296"/>
        <v>#NAME?</v>
      </c>
      <c r="HX69" s="104" t="e">
        <f t="shared" ca="1" si="296"/>
        <v>#NAME?</v>
      </c>
      <c r="HY69" s="122" t="e">
        <f t="shared" ca="1" si="296"/>
        <v>#NAME?</v>
      </c>
      <c r="IA69" s="203"/>
      <c r="IB69" s="203"/>
      <c r="IC69" s="189">
        <f t="shared" si="264"/>
        <v>0</v>
      </c>
      <c r="ID69" s="179" t="str">
        <f>ID118</f>
        <v>JP</v>
      </c>
      <c r="IE69" s="104" t="e">
        <f t="shared" ca="1" si="297"/>
        <v>#NAME?</v>
      </c>
      <c r="IF69" s="104" t="e">
        <f t="shared" ca="1" si="297"/>
        <v>#NAME?</v>
      </c>
      <c r="IG69" s="104" t="e">
        <f t="shared" ca="1" si="297"/>
        <v>#NAME?</v>
      </c>
      <c r="IH69" s="104" t="e">
        <f t="shared" ca="1" si="297"/>
        <v>#NAME?</v>
      </c>
      <c r="II69" s="104" t="e">
        <f t="shared" ca="1" si="297"/>
        <v>#NAME?</v>
      </c>
      <c r="IJ69" s="104" t="e">
        <f t="shared" ca="1" si="297"/>
        <v>#NAME?</v>
      </c>
      <c r="IK69" s="104" t="e">
        <f t="shared" ca="1" si="297"/>
        <v>#NAME?</v>
      </c>
      <c r="IL69" s="104" t="e">
        <f t="shared" ca="1" si="297"/>
        <v>#NAME?</v>
      </c>
      <c r="IM69" s="104" t="e">
        <f t="shared" ca="1" si="297"/>
        <v>#NAME?</v>
      </c>
      <c r="IN69" s="104" t="e">
        <f t="shared" ca="1" si="297"/>
        <v>#NAME?</v>
      </c>
      <c r="IO69" s="104" t="e">
        <f t="shared" ca="1" si="297"/>
        <v>#NAME?</v>
      </c>
      <c r="IP69" s="104" t="e">
        <f t="shared" ca="1" si="297"/>
        <v>#NAME?</v>
      </c>
      <c r="IQ69" s="104" t="e">
        <f t="shared" ca="1" si="297"/>
        <v>#NAME?</v>
      </c>
      <c r="IR69" s="104" t="e">
        <f t="shared" ca="1" si="297"/>
        <v>#NAME?</v>
      </c>
      <c r="IS69" s="104" t="e">
        <f t="shared" ca="1" si="297"/>
        <v>#NAME?</v>
      </c>
      <c r="IT69" s="122" t="e">
        <f t="shared" ca="1" si="297"/>
        <v>#NAME?</v>
      </c>
    </row>
    <row r="70" spans="4:254" x14ac:dyDescent="0.2">
      <c r="D70" s="203"/>
      <c r="E70" s="203"/>
      <c r="F70" s="189">
        <f t="shared" si="278"/>
        <v>0</v>
      </c>
      <c r="G70" s="179" t="str">
        <f t="shared" si="279"/>
        <v>KR</v>
      </c>
      <c r="H70" s="104">
        <f t="shared" si="267"/>
        <v>490.15944093037081</v>
      </c>
      <c r="I70" s="104">
        <f t="shared" si="267"/>
        <v>451.75787131571428</v>
      </c>
      <c r="J70" s="104">
        <f t="shared" si="267"/>
        <v>449.75458720642223</v>
      </c>
      <c r="K70" s="104">
        <f t="shared" si="267"/>
        <v>667.33851423268436</v>
      </c>
      <c r="L70" s="104">
        <f t="shared" si="267"/>
        <v>435.03368318633403</v>
      </c>
      <c r="M70" s="104">
        <f t="shared" si="267"/>
        <v>439.20494412926166</v>
      </c>
      <c r="N70" s="104">
        <f t="shared" si="267"/>
        <v>351.07275871705968</v>
      </c>
      <c r="O70" s="104">
        <f t="shared" si="267"/>
        <v>307.66862393814768</v>
      </c>
      <c r="P70" s="104">
        <f t="shared" si="267"/>
        <v>961.54701419202888</v>
      </c>
      <c r="Q70" s="104">
        <f t="shared" si="267"/>
        <v>885.89600797779394</v>
      </c>
      <c r="R70" s="104">
        <f t="shared" si="267"/>
        <v>882.39831640891953</v>
      </c>
      <c r="S70" s="104">
        <f t="shared" si="267"/>
        <v>1299.795382942852</v>
      </c>
      <c r="T70" s="104">
        <f t="shared" si="267"/>
        <v>853.17753077851341</v>
      </c>
      <c r="U70" s="104">
        <f t="shared" si="267"/>
        <v>861.57399549871889</v>
      </c>
      <c r="V70" s="104">
        <f t="shared" si="267"/>
        <v>648.20258565722463</v>
      </c>
      <c r="W70" s="122">
        <f t="shared" si="267"/>
        <v>391.06164215189295</v>
      </c>
      <c r="Y70" s="203"/>
      <c r="Z70" s="203"/>
      <c r="AA70" s="189">
        <f t="shared" si="280"/>
        <v>0</v>
      </c>
      <c r="AB70" s="179" t="str">
        <f t="shared" si="281"/>
        <v>KR</v>
      </c>
      <c r="AC70" s="104">
        <f t="shared" si="268"/>
        <v>342.0080719241177</v>
      </c>
      <c r="AD70" s="104">
        <f t="shared" si="268"/>
        <v>349.99352088878851</v>
      </c>
      <c r="AE70" s="104">
        <f t="shared" si="268"/>
        <v>341.45050351242867</v>
      </c>
      <c r="AF70" s="104">
        <f t="shared" si="268"/>
        <v>406.56332353467434</v>
      </c>
      <c r="AG70" s="104">
        <f t="shared" si="268"/>
        <v>346.77509089597345</v>
      </c>
      <c r="AH70" s="104">
        <f t="shared" si="268"/>
        <v>340.95212900745997</v>
      </c>
      <c r="AI70" s="104">
        <f t="shared" si="268"/>
        <v>272.21614700249376</v>
      </c>
      <c r="AJ70" s="104">
        <f t="shared" si="268"/>
        <v>527.19413703321095</v>
      </c>
      <c r="AK70" s="104">
        <f t="shared" si="268"/>
        <v>656.50052462755025</v>
      </c>
      <c r="AL70" s="104">
        <f t="shared" si="268"/>
        <v>672.18404568716835</v>
      </c>
      <c r="AM70" s="104">
        <f t="shared" si="268"/>
        <v>655.87039594310716</v>
      </c>
      <c r="AN70" s="104">
        <f t="shared" si="268"/>
        <v>215.99067310191379</v>
      </c>
      <c r="AO70" s="104">
        <f t="shared" si="268"/>
        <v>666.21023481056091</v>
      </c>
      <c r="AP70" s="104">
        <f t="shared" si="268"/>
        <v>654.80204140084675</v>
      </c>
      <c r="AQ70" s="104">
        <f t="shared" si="268"/>
        <v>421.26449945233804</v>
      </c>
      <c r="AR70" s="122">
        <f t="shared" si="268"/>
        <v>608.67884297166904</v>
      </c>
      <c r="AT70" s="203"/>
      <c r="AU70" s="203"/>
      <c r="AV70" s="189">
        <f t="shared" si="282"/>
        <v>0</v>
      </c>
      <c r="AW70" s="179" t="str">
        <f t="shared" si="283"/>
        <v>KR</v>
      </c>
      <c r="AX70" s="104">
        <f t="shared" si="269"/>
        <v>111.41820829472459</v>
      </c>
      <c r="AY70" s="104">
        <f t="shared" si="269"/>
        <v>109.98609764826281</v>
      </c>
      <c r="AZ70" s="104">
        <f t="shared" si="269"/>
        <v>106.54903209675462</v>
      </c>
      <c r="BA70" s="104">
        <f t="shared" si="269"/>
        <v>187.10525596022842</v>
      </c>
      <c r="BB70" s="104">
        <f t="shared" si="269"/>
        <v>106.83545422604701</v>
      </c>
      <c r="BC70" s="104">
        <f t="shared" si="269"/>
        <v>105.97618783816992</v>
      </c>
      <c r="BD70" s="104">
        <f t="shared" si="269"/>
        <v>361.42469445867147</v>
      </c>
      <c r="BE70" s="104">
        <f t="shared" si="269"/>
        <v>389.45178984565348</v>
      </c>
      <c r="BF70" s="104">
        <f t="shared" si="269"/>
        <v>217.10797400360221</v>
      </c>
      <c r="BG70" s="104">
        <f t="shared" si="269"/>
        <v>214.24375271067868</v>
      </c>
      <c r="BH70" s="104">
        <f t="shared" si="269"/>
        <v>207.65604373695459</v>
      </c>
      <c r="BI70" s="104">
        <f t="shared" si="269"/>
        <v>360.32500577747129</v>
      </c>
      <c r="BJ70" s="104">
        <f t="shared" si="269"/>
        <v>208.22888799553934</v>
      </c>
      <c r="BK70" s="104">
        <f t="shared" si="269"/>
        <v>206.22393309049284</v>
      </c>
      <c r="BL70" s="104">
        <f t="shared" si="269"/>
        <v>695.06005279459669</v>
      </c>
      <c r="BM70" s="122">
        <f t="shared" si="269"/>
        <v>589.98781119809257</v>
      </c>
      <c r="BO70" s="203"/>
      <c r="BP70" s="203"/>
      <c r="BQ70" s="189">
        <f t="shared" si="284"/>
        <v>0</v>
      </c>
      <c r="BR70" s="179" t="str">
        <f t="shared" si="285"/>
        <v>KR</v>
      </c>
      <c r="BS70" s="104">
        <f t="shared" si="270"/>
        <v>8.8450733802094206</v>
      </c>
      <c r="BT70" s="104">
        <f t="shared" si="270"/>
        <v>10.653113071367388</v>
      </c>
      <c r="BU70" s="104">
        <f t="shared" si="270"/>
        <v>7.9428436729385137</v>
      </c>
      <c r="BV70" s="104">
        <f t="shared" si="270"/>
        <v>13.722752735142755</v>
      </c>
      <c r="BW70" s="104">
        <f t="shared" si="270"/>
        <v>10.042675908313065</v>
      </c>
      <c r="BX70" s="104">
        <f t="shared" si="270"/>
        <v>7.8461762043023446</v>
      </c>
      <c r="BY70" s="104">
        <f t="shared" si="270"/>
        <v>56.877862447080659</v>
      </c>
      <c r="BZ70" s="104">
        <f t="shared" si="270"/>
        <v>79.492084318792038</v>
      </c>
      <c r="CA70" s="104">
        <f t="shared" si="270"/>
        <v>16.820139542693319</v>
      </c>
      <c r="CB70" s="104">
        <f t="shared" si="270"/>
        <v>20.262575509125767</v>
      </c>
      <c r="CC70" s="104">
        <f t="shared" si="270"/>
        <v>15.112347596787675</v>
      </c>
      <c r="CD70" s="104">
        <f t="shared" si="270"/>
        <v>22.871254558571259</v>
      </c>
      <c r="CE70" s="104">
        <f t="shared" si="270"/>
        <v>19.100775747183668</v>
      </c>
      <c r="CF70" s="104">
        <f t="shared" si="270"/>
        <v>14.919012659515344</v>
      </c>
      <c r="CG70" s="104">
        <f t="shared" si="270"/>
        <v>79.911592298677249</v>
      </c>
      <c r="CH70" s="122">
        <f t="shared" si="270"/>
        <v>104.26853324123798</v>
      </c>
      <c r="CL70" s="214">
        <f t="shared" ref="CL70:CM76" si="299">CL94</f>
        <v>2.6607649312808002E-2</v>
      </c>
      <c r="CM70" s="179" t="str">
        <f t="shared" si="299"/>
        <v>Hungary</v>
      </c>
      <c r="CN70" s="104" t="e">
        <f t="shared" ca="1" si="298"/>
        <v>#NAME?</v>
      </c>
      <c r="CO70" s="104" t="e">
        <f t="shared" ca="1" si="298"/>
        <v>#NAME?</v>
      </c>
      <c r="CP70" s="104" t="e">
        <f t="shared" ca="1" si="298"/>
        <v>#NAME?</v>
      </c>
      <c r="CQ70" s="104" t="e">
        <f t="shared" ca="1" si="298"/>
        <v>#NAME?</v>
      </c>
      <c r="CR70" s="104" t="e">
        <f t="shared" ca="1" si="298"/>
        <v>#NAME?</v>
      </c>
      <c r="CS70" s="104" t="e">
        <f t="shared" ca="1" si="298"/>
        <v>#NAME?</v>
      </c>
      <c r="CT70" s="104" t="e">
        <f t="shared" ca="1" si="298"/>
        <v>#NAME?</v>
      </c>
      <c r="CU70" s="104" t="e">
        <f t="shared" ca="1" si="298"/>
        <v>#NAME?</v>
      </c>
      <c r="CV70" s="104" t="e">
        <f t="shared" ca="1" si="298"/>
        <v>#NAME?</v>
      </c>
      <c r="CW70" s="104" t="e">
        <f t="shared" ca="1" si="298"/>
        <v>#NAME?</v>
      </c>
      <c r="CX70" s="104" t="e">
        <f t="shared" ca="1" si="298"/>
        <v>#NAME?</v>
      </c>
      <c r="CY70" s="104" t="e">
        <f t="shared" ca="1" si="298"/>
        <v>#NAME?</v>
      </c>
      <c r="CZ70" s="104" t="e">
        <f t="shared" ca="1" si="298"/>
        <v>#NAME?</v>
      </c>
      <c r="DA70" s="104" t="e">
        <f t="shared" ca="1" si="298"/>
        <v>#NAME?</v>
      </c>
      <c r="DB70" s="104" t="e">
        <f t="shared" ca="1" si="298"/>
        <v>#NAME?</v>
      </c>
      <c r="DC70" s="122" t="e">
        <f t="shared" ca="1" si="298"/>
        <v>#NAME?</v>
      </c>
      <c r="DE70" s="203"/>
      <c r="DF70" s="203"/>
      <c r="DG70" s="189">
        <f t="shared" si="287"/>
        <v>0</v>
      </c>
      <c r="DH70" s="179" t="str">
        <f t="shared" si="288"/>
        <v>KR</v>
      </c>
      <c r="DI70" s="104">
        <f t="shared" si="289"/>
        <v>27.253650152638023</v>
      </c>
      <c r="DJ70" s="104">
        <f t="shared" si="289"/>
        <v>26.877737736739569</v>
      </c>
      <c r="DK70" s="104">
        <f t="shared" si="289"/>
        <v>24.528285137374226</v>
      </c>
      <c r="DL70" s="104">
        <f t="shared" si="289"/>
        <v>39.547160878817202</v>
      </c>
      <c r="DM70" s="104">
        <f t="shared" si="289"/>
        <v>25.374088073145749</v>
      </c>
      <c r="DN70" s="104">
        <f t="shared" si="289"/>
        <v>24.246350825450385</v>
      </c>
      <c r="DO70" s="104">
        <f t="shared" si="289"/>
        <v>102.52407468530616</v>
      </c>
      <c r="DP70" s="104">
        <f t="shared" si="289"/>
        <v>213.9903868695385</v>
      </c>
      <c r="DQ70" s="104">
        <f t="shared" si="289"/>
        <v>51.218066666164582</v>
      </c>
      <c r="DR70" s="104">
        <f t="shared" si="289"/>
        <v>50.372263730393051</v>
      </c>
      <c r="DS70" s="104">
        <f t="shared" si="289"/>
        <v>46.049270947560807</v>
      </c>
      <c r="DT70" s="104">
        <f t="shared" si="289"/>
        <v>65.911934798028668</v>
      </c>
      <c r="DU70" s="104">
        <f t="shared" si="289"/>
        <v>47.552920611154633</v>
      </c>
      <c r="DV70" s="104">
        <f t="shared" si="289"/>
        <v>45.485402323713124</v>
      </c>
      <c r="DW70" s="104">
        <f t="shared" si="289"/>
        <v>143.82358554891445</v>
      </c>
      <c r="DX70" s="122">
        <f t="shared" si="289"/>
        <v>205.47842599475368</v>
      </c>
      <c r="DZ70" s="203"/>
      <c r="EA70" s="203"/>
      <c r="EB70" s="189">
        <f t="shared" si="251"/>
        <v>0</v>
      </c>
      <c r="EC70" s="179" t="str">
        <f>EC119</f>
        <v>KR</v>
      </c>
      <c r="ED70" s="104">
        <f t="shared" si="290"/>
        <v>34.544567403974824</v>
      </c>
      <c r="EE70" s="104">
        <f t="shared" si="290"/>
        <v>34.859725501706734</v>
      </c>
      <c r="EF70" s="104">
        <f t="shared" si="290"/>
        <v>33.620651722554754</v>
      </c>
      <c r="EG70" s="104">
        <f t="shared" si="290"/>
        <v>12.195426621116944</v>
      </c>
      <c r="EH70" s="104">
        <f t="shared" si="290"/>
        <v>34.362791318152205</v>
      </c>
      <c r="EI70" s="104">
        <f t="shared" si="290"/>
        <v>33.340321219108205</v>
      </c>
      <c r="EJ70" s="104">
        <f t="shared" si="290"/>
        <v>63.436647052420206</v>
      </c>
      <c r="EK70" s="104">
        <f t="shared" si="290"/>
        <v>91.668417102946137</v>
      </c>
      <c r="EL70" s="104">
        <f t="shared" si="290"/>
        <v>54.313977280975202</v>
      </c>
      <c r="EM70" s="104">
        <f t="shared" si="290"/>
        <v>54.392976514143854</v>
      </c>
      <c r="EN70" s="104">
        <f t="shared" si="290"/>
        <v>52.536726059235313</v>
      </c>
      <c r="EO70" s="104">
        <f t="shared" si="290"/>
        <v>22.10258905950856</v>
      </c>
      <c r="EP70" s="104">
        <f t="shared" si="290"/>
        <v>53.397037124091938</v>
      </c>
      <c r="EQ70" s="104">
        <f t="shared" si="290"/>
        <v>52.029644607958261</v>
      </c>
      <c r="ER70" s="104">
        <f t="shared" si="290"/>
        <v>101.84685311268754</v>
      </c>
      <c r="ES70" s="122">
        <f t="shared" si="290"/>
        <v>134.11673805091269</v>
      </c>
      <c r="EU70" s="203"/>
      <c r="EV70" s="203"/>
      <c r="EW70" s="189">
        <f t="shared" si="254"/>
        <v>0</v>
      </c>
      <c r="EX70" s="179" t="str">
        <f>EX119</f>
        <v>KR</v>
      </c>
      <c r="EY70" s="104" t="e">
        <f t="shared" ca="1" si="291"/>
        <v>#NAME?</v>
      </c>
      <c r="EZ70" s="104" t="e">
        <f t="shared" ca="1" si="291"/>
        <v>#NAME?</v>
      </c>
      <c r="FA70" s="104" t="e">
        <f t="shared" ca="1" si="291"/>
        <v>#NAME?</v>
      </c>
      <c r="FB70" s="104" t="e">
        <f t="shared" ca="1" si="291"/>
        <v>#NAME?</v>
      </c>
      <c r="FC70" s="104" t="e">
        <f t="shared" ca="1" si="291"/>
        <v>#NAME?</v>
      </c>
      <c r="FD70" s="104" t="e">
        <f t="shared" ca="1" si="291"/>
        <v>#NAME?</v>
      </c>
      <c r="FE70" s="104" t="e">
        <f t="shared" ca="1" si="291"/>
        <v>#NAME?</v>
      </c>
      <c r="FF70" s="104" t="e">
        <f t="shared" ca="1" si="291"/>
        <v>#NAME?</v>
      </c>
      <c r="FG70" s="104" t="e">
        <f t="shared" ca="1" si="291"/>
        <v>#NAME?</v>
      </c>
      <c r="FH70" s="104" t="e">
        <f t="shared" ca="1" si="291"/>
        <v>#NAME?</v>
      </c>
      <c r="FI70" s="104" t="e">
        <f t="shared" ca="1" si="291"/>
        <v>#NAME?</v>
      </c>
      <c r="FJ70" s="104" t="e">
        <f t="shared" ca="1" si="291"/>
        <v>#NAME?</v>
      </c>
      <c r="FK70" s="104" t="e">
        <f t="shared" ca="1" si="291"/>
        <v>#NAME?</v>
      </c>
      <c r="FL70" s="104" t="e">
        <f t="shared" ca="1" si="291"/>
        <v>#NAME?</v>
      </c>
      <c r="FM70" s="104" t="e">
        <f t="shared" ca="1" si="291"/>
        <v>#NAME?</v>
      </c>
      <c r="FN70" s="122" t="e">
        <f t="shared" ca="1" si="291"/>
        <v>#NAME?</v>
      </c>
      <c r="FP70" s="203"/>
      <c r="FQ70" s="203"/>
      <c r="FR70" s="189">
        <f t="shared" si="292"/>
        <v>0</v>
      </c>
      <c r="FS70" s="179" t="str">
        <f t="shared" si="293"/>
        <v>KR</v>
      </c>
      <c r="FT70" s="104">
        <f t="shared" si="294"/>
        <v>65.49229645875316</v>
      </c>
      <c r="FU70" s="104">
        <f t="shared" si="294"/>
        <v>64.4527361975031</v>
      </c>
      <c r="FV70" s="104">
        <f t="shared" si="294"/>
        <v>59.047022839002842</v>
      </c>
      <c r="FW70" s="104">
        <f t="shared" si="294"/>
        <v>90.610671271207494</v>
      </c>
      <c r="FX70" s="104">
        <f t="shared" si="294"/>
        <v>60.918231309252931</v>
      </c>
      <c r="FY70" s="104">
        <f t="shared" si="294"/>
        <v>58.423286682252815</v>
      </c>
      <c r="FZ70" s="104">
        <f t="shared" si="294"/>
        <v>188.69447161192792</v>
      </c>
      <c r="GA70" s="104">
        <f t="shared" si="294"/>
        <v>393.24000198705687</v>
      </c>
      <c r="GB70" s="104">
        <f t="shared" si="294"/>
        <v>121.00481440950583</v>
      </c>
      <c r="GC70" s="104">
        <f t="shared" si="294"/>
        <v>119.13360593925573</v>
      </c>
      <c r="GD70" s="104">
        <f t="shared" si="294"/>
        <v>109.15382743125527</v>
      </c>
      <c r="GE70" s="104">
        <f t="shared" si="294"/>
        <v>42.284979926563494</v>
      </c>
      <c r="GF70" s="104">
        <f t="shared" si="294"/>
        <v>112.68833231950543</v>
      </c>
      <c r="GG70" s="104">
        <f t="shared" si="294"/>
        <v>107.9063551177552</v>
      </c>
      <c r="GH70" s="104">
        <f t="shared" si="294"/>
        <v>264.84299247683578</v>
      </c>
      <c r="GI70" s="122">
        <f t="shared" si="294"/>
        <v>377.54171142818063</v>
      </c>
      <c r="GK70" s="203"/>
      <c r="GL70" s="203"/>
      <c r="GM70" s="189">
        <f t="shared" si="258"/>
        <v>0</v>
      </c>
      <c r="GN70" s="179" t="str">
        <f>GN119</f>
        <v>KR</v>
      </c>
      <c r="GO70" s="104">
        <f t="shared" si="295"/>
        <v>43.918059824827182</v>
      </c>
      <c r="GP70" s="104">
        <f t="shared" si="295"/>
        <v>44.156744932570795</v>
      </c>
      <c r="GQ70" s="104">
        <f t="shared" si="295"/>
        <v>42.724634286109044</v>
      </c>
      <c r="GR70" s="104">
        <f t="shared" si="295"/>
        <v>3.1048954432316682</v>
      </c>
      <c r="GS70" s="104">
        <f t="shared" si="295"/>
        <v>43.202004501596306</v>
      </c>
      <c r="GT70" s="104">
        <f t="shared" si="295"/>
        <v>42.724634286109044</v>
      </c>
      <c r="GU70" s="104">
        <f t="shared" si="295"/>
        <v>64.052168701347085</v>
      </c>
      <c r="GV70" s="104">
        <f t="shared" si="295"/>
        <v>61.02146231700732</v>
      </c>
      <c r="GW70" s="104">
        <f t="shared" si="295"/>
        <v>64.922349306266256</v>
      </c>
      <c r="GX70" s="104">
        <f t="shared" si="295"/>
        <v>65.16103441400989</v>
      </c>
      <c r="GY70" s="104">
        <f t="shared" si="295"/>
        <v>63.490238659804504</v>
      </c>
      <c r="GZ70" s="104">
        <f t="shared" si="295"/>
        <v>11.088912297255957</v>
      </c>
      <c r="HA70" s="104">
        <f t="shared" si="295"/>
        <v>64.206293983035394</v>
      </c>
      <c r="HB70" s="104">
        <f t="shared" si="295"/>
        <v>63.251553552060876</v>
      </c>
      <c r="HC70" s="104">
        <f t="shared" si="295"/>
        <v>90.802562705044863</v>
      </c>
      <c r="HD70" s="122">
        <f t="shared" si="295"/>
        <v>80.040905035442577</v>
      </c>
      <c r="HF70" s="203"/>
      <c r="HG70" s="203"/>
      <c r="HH70" s="189">
        <f t="shared" si="261"/>
        <v>0</v>
      </c>
      <c r="HI70" s="179" t="str">
        <f>HI119</f>
        <v>KR</v>
      </c>
      <c r="HJ70" s="104" t="e">
        <f t="shared" ca="1" si="296"/>
        <v>#NAME?</v>
      </c>
      <c r="HK70" s="104" t="e">
        <f t="shared" ca="1" si="296"/>
        <v>#NAME?</v>
      </c>
      <c r="HL70" s="104" t="e">
        <f t="shared" ca="1" si="296"/>
        <v>#NAME?</v>
      </c>
      <c r="HM70" s="104" t="e">
        <f t="shared" ca="1" si="296"/>
        <v>#NAME?</v>
      </c>
      <c r="HN70" s="104" t="e">
        <f t="shared" ca="1" si="296"/>
        <v>#NAME?</v>
      </c>
      <c r="HO70" s="104" t="e">
        <f t="shared" ca="1" si="296"/>
        <v>#NAME?</v>
      </c>
      <c r="HP70" s="104" t="e">
        <f t="shared" ca="1" si="296"/>
        <v>#NAME?</v>
      </c>
      <c r="HQ70" s="104" t="e">
        <f t="shared" ca="1" si="296"/>
        <v>#NAME?</v>
      </c>
      <c r="HR70" s="104" t="e">
        <f t="shared" ca="1" si="296"/>
        <v>#NAME?</v>
      </c>
      <c r="HS70" s="104" t="e">
        <f t="shared" ca="1" si="296"/>
        <v>#NAME?</v>
      </c>
      <c r="HT70" s="104" t="e">
        <f t="shared" ca="1" si="296"/>
        <v>#NAME?</v>
      </c>
      <c r="HU70" s="104" t="e">
        <f t="shared" ca="1" si="296"/>
        <v>#NAME?</v>
      </c>
      <c r="HV70" s="104" t="e">
        <f t="shared" ca="1" si="296"/>
        <v>#NAME?</v>
      </c>
      <c r="HW70" s="104" t="e">
        <f t="shared" ca="1" si="296"/>
        <v>#NAME?</v>
      </c>
      <c r="HX70" s="104" t="e">
        <f t="shared" ca="1" si="296"/>
        <v>#NAME?</v>
      </c>
      <c r="HY70" s="122" t="e">
        <f t="shared" ca="1" si="296"/>
        <v>#NAME?</v>
      </c>
      <c r="IA70" s="203"/>
      <c r="IB70" s="203"/>
      <c r="IC70" s="189">
        <f t="shared" si="264"/>
        <v>0</v>
      </c>
      <c r="ID70" s="179" t="str">
        <f>ID119</f>
        <v>KR</v>
      </c>
      <c r="IE70" s="104" t="e">
        <f t="shared" ca="1" si="297"/>
        <v>#NAME?</v>
      </c>
      <c r="IF70" s="104" t="e">
        <f t="shared" ca="1" si="297"/>
        <v>#NAME?</v>
      </c>
      <c r="IG70" s="104" t="e">
        <f t="shared" ca="1" si="297"/>
        <v>#NAME?</v>
      </c>
      <c r="IH70" s="104" t="e">
        <f t="shared" ca="1" si="297"/>
        <v>#NAME?</v>
      </c>
      <c r="II70" s="104" t="e">
        <f t="shared" ca="1" si="297"/>
        <v>#NAME?</v>
      </c>
      <c r="IJ70" s="104" t="e">
        <f t="shared" ca="1" si="297"/>
        <v>#NAME?</v>
      </c>
      <c r="IK70" s="104" t="e">
        <f t="shared" ca="1" si="297"/>
        <v>#NAME?</v>
      </c>
      <c r="IL70" s="104" t="e">
        <f t="shared" ca="1" si="297"/>
        <v>#NAME?</v>
      </c>
      <c r="IM70" s="104" t="e">
        <f t="shared" ca="1" si="297"/>
        <v>#NAME?</v>
      </c>
      <c r="IN70" s="104" t="e">
        <f t="shared" ca="1" si="297"/>
        <v>#NAME?</v>
      </c>
      <c r="IO70" s="104" t="e">
        <f t="shared" ca="1" si="297"/>
        <v>#NAME?</v>
      </c>
      <c r="IP70" s="104" t="e">
        <f t="shared" ca="1" si="297"/>
        <v>#NAME?</v>
      </c>
      <c r="IQ70" s="104" t="e">
        <f t="shared" ca="1" si="297"/>
        <v>#NAME?</v>
      </c>
      <c r="IR70" s="104" t="e">
        <f t="shared" ca="1" si="297"/>
        <v>#NAME?</v>
      </c>
      <c r="IS70" s="104" t="e">
        <f t="shared" ca="1" si="297"/>
        <v>#NAME?</v>
      </c>
      <c r="IT70" s="122" t="e">
        <f t="shared" ca="1" si="297"/>
        <v>#NAME?</v>
      </c>
    </row>
    <row r="71" spans="4:254" x14ac:dyDescent="0.2">
      <c r="D71" s="203"/>
      <c r="E71" s="203"/>
      <c r="F71" s="190">
        <f t="shared" si="278"/>
        <v>0</v>
      </c>
      <c r="G71" s="184" t="str">
        <f t="shared" si="279"/>
        <v>RER</v>
      </c>
      <c r="H71" s="128">
        <f t="shared" si="267"/>
        <v>431.11194706841763</v>
      </c>
      <c r="I71" s="128">
        <f t="shared" si="267"/>
        <v>397.33645675931689</v>
      </c>
      <c r="J71" s="128">
        <f t="shared" si="267"/>
        <v>395.5745000554964</v>
      </c>
      <c r="K71" s="128">
        <f t="shared" si="267"/>
        <v>586.9469854105414</v>
      </c>
      <c r="L71" s="128">
        <f t="shared" si="267"/>
        <v>382.62696285686269</v>
      </c>
      <c r="M71" s="128">
        <f t="shared" si="267"/>
        <v>386.29572913304145</v>
      </c>
      <c r="N71" s="128">
        <f t="shared" si="267"/>
        <v>308.7804659763608</v>
      </c>
      <c r="O71" s="128">
        <f t="shared" si="267"/>
        <v>270.60504897360045</v>
      </c>
      <c r="P71" s="128">
        <f t="shared" si="267"/>
        <v>845.71339623556332</v>
      </c>
      <c r="Q71" s="128">
        <f t="shared" si="267"/>
        <v>779.17575590204433</v>
      </c>
      <c r="R71" s="128">
        <f t="shared" si="267"/>
        <v>776.09941686501566</v>
      </c>
      <c r="S71" s="128">
        <f t="shared" si="267"/>
        <v>1143.2143738115481</v>
      </c>
      <c r="T71" s="128">
        <f t="shared" si="267"/>
        <v>750.39873921595915</v>
      </c>
      <c r="U71" s="128">
        <f t="shared" si="267"/>
        <v>757.78371633105519</v>
      </c>
      <c r="V71" s="128">
        <f t="shared" si="267"/>
        <v>570.11628352409025</v>
      </c>
      <c r="W71" s="129">
        <f t="shared" si="267"/>
        <v>343.95205293174064</v>
      </c>
      <c r="Y71" s="203"/>
      <c r="Z71" s="203"/>
      <c r="AA71" s="190">
        <f t="shared" si="280"/>
        <v>0</v>
      </c>
      <c r="AB71" s="184" t="str">
        <f t="shared" si="281"/>
        <v>RER</v>
      </c>
      <c r="AC71" s="128">
        <f t="shared" si="268"/>
        <v>300.80776475601294</v>
      </c>
      <c r="AD71" s="128">
        <f t="shared" si="268"/>
        <v>307.83123949484536</v>
      </c>
      <c r="AE71" s="128">
        <f t="shared" si="268"/>
        <v>300.31736431992033</v>
      </c>
      <c r="AF71" s="128">
        <f t="shared" si="268"/>
        <v>357.58631045227361</v>
      </c>
      <c r="AG71" s="128">
        <f t="shared" si="268"/>
        <v>305.00052053924952</v>
      </c>
      <c r="AH71" s="128">
        <f t="shared" si="268"/>
        <v>299.87902694382399</v>
      </c>
      <c r="AI71" s="128">
        <f t="shared" si="268"/>
        <v>239.42338626581414</v>
      </c>
      <c r="AJ71" s="128">
        <f t="shared" si="268"/>
        <v>463.68522550140523</v>
      </c>
      <c r="AK71" s="128">
        <f t="shared" si="268"/>
        <v>577.41460388156793</v>
      </c>
      <c r="AL71" s="128">
        <f t="shared" si="268"/>
        <v>591.20879560021922</v>
      </c>
      <c r="AM71" s="128">
        <f t="shared" si="268"/>
        <v>576.86038421064131</v>
      </c>
      <c r="AN71" s="128">
        <f t="shared" si="268"/>
        <v>189.97116418453658</v>
      </c>
      <c r="AO71" s="128">
        <f t="shared" si="268"/>
        <v>585.95462517448095</v>
      </c>
      <c r="AP71" s="128">
        <f t="shared" si="268"/>
        <v>575.9207299503887</v>
      </c>
      <c r="AQ71" s="128">
        <f t="shared" si="268"/>
        <v>370.51649611192238</v>
      </c>
      <c r="AR71" s="129">
        <f t="shared" si="268"/>
        <v>535.35380372311147</v>
      </c>
      <c r="AT71" s="203"/>
      <c r="AU71" s="203"/>
      <c r="AV71" s="190">
        <f t="shared" si="282"/>
        <v>0</v>
      </c>
      <c r="AW71" s="184" t="str">
        <f t="shared" si="283"/>
        <v>RER</v>
      </c>
      <c r="AX71" s="128">
        <f t="shared" si="269"/>
        <v>97.996114541098109</v>
      </c>
      <c r="AY71" s="128">
        <f t="shared" si="269"/>
        <v>96.736524379901468</v>
      </c>
      <c r="AZ71" s="128">
        <f t="shared" si="269"/>
        <v>93.713507993029566</v>
      </c>
      <c r="BA71" s="128">
        <f t="shared" si="269"/>
        <v>164.56545456034024</v>
      </c>
      <c r="BB71" s="128">
        <f t="shared" si="269"/>
        <v>93.965426025268897</v>
      </c>
      <c r="BC71" s="128">
        <f t="shared" si="269"/>
        <v>93.209671928550904</v>
      </c>
      <c r="BD71" s="128">
        <f t="shared" si="269"/>
        <v>317.88534655363276</v>
      </c>
      <c r="BE71" s="128">
        <f t="shared" si="269"/>
        <v>342.53613291820761</v>
      </c>
      <c r="BF71" s="128">
        <f t="shared" si="269"/>
        <v>190.95386843740974</v>
      </c>
      <c r="BG71" s="128">
        <f t="shared" si="269"/>
        <v>188.43468811501646</v>
      </c>
      <c r="BH71" s="128">
        <f t="shared" si="269"/>
        <v>182.64057337351193</v>
      </c>
      <c r="BI71" s="128">
        <f t="shared" si="269"/>
        <v>316.91813284941139</v>
      </c>
      <c r="BJ71" s="128">
        <f t="shared" si="269"/>
        <v>183.14440943799059</v>
      </c>
      <c r="BK71" s="128">
        <f t="shared" si="269"/>
        <v>181.38098321231527</v>
      </c>
      <c r="BL71" s="128">
        <f t="shared" si="269"/>
        <v>611.32902412527847</v>
      </c>
      <c r="BM71" s="129">
        <f t="shared" si="269"/>
        <v>518.91440374883086</v>
      </c>
      <c r="BO71" s="203"/>
      <c r="BP71" s="203"/>
      <c r="BQ71" s="190">
        <f t="shared" si="284"/>
        <v>0</v>
      </c>
      <c r="BR71" s="184" t="str">
        <f t="shared" si="285"/>
        <v>RER</v>
      </c>
      <c r="BS71" s="128">
        <f t="shared" si="270"/>
        <v>7.7795437330907129</v>
      </c>
      <c r="BT71" s="128">
        <f t="shared" si="270"/>
        <v>9.3697763116014627</v>
      </c>
      <c r="BU71" s="128">
        <f t="shared" si="270"/>
        <v>6.9860019315368316</v>
      </c>
      <c r="BV71" s="128">
        <f t="shared" si="270"/>
        <v>12.06962909774137</v>
      </c>
      <c r="BW71" s="128">
        <f t="shared" si="270"/>
        <v>8.8328760053913964</v>
      </c>
      <c r="BX71" s="128">
        <f t="shared" si="270"/>
        <v>6.9009795956560582</v>
      </c>
      <c r="BY71" s="128">
        <f t="shared" si="270"/>
        <v>50.026020060141704</v>
      </c>
      <c r="BZ71" s="128">
        <f t="shared" si="270"/>
        <v>69.915999541197152</v>
      </c>
      <c r="CA71" s="128">
        <f t="shared" si="270"/>
        <v>14.793886443254467</v>
      </c>
      <c r="CB71" s="128">
        <f t="shared" si="270"/>
        <v>17.821626293230871</v>
      </c>
      <c r="CC71" s="128">
        <f t="shared" si="270"/>
        <v>13.29182517602748</v>
      </c>
      <c r="CD71" s="128">
        <f t="shared" si="270"/>
        <v>20.116048496235617</v>
      </c>
      <c r="CE71" s="128">
        <f t="shared" si="270"/>
        <v>16.799783774960105</v>
      </c>
      <c r="CF71" s="128">
        <f t="shared" si="270"/>
        <v>13.121780504265935</v>
      </c>
      <c r="CG71" s="128">
        <f t="shared" si="270"/>
        <v>70.284971118436943</v>
      </c>
      <c r="CH71" s="129">
        <f t="shared" si="270"/>
        <v>91.707731464431092</v>
      </c>
      <c r="CL71" s="214">
        <f t="shared" si="299"/>
        <v>6.8727063945112937E-2</v>
      </c>
      <c r="CM71" s="179" t="str">
        <f t="shared" si="299"/>
        <v>MI, US</v>
      </c>
      <c r="CN71" s="104" t="e">
        <f t="shared" ca="1" si="298"/>
        <v>#NAME?</v>
      </c>
      <c r="CO71" s="104" t="e">
        <f t="shared" ca="1" si="298"/>
        <v>#NAME?</v>
      </c>
      <c r="CP71" s="104" t="e">
        <f t="shared" ca="1" si="298"/>
        <v>#NAME?</v>
      </c>
      <c r="CQ71" s="104" t="e">
        <f t="shared" ca="1" si="298"/>
        <v>#NAME?</v>
      </c>
      <c r="CR71" s="104" t="e">
        <f t="shared" ca="1" si="298"/>
        <v>#NAME?</v>
      </c>
      <c r="CS71" s="104" t="e">
        <f t="shared" ca="1" si="298"/>
        <v>#NAME?</v>
      </c>
      <c r="CT71" s="104" t="e">
        <f t="shared" ca="1" si="298"/>
        <v>#NAME?</v>
      </c>
      <c r="CU71" s="104" t="e">
        <f t="shared" ca="1" si="298"/>
        <v>#NAME?</v>
      </c>
      <c r="CV71" s="104" t="e">
        <f t="shared" ca="1" si="298"/>
        <v>#NAME?</v>
      </c>
      <c r="CW71" s="104" t="e">
        <f t="shared" ca="1" si="298"/>
        <v>#NAME?</v>
      </c>
      <c r="CX71" s="104" t="e">
        <f t="shared" ca="1" si="298"/>
        <v>#NAME?</v>
      </c>
      <c r="CY71" s="104" t="e">
        <f t="shared" ca="1" si="298"/>
        <v>#NAME?</v>
      </c>
      <c r="CZ71" s="104" t="e">
        <f t="shared" ca="1" si="298"/>
        <v>#NAME?</v>
      </c>
      <c r="DA71" s="104" t="e">
        <f t="shared" ca="1" si="298"/>
        <v>#NAME?</v>
      </c>
      <c r="DB71" s="104" t="e">
        <f t="shared" ca="1" si="298"/>
        <v>#NAME?</v>
      </c>
      <c r="DC71" s="122" t="e">
        <f t="shared" ca="1" si="298"/>
        <v>#NAME?</v>
      </c>
      <c r="DE71" s="203"/>
      <c r="DF71" s="203"/>
      <c r="DG71" s="190">
        <f t="shared" si="287"/>
        <v>0</v>
      </c>
      <c r="DH71" s="184" t="str">
        <f t="shared" si="288"/>
        <v>RER</v>
      </c>
      <c r="DI71" s="128">
        <f t="shared" si="289"/>
        <v>25.754330343352528</v>
      </c>
      <c r="DJ71" s="128">
        <f t="shared" si="289"/>
        <v>25.399098200685597</v>
      </c>
      <c r="DK71" s="128">
        <f t="shared" si="289"/>
        <v>23.178897309017277</v>
      </c>
      <c r="DL71" s="128">
        <f t="shared" si="289"/>
        <v>37.371531509007021</v>
      </c>
      <c r="DM71" s="128">
        <f t="shared" si="289"/>
        <v>23.978169630017877</v>
      </c>
      <c r="DN71" s="128">
        <f t="shared" si="289"/>
        <v>22.912473202017082</v>
      </c>
      <c r="DO71" s="128">
        <f t="shared" si="289"/>
        <v>96.883862264458514</v>
      </c>
      <c r="DP71" s="128">
        <f t="shared" si="289"/>
        <v>202.21801787554116</v>
      </c>
      <c r="DQ71" s="128">
        <f t="shared" si="289"/>
        <v>48.40037943836942</v>
      </c>
      <c r="DR71" s="128">
        <f t="shared" si="289"/>
        <v>47.601107117368826</v>
      </c>
      <c r="DS71" s="128">
        <f t="shared" si="289"/>
        <v>43.515937476699101</v>
      </c>
      <c r="DT71" s="128">
        <f t="shared" si="289"/>
        <v>62.285885848345032</v>
      </c>
      <c r="DU71" s="128">
        <f t="shared" si="289"/>
        <v>44.936866047366827</v>
      </c>
      <c r="DV71" s="128">
        <f t="shared" si="289"/>
        <v>42.983089262698712</v>
      </c>
      <c r="DW71" s="128">
        <f t="shared" si="289"/>
        <v>135.91134077992953</v>
      </c>
      <c r="DX71" s="129">
        <f t="shared" si="289"/>
        <v>194.17433011220939</v>
      </c>
      <c r="DZ71" s="203"/>
      <c r="EA71" s="203"/>
      <c r="EB71" s="190">
        <f t="shared" si="251"/>
        <v>0</v>
      </c>
      <c r="EC71" s="184" t="str">
        <f>EC120</f>
        <v>RER</v>
      </c>
      <c r="ED71" s="128">
        <f t="shared" si="290"/>
        <v>30.383125306933191</v>
      </c>
      <c r="EE71" s="128">
        <f t="shared" si="290"/>
        <v>30.660317603565677</v>
      </c>
      <c r="EF71" s="128">
        <f t="shared" si="290"/>
        <v>29.570509951431703</v>
      </c>
      <c r="EG71" s="128">
        <f t="shared" si="290"/>
        <v>10.726293685132958</v>
      </c>
      <c r="EH71" s="128">
        <f t="shared" si="290"/>
        <v>30.223247039280693</v>
      </c>
      <c r="EI71" s="128">
        <f t="shared" si="290"/>
        <v>29.323949711902042</v>
      </c>
      <c r="EJ71" s="128">
        <f t="shared" si="290"/>
        <v>55.794694833075368</v>
      </c>
      <c r="EK71" s="128">
        <f t="shared" si="290"/>
        <v>80.625499545452669</v>
      </c>
      <c r="EL71" s="128">
        <f t="shared" si="290"/>
        <v>47.770995605401936</v>
      </c>
      <c r="EM71" s="128">
        <f t="shared" si="290"/>
        <v>47.840478125546014</v>
      </c>
      <c r="EN71" s="128">
        <f t="shared" si="290"/>
        <v>46.207842535903374</v>
      </c>
      <c r="EO71" s="128">
        <f t="shared" si="290"/>
        <v>19.439980971521123</v>
      </c>
      <c r="EP71" s="128">
        <f t="shared" si="290"/>
        <v>46.964515461657612</v>
      </c>
      <c r="EQ71" s="128">
        <f t="shared" si="290"/>
        <v>45.761847103544902</v>
      </c>
      <c r="ER71" s="128">
        <f t="shared" si="290"/>
        <v>89.57778119066991</v>
      </c>
      <c r="ES71" s="129">
        <f t="shared" si="290"/>
        <v>117.96024568219501</v>
      </c>
      <c r="EU71" s="203"/>
      <c r="EV71" s="203"/>
      <c r="EW71" s="190">
        <f t="shared" si="254"/>
        <v>0</v>
      </c>
      <c r="EX71" s="184" t="str">
        <f>EX120</f>
        <v>RER</v>
      </c>
      <c r="EY71" s="128" t="e">
        <f t="shared" ca="1" si="291"/>
        <v>#NAME?</v>
      </c>
      <c r="EZ71" s="128" t="e">
        <f t="shared" ca="1" si="291"/>
        <v>#NAME?</v>
      </c>
      <c r="FA71" s="128" t="e">
        <f t="shared" ca="1" si="291"/>
        <v>#NAME?</v>
      </c>
      <c r="FB71" s="128" t="e">
        <f t="shared" ca="1" si="291"/>
        <v>#NAME?</v>
      </c>
      <c r="FC71" s="128" t="e">
        <f t="shared" ca="1" si="291"/>
        <v>#NAME?</v>
      </c>
      <c r="FD71" s="128" t="e">
        <f t="shared" ca="1" si="291"/>
        <v>#NAME?</v>
      </c>
      <c r="FE71" s="128" t="e">
        <f t="shared" ca="1" si="291"/>
        <v>#NAME?</v>
      </c>
      <c r="FF71" s="128" t="e">
        <f t="shared" ca="1" si="291"/>
        <v>#NAME?</v>
      </c>
      <c r="FG71" s="128" t="e">
        <f t="shared" ca="1" si="291"/>
        <v>#NAME?</v>
      </c>
      <c r="FH71" s="128" t="e">
        <f t="shared" ca="1" si="291"/>
        <v>#NAME?</v>
      </c>
      <c r="FI71" s="128" t="e">
        <f t="shared" ca="1" si="291"/>
        <v>#NAME?</v>
      </c>
      <c r="FJ71" s="128" t="e">
        <f t="shared" ca="1" si="291"/>
        <v>#NAME?</v>
      </c>
      <c r="FK71" s="128" t="e">
        <f t="shared" ca="1" si="291"/>
        <v>#NAME?</v>
      </c>
      <c r="FL71" s="128" t="e">
        <f t="shared" ca="1" si="291"/>
        <v>#NAME?</v>
      </c>
      <c r="FM71" s="128" t="e">
        <f t="shared" ca="1" si="291"/>
        <v>#NAME?</v>
      </c>
      <c r="FN71" s="129" t="e">
        <f t="shared" ca="1" si="291"/>
        <v>#NAME?</v>
      </c>
      <c r="FP71" s="203"/>
      <c r="FQ71" s="203"/>
      <c r="FR71" s="190">
        <f t="shared" si="292"/>
        <v>0</v>
      </c>
      <c r="FS71" s="184" t="str">
        <f t="shared" si="293"/>
        <v>RER</v>
      </c>
      <c r="FT71" s="128">
        <f t="shared" si="294"/>
        <v>61.889333300194288</v>
      </c>
      <c r="FU71" s="128">
        <f t="shared" si="294"/>
        <v>60.906962930349934</v>
      </c>
      <c r="FV71" s="128">
        <f t="shared" si="294"/>
        <v>55.7986370071593</v>
      </c>
      <c r="FW71" s="128">
        <f t="shared" si="294"/>
        <v>85.625857361558488</v>
      </c>
      <c r="FX71" s="128">
        <f t="shared" si="294"/>
        <v>57.566903672879128</v>
      </c>
      <c r="FY71" s="128">
        <f t="shared" si="294"/>
        <v>55.209214785252691</v>
      </c>
      <c r="FZ71" s="128">
        <f t="shared" si="294"/>
        <v>178.31372049763954</v>
      </c>
      <c r="GA71" s="128">
        <f t="shared" si="294"/>
        <v>371.60647688195849</v>
      </c>
      <c r="GB71" s="128">
        <f t="shared" si="294"/>
        <v>114.34791104988278</v>
      </c>
      <c r="GC71" s="128">
        <f t="shared" si="294"/>
        <v>112.57964438416293</v>
      </c>
      <c r="GD71" s="128">
        <f t="shared" si="294"/>
        <v>103.14888883365715</v>
      </c>
      <c r="GE71" s="128">
        <f t="shared" si="294"/>
        <v>39.95873343539396</v>
      </c>
      <c r="GF71" s="128">
        <f t="shared" si="294"/>
        <v>106.48894809112795</v>
      </c>
      <c r="GG71" s="128">
        <f t="shared" si="294"/>
        <v>101.97004438984392</v>
      </c>
      <c r="GH71" s="128">
        <f t="shared" si="294"/>
        <v>250.27304156211275</v>
      </c>
      <c r="GI71" s="129">
        <f t="shared" si="294"/>
        <v>356.77180487968008</v>
      </c>
      <c r="GK71" s="203"/>
      <c r="GL71" s="203"/>
      <c r="GM71" s="190">
        <f t="shared" si="258"/>
        <v>0</v>
      </c>
      <c r="GN71" s="184" t="str">
        <f>GN120</f>
        <v>RER</v>
      </c>
      <c r="GO71" s="128">
        <f t="shared" si="295"/>
        <v>38.627431610030108</v>
      </c>
      <c r="GP71" s="128">
        <f t="shared" si="295"/>
        <v>38.837363303562874</v>
      </c>
      <c r="GQ71" s="128">
        <f t="shared" si="295"/>
        <v>37.577773142366247</v>
      </c>
      <c r="GR71" s="128">
        <f t="shared" si="295"/>
        <v>2.7308614467054801</v>
      </c>
      <c r="GS71" s="128">
        <f t="shared" si="295"/>
        <v>37.997636529431794</v>
      </c>
      <c r="GT71" s="128">
        <f t="shared" si="295"/>
        <v>37.577773142366247</v>
      </c>
      <c r="GU71" s="128">
        <f t="shared" si="295"/>
        <v>56.336067118036254</v>
      </c>
      <c r="GV71" s="128">
        <f t="shared" si="295"/>
        <v>53.67045747912897</v>
      </c>
      <c r="GW71" s="128">
        <f t="shared" si="295"/>
        <v>57.101420640914071</v>
      </c>
      <c r="GX71" s="128">
        <f t="shared" si="295"/>
        <v>57.311352334446852</v>
      </c>
      <c r="GY71" s="128">
        <f t="shared" si="295"/>
        <v>55.841830479717444</v>
      </c>
      <c r="GZ71" s="128">
        <f t="shared" si="295"/>
        <v>9.7530765953767133</v>
      </c>
      <c r="HA71" s="128">
        <f t="shared" si="295"/>
        <v>56.471625560315758</v>
      </c>
      <c r="HB71" s="128">
        <f t="shared" si="295"/>
        <v>55.631898786184664</v>
      </c>
      <c r="HC71" s="128">
        <f t="shared" si="295"/>
        <v>79.863951069208994</v>
      </c>
      <c r="HD71" s="129">
        <f t="shared" si="295"/>
        <v>70.398706081129546</v>
      </c>
      <c r="HF71" s="203"/>
      <c r="HG71" s="203"/>
      <c r="HH71" s="190">
        <f t="shared" si="261"/>
        <v>0</v>
      </c>
      <c r="HI71" s="184" t="str">
        <f>HI120</f>
        <v>RER</v>
      </c>
      <c r="HJ71" s="128" t="e">
        <f t="shared" ca="1" si="296"/>
        <v>#NAME?</v>
      </c>
      <c r="HK71" s="128" t="e">
        <f t="shared" ca="1" si="296"/>
        <v>#NAME?</v>
      </c>
      <c r="HL71" s="128" t="e">
        <f t="shared" ca="1" si="296"/>
        <v>#NAME?</v>
      </c>
      <c r="HM71" s="128" t="e">
        <f t="shared" ca="1" si="296"/>
        <v>#NAME?</v>
      </c>
      <c r="HN71" s="128" t="e">
        <f t="shared" ca="1" si="296"/>
        <v>#NAME?</v>
      </c>
      <c r="HO71" s="128" t="e">
        <f t="shared" ca="1" si="296"/>
        <v>#NAME?</v>
      </c>
      <c r="HP71" s="128" t="e">
        <f t="shared" ca="1" si="296"/>
        <v>#NAME?</v>
      </c>
      <c r="HQ71" s="128" t="e">
        <f t="shared" ca="1" si="296"/>
        <v>#NAME?</v>
      </c>
      <c r="HR71" s="128" t="e">
        <f t="shared" ca="1" si="296"/>
        <v>#NAME?</v>
      </c>
      <c r="HS71" s="128" t="e">
        <f t="shared" ca="1" si="296"/>
        <v>#NAME?</v>
      </c>
      <c r="HT71" s="128" t="e">
        <f t="shared" ca="1" si="296"/>
        <v>#NAME?</v>
      </c>
      <c r="HU71" s="128" t="e">
        <f t="shared" ca="1" si="296"/>
        <v>#NAME?</v>
      </c>
      <c r="HV71" s="128" t="e">
        <f t="shared" ca="1" si="296"/>
        <v>#NAME?</v>
      </c>
      <c r="HW71" s="128" t="e">
        <f t="shared" ca="1" si="296"/>
        <v>#NAME?</v>
      </c>
      <c r="HX71" s="128" t="e">
        <f t="shared" ca="1" si="296"/>
        <v>#NAME?</v>
      </c>
      <c r="HY71" s="129" t="e">
        <f t="shared" ca="1" si="296"/>
        <v>#NAME?</v>
      </c>
      <c r="IA71" s="203"/>
      <c r="IB71" s="203"/>
      <c r="IC71" s="190">
        <f t="shared" si="264"/>
        <v>0</v>
      </c>
      <c r="ID71" s="184" t="str">
        <f>ID120</f>
        <v>RER</v>
      </c>
      <c r="IE71" s="128" t="e">
        <f t="shared" ca="1" si="297"/>
        <v>#NAME?</v>
      </c>
      <c r="IF71" s="128" t="e">
        <f t="shared" ca="1" si="297"/>
        <v>#NAME?</v>
      </c>
      <c r="IG71" s="128" t="e">
        <f t="shared" ca="1" si="297"/>
        <v>#NAME?</v>
      </c>
      <c r="IH71" s="128" t="e">
        <f t="shared" ca="1" si="297"/>
        <v>#NAME?</v>
      </c>
      <c r="II71" s="128" t="e">
        <f t="shared" ca="1" si="297"/>
        <v>#NAME?</v>
      </c>
      <c r="IJ71" s="128" t="e">
        <f t="shared" ca="1" si="297"/>
        <v>#NAME?</v>
      </c>
      <c r="IK71" s="128" t="e">
        <f t="shared" ca="1" si="297"/>
        <v>#NAME?</v>
      </c>
      <c r="IL71" s="128" t="e">
        <f t="shared" ca="1" si="297"/>
        <v>#NAME?</v>
      </c>
      <c r="IM71" s="128" t="e">
        <f t="shared" ca="1" si="297"/>
        <v>#NAME?</v>
      </c>
      <c r="IN71" s="128" t="e">
        <f t="shared" ca="1" si="297"/>
        <v>#NAME?</v>
      </c>
      <c r="IO71" s="128" t="e">
        <f t="shared" ca="1" si="297"/>
        <v>#NAME?</v>
      </c>
      <c r="IP71" s="128" t="e">
        <f t="shared" ca="1" si="297"/>
        <v>#NAME?</v>
      </c>
      <c r="IQ71" s="128" t="e">
        <f t="shared" ca="1" si="297"/>
        <v>#NAME?</v>
      </c>
      <c r="IR71" s="128" t="e">
        <f t="shared" ca="1" si="297"/>
        <v>#NAME?</v>
      </c>
      <c r="IS71" s="128" t="e">
        <f t="shared" ca="1" si="297"/>
        <v>#NAME?</v>
      </c>
      <c r="IT71" s="129" t="e">
        <f t="shared" ca="1" si="297"/>
        <v>#NAME?</v>
      </c>
    </row>
    <row r="72" spans="4:254" x14ac:dyDescent="0.2">
      <c r="G72" s="103"/>
      <c r="AB72" s="103"/>
      <c r="AW72" s="103"/>
      <c r="BR72" s="103"/>
      <c r="CL72" s="214">
        <f t="shared" si="299"/>
        <v>1.4753449048443543E-2</v>
      </c>
      <c r="CM72" s="179" t="str">
        <f t="shared" si="299"/>
        <v>Korea</v>
      </c>
      <c r="CN72" s="104" t="e">
        <f t="shared" ca="1" si="298"/>
        <v>#NAME?</v>
      </c>
      <c r="CO72" s="104" t="e">
        <f t="shared" ca="1" si="298"/>
        <v>#NAME?</v>
      </c>
      <c r="CP72" s="104" t="e">
        <f t="shared" ca="1" si="298"/>
        <v>#NAME?</v>
      </c>
      <c r="CQ72" s="104" t="e">
        <f t="shared" ca="1" si="298"/>
        <v>#NAME?</v>
      </c>
      <c r="CR72" s="104" t="e">
        <f t="shared" ca="1" si="298"/>
        <v>#NAME?</v>
      </c>
      <c r="CS72" s="104" t="e">
        <f t="shared" ca="1" si="298"/>
        <v>#NAME?</v>
      </c>
      <c r="CT72" s="104" t="e">
        <f t="shared" ca="1" si="298"/>
        <v>#NAME?</v>
      </c>
      <c r="CU72" s="104" t="e">
        <f t="shared" ca="1" si="298"/>
        <v>#NAME?</v>
      </c>
      <c r="CV72" s="104" t="e">
        <f t="shared" ca="1" si="298"/>
        <v>#NAME?</v>
      </c>
      <c r="CW72" s="104" t="e">
        <f t="shared" ca="1" si="298"/>
        <v>#NAME?</v>
      </c>
      <c r="CX72" s="104" t="e">
        <f t="shared" ca="1" si="298"/>
        <v>#NAME?</v>
      </c>
      <c r="CY72" s="104" t="e">
        <f t="shared" ca="1" si="298"/>
        <v>#NAME?</v>
      </c>
      <c r="CZ72" s="104" t="e">
        <f t="shared" ca="1" si="298"/>
        <v>#NAME?</v>
      </c>
      <c r="DA72" s="104" t="e">
        <f t="shared" ca="1" si="298"/>
        <v>#NAME?</v>
      </c>
      <c r="DB72" s="104" t="e">
        <f t="shared" ca="1" si="298"/>
        <v>#NAME?</v>
      </c>
      <c r="DC72" s="122" t="e">
        <f t="shared" ca="1" si="298"/>
        <v>#NAME?</v>
      </c>
      <c r="DH72" s="103"/>
      <c r="EC72" s="103"/>
      <c r="EX72" s="103"/>
      <c r="FS72" s="103"/>
      <c r="GN72" s="103"/>
      <c r="HI72" s="103"/>
      <c r="ID72" s="103"/>
    </row>
    <row r="73" spans="4:254" x14ac:dyDescent="0.2">
      <c r="F73" s="204"/>
      <c r="G73" s="160" t="str">
        <f>G195</f>
        <v>Road (km)</v>
      </c>
      <c r="H73" s="161" t="str">
        <f>H122</f>
        <v>BEV-100 PC</v>
      </c>
      <c r="I73" s="161"/>
      <c r="J73" s="161"/>
      <c r="K73" s="161"/>
      <c r="L73" s="161"/>
      <c r="M73" s="161"/>
      <c r="N73" s="161"/>
      <c r="O73" s="161"/>
      <c r="P73" s="161" t="str">
        <f>P122</f>
        <v>BEV-200 PC</v>
      </c>
      <c r="Q73" s="161"/>
      <c r="R73" s="161"/>
      <c r="S73" s="161"/>
      <c r="T73" s="161"/>
      <c r="U73" s="161"/>
      <c r="V73" s="161"/>
      <c r="W73" s="162"/>
      <c r="AA73" s="204"/>
      <c r="AB73" s="160" t="str">
        <f>AB195</f>
        <v>Road (km)</v>
      </c>
      <c r="AC73" s="161" t="str">
        <f>AC122</f>
        <v>BEV-100 PC</v>
      </c>
      <c r="AD73" s="161"/>
      <c r="AE73" s="161"/>
      <c r="AF73" s="161"/>
      <c r="AG73" s="161"/>
      <c r="AH73" s="161"/>
      <c r="AI73" s="161"/>
      <c r="AJ73" s="161"/>
      <c r="AK73" s="161" t="str">
        <f>AK122</f>
        <v>BEV-200 PC</v>
      </c>
      <c r="AL73" s="161"/>
      <c r="AM73" s="161"/>
      <c r="AN73" s="161"/>
      <c r="AO73" s="161"/>
      <c r="AP73" s="161"/>
      <c r="AQ73" s="161"/>
      <c r="AR73" s="162"/>
      <c r="AV73" s="204"/>
      <c r="AW73" s="160" t="str">
        <f>AW195</f>
        <v>Road (km)</v>
      </c>
      <c r="AX73" s="161" t="str">
        <f>AX122</f>
        <v>BEV-100 PC</v>
      </c>
      <c r="AY73" s="161"/>
      <c r="AZ73" s="161"/>
      <c r="BA73" s="161"/>
      <c r="BB73" s="161"/>
      <c r="BC73" s="161"/>
      <c r="BD73" s="161"/>
      <c r="BE73" s="161"/>
      <c r="BF73" s="161" t="str">
        <f>BF122</f>
        <v>BEV-200 PC</v>
      </c>
      <c r="BG73" s="161"/>
      <c r="BH73" s="161"/>
      <c r="BI73" s="161"/>
      <c r="BJ73" s="161"/>
      <c r="BK73" s="161"/>
      <c r="BL73" s="161"/>
      <c r="BM73" s="162"/>
      <c r="BQ73" s="204"/>
      <c r="BR73" s="160" t="str">
        <f>BR195</f>
        <v>Road (km)</v>
      </c>
      <c r="BS73" s="161" t="str">
        <f>BS122</f>
        <v>BEV-100 PC</v>
      </c>
      <c r="BT73" s="161"/>
      <c r="BU73" s="161"/>
      <c r="BV73" s="161"/>
      <c r="BW73" s="161"/>
      <c r="BX73" s="161"/>
      <c r="BY73" s="161"/>
      <c r="BZ73" s="161"/>
      <c r="CA73" s="161" t="str">
        <f>CA122</f>
        <v>BEV-200 PC</v>
      </c>
      <c r="CB73" s="161"/>
      <c r="CC73" s="161"/>
      <c r="CD73" s="161"/>
      <c r="CE73" s="161"/>
      <c r="CF73" s="161"/>
      <c r="CG73" s="161"/>
      <c r="CH73" s="162"/>
      <c r="CL73" s="214">
        <f t="shared" si="299"/>
        <v>1.6392877202870991E-2</v>
      </c>
      <c r="CM73" s="179" t="str">
        <f t="shared" si="299"/>
        <v>Poland</v>
      </c>
      <c r="CN73" s="104" t="e">
        <f t="shared" ca="1" si="298"/>
        <v>#NAME?</v>
      </c>
      <c r="CO73" s="104" t="e">
        <f t="shared" ca="1" si="298"/>
        <v>#NAME?</v>
      </c>
      <c r="CP73" s="104" t="e">
        <f t="shared" ca="1" si="298"/>
        <v>#NAME?</v>
      </c>
      <c r="CQ73" s="104" t="e">
        <f t="shared" ca="1" si="298"/>
        <v>#NAME?</v>
      </c>
      <c r="CR73" s="104" t="e">
        <f t="shared" ca="1" si="298"/>
        <v>#NAME?</v>
      </c>
      <c r="CS73" s="104" t="e">
        <f t="shared" ca="1" si="298"/>
        <v>#NAME?</v>
      </c>
      <c r="CT73" s="104" t="e">
        <f t="shared" ca="1" si="298"/>
        <v>#NAME?</v>
      </c>
      <c r="CU73" s="104" t="e">
        <f t="shared" ca="1" si="298"/>
        <v>#NAME?</v>
      </c>
      <c r="CV73" s="104" t="e">
        <f t="shared" ca="1" si="298"/>
        <v>#NAME?</v>
      </c>
      <c r="CW73" s="104" t="e">
        <f t="shared" ca="1" si="298"/>
        <v>#NAME?</v>
      </c>
      <c r="CX73" s="104" t="e">
        <f t="shared" ca="1" si="298"/>
        <v>#NAME?</v>
      </c>
      <c r="CY73" s="104" t="e">
        <f t="shared" ca="1" si="298"/>
        <v>#NAME?</v>
      </c>
      <c r="CZ73" s="104" t="e">
        <f t="shared" ca="1" si="298"/>
        <v>#NAME?</v>
      </c>
      <c r="DA73" s="104" t="e">
        <f t="shared" ca="1" si="298"/>
        <v>#NAME?</v>
      </c>
      <c r="DB73" s="104" t="e">
        <f t="shared" ca="1" si="298"/>
        <v>#NAME?</v>
      </c>
      <c r="DC73" s="122" t="e">
        <f t="shared" ca="1" si="298"/>
        <v>#NAME?</v>
      </c>
      <c r="DG73" s="204"/>
      <c r="DH73" s="160" t="str">
        <f>DH155</f>
        <v>Road (km)</v>
      </c>
      <c r="DI73" s="161" t="str">
        <f>DI122</f>
        <v>BEV-100 PC</v>
      </c>
      <c r="DJ73" s="161"/>
      <c r="DK73" s="161"/>
      <c r="DL73" s="161"/>
      <c r="DM73" s="161"/>
      <c r="DN73" s="161"/>
      <c r="DO73" s="161"/>
      <c r="DP73" s="161"/>
      <c r="DQ73" s="161" t="str">
        <f>DQ122</f>
        <v>BEV-200 PC</v>
      </c>
      <c r="DR73" s="161"/>
      <c r="DS73" s="161"/>
      <c r="DT73" s="161"/>
      <c r="DU73" s="161"/>
      <c r="DV73" s="161"/>
      <c r="DW73" s="161"/>
      <c r="DX73" s="162"/>
      <c r="DY73" s="186"/>
      <c r="EB73" s="204"/>
      <c r="EC73" s="160" t="str">
        <f>EC171</f>
        <v>Road (km)</v>
      </c>
      <c r="ED73" s="161" t="str">
        <f>ED122</f>
        <v>BEV-100 PC</v>
      </c>
      <c r="EE73" s="161"/>
      <c r="EF73" s="161"/>
      <c r="EG73" s="161"/>
      <c r="EH73" s="161"/>
      <c r="EI73" s="161"/>
      <c r="EJ73" s="161"/>
      <c r="EK73" s="161"/>
      <c r="EL73" s="161" t="str">
        <f>EL122</f>
        <v>BEV-200 PC</v>
      </c>
      <c r="EM73" s="161"/>
      <c r="EN73" s="161"/>
      <c r="EO73" s="161"/>
      <c r="EP73" s="161"/>
      <c r="EQ73" s="161"/>
      <c r="ER73" s="161"/>
      <c r="ES73" s="162"/>
      <c r="EW73" s="204"/>
      <c r="EX73" s="160" t="str">
        <f>EX179</f>
        <v>Road (km)</v>
      </c>
      <c r="EY73" s="161" t="str">
        <f>EY122</f>
        <v>BEV-100 PC</v>
      </c>
      <c r="EZ73" s="161"/>
      <c r="FA73" s="161"/>
      <c r="FB73" s="161"/>
      <c r="FC73" s="161"/>
      <c r="FD73" s="161"/>
      <c r="FE73" s="161"/>
      <c r="FF73" s="161"/>
      <c r="FG73" s="161" t="str">
        <f>FG122</f>
        <v>BEV-200 PC</v>
      </c>
      <c r="FH73" s="161"/>
      <c r="FI73" s="161"/>
      <c r="FJ73" s="161"/>
      <c r="FK73" s="161"/>
      <c r="FL73" s="161"/>
      <c r="FM73" s="161"/>
      <c r="FN73" s="162"/>
      <c r="FR73" s="204"/>
      <c r="FS73" s="160" t="str">
        <f>FS155</f>
        <v>Road (km)</v>
      </c>
      <c r="FT73" s="161" t="str">
        <f>FT122</f>
        <v>BEV-100 PC</v>
      </c>
      <c r="FU73" s="161"/>
      <c r="FV73" s="161"/>
      <c r="FW73" s="161"/>
      <c r="FX73" s="161"/>
      <c r="FY73" s="161"/>
      <c r="FZ73" s="161"/>
      <c r="GA73" s="161"/>
      <c r="GB73" s="161" t="str">
        <f>GB122</f>
        <v>BEV-200 PC</v>
      </c>
      <c r="GC73" s="161"/>
      <c r="GD73" s="161"/>
      <c r="GE73" s="161"/>
      <c r="GF73" s="161"/>
      <c r="GG73" s="161"/>
      <c r="GH73" s="161"/>
      <c r="GI73" s="162"/>
      <c r="GM73" s="204"/>
      <c r="GN73" s="160" t="str">
        <f>GN171</f>
        <v>Road (km)</v>
      </c>
      <c r="GO73" s="161" t="str">
        <f>GO122</f>
        <v>BEV-100 PC</v>
      </c>
      <c r="GP73" s="161"/>
      <c r="GQ73" s="161"/>
      <c r="GR73" s="161"/>
      <c r="GS73" s="161"/>
      <c r="GT73" s="161"/>
      <c r="GU73" s="161"/>
      <c r="GV73" s="161"/>
      <c r="GW73" s="161" t="str">
        <f>GW122</f>
        <v>BEV-200 PC</v>
      </c>
      <c r="GX73" s="161"/>
      <c r="GY73" s="161"/>
      <c r="GZ73" s="161"/>
      <c r="HA73" s="161"/>
      <c r="HB73" s="161"/>
      <c r="HC73" s="161"/>
      <c r="HD73" s="162"/>
      <c r="HH73" s="204"/>
      <c r="HI73" s="160" t="str">
        <f>HI179</f>
        <v>Road (km)</v>
      </c>
      <c r="HJ73" s="161" t="str">
        <f>HJ122</f>
        <v>BEV-100 PC</v>
      </c>
      <c r="HK73" s="161"/>
      <c r="HL73" s="161"/>
      <c r="HM73" s="161"/>
      <c r="HN73" s="161"/>
      <c r="HO73" s="161"/>
      <c r="HP73" s="161"/>
      <c r="HQ73" s="161"/>
      <c r="HR73" s="161" t="str">
        <f>HR122</f>
        <v>BEV-200 PC</v>
      </c>
      <c r="HS73" s="161"/>
      <c r="HT73" s="161"/>
      <c r="HU73" s="161"/>
      <c r="HV73" s="161"/>
      <c r="HW73" s="161"/>
      <c r="HX73" s="161"/>
      <c r="HY73" s="162"/>
      <c r="IC73" s="204"/>
      <c r="ID73" s="160" t="str">
        <f>ID179</f>
        <v>Road (km)</v>
      </c>
      <c r="IE73" s="161" t="str">
        <f>IE122</f>
        <v>BEV-100 PC</v>
      </c>
      <c r="IF73" s="161"/>
      <c r="IG73" s="161"/>
      <c r="IH73" s="161"/>
      <c r="II73" s="161"/>
      <c r="IJ73" s="161"/>
      <c r="IK73" s="161"/>
      <c r="IL73" s="161"/>
      <c r="IM73" s="161" t="str">
        <f>IM122</f>
        <v>BEV-200 PC</v>
      </c>
      <c r="IN73" s="161"/>
      <c r="IO73" s="161"/>
      <c r="IP73" s="161"/>
      <c r="IQ73" s="161"/>
      <c r="IR73" s="161"/>
      <c r="IS73" s="161"/>
      <c r="IT73" s="162"/>
    </row>
    <row r="74" spans="4:254" x14ac:dyDescent="0.2">
      <c r="D74" s="166"/>
      <c r="E74" s="166"/>
      <c r="F74" s="177" t="str">
        <f>F66</f>
        <v>Reshoring</v>
      </c>
      <c r="G74" s="179" t="str">
        <f>G66</f>
        <v>Cathode-&gt;Cell (tkm)</v>
      </c>
      <c r="H74" s="159" t="str">
        <f>H66</f>
        <v>NMC622</v>
      </c>
      <c r="I74" s="159" t="str">
        <f t="shared" ref="I74:W74" si="300">I66</f>
        <v>NMC811</v>
      </c>
      <c r="J74" s="159" t="str">
        <f t="shared" si="300"/>
        <v>NCA (I)</v>
      </c>
      <c r="K74" s="159" t="str">
        <f t="shared" si="300"/>
        <v>LFP(II)</v>
      </c>
      <c r="L74" s="159" t="str">
        <f t="shared" si="300"/>
        <v>NMC955</v>
      </c>
      <c r="M74" s="159" t="str">
        <f t="shared" si="300"/>
        <v>NCA955</v>
      </c>
      <c r="N74" s="159" t="str">
        <f t="shared" si="300"/>
        <v>Li-S</v>
      </c>
      <c r="O74" s="159" t="str">
        <f t="shared" si="300"/>
        <v>Li-air</v>
      </c>
      <c r="P74" s="159" t="str">
        <f t="shared" si="300"/>
        <v>NMC622</v>
      </c>
      <c r="Q74" s="159" t="str">
        <f t="shared" si="300"/>
        <v>NMC811</v>
      </c>
      <c r="R74" s="159" t="str">
        <f t="shared" si="300"/>
        <v>NCA (I)</v>
      </c>
      <c r="S74" s="159" t="str">
        <f t="shared" si="300"/>
        <v>LFP(II)</v>
      </c>
      <c r="T74" s="159" t="str">
        <f t="shared" si="300"/>
        <v>NMC955</v>
      </c>
      <c r="U74" s="159" t="str">
        <f t="shared" si="300"/>
        <v>NCA955</v>
      </c>
      <c r="V74" s="159" t="str">
        <f t="shared" si="300"/>
        <v>Li-S</v>
      </c>
      <c r="W74" s="164" t="str">
        <f t="shared" si="300"/>
        <v>Li-air</v>
      </c>
      <c r="Y74" s="166"/>
      <c r="Z74" s="166"/>
      <c r="AA74" s="177" t="str">
        <f>AA66</f>
        <v>Reshoring</v>
      </c>
      <c r="AB74" s="179" t="str">
        <f>AB66</f>
        <v>Anode-&gt;Cell (tkm)</v>
      </c>
      <c r="AC74" s="159" t="str">
        <f>AC66</f>
        <v>NMC622</v>
      </c>
      <c r="AD74" s="159" t="str">
        <f t="shared" ref="AD74:AR74" si="301">AD66</f>
        <v>NMC811</v>
      </c>
      <c r="AE74" s="159" t="str">
        <f t="shared" si="301"/>
        <v>NCA (I)</v>
      </c>
      <c r="AF74" s="159" t="str">
        <f t="shared" si="301"/>
        <v>LFP(II)</v>
      </c>
      <c r="AG74" s="159" t="str">
        <f t="shared" si="301"/>
        <v>NMC955</v>
      </c>
      <c r="AH74" s="159" t="str">
        <f t="shared" si="301"/>
        <v>NCA955</v>
      </c>
      <c r="AI74" s="159" t="str">
        <f t="shared" si="301"/>
        <v>Li-S</v>
      </c>
      <c r="AJ74" s="159" t="str">
        <f t="shared" si="301"/>
        <v>Li-air</v>
      </c>
      <c r="AK74" s="159" t="str">
        <f t="shared" si="301"/>
        <v>NMC622</v>
      </c>
      <c r="AL74" s="159" t="str">
        <f t="shared" si="301"/>
        <v>NMC811</v>
      </c>
      <c r="AM74" s="159" t="str">
        <f t="shared" si="301"/>
        <v>NCA (I)</v>
      </c>
      <c r="AN74" s="159" t="str">
        <f t="shared" si="301"/>
        <v>LFP(II)</v>
      </c>
      <c r="AO74" s="159" t="str">
        <f t="shared" si="301"/>
        <v>NMC955</v>
      </c>
      <c r="AP74" s="159" t="str">
        <f t="shared" si="301"/>
        <v>NCA955</v>
      </c>
      <c r="AQ74" s="159" t="str">
        <f t="shared" si="301"/>
        <v>Li-S</v>
      </c>
      <c r="AR74" s="164" t="str">
        <f t="shared" si="301"/>
        <v>Li-air</v>
      </c>
      <c r="AT74" s="166"/>
      <c r="AU74" s="166"/>
      <c r="AV74" s="177" t="str">
        <f>AV66</f>
        <v>Reshoring</v>
      </c>
      <c r="AW74" s="179" t="str">
        <f>AW66</f>
        <v>Anode-&gt;Cell (tkm)</v>
      </c>
      <c r="AX74" s="159" t="str">
        <f>AX66</f>
        <v>NMC622</v>
      </c>
      <c r="AY74" s="159" t="str">
        <f t="shared" ref="AY74:BM74" si="302">AY66</f>
        <v>NMC811</v>
      </c>
      <c r="AZ74" s="159" t="str">
        <f t="shared" si="302"/>
        <v>NCA (I)</v>
      </c>
      <c r="BA74" s="159" t="str">
        <f t="shared" si="302"/>
        <v>LFP(II)</v>
      </c>
      <c r="BB74" s="159" t="str">
        <f t="shared" si="302"/>
        <v>NMC955</v>
      </c>
      <c r="BC74" s="159" t="str">
        <f t="shared" si="302"/>
        <v>NCA955</v>
      </c>
      <c r="BD74" s="159" t="str">
        <f t="shared" si="302"/>
        <v>Li-S</v>
      </c>
      <c r="BE74" s="159" t="str">
        <f t="shared" si="302"/>
        <v>Li-air</v>
      </c>
      <c r="BF74" s="159" t="str">
        <f t="shared" si="302"/>
        <v>NMC622</v>
      </c>
      <c r="BG74" s="159" t="str">
        <f t="shared" si="302"/>
        <v>NMC811</v>
      </c>
      <c r="BH74" s="159" t="str">
        <f t="shared" si="302"/>
        <v>NCA (I)</v>
      </c>
      <c r="BI74" s="159" t="str">
        <f t="shared" si="302"/>
        <v>LFP(II)</v>
      </c>
      <c r="BJ74" s="159" t="str">
        <f t="shared" si="302"/>
        <v>NMC955</v>
      </c>
      <c r="BK74" s="159" t="str">
        <f t="shared" si="302"/>
        <v>NCA955</v>
      </c>
      <c r="BL74" s="159" t="str">
        <f t="shared" si="302"/>
        <v>Li-S</v>
      </c>
      <c r="BM74" s="164" t="str">
        <f t="shared" si="302"/>
        <v>Li-air</v>
      </c>
      <c r="BO74" s="166"/>
      <c r="BP74" s="166"/>
      <c r="BQ74" s="177" t="str">
        <f>BQ66</f>
        <v>Reshoring</v>
      </c>
      <c r="BR74" s="179" t="str">
        <f>BR66</f>
        <v>Anode-&gt;Cell (tkm)</v>
      </c>
      <c r="BS74" s="159" t="str">
        <f>BS66</f>
        <v>NMC622</v>
      </c>
      <c r="BT74" s="159" t="str">
        <f t="shared" ref="BT74:CH74" si="303">BT66</f>
        <v>NMC811</v>
      </c>
      <c r="BU74" s="159" t="str">
        <f t="shared" si="303"/>
        <v>NCA (I)</v>
      </c>
      <c r="BV74" s="159" t="str">
        <f t="shared" si="303"/>
        <v>LFP(II)</v>
      </c>
      <c r="BW74" s="159" t="str">
        <f t="shared" si="303"/>
        <v>NMC955</v>
      </c>
      <c r="BX74" s="159" t="str">
        <f t="shared" si="303"/>
        <v>NCA955</v>
      </c>
      <c r="BY74" s="159" t="str">
        <f t="shared" si="303"/>
        <v>Li-S</v>
      </c>
      <c r="BZ74" s="159" t="str">
        <f t="shared" si="303"/>
        <v>Li-air</v>
      </c>
      <c r="CA74" s="159" t="str">
        <f t="shared" si="303"/>
        <v>NMC622</v>
      </c>
      <c r="CB74" s="159" t="str">
        <f t="shared" si="303"/>
        <v>NMC811</v>
      </c>
      <c r="CC74" s="159" t="str">
        <f t="shared" si="303"/>
        <v>NCA (I)</v>
      </c>
      <c r="CD74" s="159" t="str">
        <f t="shared" si="303"/>
        <v>LFP(II)</v>
      </c>
      <c r="CE74" s="159" t="str">
        <f t="shared" si="303"/>
        <v>NMC955</v>
      </c>
      <c r="CF74" s="159" t="str">
        <f t="shared" si="303"/>
        <v>NCA955</v>
      </c>
      <c r="CG74" s="159" t="str">
        <f t="shared" si="303"/>
        <v>Li-S</v>
      </c>
      <c r="CH74" s="164" t="str">
        <f t="shared" si="303"/>
        <v>Li-air</v>
      </c>
      <c r="CL74" s="214">
        <f t="shared" si="299"/>
        <v>3.4729362908164099E-2</v>
      </c>
      <c r="CM74" s="179" t="str">
        <f t="shared" si="299"/>
        <v>TN, US</v>
      </c>
      <c r="CN74" s="104" t="e">
        <f t="shared" ca="1" si="298"/>
        <v>#NAME?</v>
      </c>
      <c r="CO74" s="104" t="e">
        <f t="shared" ca="1" si="298"/>
        <v>#NAME?</v>
      </c>
      <c r="CP74" s="104" t="e">
        <f t="shared" ca="1" si="298"/>
        <v>#NAME?</v>
      </c>
      <c r="CQ74" s="104" t="e">
        <f t="shared" ca="1" si="298"/>
        <v>#NAME?</v>
      </c>
      <c r="CR74" s="104" t="e">
        <f t="shared" ca="1" si="298"/>
        <v>#NAME?</v>
      </c>
      <c r="CS74" s="104" t="e">
        <f t="shared" ca="1" si="298"/>
        <v>#NAME?</v>
      </c>
      <c r="CT74" s="104" t="e">
        <f t="shared" ca="1" si="298"/>
        <v>#NAME?</v>
      </c>
      <c r="CU74" s="104" t="e">
        <f t="shared" ca="1" si="298"/>
        <v>#NAME?</v>
      </c>
      <c r="CV74" s="104" t="e">
        <f t="shared" ca="1" si="298"/>
        <v>#NAME?</v>
      </c>
      <c r="CW74" s="104" t="e">
        <f t="shared" ca="1" si="298"/>
        <v>#NAME?</v>
      </c>
      <c r="CX74" s="104" t="e">
        <f t="shared" ca="1" si="298"/>
        <v>#NAME?</v>
      </c>
      <c r="CY74" s="104" t="e">
        <f t="shared" ca="1" si="298"/>
        <v>#NAME?</v>
      </c>
      <c r="CZ74" s="104" t="e">
        <f t="shared" ca="1" si="298"/>
        <v>#NAME?</v>
      </c>
      <c r="DA74" s="104" t="e">
        <f t="shared" ca="1" si="298"/>
        <v>#NAME?</v>
      </c>
      <c r="DB74" s="104" t="e">
        <f t="shared" ca="1" si="298"/>
        <v>#NAME?</v>
      </c>
      <c r="DC74" s="122" t="e">
        <f t="shared" ca="1" si="298"/>
        <v>#NAME?</v>
      </c>
      <c r="DE74" s="166"/>
      <c r="DF74" s="166"/>
      <c r="DG74" s="177" t="str">
        <f>DG66</f>
        <v>Reshoring</v>
      </c>
      <c r="DH74" s="179" t="str">
        <f>DH66</f>
        <v>Al-&gt;Cathode (tkm)</v>
      </c>
      <c r="DI74" s="159" t="str">
        <f>DI66</f>
        <v>NMC622</v>
      </c>
      <c r="DJ74" s="159" t="str">
        <f t="shared" ref="DJ74:DX74" si="304">DJ66</f>
        <v>NMC811</v>
      </c>
      <c r="DK74" s="159" t="str">
        <f t="shared" si="304"/>
        <v>NCA (I)</v>
      </c>
      <c r="DL74" s="159" t="str">
        <f t="shared" si="304"/>
        <v>LFP(II)</v>
      </c>
      <c r="DM74" s="159" t="str">
        <f t="shared" si="304"/>
        <v>NMC955</v>
      </c>
      <c r="DN74" s="159" t="str">
        <f t="shared" si="304"/>
        <v>NCA955</v>
      </c>
      <c r="DO74" s="159" t="str">
        <f t="shared" si="304"/>
        <v>Li-S</v>
      </c>
      <c r="DP74" s="159" t="str">
        <f t="shared" si="304"/>
        <v>Li-air</v>
      </c>
      <c r="DQ74" s="159" t="str">
        <f t="shared" si="304"/>
        <v>NMC622</v>
      </c>
      <c r="DR74" s="159" t="str">
        <f t="shared" si="304"/>
        <v>NMC811</v>
      </c>
      <c r="DS74" s="159" t="str">
        <f t="shared" si="304"/>
        <v>NCA (I)</v>
      </c>
      <c r="DT74" s="159" t="str">
        <f t="shared" si="304"/>
        <v>LFP(II)</v>
      </c>
      <c r="DU74" s="159" t="str">
        <f t="shared" si="304"/>
        <v>NMC955</v>
      </c>
      <c r="DV74" s="159" t="str">
        <f t="shared" si="304"/>
        <v>NCA955</v>
      </c>
      <c r="DW74" s="159" t="str">
        <f t="shared" si="304"/>
        <v>Li-S</v>
      </c>
      <c r="DX74" s="164" t="str">
        <f t="shared" si="304"/>
        <v>Li-air</v>
      </c>
      <c r="DY74" s="159"/>
      <c r="DZ74" s="166"/>
      <c r="EA74" s="166"/>
      <c r="EB74" s="177" t="str">
        <f t="shared" ref="EB74:ES79" si="305">EB66</f>
        <v>Reshoring</v>
      </c>
      <c r="EC74" s="179" t="str">
        <f t="shared" si="305"/>
        <v>Al-&gt;Cell (tkm)</v>
      </c>
      <c r="ED74" s="159" t="str">
        <f t="shared" si="305"/>
        <v>NMC622</v>
      </c>
      <c r="EE74" s="159" t="str">
        <f t="shared" si="305"/>
        <v>NMC811</v>
      </c>
      <c r="EF74" s="159" t="str">
        <f t="shared" si="305"/>
        <v>NCA (I)</v>
      </c>
      <c r="EG74" s="159" t="str">
        <f t="shared" si="305"/>
        <v>LFP(II)</v>
      </c>
      <c r="EH74" s="159" t="str">
        <f t="shared" si="305"/>
        <v>NMC955</v>
      </c>
      <c r="EI74" s="159" t="str">
        <f t="shared" si="305"/>
        <v>NCA955</v>
      </c>
      <c r="EJ74" s="159" t="str">
        <f t="shared" si="305"/>
        <v>Li-S</v>
      </c>
      <c r="EK74" s="159" t="str">
        <f t="shared" si="305"/>
        <v>Li-air</v>
      </c>
      <c r="EL74" s="159" t="str">
        <f t="shared" si="305"/>
        <v>NMC622</v>
      </c>
      <c r="EM74" s="159" t="str">
        <f t="shared" si="305"/>
        <v>NMC811</v>
      </c>
      <c r="EN74" s="159" t="str">
        <f t="shared" si="305"/>
        <v>NCA (I)</v>
      </c>
      <c r="EO74" s="159" t="str">
        <f t="shared" si="305"/>
        <v>LFP(II)</v>
      </c>
      <c r="EP74" s="159" t="str">
        <f t="shared" si="305"/>
        <v>NMC955</v>
      </c>
      <c r="EQ74" s="159" t="str">
        <f t="shared" si="305"/>
        <v>NCA955</v>
      </c>
      <c r="ER74" s="159" t="str">
        <f t="shared" si="305"/>
        <v>Li-S</v>
      </c>
      <c r="ES74" s="164" t="str">
        <f t="shared" si="305"/>
        <v>Li-air</v>
      </c>
      <c r="EU74" s="166"/>
      <c r="EV74" s="166"/>
      <c r="EW74" s="177" t="str">
        <f t="shared" ref="EW74:FN79" si="306">EW66</f>
        <v>Reshoring</v>
      </c>
      <c r="EX74" s="179" t="str">
        <f t="shared" si="306"/>
        <v>Al-&gt;Pack (tkm)</v>
      </c>
      <c r="EY74" s="159" t="str">
        <f t="shared" si="306"/>
        <v>NMC622</v>
      </c>
      <c r="EZ74" s="159" t="str">
        <f t="shared" si="306"/>
        <v>NMC811</v>
      </c>
      <c r="FA74" s="159" t="str">
        <f t="shared" si="306"/>
        <v>NCA (I)</v>
      </c>
      <c r="FB74" s="159" t="str">
        <f t="shared" si="306"/>
        <v>LFP(II)</v>
      </c>
      <c r="FC74" s="159" t="str">
        <f t="shared" si="306"/>
        <v>NMC955</v>
      </c>
      <c r="FD74" s="159" t="str">
        <f t="shared" si="306"/>
        <v>NCA955</v>
      </c>
      <c r="FE74" s="159" t="str">
        <f t="shared" si="306"/>
        <v>Li-S</v>
      </c>
      <c r="FF74" s="159" t="str">
        <f t="shared" si="306"/>
        <v>Li-air</v>
      </c>
      <c r="FG74" s="159" t="str">
        <f t="shared" si="306"/>
        <v>NMC622</v>
      </c>
      <c r="FH74" s="159" t="str">
        <f t="shared" si="306"/>
        <v>NMC811</v>
      </c>
      <c r="FI74" s="159" t="str">
        <f t="shared" si="306"/>
        <v>NCA (I)</v>
      </c>
      <c r="FJ74" s="159" t="str">
        <f t="shared" si="306"/>
        <v>LFP(II)</v>
      </c>
      <c r="FK74" s="159" t="str">
        <f t="shared" si="306"/>
        <v>NMC955</v>
      </c>
      <c r="FL74" s="159" t="str">
        <f t="shared" si="306"/>
        <v>NCA955</v>
      </c>
      <c r="FM74" s="159" t="str">
        <f t="shared" si="306"/>
        <v>Li-S</v>
      </c>
      <c r="FN74" s="164" t="str">
        <f t="shared" si="306"/>
        <v>Li-air</v>
      </c>
      <c r="FP74" s="166"/>
      <c r="FQ74" s="166"/>
      <c r="FR74" s="177" t="str">
        <f>FR66</f>
        <v>Reshoring</v>
      </c>
      <c r="FS74" s="179" t="str">
        <f>FS66</f>
        <v>Cu-&gt;Anode (tkm)</v>
      </c>
      <c r="FT74" s="159" t="str">
        <f>FT66</f>
        <v>NMC622</v>
      </c>
      <c r="FU74" s="159" t="str">
        <f t="shared" ref="FU74:GI74" si="307">FU66</f>
        <v>NMC811</v>
      </c>
      <c r="FV74" s="159" t="str">
        <f t="shared" si="307"/>
        <v>NCA (I)</v>
      </c>
      <c r="FW74" s="159" t="str">
        <f t="shared" si="307"/>
        <v>LFP(II)</v>
      </c>
      <c r="FX74" s="159" t="str">
        <f t="shared" si="307"/>
        <v>NMC955</v>
      </c>
      <c r="FY74" s="159" t="str">
        <f t="shared" si="307"/>
        <v>NCA955</v>
      </c>
      <c r="FZ74" s="159" t="str">
        <f t="shared" si="307"/>
        <v>Li-S</v>
      </c>
      <c r="GA74" s="159" t="str">
        <f t="shared" si="307"/>
        <v>Li-air</v>
      </c>
      <c r="GB74" s="159" t="str">
        <f t="shared" si="307"/>
        <v>NMC622</v>
      </c>
      <c r="GC74" s="159" t="str">
        <f t="shared" si="307"/>
        <v>NMC811</v>
      </c>
      <c r="GD74" s="159" t="str">
        <f t="shared" si="307"/>
        <v>NCA (I)</v>
      </c>
      <c r="GE74" s="159" t="str">
        <f t="shared" si="307"/>
        <v>LFP(II)</v>
      </c>
      <c r="GF74" s="159" t="str">
        <f t="shared" si="307"/>
        <v>NMC955</v>
      </c>
      <c r="GG74" s="159" t="str">
        <f t="shared" si="307"/>
        <v>NCA955</v>
      </c>
      <c r="GH74" s="159" t="str">
        <f t="shared" si="307"/>
        <v>Li-S</v>
      </c>
      <c r="GI74" s="164" t="str">
        <f t="shared" si="307"/>
        <v>Li-air</v>
      </c>
      <c r="GK74" s="166"/>
      <c r="GL74" s="166"/>
      <c r="GM74" s="177" t="str">
        <f t="shared" ref="GM74:HD79" si="308">GM66</f>
        <v>Reshoring</v>
      </c>
      <c r="GN74" s="179" t="str">
        <f t="shared" si="308"/>
        <v>Cu-&gt;Cell (tkm)</v>
      </c>
      <c r="GO74" s="159" t="str">
        <f t="shared" si="308"/>
        <v>NMC622</v>
      </c>
      <c r="GP74" s="159" t="str">
        <f t="shared" si="308"/>
        <v>NMC811</v>
      </c>
      <c r="GQ74" s="159" t="str">
        <f t="shared" si="308"/>
        <v>NCA (I)</v>
      </c>
      <c r="GR74" s="159" t="str">
        <f t="shared" si="308"/>
        <v>LFP(II)</v>
      </c>
      <c r="GS74" s="159" t="str">
        <f t="shared" si="308"/>
        <v>NMC955</v>
      </c>
      <c r="GT74" s="159" t="str">
        <f t="shared" si="308"/>
        <v>NCA955</v>
      </c>
      <c r="GU74" s="159" t="str">
        <f t="shared" si="308"/>
        <v>Li-S</v>
      </c>
      <c r="GV74" s="159" t="str">
        <f t="shared" si="308"/>
        <v>Li-air</v>
      </c>
      <c r="GW74" s="159" t="str">
        <f t="shared" si="308"/>
        <v>NMC622</v>
      </c>
      <c r="GX74" s="159" t="str">
        <f t="shared" si="308"/>
        <v>NMC811</v>
      </c>
      <c r="GY74" s="159" t="str">
        <f t="shared" si="308"/>
        <v>NCA (I)</v>
      </c>
      <c r="GZ74" s="159" t="str">
        <f t="shared" si="308"/>
        <v>LFP(II)</v>
      </c>
      <c r="HA74" s="159" t="str">
        <f t="shared" si="308"/>
        <v>NMC955</v>
      </c>
      <c r="HB74" s="159" t="str">
        <f t="shared" si="308"/>
        <v>NCA955</v>
      </c>
      <c r="HC74" s="159" t="str">
        <f t="shared" si="308"/>
        <v>Li-S</v>
      </c>
      <c r="HD74" s="164" t="str">
        <f t="shared" si="308"/>
        <v>Li-air</v>
      </c>
      <c r="HF74" s="166"/>
      <c r="HG74" s="166"/>
      <c r="HH74" s="177" t="str">
        <f t="shared" ref="HH74:HY79" si="309">HH66</f>
        <v>Reshoring</v>
      </c>
      <c r="HI74" s="179" t="str">
        <f t="shared" si="309"/>
        <v>Cu-&gt;Pack (tkm)</v>
      </c>
      <c r="HJ74" s="159" t="str">
        <f t="shared" si="309"/>
        <v>NMC622</v>
      </c>
      <c r="HK74" s="159" t="str">
        <f t="shared" si="309"/>
        <v>NMC811</v>
      </c>
      <c r="HL74" s="159" t="str">
        <f t="shared" si="309"/>
        <v>NCA (I)</v>
      </c>
      <c r="HM74" s="159" t="str">
        <f t="shared" si="309"/>
        <v>LFP(II)</v>
      </c>
      <c r="HN74" s="159" t="str">
        <f t="shared" si="309"/>
        <v>NMC955</v>
      </c>
      <c r="HO74" s="159" t="str">
        <f t="shared" si="309"/>
        <v>NCA955</v>
      </c>
      <c r="HP74" s="159" t="str">
        <f t="shared" si="309"/>
        <v>Li-S</v>
      </c>
      <c r="HQ74" s="159" t="str">
        <f t="shared" si="309"/>
        <v>Li-air</v>
      </c>
      <c r="HR74" s="159" t="str">
        <f t="shared" si="309"/>
        <v>NMC622</v>
      </c>
      <c r="HS74" s="159" t="str">
        <f t="shared" si="309"/>
        <v>NMC811</v>
      </c>
      <c r="HT74" s="159" t="str">
        <f t="shared" si="309"/>
        <v>NCA (I)</v>
      </c>
      <c r="HU74" s="159" t="str">
        <f t="shared" si="309"/>
        <v>LFP(II)</v>
      </c>
      <c r="HV74" s="159" t="str">
        <f t="shared" si="309"/>
        <v>NMC955</v>
      </c>
      <c r="HW74" s="159" t="str">
        <f t="shared" si="309"/>
        <v>NCA955</v>
      </c>
      <c r="HX74" s="159" t="str">
        <f t="shared" si="309"/>
        <v>Li-S</v>
      </c>
      <c r="HY74" s="164" t="str">
        <f t="shared" si="309"/>
        <v>Li-air</v>
      </c>
      <c r="IA74" s="166"/>
      <c r="IB74" s="166"/>
      <c r="IC74" s="177" t="str">
        <f t="shared" ref="IC74:IT79" si="310">IC66</f>
        <v>Reshoring</v>
      </c>
      <c r="ID74" s="179" t="str">
        <f t="shared" si="310"/>
        <v>Steel-&gt;Pack (tkm)</v>
      </c>
      <c r="IE74" s="159" t="str">
        <f t="shared" si="310"/>
        <v>NMC622</v>
      </c>
      <c r="IF74" s="159" t="str">
        <f t="shared" si="310"/>
        <v>NMC811</v>
      </c>
      <c r="IG74" s="159" t="str">
        <f t="shared" si="310"/>
        <v>NCA (I)</v>
      </c>
      <c r="IH74" s="159" t="str">
        <f t="shared" si="310"/>
        <v>LFP(II)</v>
      </c>
      <c r="II74" s="159" t="str">
        <f t="shared" si="310"/>
        <v>NMC955</v>
      </c>
      <c r="IJ74" s="159" t="str">
        <f t="shared" si="310"/>
        <v>NCA955</v>
      </c>
      <c r="IK74" s="159" t="str">
        <f t="shared" si="310"/>
        <v>Li-S</v>
      </c>
      <c r="IL74" s="159" t="str">
        <f t="shared" si="310"/>
        <v>Li-air</v>
      </c>
      <c r="IM74" s="159" t="str">
        <f t="shared" si="310"/>
        <v>NMC622</v>
      </c>
      <c r="IN74" s="159" t="str">
        <f t="shared" si="310"/>
        <v>NMC811</v>
      </c>
      <c r="IO74" s="159" t="str">
        <f t="shared" si="310"/>
        <v>NCA (I)</v>
      </c>
      <c r="IP74" s="159" t="str">
        <f t="shared" si="310"/>
        <v>LFP(II)</v>
      </c>
      <c r="IQ74" s="159" t="str">
        <f t="shared" si="310"/>
        <v>NMC955</v>
      </c>
      <c r="IR74" s="159" t="str">
        <f t="shared" si="310"/>
        <v>NCA955</v>
      </c>
      <c r="IS74" s="159" t="str">
        <f t="shared" si="310"/>
        <v>Li-S</v>
      </c>
      <c r="IT74" s="164" t="str">
        <f t="shared" si="310"/>
        <v>Li-air</v>
      </c>
    </row>
    <row r="75" spans="4:254" x14ac:dyDescent="0.2">
      <c r="D75" s="203"/>
      <c r="E75" s="203"/>
      <c r="F75" s="214">
        <f>F67</f>
        <v>1</v>
      </c>
      <c r="G75" s="179" t="str">
        <f t="shared" ref="G75:G79" si="311">G67</f>
        <v>US</v>
      </c>
      <c r="H75" s="104">
        <f t="shared" ref="H75:W79" si="312">H221*$D$21+H229*$D$22+H237*$D$23+H205*$D$24+H245*$D$25+H253*$D$26+H197*$D$27</f>
        <v>50.333499754509901</v>
      </c>
      <c r="I75" s="104">
        <f t="shared" si="312"/>
        <v>46.390118818903915</v>
      </c>
      <c r="J75" s="104">
        <f t="shared" si="312"/>
        <v>46.184405551335544</v>
      </c>
      <c r="K75" s="104">
        <f t="shared" si="312"/>
        <v>68.527666994538919</v>
      </c>
      <c r="L75" s="104">
        <f t="shared" si="312"/>
        <v>44.672745146560189</v>
      </c>
      <c r="M75" s="104">
        <f t="shared" si="312"/>
        <v>45.101083650554585</v>
      </c>
      <c r="N75" s="104">
        <f t="shared" si="312"/>
        <v>36.050964521175942</v>
      </c>
      <c r="O75" s="104">
        <f t="shared" si="312"/>
        <v>31.593880101681059</v>
      </c>
      <c r="P75" s="104">
        <f t="shared" si="312"/>
        <v>98.739353690546054</v>
      </c>
      <c r="Q75" s="104">
        <f t="shared" si="312"/>
        <v>90.970902071038182</v>
      </c>
      <c r="R75" s="104">
        <f t="shared" si="312"/>
        <v>90.611731068661612</v>
      </c>
      <c r="S75" s="104">
        <f t="shared" si="312"/>
        <v>133.4734070695188</v>
      </c>
      <c r="T75" s="104">
        <f t="shared" si="312"/>
        <v>87.611106611519801</v>
      </c>
      <c r="U75" s="104">
        <f t="shared" si="312"/>
        <v>88.473322902061966</v>
      </c>
      <c r="V75" s="104">
        <f t="shared" si="312"/>
        <v>66.562636484411399</v>
      </c>
      <c r="W75" s="122">
        <f t="shared" si="312"/>
        <v>40.157343561289593</v>
      </c>
      <c r="Y75" s="203"/>
      <c r="Z75" s="203"/>
      <c r="AA75" s="214">
        <f>AA67</f>
        <v>1</v>
      </c>
      <c r="AB75" s="179" t="str">
        <f t="shared" ref="AB75:AB79" si="313">AB67</f>
        <v>US</v>
      </c>
      <c r="AC75" s="104">
        <f t="shared" ref="AC75:AR79" si="314">AC221*$D$21+AC229*$D$22+AC237*$D$23+AC205*$D$24+AC245*$D$25+AC253*$D$26+AC197*$D$27</f>
        <v>35.120129832770814</v>
      </c>
      <c r="AD75" s="104">
        <f t="shared" si="314"/>
        <v>35.940139731468257</v>
      </c>
      <c r="AE75" s="104">
        <f t="shared" si="314"/>
        <v>35.062874239652771</v>
      </c>
      <c r="AF75" s="104">
        <f t="shared" si="314"/>
        <v>41.749180443169749</v>
      </c>
      <c r="AG75" s="104">
        <f t="shared" si="314"/>
        <v>35.609645545850242</v>
      </c>
      <c r="AH75" s="104">
        <f t="shared" si="314"/>
        <v>35.01169715128357</v>
      </c>
      <c r="AI75" s="104">
        <f t="shared" si="314"/>
        <v>27.953335637719601</v>
      </c>
      <c r="AJ75" s="104">
        <f t="shared" si="314"/>
        <v>54.136519163179102</v>
      </c>
      <c r="AK75" s="104">
        <f t="shared" si="314"/>
        <v>67.414735361325938</v>
      </c>
      <c r="AL75" s="104">
        <f t="shared" si="314"/>
        <v>69.025244998569207</v>
      </c>
      <c r="AM75" s="104">
        <f t="shared" si="314"/>
        <v>67.350028697870613</v>
      </c>
      <c r="AN75" s="104">
        <f t="shared" si="314"/>
        <v>22.179653361192635</v>
      </c>
      <c r="AO75" s="104">
        <f t="shared" si="314"/>
        <v>68.411806220932917</v>
      </c>
      <c r="AP75" s="104">
        <f t="shared" si="314"/>
        <v>67.240321491194095</v>
      </c>
      <c r="AQ75" s="104">
        <f t="shared" si="314"/>
        <v>43.258815008278226</v>
      </c>
      <c r="AR75" s="122">
        <f t="shared" si="314"/>
        <v>62.504021824282205</v>
      </c>
      <c r="AT75" s="203"/>
      <c r="AU75" s="203"/>
      <c r="AV75" s="214">
        <f>AV67</f>
        <v>1</v>
      </c>
      <c r="AW75" s="179" t="str">
        <f t="shared" ref="AW75:AW79" si="315">AW67</f>
        <v>US</v>
      </c>
      <c r="AX75" s="104">
        <f t="shared" ref="AX75:BM79" si="316">AX221*$D$21+AX229*$D$22+AX237*$D$23+AX205*$D$24+AX245*$D$25+AX253*$D$26+AX197*$D$27</f>
        <v>11.441314583690946</v>
      </c>
      <c r="AY75" s="104">
        <f t="shared" si="316"/>
        <v>11.294253984928851</v>
      </c>
      <c r="AZ75" s="104">
        <f t="shared" si="316"/>
        <v>10.941308547899826</v>
      </c>
      <c r="BA75" s="104">
        <f t="shared" si="316"/>
        <v>19.213467228267639</v>
      </c>
      <c r="BB75" s="104">
        <f t="shared" si="316"/>
        <v>10.970720667652245</v>
      </c>
      <c r="BC75" s="104">
        <f t="shared" si="316"/>
        <v>10.882484308394986</v>
      </c>
      <c r="BD75" s="104">
        <f t="shared" si="316"/>
        <v>37.113984248226629</v>
      </c>
      <c r="BE75" s="104">
        <f t="shared" si="316"/>
        <v>39.992031024399367</v>
      </c>
      <c r="BF75" s="104">
        <f t="shared" si="316"/>
        <v>22.294386772333517</v>
      </c>
      <c r="BG75" s="104">
        <f t="shared" si="316"/>
        <v>22.000265574809326</v>
      </c>
      <c r="BH75" s="104">
        <f t="shared" si="316"/>
        <v>21.323786820503692</v>
      </c>
      <c r="BI75" s="104">
        <f t="shared" si="316"/>
        <v>37.001059401037793</v>
      </c>
      <c r="BJ75" s="104">
        <f t="shared" si="316"/>
        <v>21.382611060008536</v>
      </c>
      <c r="BK75" s="104">
        <f t="shared" si="316"/>
        <v>21.176726221741596</v>
      </c>
      <c r="BL75" s="104">
        <f t="shared" si="316"/>
        <v>71.37433674704269</v>
      </c>
      <c r="BM75" s="122">
        <f t="shared" si="316"/>
        <v>60.584676883376574</v>
      </c>
      <c r="BO75" s="203"/>
      <c r="BP75" s="203"/>
      <c r="BQ75" s="214">
        <f>BQ67</f>
        <v>1</v>
      </c>
      <c r="BR75" s="179" t="str">
        <f t="shared" ref="BR75:BR79" si="317">BR67</f>
        <v>US</v>
      </c>
      <c r="BS75" s="104">
        <f t="shared" ref="BS75:CH79" si="318">BS221*$D$21+BS229*$D$22+BS237*$D$23+BS205*$D$24+BS245*$D$25+BS253*$D$26+BS197*$D$27</f>
        <v>0.90828302310438569</v>
      </c>
      <c r="BT75" s="104">
        <f t="shared" si="318"/>
        <v>1.0939470290415301</v>
      </c>
      <c r="BU75" s="104">
        <f t="shared" si="318"/>
        <v>0.81563484588426627</v>
      </c>
      <c r="BV75" s="104">
        <f t="shared" si="318"/>
        <v>1.4091622312006566</v>
      </c>
      <c r="BW75" s="104">
        <f t="shared" si="318"/>
        <v>1.0312624488191875</v>
      </c>
      <c r="BX75" s="104">
        <f t="shared" si="318"/>
        <v>0.80570825546782476</v>
      </c>
      <c r="BY75" s="104">
        <f t="shared" si="318"/>
        <v>5.8406747610189615</v>
      </c>
      <c r="BZ75" s="104">
        <f t="shared" si="318"/>
        <v>8.1628843034235743</v>
      </c>
      <c r="CA75" s="104">
        <f t="shared" si="318"/>
        <v>1.7272267324607991</v>
      </c>
      <c r="CB75" s="104">
        <f t="shared" si="318"/>
        <v>2.0807236467351835</v>
      </c>
      <c r="CC75" s="104">
        <f t="shared" si="318"/>
        <v>1.5518569684370014</v>
      </c>
      <c r="CD75" s="104">
        <f t="shared" si="318"/>
        <v>2.3486037186677611</v>
      </c>
      <c r="CE75" s="104">
        <f t="shared" si="318"/>
        <v>1.9614207359894342</v>
      </c>
      <c r="CF75" s="104">
        <f t="shared" si="318"/>
        <v>1.532003787604119</v>
      </c>
      <c r="CG75" s="104">
        <f t="shared" si="318"/>
        <v>8.2059627449251558</v>
      </c>
      <c r="CH75" s="122">
        <f t="shared" si="318"/>
        <v>10.707128648464586</v>
      </c>
      <c r="CL75" s="214">
        <f t="shared" si="299"/>
        <v>0.58711020187182972</v>
      </c>
      <c r="CM75" s="179" t="str">
        <f t="shared" si="299"/>
        <v>NV, US</v>
      </c>
      <c r="CN75" s="104" t="e">
        <f t="shared" ca="1" si="298"/>
        <v>#NAME?</v>
      </c>
      <c r="CO75" s="104" t="e">
        <f t="shared" ca="1" si="298"/>
        <v>#NAME?</v>
      </c>
      <c r="CP75" s="104" t="e">
        <f t="shared" ca="1" si="298"/>
        <v>#NAME?</v>
      </c>
      <c r="CQ75" s="104" t="e">
        <f t="shared" ca="1" si="298"/>
        <v>#NAME?</v>
      </c>
      <c r="CR75" s="104" t="e">
        <f t="shared" ca="1" si="298"/>
        <v>#NAME?</v>
      </c>
      <c r="CS75" s="104" t="e">
        <f t="shared" ca="1" si="298"/>
        <v>#NAME?</v>
      </c>
      <c r="CT75" s="104" t="e">
        <f t="shared" ca="1" si="298"/>
        <v>#NAME?</v>
      </c>
      <c r="CU75" s="104" t="e">
        <f t="shared" ca="1" si="298"/>
        <v>#NAME?</v>
      </c>
      <c r="CV75" s="104" t="e">
        <f t="shared" ca="1" si="298"/>
        <v>#NAME?</v>
      </c>
      <c r="CW75" s="104" t="e">
        <f t="shared" ca="1" si="298"/>
        <v>#NAME?</v>
      </c>
      <c r="CX75" s="104" t="e">
        <f t="shared" ca="1" si="298"/>
        <v>#NAME?</v>
      </c>
      <c r="CY75" s="104" t="e">
        <f t="shared" ca="1" si="298"/>
        <v>#NAME?</v>
      </c>
      <c r="CZ75" s="104" t="e">
        <f t="shared" ca="1" si="298"/>
        <v>#NAME?</v>
      </c>
      <c r="DA75" s="104" t="e">
        <f t="shared" ca="1" si="298"/>
        <v>#NAME?</v>
      </c>
      <c r="DB75" s="104" t="e">
        <f t="shared" ca="1" si="298"/>
        <v>#NAME?</v>
      </c>
      <c r="DC75" s="122" t="e">
        <f t="shared" ca="1" si="298"/>
        <v>#NAME?</v>
      </c>
      <c r="DE75" s="203"/>
      <c r="DF75" s="203"/>
      <c r="DG75" s="214">
        <f>DG67</f>
        <v>1</v>
      </c>
      <c r="DH75" s="179" t="str">
        <f t="shared" ref="DH75:DH79" si="319">DH67</f>
        <v>US</v>
      </c>
      <c r="DI75" s="104">
        <f>$E$100*DI141+$E$101*DI149+$E$102*DI157+$E$103*DI165+$E$104*DI173</f>
        <v>0.22682883599999998</v>
      </c>
      <c r="DJ75" s="104">
        <f t="shared" ref="DJ75:DX75" si="320">$E$100*DJ141+$E$101*DJ149+$E$102*DJ157+$E$103*DJ165+$E$104*DJ173</f>
        <v>0.22370016239999993</v>
      </c>
      <c r="DK75" s="104">
        <f t="shared" si="320"/>
        <v>0.20414595239999997</v>
      </c>
      <c r="DL75" s="104">
        <f t="shared" si="320"/>
        <v>0.32914623982499996</v>
      </c>
      <c r="DM75" s="104">
        <f t="shared" si="320"/>
        <v>0.21118546800000002</v>
      </c>
      <c r="DN75" s="104">
        <f t="shared" si="320"/>
        <v>0.20179944720000001</v>
      </c>
      <c r="DO75" s="104">
        <f t="shared" si="320"/>
        <v>0.85329548125112498</v>
      </c>
      <c r="DP75" s="104">
        <f t="shared" si="320"/>
        <v>1.7810161243340363</v>
      </c>
      <c r="DQ75" s="104">
        <f t="shared" si="320"/>
        <v>0.42628177800000006</v>
      </c>
      <c r="DR75" s="104">
        <f t="shared" si="320"/>
        <v>0.41924226240000001</v>
      </c>
      <c r="DS75" s="104">
        <f t="shared" si="320"/>
        <v>0.38326251599999994</v>
      </c>
      <c r="DT75" s="104">
        <f t="shared" si="320"/>
        <v>0.54857706637499981</v>
      </c>
      <c r="DU75" s="104">
        <f t="shared" si="320"/>
        <v>0.39577721039999997</v>
      </c>
      <c r="DV75" s="104">
        <f t="shared" si="320"/>
        <v>0.37856950560000002</v>
      </c>
      <c r="DW75" s="104">
        <f t="shared" si="320"/>
        <v>1.1970263181883873</v>
      </c>
      <c r="DX75" s="122">
        <f t="shared" si="320"/>
        <v>1.7101721028363108</v>
      </c>
      <c r="DZ75" s="203"/>
      <c r="EA75" s="203"/>
      <c r="EB75" s="214">
        <f t="shared" si="305"/>
        <v>1</v>
      </c>
      <c r="EC75" s="179" t="str">
        <f t="shared" si="305"/>
        <v>US</v>
      </c>
      <c r="ED75" s="104">
        <f>$D$21*ED157+$D$22*ED165+$D$23*ED173+$D$24*ED181+$D$25*ED189+$D$26*ED197+$D$27*ED205</f>
        <v>3.5473130368504182</v>
      </c>
      <c r="EE75" s="104">
        <f t="shared" ref="EE75:ES75" si="321">$D$21*EE157+$D$22*EE165+$D$23*EE173+$D$24*EE181+$D$25*EE189+$D$26*EE197+$D$27*EE205</f>
        <v>3.5796759961452786</v>
      </c>
      <c r="EF75" s="104">
        <f t="shared" si="321"/>
        <v>3.452437970003444</v>
      </c>
      <c r="EG75" s="104">
        <f t="shared" si="321"/>
        <v>1.2523241451291995</v>
      </c>
      <c r="EH75" s="104">
        <f t="shared" si="321"/>
        <v>3.5286468115222633</v>
      </c>
      <c r="EI75" s="104">
        <f t="shared" si="321"/>
        <v>3.4236513872139196</v>
      </c>
      <c r="EJ75" s="104">
        <f t="shared" si="321"/>
        <v>6.5141833293658831</v>
      </c>
      <c r="EK75" s="104">
        <f t="shared" si="321"/>
        <v>9.4132477403467725</v>
      </c>
      <c r="EL75" s="104">
        <f t="shared" si="321"/>
        <v>5.5773944840262093</v>
      </c>
      <c r="EM75" s="104">
        <f t="shared" si="321"/>
        <v>5.5855067584236044</v>
      </c>
      <c r="EN75" s="104">
        <f t="shared" si="321"/>
        <v>5.3948920848816542</v>
      </c>
      <c r="EO75" s="104">
        <f t="shared" si="321"/>
        <v>2.2696709847905234</v>
      </c>
      <c r="EP75" s="104">
        <f t="shared" si="321"/>
        <v>5.4832357199436865</v>
      </c>
      <c r="EQ75" s="104">
        <f t="shared" si="321"/>
        <v>5.3428208974840903</v>
      </c>
      <c r="ER75" s="104">
        <f t="shared" si="321"/>
        <v>10.458451124423567</v>
      </c>
      <c r="ES75" s="122">
        <f t="shared" si="321"/>
        <v>13.772181535355198</v>
      </c>
      <c r="EU75" s="203"/>
      <c r="EV75" s="203"/>
      <c r="EW75" s="214">
        <f t="shared" si="306"/>
        <v>1</v>
      </c>
      <c r="EX75" s="179" t="str">
        <f t="shared" si="306"/>
        <v>US</v>
      </c>
      <c r="EY75" s="104">
        <f>$CK$93*EY165+$CK$94*EY173+$CK$95*EY181+$CK$96*EY189+$CK$97*EY197+$CK$98*EY205+$CK$99*EY213+$CK$100*EY221</f>
        <v>26.761849486768575</v>
      </c>
      <c r="EZ75" s="104">
        <f t="shared" ref="EZ75:FN75" si="322">$CK$93*EZ165+$CK$94*EZ173+$CK$95*EZ181+$CK$96*EZ189+$CK$97*EZ197+$CK$98*EZ205+$CK$99*EZ213+$CK$100*EZ221</f>
        <v>26.800547985036655</v>
      </c>
      <c r="FA75" s="104">
        <f t="shared" si="322"/>
        <v>26.290221433219923</v>
      </c>
      <c r="FB75" s="104">
        <f t="shared" si="322"/>
        <v>8.132050738173076</v>
      </c>
      <c r="FC75" s="104">
        <f t="shared" si="322"/>
        <v>26.4522855494255</v>
      </c>
      <c r="FD75" s="104">
        <f t="shared" si="322"/>
        <v>26.299815390153398</v>
      </c>
      <c r="FE75" s="104">
        <f t="shared" si="322"/>
        <v>32.46223818408258</v>
      </c>
      <c r="FF75" s="104">
        <f t="shared" si="322"/>
        <v>77.304784900756331</v>
      </c>
      <c r="FG75" s="104">
        <f t="shared" si="322"/>
        <v>36.523828295649679</v>
      </c>
      <c r="FH75" s="104">
        <f t="shared" si="322"/>
        <v>36.627384707453402</v>
      </c>
      <c r="FI75" s="104">
        <f t="shared" si="322"/>
        <v>35.778849633958735</v>
      </c>
      <c r="FJ75" s="104">
        <f t="shared" si="322"/>
        <v>15.054511898421927</v>
      </c>
      <c r="FK75" s="104">
        <f t="shared" si="322"/>
        <v>36.077048429602165</v>
      </c>
      <c r="FL75" s="104">
        <f t="shared" si="322"/>
        <v>35.748042551090741</v>
      </c>
      <c r="FM75" s="104">
        <f t="shared" si="322"/>
        <v>45.866271351654518</v>
      </c>
      <c r="FN75" s="122">
        <f t="shared" si="322"/>
        <v>87.231666729812474</v>
      </c>
      <c r="FP75" s="203"/>
      <c r="FQ75" s="203"/>
      <c r="FR75" s="214">
        <f>FR67</f>
        <v>1</v>
      </c>
      <c r="FS75" s="179" t="str">
        <f t="shared" ref="FS75:FS79" si="323">FS67</f>
        <v>US</v>
      </c>
      <c r="FT75" s="104">
        <f>$Z$100*FT141+$Z$101*FT149+$Z$102*FT157+$Z$103*FT165+$Z$104*FT173</f>
        <v>0.54508446720000003</v>
      </c>
      <c r="FU75" s="104">
        <f t="shared" ref="FU75:GI75" si="324">$Z$100*FU141+$Z$101*FU149+$Z$102*FU157+$Z$103*FU165+$Z$104*FU173</f>
        <v>0.53643233280000002</v>
      </c>
      <c r="FV75" s="104">
        <f t="shared" si="324"/>
        <v>0.49144123392000005</v>
      </c>
      <c r="FW75" s="104">
        <f t="shared" si="324"/>
        <v>0.7541416646400001</v>
      </c>
      <c r="FX75" s="104">
        <f t="shared" si="324"/>
        <v>0.50701507583999994</v>
      </c>
      <c r="FY75" s="104">
        <f t="shared" si="324"/>
        <v>0.48624995328000004</v>
      </c>
      <c r="FZ75" s="104">
        <f t="shared" si="324"/>
        <v>1.5704812792287817</v>
      </c>
      <c r="GA75" s="104">
        <f t="shared" si="324"/>
        <v>3.2728890045845036</v>
      </c>
      <c r="GB75" s="104">
        <f t="shared" si="324"/>
        <v>1.00710844416</v>
      </c>
      <c r="GC75" s="104">
        <f t="shared" si="324"/>
        <v>0.99153460224000001</v>
      </c>
      <c r="GD75" s="104">
        <f t="shared" si="324"/>
        <v>0.90847411200000006</v>
      </c>
      <c r="GE75" s="104">
        <f t="shared" si="324"/>
        <v>0.35193277683200003</v>
      </c>
      <c r="GF75" s="104">
        <f t="shared" si="324"/>
        <v>0.93789136896000014</v>
      </c>
      <c r="GG75" s="104">
        <f t="shared" si="324"/>
        <v>0.89809155072000013</v>
      </c>
      <c r="GH75" s="104">
        <f t="shared" si="324"/>
        <v>2.2042562141153237</v>
      </c>
      <c r="GI75" s="122">
        <f t="shared" si="324"/>
        <v>3.142234029756664</v>
      </c>
      <c r="GK75" s="203"/>
      <c r="GL75" s="203"/>
      <c r="GM75" s="214">
        <f t="shared" si="308"/>
        <v>1</v>
      </c>
      <c r="GN75" s="179" t="str">
        <f t="shared" si="308"/>
        <v>US</v>
      </c>
      <c r="GO75" s="104">
        <f>$D$21*GO157+$D$22*GO165+$D$23*GO173+$D$24*GO181+$D$25*GO189+$D$26*GO197+$D$27*GO205</f>
        <v>4.509858362037563</v>
      </c>
      <c r="GP75" s="104">
        <f t="shared" ref="GP75:HD75" si="325">$D$21*GP157+$D$22*GP165+$D$23*GP173+$D$24*GP181+$D$25*GP189+$D$26*GP197+$D$27*GP205</f>
        <v>4.5343684618312441</v>
      </c>
      <c r="GQ75" s="104">
        <f t="shared" si="325"/>
        <v>4.3873078630691502</v>
      </c>
      <c r="GR75" s="104">
        <f t="shared" si="325"/>
        <v>0.31883554814948534</v>
      </c>
      <c r="GS75" s="104">
        <f t="shared" si="325"/>
        <v>4.436328062656516</v>
      </c>
      <c r="GT75" s="104">
        <f t="shared" si="325"/>
        <v>4.3873078630691502</v>
      </c>
      <c r="GU75" s="104">
        <f t="shared" si="325"/>
        <v>6.5773900253469924</v>
      </c>
      <c r="GV75" s="104">
        <f t="shared" si="325"/>
        <v>6.2661728043492504</v>
      </c>
      <c r="GW75" s="104">
        <f t="shared" si="325"/>
        <v>6.6667471438816142</v>
      </c>
      <c r="GX75" s="104">
        <f t="shared" si="325"/>
        <v>6.6912572436752971</v>
      </c>
      <c r="GY75" s="104">
        <f t="shared" si="325"/>
        <v>6.5196865451195194</v>
      </c>
      <c r="GZ75" s="104">
        <f t="shared" si="325"/>
        <v>1.1386983862481617</v>
      </c>
      <c r="HA75" s="104">
        <f t="shared" si="325"/>
        <v>6.5932168445005672</v>
      </c>
      <c r="HB75" s="104">
        <f t="shared" si="325"/>
        <v>6.4951764453258365</v>
      </c>
      <c r="HC75" s="104">
        <f t="shared" si="325"/>
        <v>9.3243348714209304</v>
      </c>
      <c r="HD75" s="122">
        <f t="shared" si="325"/>
        <v>8.219241613107064</v>
      </c>
      <c r="HF75" s="203"/>
      <c r="HG75" s="203"/>
      <c r="HH75" s="214">
        <f t="shared" si="309"/>
        <v>1</v>
      </c>
      <c r="HI75" s="179" t="str">
        <f t="shared" si="309"/>
        <v>US</v>
      </c>
      <c r="HJ75" s="104">
        <f>$CK$93*HJ165+$CK$94*HJ173+$CK$95*HJ181+$CK$96*HJ189+$CK$97*HJ197+$CK$98*HJ205+$CK$99*HJ213+$CK$100*HJ221</f>
        <v>1.2731416604717507</v>
      </c>
      <c r="HK75" s="104">
        <f t="shared" ref="HK75:HY75" si="326">$CK$93*HK165+$CK$94*HK173+$CK$95*HK181+$CK$96*HK189+$CK$97*HK197+$CK$98*HK205+$CK$99*HK213+$CK$100*HK221</f>
        <v>1.2564002861011141</v>
      </c>
      <c r="HL75" s="104">
        <f t="shared" si="326"/>
        <v>1.2906802431457509</v>
      </c>
      <c r="HM75" s="104">
        <f t="shared" si="326"/>
        <v>1.1758822474613853</v>
      </c>
      <c r="HN75" s="104">
        <f t="shared" si="326"/>
        <v>1.2731416604717507</v>
      </c>
      <c r="HO75" s="104">
        <f t="shared" si="326"/>
        <v>1.2914774514491147</v>
      </c>
      <c r="HP75" s="104">
        <f t="shared" si="326"/>
        <v>2.6911589739838817</v>
      </c>
      <c r="HQ75" s="104">
        <f t="shared" si="326"/>
        <v>2.6467136447228357</v>
      </c>
      <c r="HR75" s="104">
        <f t="shared" si="326"/>
        <v>2.0823080883858562</v>
      </c>
      <c r="HS75" s="104">
        <f t="shared" si="326"/>
        <v>2.0815108800824924</v>
      </c>
      <c r="HT75" s="104">
        <f t="shared" si="326"/>
        <v>2.1165880454304942</v>
      </c>
      <c r="HU75" s="104">
        <f t="shared" si="326"/>
        <v>1.1758822474613853</v>
      </c>
      <c r="HV75" s="104">
        <f t="shared" si="326"/>
        <v>2.0823080883858562</v>
      </c>
      <c r="HW75" s="104">
        <f t="shared" si="326"/>
        <v>2.1165880454304942</v>
      </c>
      <c r="HX75" s="104">
        <f t="shared" si="326"/>
        <v>3.2582213767635171</v>
      </c>
      <c r="HY75" s="122">
        <f t="shared" si="326"/>
        <v>3.1014185866641126</v>
      </c>
      <c r="IA75" s="203"/>
      <c r="IB75" s="203"/>
      <c r="IC75" s="214">
        <f t="shared" si="310"/>
        <v>1</v>
      </c>
      <c r="ID75" s="179" t="str">
        <f t="shared" si="310"/>
        <v>US</v>
      </c>
      <c r="IE75" s="104">
        <f>$CK$93*IE165+$CK$94*IE173+$CK$95*IE181+$CK$96*IE189+$CK$97*IE197+$CK$98*IE205+$CK$99*IE213+$CK$100*IE221</f>
        <v>0.88809004994710727</v>
      </c>
      <c r="IF75" s="104">
        <f t="shared" ref="IF75:IT75" si="327">$CK$93*IF165+$CK$94*IF173+$CK$95*IF181+$CK$96*IF189+$CK$97*IF197+$CK$98*IF205+$CK$99*IF213+$CK$100*IF221</f>
        <v>0.89446771637401656</v>
      </c>
      <c r="IG75" s="104">
        <f t="shared" si="327"/>
        <v>0.86337659254283394</v>
      </c>
      <c r="IH75" s="104">
        <f t="shared" si="327"/>
        <v>0</v>
      </c>
      <c r="II75" s="104">
        <f t="shared" si="327"/>
        <v>0.87852355030674345</v>
      </c>
      <c r="IJ75" s="104">
        <f t="shared" si="327"/>
        <v>0.85620171781256138</v>
      </c>
      <c r="IK75" s="104">
        <f t="shared" si="327"/>
        <v>1.1392106655066572</v>
      </c>
      <c r="IL75" s="104">
        <f t="shared" si="327"/>
        <v>1.2732560919552327</v>
      </c>
      <c r="IM75" s="104">
        <f t="shared" si="327"/>
        <v>1.4764297778294819</v>
      </c>
      <c r="IN75" s="104">
        <f t="shared" si="327"/>
        <v>1.4931711522001185</v>
      </c>
      <c r="IO75" s="104">
        <f t="shared" si="327"/>
        <v>1.4254084464142078</v>
      </c>
      <c r="IP75" s="104">
        <f t="shared" si="327"/>
        <v>0</v>
      </c>
      <c r="IQ75" s="104">
        <f t="shared" si="327"/>
        <v>1.4604856117622087</v>
      </c>
      <c r="IR75" s="104">
        <f t="shared" si="327"/>
        <v>1.4110586969536623</v>
      </c>
      <c r="IS75" s="104">
        <f t="shared" si="327"/>
        <v>1.9890347168923095</v>
      </c>
      <c r="IT75" s="122">
        <f t="shared" si="327"/>
        <v>1.9577528288697028</v>
      </c>
    </row>
    <row r="76" spans="4:254" x14ac:dyDescent="0.2">
      <c r="D76" s="203"/>
      <c r="E76" s="203"/>
      <c r="F76" s="214">
        <f t="shared" ref="F76:F79" si="328">F68</f>
        <v>0</v>
      </c>
      <c r="G76" s="179" t="str">
        <f t="shared" si="311"/>
        <v>CN</v>
      </c>
      <c r="H76" s="104">
        <f t="shared" si="312"/>
        <v>31.650143043309011</v>
      </c>
      <c r="I76" s="104">
        <f t="shared" si="312"/>
        <v>29.170510764709029</v>
      </c>
      <c r="J76" s="104">
        <f t="shared" si="312"/>
        <v>29.041156470328534</v>
      </c>
      <c r="K76" s="104">
        <f t="shared" si="312"/>
        <v>43.090793872465966</v>
      </c>
      <c r="L76" s="104">
        <f t="shared" si="312"/>
        <v>28.090611241457182</v>
      </c>
      <c r="M76" s="104">
        <f t="shared" si="312"/>
        <v>28.359954223536732</v>
      </c>
      <c r="N76" s="104">
        <f t="shared" si="312"/>
        <v>22.66916048972417</v>
      </c>
      <c r="O76" s="104">
        <f t="shared" si="312"/>
        <v>19.866506986170059</v>
      </c>
      <c r="P76" s="104">
        <f t="shared" si="312"/>
        <v>62.088165606438935</v>
      </c>
      <c r="Q76" s="104">
        <f t="shared" si="312"/>
        <v>57.203295565976092</v>
      </c>
      <c r="R76" s="104">
        <f t="shared" si="312"/>
        <v>56.977445711352999</v>
      </c>
      <c r="S76" s="104">
        <f t="shared" si="312"/>
        <v>83.92924089983569</v>
      </c>
      <c r="T76" s="104">
        <f t="shared" si="312"/>
        <v>55.090626917687054</v>
      </c>
      <c r="U76" s="104">
        <f t="shared" si="312"/>
        <v>55.632796030962069</v>
      </c>
      <c r="V76" s="104">
        <f t="shared" si="312"/>
        <v>41.855165572559599</v>
      </c>
      <c r="W76" s="122">
        <f t="shared" si="312"/>
        <v>25.25128739612904</v>
      </c>
      <c r="Y76" s="203"/>
      <c r="Z76" s="203"/>
      <c r="AA76" s="214">
        <f t="shared" ref="AA76:AA79" si="329">AA68</f>
        <v>0</v>
      </c>
      <c r="AB76" s="179" t="str">
        <f t="shared" si="313"/>
        <v>CN</v>
      </c>
      <c r="AC76" s="104">
        <f t="shared" si="314"/>
        <v>22.083843530216367</v>
      </c>
      <c r="AD76" s="104">
        <f t="shared" si="314"/>
        <v>22.599472896687711</v>
      </c>
      <c r="AE76" s="104">
        <f t="shared" si="314"/>
        <v>22.047840714575617</v>
      </c>
      <c r="AF76" s="104">
        <f t="shared" si="314"/>
        <v>26.252248292129671</v>
      </c>
      <c r="AG76" s="104">
        <f t="shared" si="314"/>
        <v>22.391655274213427</v>
      </c>
      <c r="AH76" s="104">
        <f t="shared" si="314"/>
        <v>22.015660115663845</v>
      </c>
      <c r="AI76" s="104">
        <f t="shared" si="314"/>
        <v>17.577300918603044</v>
      </c>
      <c r="AJ76" s="104">
        <f t="shared" si="314"/>
        <v>34.04151477124207</v>
      </c>
      <c r="AK76" s="104">
        <f t="shared" si="314"/>
        <v>42.390972768024326</v>
      </c>
      <c r="AL76" s="104">
        <f t="shared" si="314"/>
        <v>43.403675255234347</v>
      </c>
      <c r="AM76" s="104">
        <f t="shared" si="314"/>
        <v>42.350284654457724</v>
      </c>
      <c r="AN76" s="104">
        <f t="shared" si="314"/>
        <v>13.9467592151658</v>
      </c>
      <c r="AO76" s="104">
        <f t="shared" si="314"/>
        <v>43.017939608891538</v>
      </c>
      <c r="AP76" s="104">
        <f t="shared" si="314"/>
        <v>42.281299807365258</v>
      </c>
      <c r="AQ76" s="104">
        <f t="shared" si="314"/>
        <v>27.201519655373705</v>
      </c>
      <c r="AR76" s="122">
        <f t="shared" si="314"/>
        <v>39.303073324309963</v>
      </c>
      <c r="AT76" s="203"/>
      <c r="AU76" s="203"/>
      <c r="AV76" s="214">
        <f t="shared" ref="AV76:AV79" si="330">AV68</f>
        <v>0</v>
      </c>
      <c r="AW76" s="179" t="str">
        <f t="shared" si="315"/>
        <v>CN</v>
      </c>
      <c r="AX76" s="104">
        <f t="shared" si="316"/>
        <v>7.1943982624587894</v>
      </c>
      <c r="AY76" s="104">
        <f t="shared" si="316"/>
        <v>7.1019252770801415</v>
      </c>
      <c r="AZ76" s="104">
        <f t="shared" si="316"/>
        <v>6.879990112171388</v>
      </c>
      <c r="BA76" s="104">
        <f t="shared" si="316"/>
        <v>12.081595539720322</v>
      </c>
      <c r="BB76" s="104">
        <f t="shared" si="316"/>
        <v>6.8984847092471178</v>
      </c>
      <c r="BC76" s="104">
        <f t="shared" si="316"/>
        <v>6.8430009180199285</v>
      </c>
      <c r="BD76" s="104">
        <f t="shared" si="316"/>
        <v>23.337596552845305</v>
      </c>
      <c r="BE76" s="104">
        <f t="shared" si="316"/>
        <v>25.147337433083617</v>
      </c>
      <c r="BF76" s="104">
        <f t="shared" si="316"/>
        <v>14.018904583402993</v>
      </c>
      <c r="BG76" s="104">
        <f t="shared" si="316"/>
        <v>13.833958612645695</v>
      </c>
      <c r="BH76" s="104">
        <f t="shared" si="316"/>
        <v>13.408582879903914</v>
      </c>
      <c r="BI76" s="104">
        <f t="shared" si="316"/>
        <v>23.266588425373499</v>
      </c>
      <c r="BJ76" s="104">
        <f t="shared" si="316"/>
        <v>13.445572074055377</v>
      </c>
      <c r="BK76" s="104">
        <f t="shared" si="316"/>
        <v>13.316109894525265</v>
      </c>
      <c r="BL76" s="104">
        <f t="shared" si="316"/>
        <v>44.880804606931783</v>
      </c>
      <c r="BM76" s="122">
        <f t="shared" si="316"/>
        <v>38.096172508245182</v>
      </c>
      <c r="BO76" s="203"/>
      <c r="BP76" s="203"/>
      <c r="BQ76" s="214">
        <f t="shared" ref="BQ76:BQ79" si="331">BQ68</f>
        <v>0</v>
      </c>
      <c r="BR76" s="179" t="str">
        <f t="shared" si="317"/>
        <v>CN</v>
      </c>
      <c r="BS76" s="104">
        <f t="shared" si="318"/>
        <v>0.57113627594487282</v>
      </c>
      <c r="BT76" s="104">
        <f t="shared" si="318"/>
        <v>0.68788341998541558</v>
      </c>
      <c r="BU76" s="104">
        <f t="shared" si="318"/>
        <v>0.51287829515632477</v>
      </c>
      <c r="BV76" s="104">
        <f t="shared" si="318"/>
        <v>0.88609348458296056</v>
      </c>
      <c r="BW76" s="104">
        <f t="shared" si="318"/>
        <v>0.64846680996776718</v>
      </c>
      <c r="BX76" s="104">
        <f t="shared" si="318"/>
        <v>0.506636368643266</v>
      </c>
      <c r="BY76" s="104">
        <f t="shared" si="318"/>
        <v>3.6726671611808888</v>
      </c>
      <c r="BZ76" s="104">
        <f t="shared" si="318"/>
        <v>5.1328927475620088</v>
      </c>
      <c r="CA76" s="104">
        <f t="shared" si="318"/>
        <v>1.086095213272217</v>
      </c>
      <c r="CB76" s="104">
        <f t="shared" si="318"/>
        <v>1.3083771518761413</v>
      </c>
      <c r="CC76" s="104">
        <f t="shared" si="318"/>
        <v>0.97582117820817971</v>
      </c>
      <c r="CD76" s="104">
        <f t="shared" si="318"/>
        <v>1.4768224743049343</v>
      </c>
      <c r="CE76" s="104">
        <f t="shared" si="318"/>
        <v>1.2333584424877133</v>
      </c>
      <c r="CF76" s="104">
        <f t="shared" si="318"/>
        <v>0.9633373251820625</v>
      </c>
      <c r="CG76" s="104">
        <f t="shared" si="318"/>
        <v>5.1599808467853432</v>
      </c>
      <c r="CH76" s="122">
        <f t="shared" si="318"/>
        <v>6.7327357517326636</v>
      </c>
      <c r="CL76" s="218">
        <f t="shared" si="299"/>
        <v>0.21586482798306408</v>
      </c>
      <c r="CM76" s="184" t="str">
        <f t="shared" si="299"/>
        <v>CA, US</v>
      </c>
      <c r="CN76" s="128" t="e">
        <f t="shared" ca="1" si="298"/>
        <v>#NAME?</v>
      </c>
      <c r="CO76" s="128" t="e">
        <f t="shared" ca="1" si="298"/>
        <v>#NAME?</v>
      </c>
      <c r="CP76" s="128" t="e">
        <f t="shared" ca="1" si="298"/>
        <v>#NAME?</v>
      </c>
      <c r="CQ76" s="128" t="e">
        <f t="shared" ca="1" si="298"/>
        <v>#NAME?</v>
      </c>
      <c r="CR76" s="128" t="e">
        <f t="shared" ca="1" si="298"/>
        <v>#NAME?</v>
      </c>
      <c r="CS76" s="128" t="e">
        <f t="shared" ca="1" si="298"/>
        <v>#NAME?</v>
      </c>
      <c r="CT76" s="128" t="e">
        <f t="shared" ca="1" si="298"/>
        <v>#NAME?</v>
      </c>
      <c r="CU76" s="128" t="e">
        <f t="shared" ca="1" si="298"/>
        <v>#NAME?</v>
      </c>
      <c r="CV76" s="128" t="e">
        <f t="shared" ca="1" si="298"/>
        <v>#NAME?</v>
      </c>
      <c r="CW76" s="128" t="e">
        <f t="shared" ca="1" si="298"/>
        <v>#NAME?</v>
      </c>
      <c r="CX76" s="128" t="e">
        <f t="shared" ca="1" si="298"/>
        <v>#NAME?</v>
      </c>
      <c r="CY76" s="128" t="e">
        <f t="shared" ca="1" si="298"/>
        <v>#NAME?</v>
      </c>
      <c r="CZ76" s="128" t="e">
        <f t="shared" ca="1" si="298"/>
        <v>#NAME?</v>
      </c>
      <c r="DA76" s="128" t="e">
        <f t="shared" ca="1" si="298"/>
        <v>#NAME?</v>
      </c>
      <c r="DB76" s="128" t="e">
        <f t="shared" ca="1" si="298"/>
        <v>#NAME?</v>
      </c>
      <c r="DC76" s="129" t="e">
        <f t="shared" ca="1" si="298"/>
        <v>#NAME?</v>
      </c>
      <c r="DE76" s="203"/>
      <c r="DF76" s="203"/>
      <c r="DG76" s="214">
        <f t="shared" ref="DG76:DG79" si="332">DG68</f>
        <v>0</v>
      </c>
      <c r="DH76" s="179" t="str">
        <f t="shared" si="319"/>
        <v>CN</v>
      </c>
      <c r="DI76" s="104">
        <f t="shared" ref="DI76:DX79" si="333">$E$100*DI142+$E$101*DI150+$E$102*DI158+$E$103*DI166+$E$104*DI174</f>
        <v>0.45365767199999996</v>
      </c>
      <c r="DJ76" s="104">
        <f t="shared" si="333"/>
        <v>0.44740032479999986</v>
      </c>
      <c r="DK76" s="104">
        <f t="shared" si="333"/>
        <v>0.40829190479999994</v>
      </c>
      <c r="DL76" s="104">
        <f t="shared" si="333"/>
        <v>0.65829247964999993</v>
      </c>
      <c r="DM76" s="104">
        <f t="shared" si="333"/>
        <v>0.42237093600000003</v>
      </c>
      <c r="DN76" s="104">
        <f t="shared" si="333"/>
        <v>0.40359889440000002</v>
      </c>
      <c r="DO76" s="104">
        <f t="shared" si="333"/>
        <v>1.70659096250225</v>
      </c>
      <c r="DP76" s="104">
        <f t="shared" si="333"/>
        <v>3.5620322486680727</v>
      </c>
      <c r="DQ76" s="104">
        <f t="shared" si="333"/>
        <v>0.85256355600000011</v>
      </c>
      <c r="DR76" s="104">
        <f t="shared" si="333"/>
        <v>0.83848452480000002</v>
      </c>
      <c r="DS76" s="104">
        <f t="shared" si="333"/>
        <v>0.76652503199999988</v>
      </c>
      <c r="DT76" s="104">
        <f t="shared" si="333"/>
        <v>1.0971541327499996</v>
      </c>
      <c r="DU76" s="104">
        <f t="shared" si="333"/>
        <v>0.79155442079999994</v>
      </c>
      <c r="DV76" s="104">
        <f t="shared" si="333"/>
        <v>0.75713901120000004</v>
      </c>
      <c r="DW76" s="104">
        <f t="shared" si="333"/>
        <v>2.3940526363767747</v>
      </c>
      <c r="DX76" s="122">
        <f t="shared" si="333"/>
        <v>3.4203442056726217</v>
      </c>
      <c r="DZ76" s="203"/>
      <c r="EA76" s="203"/>
      <c r="EB76" s="214">
        <f t="shared" si="305"/>
        <v>0</v>
      </c>
      <c r="EC76" s="179" t="str">
        <f t="shared" si="305"/>
        <v>CN</v>
      </c>
      <c r="ED76" s="104">
        <f t="shared" ref="ED76:ES79" si="334">$D$21*ED158+$D$22*ED166+$D$23*ED174+$D$24*ED182+$D$25*ED190+$D$26*ED198+$D$27*ED206</f>
        <v>2.2305813341670313</v>
      </c>
      <c r="EE76" s="104">
        <f t="shared" si="334"/>
        <v>2.2509314448484434</v>
      </c>
      <c r="EF76" s="104">
        <f t="shared" si="334"/>
        <v>2.1709230657852228</v>
      </c>
      <c r="EG76" s="104">
        <f t="shared" si="334"/>
        <v>0.78747233002365236</v>
      </c>
      <c r="EH76" s="104">
        <f t="shared" si="334"/>
        <v>2.2188438491005016</v>
      </c>
      <c r="EI76" s="104">
        <f t="shared" si="334"/>
        <v>2.1528218118000999</v>
      </c>
      <c r="EJ76" s="104">
        <f t="shared" si="334"/>
        <v>4.0961752151219288</v>
      </c>
      <c r="EK76" s="104">
        <f t="shared" si="334"/>
        <v>5.9191321671882351</v>
      </c>
      <c r="EL76" s="104">
        <f t="shared" si="334"/>
        <v>3.5071142298738218</v>
      </c>
      <c r="EM76" s="104">
        <f t="shared" si="334"/>
        <v>3.5122152986716682</v>
      </c>
      <c r="EN76" s="104">
        <f t="shared" si="334"/>
        <v>3.3923551317216072</v>
      </c>
      <c r="EO76" s="104">
        <f t="shared" si="334"/>
        <v>1.4271888837499649</v>
      </c>
      <c r="EP76" s="104">
        <f t="shared" si="334"/>
        <v>3.4479063789091966</v>
      </c>
      <c r="EQ76" s="104">
        <f t="shared" si="334"/>
        <v>3.3596123155533322</v>
      </c>
      <c r="ER76" s="104">
        <f t="shared" si="334"/>
        <v>6.5763651586695619</v>
      </c>
      <c r="ES76" s="122">
        <f t="shared" si="334"/>
        <v>8.6600677031871829</v>
      </c>
      <c r="EU76" s="203"/>
      <c r="EV76" s="203"/>
      <c r="EW76" s="214">
        <f t="shared" si="306"/>
        <v>0</v>
      </c>
      <c r="EX76" s="179" t="str">
        <f t="shared" si="306"/>
        <v>CN</v>
      </c>
      <c r="EY76" s="104">
        <f t="shared" ref="EY76:FN79" si="335">$CK$93*EY166+$CK$94*EY174+$CK$95*EY182+$CK$96*EY190+$CK$97*EY198+$CK$98*EY206+$CK$99*EY214+$CK$100*EY222</f>
        <v>17.710195124663361</v>
      </c>
      <c r="EZ76" s="104">
        <f t="shared" si="335"/>
        <v>17.735804638523678</v>
      </c>
      <c r="FA76" s="104">
        <f t="shared" si="335"/>
        <v>17.398085722107254</v>
      </c>
      <c r="FB76" s="104">
        <f t="shared" si="335"/>
        <v>5.3815490371064758</v>
      </c>
      <c r="FC76" s="104">
        <f t="shared" si="335"/>
        <v>17.505334928561613</v>
      </c>
      <c r="FD76" s="104">
        <f t="shared" si="335"/>
        <v>17.404434717134421</v>
      </c>
      <c r="FE76" s="104">
        <f t="shared" si="335"/>
        <v>21.482542628738891</v>
      </c>
      <c r="FF76" s="104">
        <f t="shared" si="335"/>
        <v>51.15800480603621</v>
      </c>
      <c r="FG76" s="104">
        <f t="shared" si="335"/>
        <v>24.170382025930799</v>
      </c>
      <c r="FH76" s="104">
        <f t="shared" si="335"/>
        <v>24.238912575748021</v>
      </c>
      <c r="FI76" s="104">
        <f t="shared" si="335"/>
        <v>23.677377330243367</v>
      </c>
      <c r="FJ76" s="104">
        <f t="shared" si="335"/>
        <v>9.9626277085011736</v>
      </c>
      <c r="FK76" s="104">
        <f t="shared" si="335"/>
        <v>23.874716413978817</v>
      </c>
      <c r="FL76" s="104">
        <f t="shared" si="335"/>
        <v>23.656990120118611</v>
      </c>
      <c r="FM76" s="104">
        <f t="shared" si="335"/>
        <v>30.352932658117339</v>
      </c>
      <c r="FN76" s="122">
        <f t="shared" si="335"/>
        <v>57.727319615873284</v>
      </c>
      <c r="FP76" s="203"/>
      <c r="FQ76" s="203"/>
      <c r="FR76" s="214">
        <f t="shared" ref="FR76:FR79" si="336">FR68</f>
        <v>0</v>
      </c>
      <c r="FS76" s="179" t="str">
        <f t="shared" si="323"/>
        <v>CN</v>
      </c>
      <c r="FT76" s="104">
        <f t="shared" ref="FT76:GI79" si="337">$Z$100*FT142+$Z$101*FT150+$Z$102*FT158+$Z$103*FT166+$Z$104*FT174</f>
        <v>1.0901689344000001</v>
      </c>
      <c r="FU76" s="104">
        <f t="shared" si="337"/>
        <v>1.0728646656</v>
      </c>
      <c r="FV76" s="104">
        <f t="shared" si="337"/>
        <v>0.98288246784000011</v>
      </c>
      <c r="FW76" s="104">
        <f t="shared" si="337"/>
        <v>1.5082833292800002</v>
      </c>
      <c r="FX76" s="104">
        <f t="shared" si="337"/>
        <v>1.0140301516799999</v>
      </c>
      <c r="FY76" s="104">
        <f t="shared" si="337"/>
        <v>0.97249990656000007</v>
      </c>
      <c r="FZ76" s="104">
        <f t="shared" si="337"/>
        <v>3.1409625584575633</v>
      </c>
      <c r="GA76" s="104">
        <f t="shared" si="337"/>
        <v>6.5457780091690072</v>
      </c>
      <c r="GB76" s="104">
        <f t="shared" si="337"/>
        <v>2.01421688832</v>
      </c>
      <c r="GC76" s="104">
        <f t="shared" si="337"/>
        <v>1.98306920448</v>
      </c>
      <c r="GD76" s="104">
        <f t="shared" si="337"/>
        <v>1.8169482240000001</v>
      </c>
      <c r="GE76" s="104">
        <f t="shared" si="337"/>
        <v>0.70386555366400005</v>
      </c>
      <c r="GF76" s="104">
        <f t="shared" si="337"/>
        <v>1.8757827379200003</v>
      </c>
      <c r="GG76" s="104">
        <f t="shared" si="337"/>
        <v>1.7961831014400003</v>
      </c>
      <c r="GH76" s="104">
        <f t="shared" si="337"/>
        <v>4.4085124282306474</v>
      </c>
      <c r="GI76" s="122">
        <f t="shared" si="337"/>
        <v>6.284468059513328</v>
      </c>
      <c r="GK76" s="203"/>
      <c r="GL76" s="203"/>
      <c r="GM76" s="214">
        <f t="shared" si="308"/>
        <v>0</v>
      </c>
      <c r="GN76" s="179" t="str">
        <f t="shared" si="308"/>
        <v>CN</v>
      </c>
      <c r="GO76" s="104">
        <f t="shared" ref="GO76:HD79" si="338">$D$21*GO158+$D$22*GO166+$D$23*GO174+$D$24*GO182+$D$25*GO190+$D$26*GO198+$D$27*GO206</f>
        <v>2.8358382182785293</v>
      </c>
      <c r="GP76" s="104">
        <f t="shared" si="338"/>
        <v>2.8512503825083035</v>
      </c>
      <c r="GQ76" s="104">
        <f t="shared" si="338"/>
        <v>2.7587773971296561</v>
      </c>
      <c r="GR76" s="104">
        <f t="shared" si="338"/>
        <v>0.20048656968898479</v>
      </c>
      <c r="GS76" s="104">
        <f t="shared" si="338"/>
        <v>2.7896017255892054</v>
      </c>
      <c r="GT76" s="104">
        <f t="shared" si="338"/>
        <v>2.7587773971296561</v>
      </c>
      <c r="GU76" s="104">
        <f t="shared" si="338"/>
        <v>4.1359201360762441</v>
      </c>
      <c r="GV76" s="104">
        <f t="shared" si="338"/>
        <v>3.9402240368548291</v>
      </c>
      <c r="GW76" s="104">
        <f t="shared" si="338"/>
        <v>4.1921086704986958</v>
      </c>
      <c r="GX76" s="104">
        <f t="shared" si="338"/>
        <v>4.20752083472847</v>
      </c>
      <c r="GY76" s="104">
        <f t="shared" si="338"/>
        <v>4.0996356851200471</v>
      </c>
      <c r="GZ76" s="104">
        <f t="shared" si="338"/>
        <v>0.7160234631749457</v>
      </c>
      <c r="HA76" s="104">
        <f t="shared" si="338"/>
        <v>4.1458721778093723</v>
      </c>
      <c r="HB76" s="104">
        <f t="shared" si="338"/>
        <v>4.0842235208902729</v>
      </c>
      <c r="HC76" s="104">
        <f t="shared" si="338"/>
        <v>5.8632229807891374</v>
      </c>
      <c r="HD76" s="122">
        <f t="shared" si="338"/>
        <v>5.1683307147551929</v>
      </c>
      <c r="HF76" s="203"/>
      <c r="HG76" s="203"/>
      <c r="HH76" s="214">
        <f t="shared" si="309"/>
        <v>0</v>
      </c>
      <c r="HI76" s="179" t="str">
        <f t="shared" si="309"/>
        <v>CN</v>
      </c>
      <c r="HJ76" s="104">
        <f t="shared" ref="HJ76:HY79" si="339">$CK$93*HJ166+$CK$94*HJ174+$CK$95*HJ182+$CK$96*HJ190+$CK$97*HJ198+$CK$98*HJ206+$CK$99*HJ214+$CK$100*HJ222</f>
        <v>0.84252724160340442</v>
      </c>
      <c r="HK76" s="104">
        <f t="shared" si="339"/>
        <v>0.83144829853911428</v>
      </c>
      <c r="HL76" s="104">
        <f t="shared" si="339"/>
        <v>0.85413375338504183</v>
      </c>
      <c r="HM76" s="104">
        <f t="shared" si="339"/>
        <v>0.77816385808705169</v>
      </c>
      <c r="HN76" s="104">
        <f t="shared" si="339"/>
        <v>0.84252724160340442</v>
      </c>
      <c r="HO76" s="104">
        <f t="shared" si="339"/>
        <v>0.8546613221023891</v>
      </c>
      <c r="HP76" s="104">
        <f t="shared" si="339"/>
        <v>1.7809288765452331</v>
      </c>
      <c r="HQ76" s="104">
        <f t="shared" si="339"/>
        <v>1.7515162810524516</v>
      </c>
      <c r="HR76" s="104">
        <f t="shared" si="339"/>
        <v>1.3780094897107651</v>
      </c>
      <c r="HS76" s="104">
        <f t="shared" si="339"/>
        <v>1.3774819209934182</v>
      </c>
      <c r="HT76" s="104">
        <f t="shared" si="339"/>
        <v>1.4006949445566934</v>
      </c>
      <c r="HU76" s="104">
        <f t="shared" si="339"/>
        <v>0.77816385808705169</v>
      </c>
      <c r="HV76" s="104">
        <f t="shared" si="339"/>
        <v>1.3780094897107651</v>
      </c>
      <c r="HW76" s="104">
        <f t="shared" si="339"/>
        <v>1.4006949445566934</v>
      </c>
      <c r="HX76" s="104">
        <f t="shared" si="339"/>
        <v>2.1561938897519282</v>
      </c>
      <c r="HY76" s="122">
        <f t="shared" si="339"/>
        <v>2.0524264722524359</v>
      </c>
      <c r="IA76" s="203"/>
      <c r="IB76" s="203"/>
      <c r="IC76" s="214">
        <f t="shared" si="310"/>
        <v>0</v>
      </c>
      <c r="ID76" s="179" t="str">
        <f t="shared" si="310"/>
        <v>CN</v>
      </c>
      <c r="IE76" s="104">
        <f t="shared" ref="IE76:IT79" si="340">$CK$93*IE166+$CK$94*IE174+$CK$95*IE182+$CK$96*IE190+$CK$97*IE198+$CK$98*IE206+$CK$99*IE214+$CK$100*IE222</f>
        <v>0.58771155112472939</v>
      </c>
      <c r="IF76" s="104">
        <f t="shared" si="340"/>
        <v>0.59193210086350656</v>
      </c>
      <c r="IG76" s="104">
        <f t="shared" si="340"/>
        <v>0.57135692088696732</v>
      </c>
      <c r="IH76" s="104">
        <f t="shared" si="340"/>
        <v>0</v>
      </c>
      <c r="II76" s="104">
        <f t="shared" si="340"/>
        <v>0.58138072651656336</v>
      </c>
      <c r="IJ76" s="104">
        <f t="shared" si="340"/>
        <v>0.56660880243084311</v>
      </c>
      <c r="IK76" s="104">
        <f t="shared" si="340"/>
        <v>0.75389569708908266</v>
      </c>
      <c r="IL76" s="104">
        <f t="shared" si="340"/>
        <v>0.84260296895184017</v>
      </c>
      <c r="IM76" s="104">
        <f t="shared" si="340"/>
        <v>0.97705726452692876</v>
      </c>
      <c r="IN76" s="104">
        <f t="shared" si="340"/>
        <v>0.98813620759121901</v>
      </c>
      <c r="IO76" s="104">
        <f t="shared" si="340"/>
        <v>0.94329286661671086</v>
      </c>
      <c r="IP76" s="104">
        <f t="shared" si="340"/>
        <v>0</v>
      </c>
      <c r="IQ76" s="104">
        <f t="shared" si="340"/>
        <v>0.96650589017998556</v>
      </c>
      <c r="IR76" s="104">
        <f t="shared" si="340"/>
        <v>0.93379662970446198</v>
      </c>
      <c r="IS76" s="104">
        <f t="shared" si="340"/>
        <v>1.3162839497811485</v>
      </c>
      <c r="IT76" s="122">
        <f t="shared" si="340"/>
        <v>1.295582527742954</v>
      </c>
    </row>
    <row r="77" spans="4:254" x14ac:dyDescent="0.2">
      <c r="D77" s="203"/>
      <c r="E77" s="203"/>
      <c r="F77" s="214">
        <f t="shared" si="328"/>
        <v>0</v>
      </c>
      <c r="G77" s="179" t="str">
        <f t="shared" si="311"/>
        <v>JP</v>
      </c>
      <c r="H77" s="104">
        <f t="shared" si="312"/>
        <v>31.650143043309011</v>
      </c>
      <c r="I77" s="104">
        <f t="shared" si="312"/>
        <v>29.170510764709029</v>
      </c>
      <c r="J77" s="104">
        <f t="shared" si="312"/>
        <v>29.041156470328534</v>
      </c>
      <c r="K77" s="104">
        <f t="shared" si="312"/>
        <v>43.090793872465966</v>
      </c>
      <c r="L77" s="104">
        <f t="shared" si="312"/>
        <v>28.090611241457182</v>
      </c>
      <c r="M77" s="104">
        <f t="shared" si="312"/>
        <v>28.359954223536732</v>
      </c>
      <c r="N77" s="104">
        <f t="shared" si="312"/>
        <v>22.66916048972417</v>
      </c>
      <c r="O77" s="104">
        <f t="shared" si="312"/>
        <v>19.866506986170059</v>
      </c>
      <c r="P77" s="104">
        <f t="shared" si="312"/>
        <v>62.088165606438935</v>
      </c>
      <c r="Q77" s="104">
        <f t="shared" si="312"/>
        <v>57.203295565976092</v>
      </c>
      <c r="R77" s="104">
        <f t="shared" si="312"/>
        <v>56.977445711352999</v>
      </c>
      <c r="S77" s="104">
        <f t="shared" si="312"/>
        <v>83.92924089983569</v>
      </c>
      <c r="T77" s="104">
        <f t="shared" si="312"/>
        <v>55.090626917687054</v>
      </c>
      <c r="U77" s="104">
        <f t="shared" si="312"/>
        <v>55.632796030962069</v>
      </c>
      <c r="V77" s="104">
        <f t="shared" si="312"/>
        <v>41.855165572559599</v>
      </c>
      <c r="W77" s="122">
        <f t="shared" si="312"/>
        <v>25.25128739612904</v>
      </c>
      <c r="Y77" s="203"/>
      <c r="Z77" s="203"/>
      <c r="AA77" s="214">
        <f t="shared" si="329"/>
        <v>0</v>
      </c>
      <c r="AB77" s="179" t="str">
        <f t="shared" si="313"/>
        <v>JP</v>
      </c>
      <c r="AC77" s="104">
        <f t="shared" si="314"/>
        <v>22.083843530216367</v>
      </c>
      <c r="AD77" s="104">
        <f t="shared" si="314"/>
        <v>22.599472896687711</v>
      </c>
      <c r="AE77" s="104">
        <f t="shared" si="314"/>
        <v>22.047840714575617</v>
      </c>
      <c r="AF77" s="104">
        <f t="shared" si="314"/>
        <v>26.252248292129671</v>
      </c>
      <c r="AG77" s="104">
        <f t="shared" si="314"/>
        <v>22.391655274213427</v>
      </c>
      <c r="AH77" s="104">
        <f t="shared" si="314"/>
        <v>22.015660115663845</v>
      </c>
      <c r="AI77" s="104">
        <f t="shared" si="314"/>
        <v>17.577300918603044</v>
      </c>
      <c r="AJ77" s="104">
        <f t="shared" si="314"/>
        <v>34.04151477124207</v>
      </c>
      <c r="AK77" s="104">
        <f t="shared" si="314"/>
        <v>42.390972768024326</v>
      </c>
      <c r="AL77" s="104">
        <f t="shared" si="314"/>
        <v>43.403675255234347</v>
      </c>
      <c r="AM77" s="104">
        <f t="shared" si="314"/>
        <v>42.350284654457724</v>
      </c>
      <c r="AN77" s="104">
        <f t="shared" si="314"/>
        <v>13.9467592151658</v>
      </c>
      <c r="AO77" s="104">
        <f t="shared" si="314"/>
        <v>43.017939608891538</v>
      </c>
      <c r="AP77" s="104">
        <f t="shared" si="314"/>
        <v>42.281299807365258</v>
      </c>
      <c r="AQ77" s="104">
        <f t="shared" si="314"/>
        <v>27.201519655373705</v>
      </c>
      <c r="AR77" s="122">
        <f t="shared" si="314"/>
        <v>39.303073324309963</v>
      </c>
      <c r="AT77" s="203"/>
      <c r="AU77" s="203"/>
      <c r="AV77" s="214">
        <f t="shared" si="330"/>
        <v>0</v>
      </c>
      <c r="AW77" s="179" t="str">
        <f t="shared" si="315"/>
        <v>JP</v>
      </c>
      <c r="AX77" s="104">
        <f t="shared" si="316"/>
        <v>7.1943982624587894</v>
      </c>
      <c r="AY77" s="104">
        <f t="shared" si="316"/>
        <v>7.1019252770801415</v>
      </c>
      <c r="AZ77" s="104">
        <f t="shared" si="316"/>
        <v>6.879990112171388</v>
      </c>
      <c r="BA77" s="104">
        <f t="shared" si="316"/>
        <v>12.081595539720322</v>
      </c>
      <c r="BB77" s="104">
        <f t="shared" si="316"/>
        <v>6.8984847092471178</v>
      </c>
      <c r="BC77" s="104">
        <f t="shared" si="316"/>
        <v>6.8430009180199285</v>
      </c>
      <c r="BD77" s="104">
        <f t="shared" si="316"/>
        <v>23.337596552845305</v>
      </c>
      <c r="BE77" s="104">
        <f t="shared" si="316"/>
        <v>25.147337433083617</v>
      </c>
      <c r="BF77" s="104">
        <f t="shared" si="316"/>
        <v>14.018904583402993</v>
      </c>
      <c r="BG77" s="104">
        <f t="shared" si="316"/>
        <v>13.833958612645695</v>
      </c>
      <c r="BH77" s="104">
        <f t="shared" si="316"/>
        <v>13.408582879903914</v>
      </c>
      <c r="BI77" s="104">
        <f t="shared" si="316"/>
        <v>23.266588425373499</v>
      </c>
      <c r="BJ77" s="104">
        <f t="shared" si="316"/>
        <v>13.445572074055377</v>
      </c>
      <c r="BK77" s="104">
        <f t="shared" si="316"/>
        <v>13.316109894525265</v>
      </c>
      <c r="BL77" s="104">
        <f t="shared" si="316"/>
        <v>44.880804606931783</v>
      </c>
      <c r="BM77" s="122">
        <f t="shared" si="316"/>
        <v>38.096172508245182</v>
      </c>
      <c r="BO77" s="203"/>
      <c r="BP77" s="203"/>
      <c r="BQ77" s="214">
        <f t="shared" si="331"/>
        <v>0</v>
      </c>
      <c r="BR77" s="179" t="str">
        <f t="shared" si="317"/>
        <v>JP</v>
      </c>
      <c r="BS77" s="104">
        <f t="shared" si="318"/>
        <v>0.57113627594487282</v>
      </c>
      <c r="BT77" s="104">
        <f t="shared" si="318"/>
        <v>0.68788341998541558</v>
      </c>
      <c r="BU77" s="104">
        <f t="shared" si="318"/>
        <v>0.51287829515632477</v>
      </c>
      <c r="BV77" s="104">
        <f t="shared" si="318"/>
        <v>0.88609348458296056</v>
      </c>
      <c r="BW77" s="104">
        <f t="shared" si="318"/>
        <v>0.64846680996776718</v>
      </c>
      <c r="BX77" s="104">
        <f t="shared" si="318"/>
        <v>0.506636368643266</v>
      </c>
      <c r="BY77" s="104">
        <f t="shared" si="318"/>
        <v>3.6726671611808888</v>
      </c>
      <c r="BZ77" s="104">
        <f t="shared" si="318"/>
        <v>5.1328927475620088</v>
      </c>
      <c r="CA77" s="104">
        <f t="shared" si="318"/>
        <v>1.086095213272217</v>
      </c>
      <c r="CB77" s="104">
        <f t="shared" si="318"/>
        <v>1.3083771518761413</v>
      </c>
      <c r="CC77" s="104">
        <f t="shared" si="318"/>
        <v>0.97582117820817971</v>
      </c>
      <c r="CD77" s="104">
        <f t="shared" si="318"/>
        <v>1.4768224743049343</v>
      </c>
      <c r="CE77" s="104">
        <f t="shared" si="318"/>
        <v>1.2333584424877133</v>
      </c>
      <c r="CF77" s="104">
        <f t="shared" si="318"/>
        <v>0.9633373251820625</v>
      </c>
      <c r="CG77" s="104">
        <f t="shared" si="318"/>
        <v>5.1599808467853432</v>
      </c>
      <c r="CH77" s="122">
        <f t="shared" si="318"/>
        <v>6.7327357517326636</v>
      </c>
      <c r="DE77" s="203"/>
      <c r="DF77" s="203"/>
      <c r="DG77" s="214">
        <f t="shared" si="332"/>
        <v>0</v>
      </c>
      <c r="DH77" s="179" t="str">
        <f t="shared" si="319"/>
        <v>JP</v>
      </c>
      <c r="DI77" s="104">
        <f t="shared" si="333"/>
        <v>0.45365767199999996</v>
      </c>
      <c r="DJ77" s="104">
        <f t="shared" si="333"/>
        <v>0.44740032479999986</v>
      </c>
      <c r="DK77" s="104">
        <f t="shared" si="333"/>
        <v>0.40829190479999994</v>
      </c>
      <c r="DL77" s="104">
        <f t="shared" si="333"/>
        <v>0.65829247964999993</v>
      </c>
      <c r="DM77" s="104">
        <f t="shared" si="333"/>
        <v>0.42237093600000003</v>
      </c>
      <c r="DN77" s="104">
        <f t="shared" si="333"/>
        <v>0.40359889440000002</v>
      </c>
      <c r="DO77" s="104">
        <f t="shared" si="333"/>
        <v>1.70659096250225</v>
      </c>
      <c r="DP77" s="104">
        <f t="shared" si="333"/>
        <v>3.5620322486680727</v>
      </c>
      <c r="DQ77" s="104">
        <f t="shared" si="333"/>
        <v>0.85256355600000011</v>
      </c>
      <c r="DR77" s="104">
        <f t="shared" si="333"/>
        <v>0.83848452480000002</v>
      </c>
      <c r="DS77" s="104">
        <f t="shared" si="333"/>
        <v>0.76652503199999988</v>
      </c>
      <c r="DT77" s="104">
        <f t="shared" si="333"/>
        <v>1.0971541327499996</v>
      </c>
      <c r="DU77" s="104">
        <f t="shared" si="333"/>
        <v>0.79155442079999994</v>
      </c>
      <c r="DV77" s="104">
        <f t="shared" si="333"/>
        <v>0.75713901120000004</v>
      </c>
      <c r="DW77" s="104">
        <f t="shared" si="333"/>
        <v>2.3940526363767747</v>
      </c>
      <c r="DX77" s="122">
        <f t="shared" si="333"/>
        <v>3.4203442056726217</v>
      </c>
      <c r="DZ77" s="203"/>
      <c r="EA77" s="203"/>
      <c r="EB77" s="214">
        <f t="shared" si="305"/>
        <v>0</v>
      </c>
      <c r="EC77" s="179" t="str">
        <f t="shared" si="305"/>
        <v>JP</v>
      </c>
      <c r="ED77" s="104">
        <f t="shared" si="334"/>
        <v>2.2305813341670313</v>
      </c>
      <c r="EE77" s="104">
        <f t="shared" si="334"/>
        <v>2.2509314448484434</v>
      </c>
      <c r="EF77" s="104">
        <f t="shared" si="334"/>
        <v>2.1709230657852228</v>
      </c>
      <c r="EG77" s="104">
        <f t="shared" si="334"/>
        <v>0.78747233002365236</v>
      </c>
      <c r="EH77" s="104">
        <f t="shared" si="334"/>
        <v>2.2188438491005016</v>
      </c>
      <c r="EI77" s="104">
        <f t="shared" si="334"/>
        <v>2.1528218118000999</v>
      </c>
      <c r="EJ77" s="104">
        <f t="shared" si="334"/>
        <v>4.0961752151219288</v>
      </c>
      <c r="EK77" s="104">
        <f t="shared" si="334"/>
        <v>5.9191321671882351</v>
      </c>
      <c r="EL77" s="104">
        <f t="shared" si="334"/>
        <v>3.5071142298738218</v>
      </c>
      <c r="EM77" s="104">
        <f t="shared" si="334"/>
        <v>3.5122152986716682</v>
      </c>
      <c r="EN77" s="104">
        <f t="shared" si="334"/>
        <v>3.3923551317216072</v>
      </c>
      <c r="EO77" s="104">
        <f t="shared" si="334"/>
        <v>1.4271888837499649</v>
      </c>
      <c r="EP77" s="104">
        <f t="shared" si="334"/>
        <v>3.4479063789091966</v>
      </c>
      <c r="EQ77" s="104">
        <f t="shared" si="334"/>
        <v>3.3596123155533322</v>
      </c>
      <c r="ER77" s="104">
        <f t="shared" si="334"/>
        <v>6.5763651586695619</v>
      </c>
      <c r="ES77" s="122">
        <f t="shared" si="334"/>
        <v>8.6600677031871829</v>
      </c>
      <c r="EU77" s="203"/>
      <c r="EV77" s="203"/>
      <c r="EW77" s="214">
        <f t="shared" si="306"/>
        <v>0</v>
      </c>
      <c r="EX77" s="179" t="str">
        <f t="shared" si="306"/>
        <v>JP</v>
      </c>
      <c r="EY77" s="104">
        <f t="shared" si="335"/>
        <v>17.710195124663361</v>
      </c>
      <c r="EZ77" s="104">
        <f t="shared" si="335"/>
        <v>17.735804638523678</v>
      </c>
      <c r="FA77" s="104">
        <f t="shared" si="335"/>
        <v>17.398085722107254</v>
      </c>
      <c r="FB77" s="104">
        <f t="shared" si="335"/>
        <v>5.3815490371064758</v>
      </c>
      <c r="FC77" s="104">
        <f t="shared" si="335"/>
        <v>17.505334928561613</v>
      </c>
      <c r="FD77" s="104">
        <f t="shared" si="335"/>
        <v>17.404434717134421</v>
      </c>
      <c r="FE77" s="104">
        <f t="shared" si="335"/>
        <v>21.482542628738891</v>
      </c>
      <c r="FF77" s="104">
        <f t="shared" si="335"/>
        <v>51.15800480603621</v>
      </c>
      <c r="FG77" s="104">
        <f t="shared" si="335"/>
        <v>24.170382025930799</v>
      </c>
      <c r="FH77" s="104">
        <f t="shared" si="335"/>
        <v>24.238912575748021</v>
      </c>
      <c r="FI77" s="104">
        <f t="shared" si="335"/>
        <v>23.677377330243367</v>
      </c>
      <c r="FJ77" s="104">
        <f t="shared" si="335"/>
        <v>9.9626277085011736</v>
      </c>
      <c r="FK77" s="104">
        <f t="shared" si="335"/>
        <v>23.874716413978817</v>
      </c>
      <c r="FL77" s="104">
        <f t="shared" si="335"/>
        <v>23.656990120118611</v>
      </c>
      <c r="FM77" s="104">
        <f t="shared" si="335"/>
        <v>30.352932658117339</v>
      </c>
      <c r="FN77" s="122">
        <f t="shared" si="335"/>
        <v>57.727319615873284</v>
      </c>
      <c r="FP77" s="203"/>
      <c r="FQ77" s="203"/>
      <c r="FR77" s="214">
        <f t="shared" si="336"/>
        <v>0</v>
      </c>
      <c r="FS77" s="179" t="str">
        <f t="shared" si="323"/>
        <v>JP</v>
      </c>
      <c r="FT77" s="104">
        <f t="shared" si="337"/>
        <v>1.0901689344000001</v>
      </c>
      <c r="FU77" s="104">
        <f t="shared" si="337"/>
        <v>1.0728646656</v>
      </c>
      <c r="FV77" s="104">
        <f t="shared" si="337"/>
        <v>0.98288246784000011</v>
      </c>
      <c r="FW77" s="104">
        <f t="shared" si="337"/>
        <v>1.5082833292800002</v>
      </c>
      <c r="FX77" s="104">
        <f t="shared" si="337"/>
        <v>1.0140301516799999</v>
      </c>
      <c r="FY77" s="104">
        <f t="shared" si="337"/>
        <v>0.97249990656000007</v>
      </c>
      <c r="FZ77" s="104">
        <f t="shared" si="337"/>
        <v>3.1409625584575633</v>
      </c>
      <c r="GA77" s="104">
        <f t="shared" si="337"/>
        <v>6.5457780091690072</v>
      </c>
      <c r="GB77" s="104">
        <f t="shared" si="337"/>
        <v>2.01421688832</v>
      </c>
      <c r="GC77" s="104">
        <f t="shared" si="337"/>
        <v>1.98306920448</v>
      </c>
      <c r="GD77" s="104">
        <f t="shared" si="337"/>
        <v>1.8169482240000001</v>
      </c>
      <c r="GE77" s="104">
        <f t="shared" si="337"/>
        <v>0.70386555366400005</v>
      </c>
      <c r="GF77" s="104">
        <f t="shared" si="337"/>
        <v>1.8757827379200003</v>
      </c>
      <c r="GG77" s="104">
        <f t="shared" si="337"/>
        <v>1.7961831014400003</v>
      </c>
      <c r="GH77" s="104">
        <f t="shared" si="337"/>
        <v>4.4085124282306474</v>
      </c>
      <c r="GI77" s="122">
        <f t="shared" si="337"/>
        <v>6.284468059513328</v>
      </c>
      <c r="GK77" s="203"/>
      <c r="GL77" s="203"/>
      <c r="GM77" s="214">
        <f t="shared" si="308"/>
        <v>0</v>
      </c>
      <c r="GN77" s="179" t="str">
        <f t="shared" si="308"/>
        <v>JP</v>
      </c>
      <c r="GO77" s="104">
        <f t="shared" si="338"/>
        <v>2.8358382182785293</v>
      </c>
      <c r="GP77" s="104">
        <f t="shared" si="338"/>
        <v>2.8512503825083035</v>
      </c>
      <c r="GQ77" s="104">
        <f t="shared" si="338"/>
        <v>2.7587773971296561</v>
      </c>
      <c r="GR77" s="104">
        <f t="shared" si="338"/>
        <v>0.20048656968898479</v>
      </c>
      <c r="GS77" s="104">
        <f t="shared" si="338"/>
        <v>2.7896017255892054</v>
      </c>
      <c r="GT77" s="104">
        <f t="shared" si="338"/>
        <v>2.7587773971296561</v>
      </c>
      <c r="GU77" s="104">
        <f t="shared" si="338"/>
        <v>4.1359201360762441</v>
      </c>
      <c r="GV77" s="104">
        <f t="shared" si="338"/>
        <v>3.9402240368548291</v>
      </c>
      <c r="GW77" s="104">
        <f t="shared" si="338"/>
        <v>4.1921086704986958</v>
      </c>
      <c r="GX77" s="104">
        <f t="shared" si="338"/>
        <v>4.20752083472847</v>
      </c>
      <c r="GY77" s="104">
        <f t="shared" si="338"/>
        <v>4.0996356851200471</v>
      </c>
      <c r="GZ77" s="104">
        <f t="shared" si="338"/>
        <v>0.7160234631749457</v>
      </c>
      <c r="HA77" s="104">
        <f t="shared" si="338"/>
        <v>4.1458721778093723</v>
      </c>
      <c r="HB77" s="104">
        <f t="shared" si="338"/>
        <v>4.0842235208902729</v>
      </c>
      <c r="HC77" s="104">
        <f t="shared" si="338"/>
        <v>5.8632229807891374</v>
      </c>
      <c r="HD77" s="122">
        <f t="shared" si="338"/>
        <v>5.1683307147551929</v>
      </c>
      <c r="HF77" s="203"/>
      <c r="HG77" s="203"/>
      <c r="HH77" s="214">
        <f t="shared" si="309"/>
        <v>0</v>
      </c>
      <c r="HI77" s="179" t="str">
        <f t="shared" si="309"/>
        <v>JP</v>
      </c>
      <c r="HJ77" s="104">
        <f t="shared" si="339"/>
        <v>0.84252724160340442</v>
      </c>
      <c r="HK77" s="104">
        <f t="shared" si="339"/>
        <v>0.83144829853911428</v>
      </c>
      <c r="HL77" s="104">
        <f t="shared" si="339"/>
        <v>0.85413375338504183</v>
      </c>
      <c r="HM77" s="104">
        <f t="shared" si="339"/>
        <v>0.77816385808705169</v>
      </c>
      <c r="HN77" s="104">
        <f t="shared" si="339"/>
        <v>0.84252724160340442</v>
      </c>
      <c r="HO77" s="104">
        <f t="shared" si="339"/>
        <v>0.8546613221023891</v>
      </c>
      <c r="HP77" s="104">
        <f t="shared" si="339"/>
        <v>1.7809288765452331</v>
      </c>
      <c r="HQ77" s="104">
        <f t="shared" si="339"/>
        <v>1.7515162810524516</v>
      </c>
      <c r="HR77" s="104">
        <f t="shared" si="339"/>
        <v>1.3780094897107651</v>
      </c>
      <c r="HS77" s="104">
        <f t="shared" si="339"/>
        <v>1.3774819209934182</v>
      </c>
      <c r="HT77" s="104">
        <f t="shared" si="339"/>
        <v>1.4006949445566934</v>
      </c>
      <c r="HU77" s="104">
        <f t="shared" si="339"/>
        <v>0.77816385808705169</v>
      </c>
      <c r="HV77" s="104">
        <f t="shared" si="339"/>
        <v>1.3780094897107651</v>
      </c>
      <c r="HW77" s="104">
        <f t="shared" si="339"/>
        <v>1.4006949445566934</v>
      </c>
      <c r="HX77" s="104">
        <f t="shared" si="339"/>
        <v>2.1561938897519282</v>
      </c>
      <c r="HY77" s="122">
        <f t="shared" si="339"/>
        <v>2.0524264722524359</v>
      </c>
      <c r="IA77" s="203"/>
      <c r="IB77" s="203"/>
      <c r="IC77" s="214">
        <f t="shared" si="310"/>
        <v>0</v>
      </c>
      <c r="ID77" s="179" t="str">
        <f t="shared" si="310"/>
        <v>JP</v>
      </c>
      <c r="IE77" s="104">
        <f t="shared" si="340"/>
        <v>0.58771155112472939</v>
      </c>
      <c r="IF77" s="104">
        <f t="shared" si="340"/>
        <v>0.59193210086350656</v>
      </c>
      <c r="IG77" s="104">
        <f t="shared" si="340"/>
        <v>0.57135692088696732</v>
      </c>
      <c r="IH77" s="104">
        <f t="shared" si="340"/>
        <v>0</v>
      </c>
      <c r="II77" s="104">
        <f t="shared" si="340"/>
        <v>0.58138072651656336</v>
      </c>
      <c r="IJ77" s="104">
        <f t="shared" si="340"/>
        <v>0.56660880243084311</v>
      </c>
      <c r="IK77" s="104">
        <f t="shared" si="340"/>
        <v>0.75389569708908266</v>
      </c>
      <c r="IL77" s="104">
        <f t="shared" si="340"/>
        <v>0.84260296895184017</v>
      </c>
      <c r="IM77" s="104">
        <f t="shared" si="340"/>
        <v>0.97705726452692876</v>
      </c>
      <c r="IN77" s="104">
        <f t="shared" si="340"/>
        <v>0.98813620759121901</v>
      </c>
      <c r="IO77" s="104">
        <f t="shared" si="340"/>
        <v>0.94329286661671086</v>
      </c>
      <c r="IP77" s="104">
        <f t="shared" si="340"/>
        <v>0</v>
      </c>
      <c r="IQ77" s="104">
        <f t="shared" si="340"/>
        <v>0.96650589017998556</v>
      </c>
      <c r="IR77" s="104">
        <f t="shared" si="340"/>
        <v>0.93379662970446198</v>
      </c>
      <c r="IS77" s="104">
        <f t="shared" si="340"/>
        <v>1.3162839497811485</v>
      </c>
      <c r="IT77" s="122">
        <f t="shared" si="340"/>
        <v>1.295582527742954</v>
      </c>
    </row>
    <row r="78" spans="4:254" x14ac:dyDescent="0.2">
      <c r="D78" s="203"/>
      <c r="E78" s="203"/>
      <c r="F78" s="214">
        <f t="shared" si="328"/>
        <v>0</v>
      </c>
      <c r="G78" s="179" t="str">
        <f t="shared" si="311"/>
        <v>KR</v>
      </c>
      <c r="H78" s="104">
        <f t="shared" si="312"/>
        <v>31.650143043309011</v>
      </c>
      <c r="I78" s="104">
        <f t="shared" si="312"/>
        <v>29.170510764709029</v>
      </c>
      <c r="J78" s="104">
        <f t="shared" si="312"/>
        <v>29.041156470328534</v>
      </c>
      <c r="K78" s="104">
        <f t="shared" si="312"/>
        <v>43.090793872465966</v>
      </c>
      <c r="L78" s="104">
        <f t="shared" si="312"/>
        <v>28.090611241457182</v>
      </c>
      <c r="M78" s="104">
        <f t="shared" si="312"/>
        <v>28.359954223536732</v>
      </c>
      <c r="N78" s="104">
        <f t="shared" si="312"/>
        <v>22.66916048972417</v>
      </c>
      <c r="O78" s="104">
        <f t="shared" si="312"/>
        <v>19.866506986170059</v>
      </c>
      <c r="P78" s="104">
        <f t="shared" si="312"/>
        <v>62.088165606438935</v>
      </c>
      <c r="Q78" s="104">
        <f t="shared" si="312"/>
        <v>57.203295565976092</v>
      </c>
      <c r="R78" s="104">
        <f t="shared" si="312"/>
        <v>56.977445711352999</v>
      </c>
      <c r="S78" s="104">
        <f t="shared" si="312"/>
        <v>83.92924089983569</v>
      </c>
      <c r="T78" s="104">
        <f t="shared" si="312"/>
        <v>55.090626917687054</v>
      </c>
      <c r="U78" s="104">
        <f t="shared" si="312"/>
        <v>55.632796030962069</v>
      </c>
      <c r="V78" s="104">
        <f t="shared" si="312"/>
        <v>41.855165572559599</v>
      </c>
      <c r="W78" s="122">
        <f t="shared" si="312"/>
        <v>25.25128739612904</v>
      </c>
      <c r="Y78" s="203"/>
      <c r="Z78" s="203"/>
      <c r="AA78" s="214">
        <f t="shared" si="329"/>
        <v>0</v>
      </c>
      <c r="AB78" s="179" t="str">
        <f t="shared" si="313"/>
        <v>KR</v>
      </c>
      <c r="AC78" s="104">
        <f t="shared" si="314"/>
        <v>22.083843530216367</v>
      </c>
      <c r="AD78" s="104">
        <f t="shared" si="314"/>
        <v>22.599472896687711</v>
      </c>
      <c r="AE78" s="104">
        <f t="shared" si="314"/>
        <v>22.047840714575617</v>
      </c>
      <c r="AF78" s="104">
        <f t="shared" si="314"/>
        <v>26.252248292129671</v>
      </c>
      <c r="AG78" s="104">
        <f t="shared" si="314"/>
        <v>22.391655274213427</v>
      </c>
      <c r="AH78" s="104">
        <f t="shared" si="314"/>
        <v>22.015660115663845</v>
      </c>
      <c r="AI78" s="104">
        <f t="shared" si="314"/>
        <v>17.577300918603044</v>
      </c>
      <c r="AJ78" s="104">
        <f t="shared" si="314"/>
        <v>34.04151477124207</v>
      </c>
      <c r="AK78" s="104">
        <f t="shared" si="314"/>
        <v>42.390972768024326</v>
      </c>
      <c r="AL78" s="104">
        <f t="shared" si="314"/>
        <v>43.403675255234347</v>
      </c>
      <c r="AM78" s="104">
        <f t="shared" si="314"/>
        <v>42.350284654457724</v>
      </c>
      <c r="AN78" s="104">
        <f t="shared" si="314"/>
        <v>13.9467592151658</v>
      </c>
      <c r="AO78" s="104">
        <f t="shared" si="314"/>
        <v>43.017939608891538</v>
      </c>
      <c r="AP78" s="104">
        <f t="shared" si="314"/>
        <v>42.281299807365258</v>
      </c>
      <c r="AQ78" s="104">
        <f t="shared" si="314"/>
        <v>27.201519655373705</v>
      </c>
      <c r="AR78" s="122">
        <f t="shared" si="314"/>
        <v>39.303073324309963</v>
      </c>
      <c r="AT78" s="203"/>
      <c r="AU78" s="203"/>
      <c r="AV78" s="214">
        <f t="shared" si="330"/>
        <v>0</v>
      </c>
      <c r="AW78" s="179" t="str">
        <f t="shared" si="315"/>
        <v>KR</v>
      </c>
      <c r="AX78" s="104">
        <f t="shared" si="316"/>
        <v>7.1943982624587894</v>
      </c>
      <c r="AY78" s="104">
        <f t="shared" si="316"/>
        <v>7.1019252770801415</v>
      </c>
      <c r="AZ78" s="104">
        <f t="shared" si="316"/>
        <v>6.879990112171388</v>
      </c>
      <c r="BA78" s="104">
        <f t="shared" si="316"/>
        <v>12.081595539720322</v>
      </c>
      <c r="BB78" s="104">
        <f t="shared" si="316"/>
        <v>6.8984847092471178</v>
      </c>
      <c r="BC78" s="104">
        <f t="shared" si="316"/>
        <v>6.8430009180199285</v>
      </c>
      <c r="BD78" s="104">
        <f t="shared" si="316"/>
        <v>23.337596552845305</v>
      </c>
      <c r="BE78" s="104">
        <f t="shared" si="316"/>
        <v>25.147337433083617</v>
      </c>
      <c r="BF78" s="104">
        <f t="shared" si="316"/>
        <v>14.018904583402993</v>
      </c>
      <c r="BG78" s="104">
        <f t="shared" si="316"/>
        <v>13.833958612645695</v>
      </c>
      <c r="BH78" s="104">
        <f t="shared" si="316"/>
        <v>13.408582879903914</v>
      </c>
      <c r="BI78" s="104">
        <f t="shared" si="316"/>
        <v>23.266588425373499</v>
      </c>
      <c r="BJ78" s="104">
        <f t="shared" si="316"/>
        <v>13.445572074055377</v>
      </c>
      <c r="BK78" s="104">
        <f t="shared" si="316"/>
        <v>13.316109894525265</v>
      </c>
      <c r="BL78" s="104">
        <f t="shared" si="316"/>
        <v>44.880804606931783</v>
      </c>
      <c r="BM78" s="122">
        <f t="shared" si="316"/>
        <v>38.096172508245182</v>
      </c>
      <c r="BO78" s="203"/>
      <c r="BP78" s="203"/>
      <c r="BQ78" s="214">
        <f t="shared" si="331"/>
        <v>0</v>
      </c>
      <c r="BR78" s="179" t="str">
        <f t="shared" si="317"/>
        <v>KR</v>
      </c>
      <c r="BS78" s="104">
        <f t="shared" si="318"/>
        <v>0.57113627594487282</v>
      </c>
      <c r="BT78" s="104">
        <f t="shared" si="318"/>
        <v>0.68788341998541558</v>
      </c>
      <c r="BU78" s="104">
        <f t="shared" si="318"/>
        <v>0.51287829515632477</v>
      </c>
      <c r="BV78" s="104">
        <f t="shared" si="318"/>
        <v>0.88609348458296056</v>
      </c>
      <c r="BW78" s="104">
        <f t="shared" si="318"/>
        <v>0.64846680996776718</v>
      </c>
      <c r="BX78" s="104">
        <f t="shared" si="318"/>
        <v>0.506636368643266</v>
      </c>
      <c r="BY78" s="104">
        <f t="shared" si="318"/>
        <v>3.6726671611808888</v>
      </c>
      <c r="BZ78" s="104">
        <f t="shared" si="318"/>
        <v>5.1328927475620088</v>
      </c>
      <c r="CA78" s="104">
        <f t="shared" si="318"/>
        <v>1.086095213272217</v>
      </c>
      <c r="CB78" s="104">
        <f t="shared" si="318"/>
        <v>1.3083771518761413</v>
      </c>
      <c r="CC78" s="104">
        <f t="shared" si="318"/>
        <v>0.97582117820817971</v>
      </c>
      <c r="CD78" s="104">
        <f t="shared" si="318"/>
        <v>1.4768224743049343</v>
      </c>
      <c r="CE78" s="104">
        <f t="shared" si="318"/>
        <v>1.2333584424877133</v>
      </c>
      <c r="CF78" s="104">
        <f t="shared" si="318"/>
        <v>0.9633373251820625</v>
      </c>
      <c r="CG78" s="104">
        <f t="shared" si="318"/>
        <v>5.1599808467853432</v>
      </c>
      <c r="CH78" s="122">
        <f t="shared" si="318"/>
        <v>6.7327357517326636</v>
      </c>
      <c r="CL78" s="178"/>
      <c r="CM78" s="160" t="str">
        <f>BR89</f>
        <v>Road (km)</v>
      </c>
      <c r="CN78" s="161" t="str">
        <f>CN91</f>
        <v>BEV-100 PC</v>
      </c>
      <c r="CO78" s="161"/>
      <c r="CP78" s="161"/>
      <c r="CQ78" s="161"/>
      <c r="CR78" s="161"/>
      <c r="CS78" s="161"/>
      <c r="CT78" s="161"/>
      <c r="CU78" s="161"/>
      <c r="CV78" s="161" t="str">
        <f>CV91</f>
        <v>BEV-200 PC</v>
      </c>
      <c r="CW78" s="161"/>
      <c r="CX78" s="161"/>
      <c r="CY78" s="161"/>
      <c r="CZ78" s="161"/>
      <c r="DA78" s="161"/>
      <c r="DB78" s="161"/>
      <c r="DC78" s="162"/>
      <c r="DE78" s="203"/>
      <c r="DF78" s="203"/>
      <c r="DG78" s="214">
        <f t="shared" si="332"/>
        <v>0</v>
      </c>
      <c r="DH78" s="179" t="str">
        <f t="shared" si="319"/>
        <v>KR</v>
      </c>
      <c r="DI78" s="104">
        <f t="shared" si="333"/>
        <v>0.45365767199999996</v>
      </c>
      <c r="DJ78" s="104">
        <f t="shared" si="333"/>
        <v>0.44740032479999986</v>
      </c>
      <c r="DK78" s="104">
        <f t="shared" si="333"/>
        <v>0.40829190479999994</v>
      </c>
      <c r="DL78" s="104">
        <f t="shared" si="333"/>
        <v>0.65829247964999993</v>
      </c>
      <c r="DM78" s="104">
        <f t="shared" si="333"/>
        <v>0.42237093600000003</v>
      </c>
      <c r="DN78" s="104">
        <f t="shared" si="333"/>
        <v>0.40359889440000002</v>
      </c>
      <c r="DO78" s="104">
        <f t="shared" si="333"/>
        <v>1.70659096250225</v>
      </c>
      <c r="DP78" s="104">
        <f t="shared" si="333"/>
        <v>3.5620322486680727</v>
      </c>
      <c r="DQ78" s="104">
        <f t="shared" si="333"/>
        <v>0.85256355600000011</v>
      </c>
      <c r="DR78" s="104">
        <f t="shared" si="333"/>
        <v>0.83848452480000002</v>
      </c>
      <c r="DS78" s="104">
        <f t="shared" si="333"/>
        <v>0.76652503199999988</v>
      </c>
      <c r="DT78" s="104">
        <f t="shared" si="333"/>
        <v>1.0971541327499996</v>
      </c>
      <c r="DU78" s="104">
        <f t="shared" si="333"/>
        <v>0.79155442079999994</v>
      </c>
      <c r="DV78" s="104">
        <f t="shared" si="333"/>
        <v>0.75713901120000004</v>
      </c>
      <c r="DW78" s="104">
        <f t="shared" si="333"/>
        <v>2.3940526363767747</v>
      </c>
      <c r="DX78" s="122">
        <f t="shared" si="333"/>
        <v>3.4203442056726217</v>
      </c>
      <c r="DZ78" s="203"/>
      <c r="EA78" s="203"/>
      <c r="EB78" s="214">
        <f t="shared" si="305"/>
        <v>0</v>
      </c>
      <c r="EC78" s="179" t="str">
        <f t="shared" si="305"/>
        <v>KR</v>
      </c>
      <c r="ED78" s="104">
        <f t="shared" si="334"/>
        <v>2.2305813341670313</v>
      </c>
      <c r="EE78" s="104">
        <f t="shared" si="334"/>
        <v>2.2509314448484434</v>
      </c>
      <c r="EF78" s="104">
        <f t="shared" si="334"/>
        <v>2.1709230657852228</v>
      </c>
      <c r="EG78" s="104">
        <f t="shared" si="334"/>
        <v>0.78747233002365236</v>
      </c>
      <c r="EH78" s="104">
        <f t="shared" si="334"/>
        <v>2.2188438491005016</v>
      </c>
      <c r="EI78" s="104">
        <f t="shared" si="334"/>
        <v>2.1528218118000999</v>
      </c>
      <c r="EJ78" s="104">
        <f t="shared" si="334"/>
        <v>4.0961752151219288</v>
      </c>
      <c r="EK78" s="104">
        <f t="shared" si="334"/>
        <v>5.9191321671882351</v>
      </c>
      <c r="EL78" s="104">
        <f t="shared" si="334"/>
        <v>3.5071142298738218</v>
      </c>
      <c r="EM78" s="104">
        <f t="shared" si="334"/>
        <v>3.5122152986716682</v>
      </c>
      <c r="EN78" s="104">
        <f t="shared" si="334"/>
        <v>3.3923551317216072</v>
      </c>
      <c r="EO78" s="104">
        <f t="shared" si="334"/>
        <v>1.4271888837499649</v>
      </c>
      <c r="EP78" s="104">
        <f t="shared" si="334"/>
        <v>3.4479063789091966</v>
      </c>
      <c r="EQ78" s="104">
        <f t="shared" si="334"/>
        <v>3.3596123155533322</v>
      </c>
      <c r="ER78" s="104">
        <f t="shared" si="334"/>
        <v>6.5763651586695619</v>
      </c>
      <c r="ES78" s="122">
        <f t="shared" si="334"/>
        <v>8.6600677031871829</v>
      </c>
      <c r="EU78" s="203"/>
      <c r="EV78" s="203"/>
      <c r="EW78" s="214">
        <f t="shared" si="306"/>
        <v>0</v>
      </c>
      <c r="EX78" s="179" t="str">
        <f t="shared" si="306"/>
        <v>KR</v>
      </c>
      <c r="EY78" s="104">
        <f t="shared" si="335"/>
        <v>17.710195124663361</v>
      </c>
      <c r="EZ78" s="104">
        <f t="shared" si="335"/>
        <v>17.735804638523678</v>
      </c>
      <c r="FA78" s="104">
        <f t="shared" si="335"/>
        <v>17.398085722107254</v>
      </c>
      <c r="FB78" s="104">
        <f t="shared" si="335"/>
        <v>5.3815490371064758</v>
      </c>
      <c r="FC78" s="104">
        <f t="shared" si="335"/>
        <v>17.505334928561613</v>
      </c>
      <c r="FD78" s="104">
        <f t="shared" si="335"/>
        <v>17.404434717134421</v>
      </c>
      <c r="FE78" s="104">
        <f t="shared" si="335"/>
        <v>21.482542628738891</v>
      </c>
      <c r="FF78" s="104">
        <f t="shared" si="335"/>
        <v>51.15800480603621</v>
      </c>
      <c r="FG78" s="104">
        <f t="shared" si="335"/>
        <v>24.170382025930799</v>
      </c>
      <c r="FH78" s="104">
        <f t="shared" si="335"/>
        <v>24.238912575748021</v>
      </c>
      <c r="FI78" s="104">
        <f t="shared" si="335"/>
        <v>23.677377330243367</v>
      </c>
      <c r="FJ78" s="104">
        <f t="shared" si="335"/>
        <v>9.9626277085011736</v>
      </c>
      <c r="FK78" s="104">
        <f t="shared" si="335"/>
        <v>23.874716413978817</v>
      </c>
      <c r="FL78" s="104">
        <f t="shared" si="335"/>
        <v>23.656990120118611</v>
      </c>
      <c r="FM78" s="104">
        <f t="shared" si="335"/>
        <v>30.352932658117339</v>
      </c>
      <c r="FN78" s="122">
        <f t="shared" si="335"/>
        <v>57.727319615873284</v>
      </c>
      <c r="FP78" s="203"/>
      <c r="FQ78" s="203"/>
      <c r="FR78" s="214">
        <f t="shared" si="336"/>
        <v>0</v>
      </c>
      <c r="FS78" s="179" t="str">
        <f t="shared" si="323"/>
        <v>KR</v>
      </c>
      <c r="FT78" s="104">
        <f t="shared" si="337"/>
        <v>1.0901689344000001</v>
      </c>
      <c r="FU78" s="104">
        <f t="shared" si="337"/>
        <v>1.0728646656</v>
      </c>
      <c r="FV78" s="104">
        <f t="shared" si="337"/>
        <v>0.98288246784000011</v>
      </c>
      <c r="FW78" s="104">
        <f t="shared" si="337"/>
        <v>1.5082833292800002</v>
      </c>
      <c r="FX78" s="104">
        <f t="shared" si="337"/>
        <v>1.0140301516799999</v>
      </c>
      <c r="FY78" s="104">
        <f t="shared" si="337"/>
        <v>0.97249990656000007</v>
      </c>
      <c r="FZ78" s="104">
        <f t="shared" si="337"/>
        <v>3.1409625584575633</v>
      </c>
      <c r="GA78" s="104">
        <f t="shared" si="337"/>
        <v>6.5457780091690072</v>
      </c>
      <c r="GB78" s="104">
        <f t="shared" si="337"/>
        <v>2.01421688832</v>
      </c>
      <c r="GC78" s="104">
        <f t="shared" si="337"/>
        <v>1.98306920448</v>
      </c>
      <c r="GD78" s="104">
        <f t="shared" si="337"/>
        <v>1.8169482240000001</v>
      </c>
      <c r="GE78" s="104">
        <f t="shared" si="337"/>
        <v>0.70386555366400005</v>
      </c>
      <c r="GF78" s="104">
        <f t="shared" si="337"/>
        <v>1.8757827379200003</v>
      </c>
      <c r="GG78" s="104">
        <f t="shared" si="337"/>
        <v>1.7961831014400003</v>
      </c>
      <c r="GH78" s="104">
        <f t="shared" si="337"/>
        <v>4.4085124282306474</v>
      </c>
      <c r="GI78" s="122">
        <f t="shared" si="337"/>
        <v>6.284468059513328</v>
      </c>
      <c r="GK78" s="203"/>
      <c r="GL78" s="203"/>
      <c r="GM78" s="214">
        <f t="shared" si="308"/>
        <v>0</v>
      </c>
      <c r="GN78" s="179" t="str">
        <f t="shared" si="308"/>
        <v>KR</v>
      </c>
      <c r="GO78" s="104">
        <f t="shared" si="338"/>
        <v>2.8358382182785293</v>
      </c>
      <c r="GP78" s="104">
        <f t="shared" si="338"/>
        <v>2.8512503825083035</v>
      </c>
      <c r="GQ78" s="104">
        <f t="shared" si="338"/>
        <v>2.7587773971296561</v>
      </c>
      <c r="GR78" s="104">
        <f t="shared" si="338"/>
        <v>0.20048656968898479</v>
      </c>
      <c r="GS78" s="104">
        <f t="shared" si="338"/>
        <v>2.7896017255892054</v>
      </c>
      <c r="GT78" s="104">
        <f t="shared" si="338"/>
        <v>2.7587773971296561</v>
      </c>
      <c r="GU78" s="104">
        <f t="shared" si="338"/>
        <v>4.1359201360762441</v>
      </c>
      <c r="GV78" s="104">
        <f t="shared" si="338"/>
        <v>3.9402240368548291</v>
      </c>
      <c r="GW78" s="104">
        <f t="shared" si="338"/>
        <v>4.1921086704986958</v>
      </c>
      <c r="GX78" s="104">
        <f t="shared" si="338"/>
        <v>4.20752083472847</v>
      </c>
      <c r="GY78" s="104">
        <f t="shared" si="338"/>
        <v>4.0996356851200471</v>
      </c>
      <c r="GZ78" s="104">
        <f t="shared" si="338"/>
        <v>0.7160234631749457</v>
      </c>
      <c r="HA78" s="104">
        <f t="shared" si="338"/>
        <v>4.1458721778093723</v>
      </c>
      <c r="HB78" s="104">
        <f t="shared" si="338"/>
        <v>4.0842235208902729</v>
      </c>
      <c r="HC78" s="104">
        <f t="shared" si="338"/>
        <v>5.8632229807891374</v>
      </c>
      <c r="HD78" s="122">
        <f t="shared" si="338"/>
        <v>5.1683307147551929</v>
      </c>
      <c r="HF78" s="203"/>
      <c r="HG78" s="203"/>
      <c r="HH78" s="214">
        <f t="shared" si="309"/>
        <v>0</v>
      </c>
      <c r="HI78" s="179" t="str">
        <f t="shared" si="309"/>
        <v>KR</v>
      </c>
      <c r="HJ78" s="104">
        <f t="shared" si="339"/>
        <v>0.84252724160340442</v>
      </c>
      <c r="HK78" s="104">
        <f t="shared" si="339"/>
        <v>0.83144829853911428</v>
      </c>
      <c r="HL78" s="104">
        <f t="shared" si="339"/>
        <v>0.85413375338504183</v>
      </c>
      <c r="HM78" s="104">
        <f t="shared" si="339"/>
        <v>0.77816385808705169</v>
      </c>
      <c r="HN78" s="104">
        <f t="shared" si="339"/>
        <v>0.84252724160340442</v>
      </c>
      <c r="HO78" s="104">
        <f t="shared" si="339"/>
        <v>0.8546613221023891</v>
      </c>
      <c r="HP78" s="104">
        <f t="shared" si="339"/>
        <v>1.7809288765452331</v>
      </c>
      <c r="HQ78" s="104">
        <f t="shared" si="339"/>
        <v>1.7515162810524516</v>
      </c>
      <c r="HR78" s="104">
        <f t="shared" si="339"/>
        <v>1.3780094897107651</v>
      </c>
      <c r="HS78" s="104">
        <f t="shared" si="339"/>
        <v>1.3774819209934182</v>
      </c>
      <c r="HT78" s="104">
        <f t="shared" si="339"/>
        <v>1.4006949445566934</v>
      </c>
      <c r="HU78" s="104">
        <f t="shared" si="339"/>
        <v>0.77816385808705169</v>
      </c>
      <c r="HV78" s="104">
        <f t="shared" si="339"/>
        <v>1.3780094897107651</v>
      </c>
      <c r="HW78" s="104">
        <f t="shared" si="339"/>
        <v>1.4006949445566934</v>
      </c>
      <c r="HX78" s="104">
        <f t="shared" si="339"/>
        <v>2.1561938897519282</v>
      </c>
      <c r="HY78" s="122">
        <f t="shared" si="339"/>
        <v>2.0524264722524359</v>
      </c>
      <c r="IA78" s="203"/>
      <c r="IB78" s="203"/>
      <c r="IC78" s="214">
        <f t="shared" si="310"/>
        <v>0</v>
      </c>
      <c r="ID78" s="179" t="str">
        <f t="shared" si="310"/>
        <v>KR</v>
      </c>
      <c r="IE78" s="104">
        <f t="shared" si="340"/>
        <v>0.58771155112472939</v>
      </c>
      <c r="IF78" s="104">
        <f t="shared" si="340"/>
        <v>0.59193210086350656</v>
      </c>
      <c r="IG78" s="104">
        <f t="shared" si="340"/>
        <v>0.57135692088696732</v>
      </c>
      <c r="IH78" s="104">
        <f t="shared" si="340"/>
        <v>0</v>
      </c>
      <c r="II78" s="104">
        <f t="shared" si="340"/>
        <v>0.58138072651656336</v>
      </c>
      <c r="IJ78" s="104">
        <f t="shared" si="340"/>
        <v>0.56660880243084311</v>
      </c>
      <c r="IK78" s="104">
        <f t="shared" si="340"/>
        <v>0.75389569708908266</v>
      </c>
      <c r="IL78" s="104">
        <f t="shared" si="340"/>
        <v>0.84260296895184017</v>
      </c>
      <c r="IM78" s="104">
        <f t="shared" si="340"/>
        <v>0.97705726452692876</v>
      </c>
      <c r="IN78" s="104">
        <f t="shared" si="340"/>
        <v>0.98813620759121901</v>
      </c>
      <c r="IO78" s="104">
        <f t="shared" si="340"/>
        <v>0.94329286661671086</v>
      </c>
      <c r="IP78" s="104">
        <f t="shared" si="340"/>
        <v>0</v>
      </c>
      <c r="IQ78" s="104">
        <f t="shared" si="340"/>
        <v>0.96650589017998556</v>
      </c>
      <c r="IR78" s="104">
        <f t="shared" si="340"/>
        <v>0.93379662970446198</v>
      </c>
      <c r="IS78" s="104">
        <f t="shared" si="340"/>
        <v>1.3162839497811485</v>
      </c>
      <c r="IT78" s="122">
        <f t="shared" si="340"/>
        <v>1.295582527742954</v>
      </c>
    </row>
    <row r="79" spans="4:254" x14ac:dyDescent="0.2">
      <c r="D79" s="203"/>
      <c r="E79" s="203"/>
      <c r="F79" s="218">
        <f t="shared" si="328"/>
        <v>0</v>
      </c>
      <c r="G79" s="184" t="str">
        <f t="shared" si="311"/>
        <v>RER</v>
      </c>
      <c r="H79" s="128">
        <f t="shared" si="312"/>
        <v>31.650143043309011</v>
      </c>
      <c r="I79" s="128">
        <f t="shared" si="312"/>
        <v>29.170510764709029</v>
      </c>
      <c r="J79" s="128">
        <f t="shared" si="312"/>
        <v>29.041156470328534</v>
      </c>
      <c r="K79" s="128">
        <f t="shared" si="312"/>
        <v>43.090793872465966</v>
      </c>
      <c r="L79" s="128">
        <f t="shared" si="312"/>
        <v>28.090611241457182</v>
      </c>
      <c r="M79" s="128">
        <f t="shared" si="312"/>
        <v>28.359954223536732</v>
      </c>
      <c r="N79" s="128">
        <f t="shared" si="312"/>
        <v>22.66916048972417</v>
      </c>
      <c r="O79" s="128">
        <f t="shared" si="312"/>
        <v>19.866506986170059</v>
      </c>
      <c r="P79" s="128">
        <f t="shared" si="312"/>
        <v>62.088165606438935</v>
      </c>
      <c r="Q79" s="128">
        <f t="shared" si="312"/>
        <v>57.203295565976092</v>
      </c>
      <c r="R79" s="128">
        <f t="shared" si="312"/>
        <v>56.977445711352999</v>
      </c>
      <c r="S79" s="128">
        <f t="shared" si="312"/>
        <v>83.92924089983569</v>
      </c>
      <c r="T79" s="128">
        <f t="shared" si="312"/>
        <v>55.090626917687054</v>
      </c>
      <c r="U79" s="128">
        <f t="shared" si="312"/>
        <v>55.632796030962069</v>
      </c>
      <c r="V79" s="128">
        <f t="shared" si="312"/>
        <v>41.855165572559599</v>
      </c>
      <c r="W79" s="129">
        <f t="shared" si="312"/>
        <v>25.25128739612904</v>
      </c>
      <c r="Y79" s="203"/>
      <c r="Z79" s="203"/>
      <c r="AA79" s="218">
        <f t="shared" si="329"/>
        <v>0</v>
      </c>
      <c r="AB79" s="184" t="str">
        <f t="shared" si="313"/>
        <v>RER</v>
      </c>
      <c r="AC79" s="128">
        <f t="shared" si="314"/>
        <v>22.083843530216367</v>
      </c>
      <c r="AD79" s="128">
        <f t="shared" si="314"/>
        <v>22.599472896687711</v>
      </c>
      <c r="AE79" s="128">
        <f t="shared" si="314"/>
        <v>22.047840714575617</v>
      </c>
      <c r="AF79" s="128">
        <f t="shared" si="314"/>
        <v>26.252248292129671</v>
      </c>
      <c r="AG79" s="128">
        <f t="shared" si="314"/>
        <v>22.391655274213427</v>
      </c>
      <c r="AH79" s="128">
        <f t="shared" si="314"/>
        <v>22.015660115663845</v>
      </c>
      <c r="AI79" s="128">
        <f t="shared" si="314"/>
        <v>17.577300918603044</v>
      </c>
      <c r="AJ79" s="128">
        <f t="shared" si="314"/>
        <v>34.04151477124207</v>
      </c>
      <c r="AK79" s="128">
        <f t="shared" si="314"/>
        <v>42.390972768024326</v>
      </c>
      <c r="AL79" s="128">
        <f t="shared" si="314"/>
        <v>43.403675255234347</v>
      </c>
      <c r="AM79" s="128">
        <f t="shared" si="314"/>
        <v>42.350284654457724</v>
      </c>
      <c r="AN79" s="128">
        <f t="shared" si="314"/>
        <v>13.9467592151658</v>
      </c>
      <c r="AO79" s="128">
        <f t="shared" si="314"/>
        <v>43.017939608891538</v>
      </c>
      <c r="AP79" s="128">
        <f t="shared" si="314"/>
        <v>42.281299807365258</v>
      </c>
      <c r="AQ79" s="128">
        <f t="shared" si="314"/>
        <v>27.201519655373705</v>
      </c>
      <c r="AR79" s="129">
        <f t="shared" si="314"/>
        <v>39.303073324309963</v>
      </c>
      <c r="AT79" s="203"/>
      <c r="AU79" s="203"/>
      <c r="AV79" s="218">
        <f t="shared" si="330"/>
        <v>0</v>
      </c>
      <c r="AW79" s="184" t="str">
        <f t="shared" si="315"/>
        <v>RER</v>
      </c>
      <c r="AX79" s="128">
        <f t="shared" si="316"/>
        <v>7.1943982624587894</v>
      </c>
      <c r="AY79" s="128">
        <f t="shared" si="316"/>
        <v>7.1019252770801415</v>
      </c>
      <c r="AZ79" s="128">
        <f t="shared" si="316"/>
        <v>6.879990112171388</v>
      </c>
      <c r="BA79" s="128">
        <f t="shared" si="316"/>
        <v>12.081595539720322</v>
      </c>
      <c r="BB79" s="128">
        <f t="shared" si="316"/>
        <v>6.8984847092471178</v>
      </c>
      <c r="BC79" s="128">
        <f t="shared" si="316"/>
        <v>6.8430009180199285</v>
      </c>
      <c r="BD79" s="128">
        <f t="shared" si="316"/>
        <v>23.337596552845305</v>
      </c>
      <c r="BE79" s="128">
        <f t="shared" si="316"/>
        <v>25.147337433083617</v>
      </c>
      <c r="BF79" s="128">
        <f t="shared" si="316"/>
        <v>14.018904583402993</v>
      </c>
      <c r="BG79" s="128">
        <f t="shared" si="316"/>
        <v>13.833958612645695</v>
      </c>
      <c r="BH79" s="128">
        <f t="shared" si="316"/>
        <v>13.408582879903914</v>
      </c>
      <c r="BI79" s="128">
        <f t="shared" si="316"/>
        <v>23.266588425373499</v>
      </c>
      <c r="BJ79" s="128">
        <f t="shared" si="316"/>
        <v>13.445572074055377</v>
      </c>
      <c r="BK79" s="128">
        <f t="shared" si="316"/>
        <v>13.316109894525265</v>
      </c>
      <c r="BL79" s="128">
        <f t="shared" si="316"/>
        <v>44.880804606931783</v>
      </c>
      <c r="BM79" s="129">
        <f t="shared" si="316"/>
        <v>38.096172508245182</v>
      </c>
      <c r="BO79" s="203"/>
      <c r="BP79" s="203"/>
      <c r="BQ79" s="218">
        <f t="shared" si="331"/>
        <v>0</v>
      </c>
      <c r="BR79" s="184" t="str">
        <f t="shared" si="317"/>
        <v>RER</v>
      </c>
      <c r="BS79" s="128">
        <f t="shared" si="318"/>
        <v>0.57113627594487282</v>
      </c>
      <c r="BT79" s="128">
        <f t="shared" si="318"/>
        <v>0.68788341998541558</v>
      </c>
      <c r="BU79" s="128">
        <f t="shared" si="318"/>
        <v>0.51287829515632477</v>
      </c>
      <c r="BV79" s="128">
        <f t="shared" si="318"/>
        <v>0.88609348458296056</v>
      </c>
      <c r="BW79" s="128">
        <f t="shared" si="318"/>
        <v>0.64846680996776718</v>
      </c>
      <c r="BX79" s="128">
        <f t="shared" si="318"/>
        <v>0.506636368643266</v>
      </c>
      <c r="BY79" s="128">
        <f t="shared" si="318"/>
        <v>3.6726671611808888</v>
      </c>
      <c r="BZ79" s="128">
        <f t="shared" si="318"/>
        <v>5.1328927475620088</v>
      </c>
      <c r="CA79" s="128">
        <f t="shared" si="318"/>
        <v>1.086095213272217</v>
      </c>
      <c r="CB79" s="128">
        <f t="shared" si="318"/>
        <v>1.3083771518761413</v>
      </c>
      <c r="CC79" s="128">
        <f t="shared" si="318"/>
        <v>0.97582117820817971</v>
      </c>
      <c r="CD79" s="128">
        <f t="shared" si="318"/>
        <v>1.4768224743049343</v>
      </c>
      <c r="CE79" s="128">
        <f t="shared" si="318"/>
        <v>1.2333584424877133</v>
      </c>
      <c r="CF79" s="128">
        <f t="shared" si="318"/>
        <v>0.9633373251820625</v>
      </c>
      <c r="CG79" s="128">
        <f t="shared" si="318"/>
        <v>5.1599808467853432</v>
      </c>
      <c r="CH79" s="129">
        <f t="shared" si="318"/>
        <v>6.7327357517326636</v>
      </c>
      <c r="CL79" s="177" t="str">
        <f t="shared" ref="CL79:DC79" si="341">CL68</f>
        <v>Ally-shoring</v>
      </c>
      <c r="CM79" s="179" t="str">
        <f t="shared" si="341"/>
        <v>Cell-&gt;Pack (tkm)</v>
      </c>
      <c r="CN79" s="159" t="str">
        <f t="shared" si="341"/>
        <v>NMC622</v>
      </c>
      <c r="CO79" s="159" t="str">
        <f t="shared" si="341"/>
        <v>NMC811</v>
      </c>
      <c r="CP79" s="159" t="str">
        <f t="shared" si="341"/>
        <v>NCA (I)</v>
      </c>
      <c r="CQ79" s="159" t="str">
        <f t="shared" si="341"/>
        <v>LFP(II)</v>
      </c>
      <c r="CR79" s="159" t="str">
        <f t="shared" si="341"/>
        <v>NMC955</v>
      </c>
      <c r="CS79" s="159" t="str">
        <f t="shared" si="341"/>
        <v>NCA955</v>
      </c>
      <c r="CT79" s="159" t="str">
        <f t="shared" si="341"/>
        <v>Li-S</v>
      </c>
      <c r="CU79" s="159" t="str">
        <f t="shared" si="341"/>
        <v>Li-air</v>
      </c>
      <c r="CV79" s="159" t="str">
        <f t="shared" si="341"/>
        <v>NMC622</v>
      </c>
      <c r="CW79" s="159" t="str">
        <f t="shared" si="341"/>
        <v>NMC811</v>
      </c>
      <c r="CX79" s="159" t="str">
        <f t="shared" si="341"/>
        <v>NCA (I)</v>
      </c>
      <c r="CY79" s="159" t="str">
        <f t="shared" si="341"/>
        <v>LFP(II)</v>
      </c>
      <c r="CZ79" s="159" t="str">
        <f t="shared" si="341"/>
        <v>NMC955</v>
      </c>
      <c r="DA79" s="159" t="str">
        <f t="shared" si="341"/>
        <v>NCA955</v>
      </c>
      <c r="DB79" s="159" t="str">
        <f t="shared" si="341"/>
        <v>Li-S</v>
      </c>
      <c r="DC79" s="164" t="str">
        <f t="shared" si="341"/>
        <v>Li-air</v>
      </c>
      <c r="DE79" s="203"/>
      <c r="DF79" s="203"/>
      <c r="DG79" s="218">
        <f t="shared" si="332"/>
        <v>0</v>
      </c>
      <c r="DH79" s="184" t="str">
        <f t="shared" si="319"/>
        <v>RER</v>
      </c>
      <c r="DI79" s="128">
        <f t="shared" si="333"/>
        <v>0.45365767199999996</v>
      </c>
      <c r="DJ79" s="128">
        <f t="shared" si="333"/>
        <v>0.44740032479999986</v>
      </c>
      <c r="DK79" s="128">
        <f t="shared" si="333"/>
        <v>0.40829190479999994</v>
      </c>
      <c r="DL79" s="128">
        <f t="shared" si="333"/>
        <v>0.65829247964999993</v>
      </c>
      <c r="DM79" s="128">
        <f t="shared" si="333"/>
        <v>0.42237093600000003</v>
      </c>
      <c r="DN79" s="128">
        <f t="shared" si="333"/>
        <v>0.40359889440000002</v>
      </c>
      <c r="DO79" s="128">
        <f t="shared" si="333"/>
        <v>1.70659096250225</v>
      </c>
      <c r="DP79" s="128">
        <f t="shared" si="333"/>
        <v>3.5620322486680727</v>
      </c>
      <c r="DQ79" s="128">
        <f t="shared" si="333"/>
        <v>0.85256355600000011</v>
      </c>
      <c r="DR79" s="128">
        <f t="shared" si="333"/>
        <v>0.83848452480000002</v>
      </c>
      <c r="DS79" s="128">
        <f t="shared" si="333"/>
        <v>0.76652503199999988</v>
      </c>
      <c r="DT79" s="128">
        <f t="shared" si="333"/>
        <v>1.0971541327499996</v>
      </c>
      <c r="DU79" s="128">
        <f t="shared" si="333"/>
        <v>0.79155442079999994</v>
      </c>
      <c r="DV79" s="128">
        <f t="shared" si="333"/>
        <v>0.75713901120000004</v>
      </c>
      <c r="DW79" s="128">
        <f t="shared" si="333"/>
        <v>2.3940526363767747</v>
      </c>
      <c r="DX79" s="129">
        <f t="shared" si="333"/>
        <v>3.4203442056726217</v>
      </c>
      <c r="DZ79" s="203"/>
      <c r="EA79" s="203"/>
      <c r="EB79" s="218">
        <f t="shared" si="305"/>
        <v>0</v>
      </c>
      <c r="EC79" s="184" t="str">
        <f t="shared" si="305"/>
        <v>RER</v>
      </c>
      <c r="ED79" s="128">
        <f t="shared" si="334"/>
        <v>2.2305813341670313</v>
      </c>
      <c r="EE79" s="128">
        <f t="shared" si="334"/>
        <v>2.2509314448484434</v>
      </c>
      <c r="EF79" s="128">
        <f t="shared" si="334"/>
        <v>2.1709230657852228</v>
      </c>
      <c r="EG79" s="128">
        <f t="shared" si="334"/>
        <v>0.78747233002365236</v>
      </c>
      <c r="EH79" s="128">
        <f t="shared" si="334"/>
        <v>2.2188438491005016</v>
      </c>
      <c r="EI79" s="128">
        <f t="shared" si="334"/>
        <v>2.1528218118000999</v>
      </c>
      <c r="EJ79" s="128">
        <f t="shared" si="334"/>
        <v>4.0961752151219288</v>
      </c>
      <c r="EK79" s="128">
        <f t="shared" si="334"/>
        <v>5.9191321671882351</v>
      </c>
      <c r="EL79" s="128">
        <f t="shared" si="334"/>
        <v>3.5071142298738218</v>
      </c>
      <c r="EM79" s="128">
        <f t="shared" si="334"/>
        <v>3.5122152986716682</v>
      </c>
      <c r="EN79" s="128">
        <f t="shared" si="334"/>
        <v>3.3923551317216072</v>
      </c>
      <c r="EO79" s="128">
        <f t="shared" si="334"/>
        <v>1.4271888837499649</v>
      </c>
      <c r="EP79" s="128">
        <f t="shared" si="334"/>
        <v>3.4479063789091966</v>
      </c>
      <c r="EQ79" s="128">
        <f t="shared" si="334"/>
        <v>3.3596123155533322</v>
      </c>
      <c r="ER79" s="128">
        <f t="shared" si="334"/>
        <v>6.5763651586695619</v>
      </c>
      <c r="ES79" s="129">
        <f t="shared" si="334"/>
        <v>8.6600677031871829</v>
      </c>
      <c r="EU79" s="203"/>
      <c r="EV79" s="203"/>
      <c r="EW79" s="218">
        <f t="shared" si="306"/>
        <v>0</v>
      </c>
      <c r="EX79" s="184" t="str">
        <f t="shared" si="306"/>
        <v>RER</v>
      </c>
      <c r="EY79" s="128" t="e">
        <f t="shared" ca="1" si="335"/>
        <v>#NAME?</v>
      </c>
      <c r="EZ79" s="128" t="e">
        <f t="shared" ca="1" si="335"/>
        <v>#NAME?</v>
      </c>
      <c r="FA79" s="128" t="e">
        <f t="shared" ca="1" si="335"/>
        <v>#NAME?</v>
      </c>
      <c r="FB79" s="128" t="e">
        <f t="shared" ca="1" si="335"/>
        <v>#NAME?</v>
      </c>
      <c r="FC79" s="128" t="e">
        <f t="shared" ca="1" si="335"/>
        <v>#NAME?</v>
      </c>
      <c r="FD79" s="128" t="e">
        <f t="shared" ca="1" si="335"/>
        <v>#NAME?</v>
      </c>
      <c r="FE79" s="128" t="e">
        <f t="shared" ca="1" si="335"/>
        <v>#NAME?</v>
      </c>
      <c r="FF79" s="128" t="e">
        <f t="shared" ca="1" si="335"/>
        <v>#NAME?</v>
      </c>
      <c r="FG79" s="128" t="e">
        <f t="shared" ca="1" si="335"/>
        <v>#NAME?</v>
      </c>
      <c r="FH79" s="128" t="e">
        <f t="shared" ca="1" si="335"/>
        <v>#NAME?</v>
      </c>
      <c r="FI79" s="128" t="e">
        <f t="shared" ca="1" si="335"/>
        <v>#NAME?</v>
      </c>
      <c r="FJ79" s="128" t="e">
        <f t="shared" ca="1" si="335"/>
        <v>#NAME?</v>
      </c>
      <c r="FK79" s="128" t="e">
        <f t="shared" ca="1" si="335"/>
        <v>#NAME?</v>
      </c>
      <c r="FL79" s="128" t="e">
        <f t="shared" ca="1" si="335"/>
        <v>#NAME?</v>
      </c>
      <c r="FM79" s="128" t="e">
        <f t="shared" ca="1" si="335"/>
        <v>#NAME?</v>
      </c>
      <c r="FN79" s="129" t="e">
        <f t="shared" ca="1" si="335"/>
        <v>#NAME?</v>
      </c>
      <c r="FP79" s="203"/>
      <c r="FQ79" s="203"/>
      <c r="FR79" s="218">
        <f t="shared" si="336"/>
        <v>0</v>
      </c>
      <c r="FS79" s="184" t="str">
        <f t="shared" si="323"/>
        <v>RER</v>
      </c>
      <c r="FT79" s="128">
        <f t="shared" si="337"/>
        <v>1.0901689344000001</v>
      </c>
      <c r="FU79" s="128">
        <f t="shared" si="337"/>
        <v>1.0728646656</v>
      </c>
      <c r="FV79" s="128">
        <f t="shared" si="337"/>
        <v>0.98288246784000011</v>
      </c>
      <c r="FW79" s="128">
        <f t="shared" si="337"/>
        <v>1.5082833292800002</v>
      </c>
      <c r="FX79" s="128">
        <f t="shared" si="337"/>
        <v>1.0140301516799999</v>
      </c>
      <c r="FY79" s="128">
        <f t="shared" si="337"/>
        <v>0.97249990656000007</v>
      </c>
      <c r="FZ79" s="128">
        <f t="shared" si="337"/>
        <v>3.1409625584575633</v>
      </c>
      <c r="GA79" s="128">
        <f t="shared" si="337"/>
        <v>6.5457780091690072</v>
      </c>
      <c r="GB79" s="128">
        <f t="shared" si="337"/>
        <v>2.01421688832</v>
      </c>
      <c r="GC79" s="128">
        <f t="shared" si="337"/>
        <v>1.98306920448</v>
      </c>
      <c r="GD79" s="128">
        <f t="shared" si="337"/>
        <v>1.8169482240000001</v>
      </c>
      <c r="GE79" s="128">
        <f t="shared" si="337"/>
        <v>0.70386555366400005</v>
      </c>
      <c r="GF79" s="128">
        <f t="shared" si="337"/>
        <v>1.8757827379200003</v>
      </c>
      <c r="GG79" s="128">
        <f t="shared" si="337"/>
        <v>1.7961831014400003</v>
      </c>
      <c r="GH79" s="128">
        <f t="shared" si="337"/>
        <v>4.4085124282306474</v>
      </c>
      <c r="GI79" s="129">
        <f t="shared" si="337"/>
        <v>6.284468059513328</v>
      </c>
      <c r="GK79" s="203"/>
      <c r="GL79" s="203"/>
      <c r="GM79" s="218">
        <f t="shared" si="308"/>
        <v>0</v>
      </c>
      <c r="GN79" s="184" t="str">
        <f t="shared" si="308"/>
        <v>RER</v>
      </c>
      <c r="GO79" s="128">
        <f t="shared" si="338"/>
        <v>2.8358382182785293</v>
      </c>
      <c r="GP79" s="128">
        <f t="shared" si="338"/>
        <v>2.8512503825083035</v>
      </c>
      <c r="GQ79" s="128">
        <f t="shared" si="338"/>
        <v>2.7587773971296561</v>
      </c>
      <c r="GR79" s="128">
        <f t="shared" si="338"/>
        <v>0.20048656968898479</v>
      </c>
      <c r="GS79" s="128">
        <f t="shared" si="338"/>
        <v>2.7896017255892054</v>
      </c>
      <c r="GT79" s="128">
        <f t="shared" si="338"/>
        <v>2.7587773971296561</v>
      </c>
      <c r="GU79" s="128">
        <f t="shared" si="338"/>
        <v>4.1359201360762441</v>
      </c>
      <c r="GV79" s="128">
        <f t="shared" si="338"/>
        <v>3.9402240368548291</v>
      </c>
      <c r="GW79" s="128">
        <f t="shared" si="338"/>
        <v>4.1921086704986958</v>
      </c>
      <c r="GX79" s="128">
        <f t="shared" si="338"/>
        <v>4.20752083472847</v>
      </c>
      <c r="GY79" s="128">
        <f t="shared" si="338"/>
        <v>4.0996356851200471</v>
      </c>
      <c r="GZ79" s="128">
        <f t="shared" si="338"/>
        <v>0.7160234631749457</v>
      </c>
      <c r="HA79" s="128">
        <f t="shared" si="338"/>
        <v>4.1458721778093723</v>
      </c>
      <c r="HB79" s="128">
        <f t="shared" si="338"/>
        <v>4.0842235208902729</v>
      </c>
      <c r="HC79" s="128">
        <f t="shared" si="338"/>
        <v>5.8632229807891374</v>
      </c>
      <c r="HD79" s="129">
        <f t="shared" si="338"/>
        <v>5.1683307147551929</v>
      </c>
      <c r="HF79" s="203"/>
      <c r="HG79" s="203"/>
      <c r="HH79" s="218">
        <f t="shared" si="309"/>
        <v>0</v>
      </c>
      <c r="HI79" s="184" t="str">
        <f t="shared" si="309"/>
        <v>RER</v>
      </c>
      <c r="HJ79" s="128" t="e">
        <f t="shared" ca="1" si="339"/>
        <v>#NAME?</v>
      </c>
      <c r="HK79" s="128" t="e">
        <f t="shared" ca="1" si="339"/>
        <v>#NAME?</v>
      </c>
      <c r="HL79" s="128" t="e">
        <f t="shared" ca="1" si="339"/>
        <v>#NAME?</v>
      </c>
      <c r="HM79" s="128" t="e">
        <f t="shared" ca="1" si="339"/>
        <v>#NAME?</v>
      </c>
      <c r="HN79" s="128" t="e">
        <f t="shared" ca="1" si="339"/>
        <v>#NAME?</v>
      </c>
      <c r="HO79" s="128" t="e">
        <f t="shared" ca="1" si="339"/>
        <v>#NAME?</v>
      </c>
      <c r="HP79" s="128" t="e">
        <f t="shared" ca="1" si="339"/>
        <v>#NAME?</v>
      </c>
      <c r="HQ79" s="128" t="e">
        <f t="shared" ca="1" si="339"/>
        <v>#NAME?</v>
      </c>
      <c r="HR79" s="128" t="e">
        <f t="shared" ca="1" si="339"/>
        <v>#NAME?</v>
      </c>
      <c r="HS79" s="128" t="e">
        <f t="shared" ca="1" si="339"/>
        <v>#NAME?</v>
      </c>
      <c r="HT79" s="128" t="e">
        <f t="shared" ca="1" si="339"/>
        <v>#NAME?</v>
      </c>
      <c r="HU79" s="128" t="e">
        <f t="shared" ca="1" si="339"/>
        <v>#NAME?</v>
      </c>
      <c r="HV79" s="128" t="e">
        <f t="shared" ca="1" si="339"/>
        <v>#NAME?</v>
      </c>
      <c r="HW79" s="128" t="e">
        <f t="shared" ca="1" si="339"/>
        <v>#NAME?</v>
      </c>
      <c r="HX79" s="128" t="e">
        <f t="shared" ca="1" si="339"/>
        <v>#NAME?</v>
      </c>
      <c r="HY79" s="129" t="e">
        <f t="shared" ca="1" si="339"/>
        <v>#NAME?</v>
      </c>
      <c r="IA79" s="203"/>
      <c r="IB79" s="203"/>
      <c r="IC79" s="218">
        <f t="shared" si="310"/>
        <v>0</v>
      </c>
      <c r="ID79" s="184" t="str">
        <f t="shared" si="310"/>
        <v>RER</v>
      </c>
      <c r="IE79" s="128" t="e">
        <f t="shared" ca="1" si="340"/>
        <v>#NAME?</v>
      </c>
      <c r="IF79" s="128" t="e">
        <f t="shared" ca="1" si="340"/>
        <v>#NAME?</v>
      </c>
      <c r="IG79" s="128" t="e">
        <f t="shared" ca="1" si="340"/>
        <v>#NAME?</v>
      </c>
      <c r="IH79" s="128" t="e">
        <f t="shared" ca="1" si="340"/>
        <v>#NAME?</v>
      </c>
      <c r="II79" s="128" t="e">
        <f t="shared" ca="1" si="340"/>
        <v>#NAME?</v>
      </c>
      <c r="IJ79" s="128" t="e">
        <f t="shared" ca="1" si="340"/>
        <v>#NAME?</v>
      </c>
      <c r="IK79" s="128" t="e">
        <f t="shared" ca="1" si="340"/>
        <v>#NAME?</v>
      </c>
      <c r="IL79" s="128" t="e">
        <f t="shared" ca="1" si="340"/>
        <v>#NAME?</v>
      </c>
      <c r="IM79" s="128" t="e">
        <f t="shared" ca="1" si="340"/>
        <v>#NAME?</v>
      </c>
      <c r="IN79" s="128" t="e">
        <f t="shared" ca="1" si="340"/>
        <v>#NAME?</v>
      </c>
      <c r="IO79" s="128" t="e">
        <f t="shared" ca="1" si="340"/>
        <v>#NAME?</v>
      </c>
      <c r="IP79" s="128" t="e">
        <f t="shared" ca="1" si="340"/>
        <v>#NAME?</v>
      </c>
      <c r="IQ79" s="128" t="e">
        <f t="shared" ca="1" si="340"/>
        <v>#NAME?</v>
      </c>
      <c r="IR79" s="128" t="e">
        <f t="shared" ca="1" si="340"/>
        <v>#NAME?</v>
      </c>
      <c r="IS79" s="128" t="e">
        <f t="shared" ca="1" si="340"/>
        <v>#NAME?</v>
      </c>
      <c r="IT79" s="129" t="e">
        <f t="shared" ca="1" si="340"/>
        <v>#NAME?</v>
      </c>
    </row>
    <row r="80" spans="4:254" x14ac:dyDescent="0.2">
      <c r="F80" s="166"/>
      <c r="G80" s="103"/>
      <c r="AA80" s="166"/>
      <c r="AB80" s="103"/>
      <c r="AV80" s="166"/>
      <c r="AW80" s="103"/>
      <c r="BQ80" s="166"/>
      <c r="BR80" s="103"/>
      <c r="CL80" s="214">
        <f>CL69</f>
        <v>3.5814567727706512E-2</v>
      </c>
      <c r="CM80" s="179" t="str">
        <f>CM69</f>
        <v>Belgium</v>
      </c>
      <c r="CN80" s="104" t="e">
        <f t="shared" ref="CN80:DC87" ca="1" si="342">CN171*$E$21+CN182*$E$22+CN193*$E$23+CN204*$E$24+CN215*$E$25+CN226*$E$26+CN237*$E$27</f>
        <v>#NAME?</v>
      </c>
      <c r="CO80" s="104" t="e">
        <f t="shared" ca="1" si="342"/>
        <v>#NAME?</v>
      </c>
      <c r="CP80" s="104" t="e">
        <f t="shared" ca="1" si="342"/>
        <v>#NAME?</v>
      </c>
      <c r="CQ80" s="104" t="e">
        <f t="shared" ca="1" si="342"/>
        <v>#NAME?</v>
      </c>
      <c r="CR80" s="104" t="e">
        <f t="shared" ca="1" si="342"/>
        <v>#NAME?</v>
      </c>
      <c r="CS80" s="104" t="e">
        <f t="shared" ca="1" si="342"/>
        <v>#NAME?</v>
      </c>
      <c r="CT80" s="104" t="e">
        <f t="shared" ca="1" si="342"/>
        <v>#NAME?</v>
      </c>
      <c r="CU80" s="104" t="e">
        <f t="shared" ca="1" si="342"/>
        <v>#NAME?</v>
      </c>
      <c r="CV80" s="104" t="e">
        <f t="shared" ca="1" si="342"/>
        <v>#NAME?</v>
      </c>
      <c r="CW80" s="104" t="e">
        <f t="shared" ca="1" si="342"/>
        <v>#NAME?</v>
      </c>
      <c r="CX80" s="104" t="e">
        <f t="shared" ca="1" si="342"/>
        <v>#NAME?</v>
      </c>
      <c r="CY80" s="104" t="e">
        <f t="shared" ca="1" si="342"/>
        <v>#NAME?</v>
      </c>
      <c r="CZ80" s="104" t="e">
        <f t="shared" ca="1" si="342"/>
        <v>#NAME?</v>
      </c>
      <c r="DA80" s="104" t="e">
        <f t="shared" ca="1" si="342"/>
        <v>#NAME?</v>
      </c>
      <c r="DB80" s="104" t="e">
        <f t="shared" ca="1" si="342"/>
        <v>#NAME?</v>
      </c>
      <c r="DC80" s="122" t="e">
        <f t="shared" ca="1" si="342"/>
        <v>#NAME?</v>
      </c>
      <c r="DG80" s="166"/>
      <c r="DH80" s="103"/>
      <c r="EB80" s="166"/>
      <c r="EC80" s="103"/>
      <c r="EW80" s="166"/>
      <c r="EX80" s="103"/>
      <c r="FR80" s="166"/>
      <c r="FS80" s="103"/>
      <c r="GM80" s="166"/>
      <c r="GN80" s="103"/>
      <c r="HH80" s="166"/>
      <c r="HI80" s="103"/>
      <c r="IC80" s="166"/>
      <c r="ID80" s="103"/>
    </row>
    <row r="81" spans="4:254" x14ac:dyDescent="0.2">
      <c r="F81" s="178"/>
      <c r="G81" s="160" t="str">
        <f>G130</f>
        <v>Sea (km)</v>
      </c>
      <c r="H81" s="161" t="str">
        <f>H130</f>
        <v>BEV-100 PC</v>
      </c>
      <c r="I81" s="161"/>
      <c r="J81" s="161"/>
      <c r="K81" s="161"/>
      <c r="L81" s="161"/>
      <c r="M81" s="161"/>
      <c r="N81" s="161"/>
      <c r="O81" s="161"/>
      <c r="P81" s="161" t="str">
        <f>P130</f>
        <v>BEV-200 PC</v>
      </c>
      <c r="Q81" s="161"/>
      <c r="R81" s="161"/>
      <c r="S81" s="161"/>
      <c r="T81" s="161"/>
      <c r="U81" s="161"/>
      <c r="V81" s="161"/>
      <c r="W81" s="162"/>
      <c r="AA81" s="178"/>
      <c r="AB81" s="160" t="str">
        <f>AB130</f>
        <v>Sea (km)</v>
      </c>
      <c r="AC81" s="161" t="str">
        <f>AC130</f>
        <v>BEV-100 PC</v>
      </c>
      <c r="AD81" s="161"/>
      <c r="AE81" s="161"/>
      <c r="AF81" s="161"/>
      <c r="AG81" s="161"/>
      <c r="AH81" s="161"/>
      <c r="AI81" s="161"/>
      <c r="AJ81" s="161"/>
      <c r="AK81" s="161" t="str">
        <f>AK130</f>
        <v>BEV-200 PC</v>
      </c>
      <c r="AL81" s="161"/>
      <c r="AM81" s="161"/>
      <c r="AN81" s="161"/>
      <c r="AO81" s="161"/>
      <c r="AP81" s="161"/>
      <c r="AQ81" s="161"/>
      <c r="AR81" s="162"/>
      <c r="AV81" s="178"/>
      <c r="AW81" s="160" t="str">
        <f>AW130</f>
        <v>Sea (km)</v>
      </c>
      <c r="AX81" s="161" t="str">
        <f>AX130</f>
        <v>BEV-100 PC</v>
      </c>
      <c r="AY81" s="161"/>
      <c r="AZ81" s="161"/>
      <c r="BA81" s="161"/>
      <c r="BB81" s="161"/>
      <c r="BC81" s="161"/>
      <c r="BD81" s="161"/>
      <c r="BE81" s="161"/>
      <c r="BF81" s="161" t="str">
        <f>BF130</f>
        <v>BEV-200 PC</v>
      </c>
      <c r="BG81" s="161"/>
      <c r="BH81" s="161"/>
      <c r="BI81" s="161"/>
      <c r="BJ81" s="161"/>
      <c r="BK81" s="161"/>
      <c r="BL81" s="161"/>
      <c r="BM81" s="162"/>
      <c r="BQ81" s="178"/>
      <c r="BR81" s="160" t="str">
        <f>BR130</f>
        <v>Sea (km)</v>
      </c>
      <c r="BS81" s="161" t="str">
        <f>BS130</f>
        <v>BEV-100 PC</v>
      </c>
      <c r="BT81" s="161"/>
      <c r="BU81" s="161"/>
      <c r="BV81" s="161"/>
      <c r="BW81" s="161"/>
      <c r="BX81" s="161"/>
      <c r="BY81" s="161"/>
      <c r="BZ81" s="161"/>
      <c r="CA81" s="161" t="str">
        <f>CA130</f>
        <v>BEV-200 PC</v>
      </c>
      <c r="CB81" s="161"/>
      <c r="CC81" s="161"/>
      <c r="CD81" s="161"/>
      <c r="CE81" s="161"/>
      <c r="CF81" s="161"/>
      <c r="CG81" s="161"/>
      <c r="CH81" s="162"/>
      <c r="CL81" s="214">
        <f t="shared" ref="CL81:CM87" si="343">CL70</f>
        <v>2.6607649312808002E-2</v>
      </c>
      <c r="CM81" s="179" t="str">
        <f>CM70</f>
        <v>Hungary</v>
      </c>
      <c r="CN81" s="104" t="e">
        <f t="shared" ca="1" si="342"/>
        <v>#NAME?</v>
      </c>
      <c r="CO81" s="104" t="e">
        <f t="shared" ca="1" si="342"/>
        <v>#NAME?</v>
      </c>
      <c r="CP81" s="104" t="e">
        <f t="shared" ca="1" si="342"/>
        <v>#NAME?</v>
      </c>
      <c r="CQ81" s="104" t="e">
        <f t="shared" ca="1" si="342"/>
        <v>#NAME?</v>
      </c>
      <c r="CR81" s="104" t="e">
        <f t="shared" ca="1" si="342"/>
        <v>#NAME?</v>
      </c>
      <c r="CS81" s="104" t="e">
        <f t="shared" ca="1" si="342"/>
        <v>#NAME?</v>
      </c>
      <c r="CT81" s="104" t="e">
        <f t="shared" ca="1" si="342"/>
        <v>#NAME?</v>
      </c>
      <c r="CU81" s="104" t="e">
        <f t="shared" ca="1" si="342"/>
        <v>#NAME?</v>
      </c>
      <c r="CV81" s="104" t="e">
        <f t="shared" ca="1" si="342"/>
        <v>#NAME?</v>
      </c>
      <c r="CW81" s="104" t="e">
        <f t="shared" ca="1" si="342"/>
        <v>#NAME?</v>
      </c>
      <c r="CX81" s="104" t="e">
        <f t="shared" ca="1" si="342"/>
        <v>#NAME?</v>
      </c>
      <c r="CY81" s="104" t="e">
        <f t="shared" ca="1" si="342"/>
        <v>#NAME?</v>
      </c>
      <c r="CZ81" s="104" t="e">
        <f t="shared" ca="1" si="342"/>
        <v>#NAME?</v>
      </c>
      <c r="DA81" s="104" t="e">
        <f t="shared" ca="1" si="342"/>
        <v>#NAME?</v>
      </c>
      <c r="DB81" s="104" t="e">
        <f t="shared" ca="1" si="342"/>
        <v>#NAME?</v>
      </c>
      <c r="DC81" s="122" t="e">
        <f t="shared" ca="1" si="342"/>
        <v>#NAME?</v>
      </c>
      <c r="DG81" s="178"/>
      <c r="DH81" s="160" t="str">
        <f>DH130</f>
        <v>Sea (km)</v>
      </c>
      <c r="DI81" s="161" t="str">
        <f>DI130</f>
        <v>BEV-100 PC</v>
      </c>
      <c r="DJ81" s="161"/>
      <c r="DK81" s="161"/>
      <c r="DL81" s="161"/>
      <c r="DM81" s="161"/>
      <c r="DN81" s="161"/>
      <c r="DO81" s="161"/>
      <c r="DP81" s="161"/>
      <c r="DQ81" s="161" t="str">
        <f>DQ130</f>
        <v>BEV-200 PC</v>
      </c>
      <c r="DR81" s="161"/>
      <c r="DS81" s="161"/>
      <c r="DT81" s="161"/>
      <c r="DU81" s="161"/>
      <c r="DV81" s="161"/>
      <c r="DW81" s="161"/>
      <c r="DX81" s="162"/>
      <c r="DY81" s="186"/>
      <c r="EB81" s="178"/>
      <c r="EC81" s="160" t="str">
        <f>EC130</f>
        <v>Sea (km)</v>
      </c>
      <c r="ED81" s="161" t="str">
        <f>ED130</f>
        <v>BEV-100 PC</v>
      </c>
      <c r="EE81" s="161"/>
      <c r="EF81" s="161"/>
      <c r="EG81" s="161"/>
      <c r="EH81" s="161"/>
      <c r="EI81" s="161"/>
      <c r="EJ81" s="161"/>
      <c r="EK81" s="161"/>
      <c r="EL81" s="161" t="str">
        <f>EL130</f>
        <v>BEV-200 PC</v>
      </c>
      <c r="EM81" s="161"/>
      <c r="EN81" s="161"/>
      <c r="EO81" s="161"/>
      <c r="EP81" s="161"/>
      <c r="EQ81" s="161"/>
      <c r="ER81" s="161"/>
      <c r="ES81" s="162"/>
      <c r="EW81" s="178"/>
      <c r="EX81" s="160" t="str">
        <f>EX130</f>
        <v>Sea (km)</v>
      </c>
      <c r="EY81" s="161" t="str">
        <f>EY130</f>
        <v>BEV-100 PC</v>
      </c>
      <c r="EZ81" s="161"/>
      <c r="FA81" s="161"/>
      <c r="FB81" s="161"/>
      <c r="FC81" s="161"/>
      <c r="FD81" s="161"/>
      <c r="FE81" s="161"/>
      <c r="FF81" s="161"/>
      <c r="FG81" s="161" t="str">
        <f>FG130</f>
        <v>BEV-200 PC</v>
      </c>
      <c r="FH81" s="161"/>
      <c r="FI81" s="161"/>
      <c r="FJ81" s="161"/>
      <c r="FK81" s="161"/>
      <c r="FL81" s="161"/>
      <c r="FM81" s="161"/>
      <c r="FN81" s="162"/>
      <c r="FR81" s="178"/>
      <c r="FS81" s="160" t="str">
        <f>FS130</f>
        <v>Sea (km)</v>
      </c>
      <c r="FT81" s="161" t="str">
        <f>FT130</f>
        <v>BEV-100 PC</v>
      </c>
      <c r="FU81" s="161"/>
      <c r="FV81" s="161"/>
      <c r="FW81" s="161"/>
      <c r="FX81" s="161"/>
      <c r="FY81" s="161"/>
      <c r="FZ81" s="161"/>
      <c r="GA81" s="161"/>
      <c r="GB81" s="161" t="str">
        <f>GB130</f>
        <v>BEV-200 PC</v>
      </c>
      <c r="GC81" s="161"/>
      <c r="GD81" s="161"/>
      <c r="GE81" s="161"/>
      <c r="GF81" s="161"/>
      <c r="GG81" s="161"/>
      <c r="GH81" s="161"/>
      <c r="GI81" s="162"/>
      <c r="GM81" s="178"/>
      <c r="GN81" s="160" t="str">
        <f>GN130</f>
        <v>Sea (km)</v>
      </c>
      <c r="GO81" s="161" t="str">
        <f>GO130</f>
        <v>BEV-100 PC</v>
      </c>
      <c r="GP81" s="161"/>
      <c r="GQ81" s="161"/>
      <c r="GR81" s="161"/>
      <c r="GS81" s="161"/>
      <c r="GT81" s="161"/>
      <c r="GU81" s="161"/>
      <c r="GV81" s="161"/>
      <c r="GW81" s="161" t="str">
        <f>GW130</f>
        <v>BEV-200 PC</v>
      </c>
      <c r="GX81" s="161"/>
      <c r="GY81" s="161"/>
      <c r="GZ81" s="161"/>
      <c r="HA81" s="161"/>
      <c r="HB81" s="161"/>
      <c r="HC81" s="161"/>
      <c r="HD81" s="162"/>
      <c r="HH81" s="178"/>
      <c r="HI81" s="160" t="str">
        <f>HI130</f>
        <v>Sea (km)</v>
      </c>
      <c r="HJ81" s="161" t="str">
        <f>HJ130</f>
        <v>BEV-100 PC</v>
      </c>
      <c r="HK81" s="161"/>
      <c r="HL81" s="161"/>
      <c r="HM81" s="161"/>
      <c r="HN81" s="161"/>
      <c r="HO81" s="161"/>
      <c r="HP81" s="161"/>
      <c r="HQ81" s="161"/>
      <c r="HR81" s="161" t="str">
        <f>HR130</f>
        <v>BEV-200 PC</v>
      </c>
      <c r="HS81" s="161"/>
      <c r="HT81" s="161"/>
      <c r="HU81" s="161"/>
      <c r="HV81" s="161"/>
      <c r="HW81" s="161"/>
      <c r="HX81" s="161"/>
      <c r="HY81" s="162"/>
      <c r="IC81" s="178"/>
      <c r="ID81" s="160" t="str">
        <f>ID130</f>
        <v>Sea (km)</v>
      </c>
      <c r="IE81" s="161" t="str">
        <f>IE130</f>
        <v>BEV-100 PC</v>
      </c>
      <c r="IF81" s="161"/>
      <c r="IG81" s="161"/>
      <c r="IH81" s="161"/>
      <c r="II81" s="161"/>
      <c r="IJ81" s="161"/>
      <c r="IK81" s="161"/>
      <c r="IL81" s="161"/>
      <c r="IM81" s="161" t="str">
        <f>IM130</f>
        <v>BEV-200 PC</v>
      </c>
      <c r="IN81" s="161"/>
      <c r="IO81" s="161"/>
      <c r="IP81" s="161"/>
      <c r="IQ81" s="161"/>
      <c r="IR81" s="161"/>
      <c r="IS81" s="161"/>
      <c r="IT81" s="162"/>
    </row>
    <row r="82" spans="4:254" x14ac:dyDescent="0.2">
      <c r="D82" s="166"/>
      <c r="E82" s="166"/>
      <c r="F82" s="177" t="str">
        <f>F99</f>
        <v>Ally-shoring</v>
      </c>
      <c r="G82" s="159" t="str">
        <f>G131</f>
        <v>Cathode-&gt;Cell (tkm)</v>
      </c>
      <c r="H82" s="159" t="str">
        <f>H131</f>
        <v>NMC622</v>
      </c>
      <c r="I82" s="159" t="str">
        <f t="shared" ref="I82:W82" si="344">I131</f>
        <v>NMC811</v>
      </c>
      <c r="J82" s="159" t="str">
        <f t="shared" si="344"/>
        <v>NCA (I)</v>
      </c>
      <c r="K82" s="159" t="str">
        <f t="shared" si="344"/>
        <v>LFP(II)</v>
      </c>
      <c r="L82" s="159" t="str">
        <f t="shared" si="344"/>
        <v>NMC955</v>
      </c>
      <c r="M82" s="159" t="str">
        <f t="shared" si="344"/>
        <v>NCA955</v>
      </c>
      <c r="N82" s="159" t="str">
        <f t="shared" si="344"/>
        <v>Li-S</v>
      </c>
      <c r="O82" s="159" t="str">
        <f t="shared" si="344"/>
        <v>Li-air</v>
      </c>
      <c r="P82" s="159" t="str">
        <f t="shared" si="344"/>
        <v>NMC622</v>
      </c>
      <c r="Q82" s="159" t="str">
        <f t="shared" si="344"/>
        <v>NMC811</v>
      </c>
      <c r="R82" s="159" t="str">
        <f t="shared" si="344"/>
        <v>NCA (I)</v>
      </c>
      <c r="S82" s="159" t="str">
        <f t="shared" si="344"/>
        <v>LFP(II)</v>
      </c>
      <c r="T82" s="159" t="str">
        <f t="shared" si="344"/>
        <v>NMC955</v>
      </c>
      <c r="U82" s="159" t="str">
        <f t="shared" si="344"/>
        <v>NCA955</v>
      </c>
      <c r="V82" s="159" t="str">
        <f t="shared" si="344"/>
        <v>Li-S</v>
      </c>
      <c r="W82" s="164" t="str">
        <f t="shared" si="344"/>
        <v>Li-air</v>
      </c>
      <c r="Y82" s="166"/>
      <c r="Z82" s="166"/>
      <c r="AA82" s="177" t="str">
        <f>AA99</f>
        <v>Ally-shoring</v>
      </c>
      <c r="AB82" s="159" t="str">
        <f>AB131</f>
        <v>Anode-&gt;Cell (tkm)</v>
      </c>
      <c r="AC82" s="159" t="str">
        <f>AC131</f>
        <v>NMC622</v>
      </c>
      <c r="AD82" s="159" t="str">
        <f t="shared" ref="AD82:AR82" si="345">AD131</f>
        <v>NMC811</v>
      </c>
      <c r="AE82" s="159" t="str">
        <f t="shared" si="345"/>
        <v>NCA (I)</v>
      </c>
      <c r="AF82" s="159" t="str">
        <f t="shared" si="345"/>
        <v>LFP(II)</v>
      </c>
      <c r="AG82" s="159" t="str">
        <f t="shared" si="345"/>
        <v>NMC955</v>
      </c>
      <c r="AH82" s="159" t="str">
        <f t="shared" si="345"/>
        <v>NCA955</v>
      </c>
      <c r="AI82" s="159" t="str">
        <f t="shared" si="345"/>
        <v>Li-S</v>
      </c>
      <c r="AJ82" s="159" t="str">
        <f t="shared" si="345"/>
        <v>Li-air</v>
      </c>
      <c r="AK82" s="159" t="str">
        <f t="shared" si="345"/>
        <v>NMC622</v>
      </c>
      <c r="AL82" s="159" t="str">
        <f t="shared" si="345"/>
        <v>NMC811</v>
      </c>
      <c r="AM82" s="159" t="str">
        <f t="shared" si="345"/>
        <v>NCA (I)</v>
      </c>
      <c r="AN82" s="159" t="str">
        <f t="shared" si="345"/>
        <v>LFP(II)</v>
      </c>
      <c r="AO82" s="159" t="str">
        <f t="shared" si="345"/>
        <v>NMC955</v>
      </c>
      <c r="AP82" s="159" t="str">
        <f t="shared" si="345"/>
        <v>NCA955</v>
      </c>
      <c r="AQ82" s="159" t="str">
        <f t="shared" si="345"/>
        <v>Li-S</v>
      </c>
      <c r="AR82" s="164" t="str">
        <f t="shared" si="345"/>
        <v>Li-air</v>
      </c>
      <c r="AT82" s="166"/>
      <c r="AU82" s="166"/>
      <c r="AV82" s="177" t="str">
        <f>AV99</f>
        <v>Ally-shoring</v>
      </c>
      <c r="AW82" s="159" t="str">
        <f>AW131</f>
        <v>Anode-&gt;Cell (tkm)</v>
      </c>
      <c r="AX82" s="159" t="str">
        <f>AX131</f>
        <v>NMC622</v>
      </c>
      <c r="AY82" s="159" t="str">
        <f t="shared" ref="AY82:BM82" si="346">AY131</f>
        <v>NMC811</v>
      </c>
      <c r="AZ82" s="159" t="str">
        <f t="shared" si="346"/>
        <v>NCA (I)</v>
      </c>
      <c r="BA82" s="159" t="str">
        <f t="shared" si="346"/>
        <v>LFP(II)</v>
      </c>
      <c r="BB82" s="159" t="str">
        <f t="shared" si="346"/>
        <v>NMC955</v>
      </c>
      <c r="BC82" s="159" t="str">
        <f t="shared" si="346"/>
        <v>NCA955</v>
      </c>
      <c r="BD82" s="159" t="str">
        <f t="shared" si="346"/>
        <v>Li-S</v>
      </c>
      <c r="BE82" s="159" t="str">
        <f t="shared" si="346"/>
        <v>Li-air</v>
      </c>
      <c r="BF82" s="159" t="str">
        <f t="shared" si="346"/>
        <v>NMC622</v>
      </c>
      <c r="BG82" s="159" t="str">
        <f t="shared" si="346"/>
        <v>NMC811</v>
      </c>
      <c r="BH82" s="159" t="str">
        <f t="shared" si="346"/>
        <v>NCA (I)</v>
      </c>
      <c r="BI82" s="159" t="str">
        <f t="shared" si="346"/>
        <v>LFP(II)</v>
      </c>
      <c r="BJ82" s="159" t="str">
        <f t="shared" si="346"/>
        <v>NMC955</v>
      </c>
      <c r="BK82" s="159" t="str">
        <f t="shared" si="346"/>
        <v>NCA955</v>
      </c>
      <c r="BL82" s="159" t="str">
        <f t="shared" si="346"/>
        <v>Li-S</v>
      </c>
      <c r="BM82" s="164" t="str">
        <f t="shared" si="346"/>
        <v>Li-air</v>
      </c>
      <c r="BO82" s="166"/>
      <c r="BP82" s="166"/>
      <c r="BQ82" s="177" t="str">
        <f>BQ99</f>
        <v>Ally-shoring</v>
      </c>
      <c r="BR82" s="159" t="str">
        <f>BR131</f>
        <v>Anode-&gt;Cell (tkm)</v>
      </c>
      <c r="BS82" s="159" t="str">
        <f>BS131</f>
        <v>NMC622</v>
      </c>
      <c r="BT82" s="159" t="str">
        <f t="shared" ref="BT82:CH82" si="347">BT131</f>
        <v>NMC811</v>
      </c>
      <c r="BU82" s="159" t="str">
        <f t="shared" si="347"/>
        <v>NCA (I)</v>
      </c>
      <c r="BV82" s="159" t="str">
        <f t="shared" si="347"/>
        <v>LFP(II)</v>
      </c>
      <c r="BW82" s="159" t="str">
        <f t="shared" si="347"/>
        <v>NMC955</v>
      </c>
      <c r="BX82" s="159" t="str">
        <f t="shared" si="347"/>
        <v>NCA955</v>
      </c>
      <c r="BY82" s="159" t="str">
        <f t="shared" si="347"/>
        <v>Li-S</v>
      </c>
      <c r="BZ82" s="159" t="str">
        <f t="shared" si="347"/>
        <v>Li-air</v>
      </c>
      <c r="CA82" s="159" t="str">
        <f t="shared" si="347"/>
        <v>NMC622</v>
      </c>
      <c r="CB82" s="159" t="str">
        <f t="shared" si="347"/>
        <v>NMC811</v>
      </c>
      <c r="CC82" s="159" t="str">
        <f t="shared" si="347"/>
        <v>NCA (I)</v>
      </c>
      <c r="CD82" s="159" t="str">
        <f t="shared" si="347"/>
        <v>LFP(II)</v>
      </c>
      <c r="CE82" s="159" t="str">
        <f t="shared" si="347"/>
        <v>NMC955</v>
      </c>
      <c r="CF82" s="159" t="str">
        <f t="shared" si="347"/>
        <v>NCA955</v>
      </c>
      <c r="CG82" s="159" t="str">
        <f t="shared" si="347"/>
        <v>Li-S</v>
      </c>
      <c r="CH82" s="164" t="str">
        <f t="shared" si="347"/>
        <v>Li-air</v>
      </c>
      <c r="CL82" s="214">
        <f t="shared" si="343"/>
        <v>6.8727063945112937E-2</v>
      </c>
      <c r="CM82" s="179" t="str">
        <f>CM71</f>
        <v>MI, US</v>
      </c>
      <c r="CN82" s="104" t="e">
        <f t="shared" ca="1" si="342"/>
        <v>#NAME?</v>
      </c>
      <c r="CO82" s="104" t="e">
        <f t="shared" ca="1" si="342"/>
        <v>#NAME?</v>
      </c>
      <c r="CP82" s="104" t="e">
        <f t="shared" ca="1" si="342"/>
        <v>#NAME?</v>
      </c>
      <c r="CQ82" s="104" t="e">
        <f t="shared" ca="1" si="342"/>
        <v>#NAME?</v>
      </c>
      <c r="CR82" s="104" t="e">
        <f t="shared" ca="1" si="342"/>
        <v>#NAME?</v>
      </c>
      <c r="CS82" s="104" t="e">
        <f t="shared" ca="1" si="342"/>
        <v>#NAME?</v>
      </c>
      <c r="CT82" s="104" t="e">
        <f t="shared" ca="1" si="342"/>
        <v>#NAME?</v>
      </c>
      <c r="CU82" s="104" t="e">
        <f t="shared" ca="1" si="342"/>
        <v>#NAME?</v>
      </c>
      <c r="CV82" s="104" t="e">
        <f t="shared" ca="1" si="342"/>
        <v>#NAME?</v>
      </c>
      <c r="CW82" s="104" t="e">
        <f t="shared" ca="1" si="342"/>
        <v>#NAME?</v>
      </c>
      <c r="CX82" s="104" t="e">
        <f t="shared" ca="1" si="342"/>
        <v>#NAME?</v>
      </c>
      <c r="CY82" s="104" t="e">
        <f t="shared" ca="1" si="342"/>
        <v>#NAME?</v>
      </c>
      <c r="CZ82" s="104" t="e">
        <f t="shared" ca="1" si="342"/>
        <v>#NAME?</v>
      </c>
      <c r="DA82" s="104" t="e">
        <f t="shared" ca="1" si="342"/>
        <v>#NAME?</v>
      </c>
      <c r="DB82" s="104" t="e">
        <f t="shared" ca="1" si="342"/>
        <v>#NAME?</v>
      </c>
      <c r="DC82" s="122" t="e">
        <f t="shared" ca="1" si="342"/>
        <v>#NAME?</v>
      </c>
      <c r="DE82" s="166"/>
      <c r="DF82" s="166"/>
      <c r="DG82" s="177" t="str">
        <f>DG99</f>
        <v>Ally-shoring</v>
      </c>
      <c r="DH82" s="159" t="str">
        <f>DH131</f>
        <v>Al-&gt;Cathode (tkm)</v>
      </c>
      <c r="DI82" s="159" t="str">
        <f>DI131</f>
        <v>NMC622</v>
      </c>
      <c r="DJ82" s="159" t="str">
        <f t="shared" ref="DJ82:DX82" si="348">DJ131</f>
        <v>NMC811</v>
      </c>
      <c r="DK82" s="159" t="str">
        <f t="shared" si="348"/>
        <v>NCA (I)</v>
      </c>
      <c r="DL82" s="159" t="str">
        <f t="shared" si="348"/>
        <v>LFP(II)</v>
      </c>
      <c r="DM82" s="159" t="str">
        <f t="shared" si="348"/>
        <v>NMC955</v>
      </c>
      <c r="DN82" s="159" t="str">
        <f t="shared" si="348"/>
        <v>NCA955</v>
      </c>
      <c r="DO82" s="159" t="str">
        <f t="shared" si="348"/>
        <v>Li-S</v>
      </c>
      <c r="DP82" s="159" t="str">
        <f t="shared" si="348"/>
        <v>Li-air</v>
      </c>
      <c r="DQ82" s="159" t="str">
        <f t="shared" si="348"/>
        <v>NMC622</v>
      </c>
      <c r="DR82" s="159" t="str">
        <f t="shared" si="348"/>
        <v>NMC811</v>
      </c>
      <c r="DS82" s="159" t="str">
        <f t="shared" si="348"/>
        <v>NCA (I)</v>
      </c>
      <c r="DT82" s="159" t="str">
        <f t="shared" si="348"/>
        <v>LFP(II)</v>
      </c>
      <c r="DU82" s="159" t="str">
        <f t="shared" si="348"/>
        <v>NMC955</v>
      </c>
      <c r="DV82" s="159" t="str">
        <f t="shared" si="348"/>
        <v>NCA955</v>
      </c>
      <c r="DW82" s="159" t="str">
        <f t="shared" si="348"/>
        <v>Li-S</v>
      </c>
      <c r="DX82" s="164" t="str">
        <f t="shared" si="348"/>
        <v>Li-air</v>
      </c>
      <c r="DY82" s="159"/>
      <c r="DZ82" s="166"/>
      <c r="EA82" s="166"/>
      <c r="EB82" s="177" t="str">
        <f t="shared" ref="EB82:EB87" si="349">EB99</f>
        <v>Ally-shoring</v>
      </c>
      <c r="EC82" s="159" t="str">
        <f>EC131</f>
        <v>Al-&gt;Cell (tkm)</v>
      </c>
      <c r="ED82" s="159" t="str">
        <f>ED131</f>
        <v>NMC622</v>
      </c>
      <c r="EE82" s="159" t="str">
        <f t="shared" ref="EE82:EK82" si="350">EE131</f>
        <v>NMC811</v>
      </c>
      <c r="EF82" s="159" t="str">
        <f t="shared" si="350"/>
        <v>NCA (I)</v>
      </c>
      <c r="EG82" s="159" t="str">
        <f t="shared" si="350"/>
        <v>LFP(II)</v>
      </c>
      <c r="EH82" s="159" t="str">
        <f t="shared" si="350"/>
        <v>NMC955</v>
      </c>
      <c r="EI82" s="159" t="str">
        <f t="shared" si="350"/>
        <v>NCA955</v>
      </c>
      <c r="EJ82" s="159" t="str">
        <f t="shared" si="350"/>
        <v>Li-S</v>
      </c>
      <c r="EK82" s="159" t="str">
        <f t="shared" si="350"/>
        <v>Li-air</v>
      </c>
      <c r="EL82" s="159" t="str">
        <f>EL131</f>
        <v>NMC622</v>
      </c>
      <c r="EM82" s="159" t="str">
        <f t="shared" ref="EM82:ES82" si="351">EM131</f>
        <v>NMC811</v>
      </c>
      <c r="EN82" s="159" t="str">
        <f t="shared" si="351"/>
        <v>NCA (I)</v>
      </c>
      <c r="EO82" s="159" t="str">
        <f t="shared" si="351"/>
        <v>LFP(II)</v>
      </c>
      <c r="EP82" s="159" t="str">
        <f t="shared" si="351"/>
        <v>NMC955</v>
      </c>
      <c r="EQ82" s="159" t="str">
        <f t="shared" si="351"/>
        <v>NCA955</v>
      </c>
      <c r="ER82" s="159" t="str">
        <f t="shared" si="351"/>
        <v>Li-S</v>
      </c>
      <c r="ES82" s="164" t="str">
        <f t="shared" si="351"/>
        <v>Li-air</v>
      </c>
      <c r="EU82" s="166"/>
      <c r="EV82" s="166"/>
      <c r="EW82" s="177" t="str">
        <f t="shared" ref="EW82:EW87" si="352">EW99</f>
        <v>Ally-shoring</v>
      </c>
      <c r="EX82" s="159" t="str">
        <f>EX131</f>
        <v>Al-&gt;Pack (tkm)</v>
      </c>
      <c r="EY82" s="159" t="str">
        <f>EY131</f>
        <v>NMC622</v>
      </c>
      <c r="EZ82" s="159" t="str">
        <f t="shared" ref="EZ82:FF82" si="353">EZ131</f>
        <v>NMC811</v>
      </c>
      <c r="FA82" s="159" t="str">
        <f t="shared" si="353"/>
        <v>NCA (I)</v>
      </c>
      <c r="FB82" s="159" t="str">
        <f t="shared" si="353"/>
        <v>LFP(II)</v>
      </c>
      <c r="FC82" s="159" t="str">
        <f t="shared" si="353"/>
        <v>NMC955</v>
      </c>
      <c r="FD82" s="159" t="str">
        <f t="shared" si="353"/>
        <v>NCA955</v>
      </c>
      <c r="FE82" s="159" t="str">
        <f t="shared" si="353"/>
        <v>Li-S</v>
      </c>
      <c r="FF82" s="159" t="str">
        <f t="shared" si="353"/>
        <v>Li-air</v>
      </c>
      <c r="FG82" s="159" t="str">
        <f>FG131</f>
        <v>NMC622</v>
      </c>
      <c r="FH82" s="159" t="str">
        <f t="shared" ref="FH82:FN82" si="354">FH131</f>
        <v>NMC811</v>
      </c>
      <c r="FI82" s="159" t="str">
        <f t="shared" si="354"/>
        <v>NCA (I)</v>
      </c>
      <c r="FJ82" s="159" t="str">
        <f t="shared" si="354"/>
        <v>LFP(II)</v>
      </c>
      <c r="FK82" s="159" t="str">
        <f t="shared" si="354"/>
        <v>NMC955</v>
      </c>
      <c r="FL82" s="159" t="str">
        <f t="shared" si="354"/>
        <v>NCA955</v>
      </c>
      <c r="FM82" s="159" t="str">
        <f t="shared" si="354"/>
        <v>Li-S</v>
      </c>
      <c r="FN82" s="164" t="str">
        <f t="shared" si="354"/>
        <v>Li-air</v>
      </c>
      <c r="FP82" s="166"/>
      <c r="FQ82" s="166"/>
      <c r="FR82" s="177" t="str">
        <f>FR99</f>
        <v>Ally-shoring</v>
      </c>
      <c r="FS82" s="159" t="str">
        <f>FS131</f>
        <v>Cu-&gt;Anode (tkm)</v>
      </c>
      <c r="FT82" s="159" t="str">
        <f>FT131</f>
        <v>NMC622</v>
      </c>
      <c r="FU82" s="159" t="str">
        <f t="shared" ref="FU82:GI82" si="355">FU131</f>
        <v>NMC811</v>
      </c>
      <c r="FV82" s="159" t="str">
        <f t="shared" si="355"/>
        <v>NCA (I)</v>
      </c>
      <c r="FW82" s="159" t="str">
        <f t="shared" si="355"/>
        <v>LFP(II)</v>
      </c>
      <c r="FX82" s="159" t="str">
        <f t="shared" si="355"/>
        <v>NMC955</v>
      </c>
      <c r="FY82" s="159" t="str">
        <f t="shared" si="355"/>
        <v>NCA955</v>
      </c>
      <c r="FZ82" s="159" t="str">
        <f t="shared" si="355"/>
        <v>Li-S</v>
      </c>
      <c r="GA82" s="159" t="str">
        <f t="shared" si="355"/>
        <v>Li-air</v>
      </c>
      <c r="GB82" s="159" t="str">
        <f t="shared" si="355"/>
        <v>NMC622</v>
      </c>
      <c r="GC82" s="159" t="str">
        <f t="shared" si="355"/>
        <v>NMC811</v>
      </c>
      <c r="GD82" s="159" t="str">
        <f t="shared" si="355"/>
        <v>NCA (I)</v>
      </c>
      <c r="GE82" s="159" t="str">
        <f t="shared" si="355"/>
        <v>LFP(II)</v>
      </c>
      <c r="GF82" s="159" t="str">
        <f t="shared" si="355"/>
        <v>NMC955</v>
      </c>
      <c r="GG82" s="159" t="str">
        <f t="shared" si="355"/>
        <v>NCA955</v>
      </c>
      <c r="GH82" s="159" t="str">
        <f t="shared" si="355"/>
        <v>Li-S</v>
      </c>
      <c r="GI82" s="164" t="str">
        <f t="shared" si="355"/>
        <v>Li-air</v>
      </c>
      <c r="GK82" s="166"/>
      <c r="GL82" s="166"/>
      <c r="GM82" s="177" t="str">
        <f t="shared" ref="GM82:GM87" si="356">GM99</f>
        <v>Ally-shoring</v>
      </c>
      <c r="GN82" s="159" t="str">
        <f>GN131</f>
        <v>Cu-&gt;Cell (tkm)</v>
      </c>
      <c r="GO82" s="159" t="str">
        <f>GO131</f>
        <v>NMC622</v>
      </c>
      <c r="GP82" s="159" t="str">
        <f t="shared" ref="GP82:GV82" si="357">GP131</f>
        <v>NMC811</v>
      </c>
      <c r="GQ82" s="159" t="str">
        <f t="shared" si="357"/>
        <v>NCA (I)</v>
      </c>
      <c r="GR82" s="159" t="str">
        <f t="shared" si="357"/>
        <v>LFP(II)</v>
      </c>
      <c r="GS82" s="159" t="str">
        <f t="shared" si="357"/>
        <v>NMC955</v>
      </c>
      <c r="GT82" s="159" t="str">
        <f t="shared" si="357"/>
        <v>NCA955</v>
      </c>
      <c r="GU82" s="159" t="str">
        <f t="shared" si="357"/>
        <v>Li-S</v>
      </c>
      <c r="GV82" s="159" t="str">
        <f t="shared" si="357"/>
        <v>Li-air</v>
      </c>
      <c r="GW82" s="159" t="str">
        <f>GW131</f>
        <v>NMC622</v>
      </c>
      <c r="GX82" s="159" t="str">
        <f t="shared" ref="GX82:HD82" si="358">GX131</f>
        <v>NMC811</v>
      </c>
      <c r="GY82" s="159" t="str">
        <f t="shared" si="358"/>
        <v>NCA (I)</v>
      </c>
      <c r="GZ82" s="159" t="str">
        <f t="shared" si="358"/>
        <v>LFP(II)</v>
      </c>
      <c r="HA82" s="159" t="str">
        <f t="shared" si="358"/>
        <v>NMC955</v>
      </c>
      <c r="HB82" s="159" t="str">
        <f t="shared" si="358"/>
        <v>NCA955</v>
      </c>
      <c r="HC82" s="159" t="str">
        <f t="shared" si="358"/>
        <v>Li-S</v>
      </c>
      <c r="HD82" s="164" t="str">
        <f t="shared" si="358"/>
        <v>Li-air</v>
      </c>
      <c r="HF82" s="166"/>
      <c r="HG82" s="166"/>
      <c r="HH82" s="177" t="str">
        <f t="shared" ref="HH82:HH87" si="359">HH99</f>
        <v>Ally-shoring</v>
      </c>
      <c r="HI82" s="159" t="str">
        <f>HI131</f>
        <v>Cu-&gt;Pack (tkm)</v>
      </c>
      <c r="HJ82" s="159" t="str">
        <f>HJ131</f>
        <v>NMC622</v>
      </c>
      <c r="HK82" s="159" t="str">
        <f t="shared" ref="HK82:HQ82" si="360">HK131</f>
        <v>NMC811</v>
      </c>
      <c r="HL82" s="159" t="str">
        <f t="shared" si="360"/>
        <v>NCA (I)</v>
      </c>
      <c r="HM82" s="159" t="str">
        <f t="shared" si="360"/>
        <v>LFP(II)</v>
      </c>
      <c r="HN82" s="159" t="str">
        <f t="shared" si="360"/>
        <v>NMC955</v>
      </c>
      <c r="HO82" s="159" t="str">
        <f t="shared" si="360"/>
        <v>NCA955</v>
      </c>
      <c r="HP82" s="159" t="str">
        <f t="shared" si="360"/>
        <v>Li-S</v>
      </c>
      <c r="HQ82" s="159" t="str">
        <f t="shared" si="360"/>
        <v>Li-air</v>
      </c>
      <c r="HR82" s="159" t="str">
        <f>HR131</f>
        <v>NMC622</v>
      </c>
      <c r="HS82" s="159" t="str">
        <f t="shared" ref="HS82:HY82" si="361">HS131</f>
        <v>NMC811</v>
      </c>
      <c r="HT82" s="159" t="str">
        <f t="shared" si="361"/>
        <v>NCA (I)</v>
      </c>
      <c r="HU82" s="159" t="str">
        <f t="shared" si="361"/>
        <v>LFP(II)</v>
      </c>
      <c r="HV82" s="159" t="str">
        <f t="shared" si="361"/>
        <v>NMC955</v>
      </c>
      <c r="HW82" s="159" t="str">
        <f t="shared" si="361"/>
        <v>NCA955</v>
      </c>
      <c r="HX82" s="159" t="str">
        <f t="shared" si="361"/>
        <v>Li-S</v>
      </c>
      <c r="HY82" s="164" t="str">
        <f t="shared" si="361"/>
        <v>Li-air</v>
      </c>
      <c r="IA82" s="166"/>
      <c r="IB82" s="166"/>
      <c r="IC82" s="177" t="str">
        <f t="shared" ref="IC82:IC87" si="362">IC99</f>
        <v>Ally-shoring</v>
      </c>
      <c r="ID82" s="159" t="str">
        <f>ID131</f>
        <v>Steel-&gt;Pack (tkm)</v>
      </c>
      <c r="IE82" s="159" t="str">
        <f>IE131</f>
        <v>NMC622</v>
      </c>
      <c r="IF82" s="159" t="str">
        <f t="shared" ref="IF82:IL82" si="363">IF131</f>
        <v>NMC811</v>
      </c>
      <c r="IG82" s="159" t="str">
        <f t="shared" si="363"/>
        <v>NCA (I)</v>
      </c>
      <c r="IH82" s="159" t="str">
        <f t="shared" si="363"/>
        <v>LFP(II)</v>
      </c>
      <c r="II82" s="159" t="str">
        <f t="shared" si="363"/>
        <v>NMC955</v>
      </c>
      <c r="IJ82" s="159" t="str">
        <f t="shared" si="363"/>
        <v>NCA955</v>
      </c>
      <c r="IK82" s="159" t="str">
        <f t="shared" si="363"/>
        <v>Li-S</v>
      </c>
      <c r="IL82" s="159" t="str">
        <f t="shared" si="363"/>
        <v>Li-air</v>
      </c>
      <c r="IM82" s="159" t="str">
        <f>IM131</f>
        <v>NMC622</v>
      </c>
      <c r="IN82" s="159" t="str">
        <f t="shared" ref="IN82:IT82" si="364">IN131</f>
        <v>NMC811</v>
      </c>
      <c r="IO82" s="159" t="str">
        <f t="shared" si="364"/>
        <v>NCA (I)</v>
      </c>
      <c r="IP82" s="159" t="str">
        <f t="shared" si="364"/>
        <v>LFP(II)</v>
      </c>
      <c r="IQ82" s="159" t="str">
        <f t="shared" si="364"/>
        <v>NMC955</v>
      </c>
      <c r="IR82" s="159" t="str">
        <f t="shared" si="364"/>
        <v>NCA955</v>
      </c>
      <c r="IS82" s="159" t="str">
        <f t="shared" si="364"/>
        <v>Li-S</v>
      </c>
      <c r="IT82" s="164" t="str">
        <f t="shared" si="364"/>
        <v>Li-air</v>
      </c>
    </row>
    <row r="83" spans="4:254" x14ac:dyDescent="0.2">
      <c r="D83" s="203"/>
      <c r="E83" s="203"/>
      <c r="F83" s="214">
        <f>F100</f>
        <v>0</v>
      </c>
      <c r="G83" s="179" t="str">
        <f>G132</f>
        <v>US</v>
      </c>
      <c r="H83" s="104">
        <f t="shared" ref="H83:W87" si="365">H140*$E$21+H148*$E$22+H156*$E$23+H124*$E$24+H164*$E$25+H172*$E$26+H116*$E$27</f>
        <v>138.38577374699906</v>
      </c>
      <c r="I83" s="104">
        <f t="shared" si="365"/>
        <v>127.54393233691309</v>
      </c>
      <c r="J83" s="104">
        <f t="shared" si="365"/>
        <v>126.97834898107021</v>
      </c>
      <c r="K83" s="104">
        <f t="shared" si="365"/>
        <v>188.40840129075778</v>
      </c>
      <c r="L83" s="104">
        <f t="shared" si="365"/>
        <v>122.82222441636026</v>
      </c>
      <c r="M83" s="104">
        <f t="shared" si="365"/>
        <v>123.99988850866463</v>
      </c>
      <c r="N83" s="104">
        <f t="shared" si="365"/>
        <v>99.117697833867282</v>
      </c>
      <c r="O83" s="104">
        <f t="shared" si="365"/>
        <v>86.863491806951203</v>
      </c>
      <c r="P83" s="104">
        <f t="shared" si="365"/>
        <v>271.47172214108787</v>
      </c>
      <c r="Q83" s="104">
        <f t="shared" si="365"/>
        <v>250.11331882272128</v>
      </c>
      <c r="R83" s="104">
        <f t="shared" si="365"/>
        <v>249.12582227839621</v>
      </c>
      <c r="S83" s="104">
        <f t="shared" si="365"/>
        <v>366.9687345813569</v>
      </c>
      <c r="T83" s="104">
        <f t="shared" si="365"/>
        <v>240.87597398151649</v>
      </c>
      <c r="U83" s="104">
        <f t="shared" si="365"/>
        <v>243.24653174296554</v>
      </c>
      <c r="V83" s="104">
        <f t="shared" si="365"/>
        <v>183.00579132112037</v>
      </c>
      <c r="W83" s="122">
        <f t="shared" si="365"/>
        <v>110.40768250682203</v>
      </c>
      <c r="Y83" s="203"/>
      <c r="Z83" s="203"/>
      <c r="AA83" s="214">
        <f>AA100</f>
        <v>0.2857142857142857</v>
      </c>
      <c r="AB83" s="179" t="str">
        <f>AB132</f>
        <v>US</v>
      </c>
      <c r="AC83" s="104">
        <f t="shared" ref="AC83:AR87" si="366">AC140*$E$21+AC148*$E$22+AC156*$E$23+AC124*$E$24+AC164*$E$25+AC172*$E$26+AC116*$E$27</f>
        <v>96.558482217751731</v>
      </c>
      <c r="AD83" s="104">
        <f t="shared" si="366"/>
        <v>98.812998690178745</v>
      </c>
      <c r="AE83" s="104">
        <f t="shared" si="366"/>
        <v>96.401064998730035</v>
      </c>
      <c r="AF83" s="104">
        <f t="shared" si="366"/>
        <v>114.78424244508177</v>
      </c>
      <c r="AG83" s="104">
        <f t="shared" si="366"/>
        <v>97.904345530380624</v>
      </c>
      <c r="AH83" s="104">
        <f t="shared" si="366"/>
        <v>96.26035988172778</v>
      </c>
      <c r="AI83" s="104">
        <f t="shared" si="366"/>
        <v>76.854262070039866</v>
      </c>
      <c r="AJ83" s="104">
        <f t="shared" si="366"/>
        <v>148.84170838318315</v>
      </c>
      <c r="AK83" s="104">
        <f t="shared" si="366"/>
        <v>185.34853249679634</v>
      </c>
      <c r="AL83" s="104">
        <f t="shared" si="366"/>
        <v>189.77643088184635</v>
      </c>
      <c r="AM83" s="104">
        <f t="shared" si="366"/>
        <v>185.17062947529925</v>
      </c>
      <c r="AN83" s="104">
        <f t="shared" si="366"/>
        <v>60.980231988614236</v>
      </c>
      <c r="AO83" s="104">
        <f t="shared" si="366"/>
        <v>188.08985632804723</v>
      </c>
      <c r="AP83" s="104">
        <f t="shared" si="366"/>
        <v>184.86900298885189</v>
      </c>
      <c r="AQ83" s="104">
        <f t="shared" si="366"/>
        <v>118.9347972125164</v>
      </c>
      <c r="AR83" s="122">
        <f t="shared" si="366"/>
        <v>171.84712894273952</v>
      </c>
      <c r="AT83" s="203"/>
      <c r="AU83" s="203"/>
      <c r="AV83" s="214">
        <f>AV100</f>
        <v>5.7142857142857148E-2</v>
      </c>
      <c r="AW83" s="179" t="str">
        <f>AW132</f>
        <v>US</v>
      </c>
      <c r="AX83" s="104">
        <f t="shared" ref="AX83:BM87" si="367">AX140*$E$21+AX148*$E$22+AX156*$E$23+AX124*$E$24+AX164*$E$25+AX172*$E$26+AX116*$E$27</f>
        <v>31.456488801079853</v>
      </c>
      <c r="AY83" s="104">
        <f t="shared" si="367"/>
        <v>31.052163752222778</v>
      </c>
      <c r="AZ83" s="104">
        <f t="shared" si="367"/>
        <v>30.081783634965824</v>
      </c>
      <c r="BA83" s="104">
        <f t="shared" si="367"/>
        <v>52.825067633175877</v>
      </c>
      <c r="BB83" s="104">
        <f t="shared" si="367"/>
        <v>30.162648644737242</v>
      </c>
      <c r="BC83" s="104">
        <f t="shared" si="367"/>
        <v>29.920053615422997</v>
      </c>
      <c r="BD83" s="104">
        <f t="shared" si="367"/>
        <v>102.04033997386773</v>
      </c>
      <c r="BE83" s="104">
        <f t="shared" si="367"/>
        <v>109.95317599646188</v>
      </c>
      <c r="BF83" s="104">
        <f t="shared" si="367"/>
        <v>61.295677406731457</v>
      </c>
      <c r="BG83" s="104">
        <f t="shared" si="367"/>
        <v>60.4870273090173</v>
      </c>
      <c r="BH83" s="104">
        <f t="shared" si="367"/>
        <v>58.627132084274791</v>
      </c>
      <c r="BI83" s="104">
        <f t="shared" si="367"/>
        <v>101.72986698014175</v>
      </c>
      <c r="BJ83" s="104">
        <f t="shared" si="367"/>
        <v>58.788862103817635</v>
      </c>
      <c r="BK83" s="104">
        <f t="shared" si="367"/>
        <v>58.222807035417723</v>
      </c>
      <c r="BL83" s="104">
        <f t="shared" si="367"/>
        <v>196.23497004166435</v>
      </c>
      <c r="BM83" s="122">
        <f t="shared" si="367"/>
        <v>166.57012583288093</v>
      </c>
      <c r="BO83" s="203"/>
      <c r="BP83" s="203"/>
      <c r="BQ83" s="214">
        <f>BQ100</f>
        <v>0.10526315789473682</v>
      </c>
      <c r="BR83" s="179" t="str">
        <f>BR132</f>
        <v>US</v>
      </c>
      <c r="BS83" s="104">
        <f t="shared" ref="BS83:CH87" si="368">BS140*$E$21+BS148*$E$22+BS156*$E$23+BS124*$E$24+BS164*$E$25+BS172*$E$26+BS116*$E$27</f>
        <v>2.4972125830034639</v>
      </c>
      <c r="BT83" s="104">
        <f t="shared" si="368"/>
        <v>3.0076729571855125</v>
      </c>
      <c r="BU83" s="104">
        <f t="shared" si="368"/>
        <v>2.2424878022235113</v>
      </c>
      <c r="BV83" s="104">
        <f t="shared" si="368"/>
        <v>3.8743184290950818</v>
      </c>
      <c r="BW83" s="104">
        <f t="shared" si="368"/>
        <v>2.8353294051101865</v>
      </c>
      <c r="BX83" s="104">
        <f t="shared" si="368"/>
        <v>2.2151958614256588</v>
      </c>
      <c r="BY83" s="104">
        <f t="shared" si="368"/>
        <v>16.058217687033714</v>
      </c>
      <c r="BZ83" s="104">
        <f t="shared" si="368"/>
        <v>22.442847523935388</v>
      </c>
      <c r="CA83" s="104">
        <f t="shared" si="368"/>
        <v>4.7487976988262579</v>
      </c>
      <c r="CB83" s="104">
        <f t="shared" si="368"/>
        <v>5.7206940350164341</v>
      </c>
      <c r="CC83" s="104">
        <f t="shared" si="368"/>
        <v>4.2666400780642046</v>
      </c>
      <c r="CD83" s="104">
        <f t="shared" si="368"/>
        <v>6.4571973818251358</v>
      </c>
      <c r="CE83" s="104">
        <f t="shared" si="368"/>
        <v>5.3926853391311376</v>
      </c>
      <c r="CF83" s="104">
        <f t="shared" si="368"/>
        <v>4.2120561964685024</v>
      </c>
      <c r="CG83" s="104">
        <f t="shared" si="368"/>
        <v>22.56128640635141</v>
      </c>
      <c r="CH83" s="122">
        <f t="shared" si="368"/>
        <v>29.437934772132948</v>
      </c>
      <c r="CL83" s="214">
        <f t="shared" si="343"/>
        <v>1.4753449048443543E-2</v>
      </c>
      <c r="CM83" s="179" t="str">
        <f>CM72</f>
        <v>Korea</v>
      </c>
      <c r="CN83" s="104" t="e">
        <f t="shared" ca="1" si="342"/>
        <v>#NAME?</v>
      </c>
      <c r="CO83" s="104" t="e">
        <f t="shared" ca="1" si="342"/>
        <v>#NAME?</v>
      </c>
      <c r="CP83" s="104" t="e">
        <f t="shared" ca="1" si="342"/>
        <v>#NAME?</v>
      </c>
      <c r="CQ83" s="104" t="e">
        <f t="shared" ca="1" si="342"/>
        <v>#NAME?</v>
      </c>
      <c r="CR83" s="104" t="e">
        <f t="shared" ca="1" si="342"/>
        <v>#NAME?</v>
      </c>
      <c r="CS83" s="104" t="e">
        <f t="shared" ca="1" si="342"/>
        <v>#NAME?</v>
      </c>
      <c r="CT83" s="104" t="e">
        <f t="shared" ca="1" si="342"/>
        <v>#NAME?</v>
      </c>
      <c r="CU83" s="104" t="e">
        <f t="shared" ca="1" si="342"/>
        <v>#NAME?</v>
      </c>
      <c r="CV83" s="104" t="e">
        <f t="shared" ca="1" si="342"/>
        <v>#NAME?</v>
      </c>
      <c r="CW83" s="104" t="e">
        <f t="shared" ca="1" si="342"/>
        <v>#NAME?</v>
      </c>
      <c r="CX83" s="104" t="e">
        <f t="shared" ca="1" si="342"/>
        <v>#NAME?</v>
      </c>
      <c r="CY83" s="104" t="e">
        <f t="shared" ca="1" si="342"/>
        <v>#NAME?</v>
      </c>
      <c r="CZ83" s="104" t="e">
        <f t="shared" ca="1" si="342"/>
        <v>#NAME?</v>
      </c>
      <c r="DA83" s="104" t="e">
        <f t="shared" ca="1" si="342"/>
        <v>#NAME?</v>
      </c>
      <c r="DB83" s="104" t="e">
        <f t="shared" ca="1" si="342"/>
        <v>#NAME?</v>
      </c>
      <c r="DC83" s="122" t="e">
        <f t="shared" ca="1" si="342"/>
        <v>#NAME?</v>
      </c>
      <c r="DE83" s="203"/>
      <c r="DF83" s="203"/>
      <c r="DG83" s="214">
        <f>DG100</f>
        <v>0</v>
      </c>
      <c r="DH83" s="179" t="str">
        <f>DH132</f>
        <v>US</v>
      </c>
      <c r="DI83" s="104">
        <f>$F$100*DI100+$F$101*DI108+$F$102*DI116+$F$103*DI124+$F$104*DI132</f>
        <v>25.686716013182341</v>
      </c>
      <c r="DJ83" s="104">
        <f t="shared" ref="DJ83:DX83" si="369">$F$100*DJ100+$F$101*DJ108+$F$102*DJ116+$F$103*DJ124+$F$104*DJ132</f>
        <v>25.332416481966032</v>
      </c>
      <c r="DK83" s="104">
        <f t="shared" si="369"/>
        <v>23.118044411864112</v>
      </c>
      <c r="DL83" s="104">
        <f t="shared" si="369"/>
        <v>37.273417869990666</v>
      </c>
      <c r="DM83" s="104">
        <f t="shared" si="369"/>
        <v>23.915218357100809</v>
      </c>
      <c r="DN83" s="104">
        <f t="shared" si="369"/>
        <v>22.852319763451881</v>
      </c>
      <c r="DO83" s="104">
        <f t="shared" si="369"/>
        <v>96.62950746804259</v>
      </c>
      <c r="DP83" s="104">
        <f t="shared" si="369"/>
        <v>201.6871232397765</v>
      </c>
      <c r="DQ83" s="104">
        <f t="shared" si="369"/>
        <v>48.273311128222005</v>
      </c>
      <c r="DR83" s="104">
        <f t="shared" si="369"/>
        <v>47.476137182985312</v>
      </c>
      <c r="DS83" s="104">
        <f t="shared" si="369"/>
        <v>43.401692573997749</v>
      </c>
      <c r="DT83" s="104">
        <f t="shared" si="369"/>
        <v>62.12236311665113</v>
      </c>
      <c r="DU83" s="104">
        <f t="shared" si="369"/>
        <v>44.818890698862994</v>
      </c>
      <c r="DV83" s="104">
        <f t="shared" si="369"/>
        <v>42.870243277173302</v>
      </c>
      <c r="DW83" s="104">
        <f t="shared" si="369"/>
        <v>135.5545248912284</v>
      </c>
      <c r="DX83" s="122">
        <f t="shared" si="369"/>
        <v>193.66455303426761</v>
      </c>
      <c r="DZ83" s="203"/>
      <c r="EA83" s="203"/>
      <c r="EB83" s="214">
        <f t="shared" si="349"/>
        <v>0.69056662872510677</v>
      </c>
      <c r="EC83" s="179" t="str">
        <f>EC132</f>
        <v>US</v>
      </c>
      <c r="ED83" s="104">
        <f>$E$21*ED100+$E$22*ED108+$E$23*ED116+$E$24*ED124+$E$25*ED132+$E$26*ED140+$E$27*ED148</f>
        <v>9.7529013822127002</v>
      </c>
      <c r="EE83" s="104">
        <f t="shared" ref="EE83:ES83" si="370">$E$21*EE100+$E$22*EE108+$E$23*EE116+$E$24*EE124+$E$25*EE132+$E$26*EE140+$E$27*EE148</f>
        <v>9.8418793627744545</v>
      </c>
      <c r="EF83" s="104">
        <f t="shared" si="370"/>
        <v>9.4920540419929207</v>
      </c>
      <c r="EG83" s="104">
        <f t="shared" si="370"/>
        <v>3.4431113801146993</v>
      </c>
      <c r="EH83" s="104">
        <f t="shared" si="370"/>
        <v>9.7015808889513284</v>
      </c>
      <c r="EI83" s="104">
        <f t="shared" si="370"/>
        <v>9.4129088692493266</v>
      </c>
      <c r="EJ83" s="104">
        <f t="shared" si="370"/>
        <v>17.909946750391192</v>
      </c>
      <c r="EK83" s="104">
        <f t="shared" si="370"/>
        <v>25.880568177724612</v>
      </c>
      <c r="EL83" s="104">
        <f t="shared" si="370"/>
        <v>15.334360911294576</v>
      </c>
      <c r="EM83" s="104">
        <f t="shared" si="370"/>
        <v>15.356664613099671</v>
      </c>
      <c r="EN83" s="104">
        <f t="shared" si="370"/>
        <v>14.832592986562894</v>
      </c>
      <c r="EO83" s="104">
        <f t="shared" si="370"/>
        <v>6.2401815274767847</v>
      </c>
      <c r="EP83" s="104">
        <f t="shared" si="370"/>
        <v>15.075482957522775</v>
      </c>
      <c r="EQ83" s="104">
        <f t="shared" si="370"/>
        <v>14.68942965412859</v>
      </c>
      <c r="ER83" s="104">
        <f t="shared" si="370"/>
        <v>28.754226471582655</v>
      </c>
      <c r="ES83" s="122">
        <f t="shared" si="370"/>
        <v>37.86492112111668</v>
      </c>
      <c r="EU83" s="203"/>
      <c r="EV83" s="203"/>
      <c r="EW83" s="214">
        <f t="shared" si="352"/>
        <v>0.90643145670817082</v>
      </c>
      <c r="EX83" s="179" t="str">
        <f>EX132</f>
        <v>US</v>
      </c>
      <c r="EY83" s="104" t="e">
        <f ca="1">$CL$93*EY100+$CL$94*EY108+$CL$95*EY116+$CL$96*EY124+$CL$97*EY132+$CL$98*EY140+$CL$99*EY148+$CL$100*EY156</f>
        <v>#NAME?</v>
      </c>
      <c r="EZ83" s="104" t="e">
        <f t="shared" ref="EZ83:FN83" ca="1" si="371">$CL$93*EZ100+$CL$94*EZ108+$CL$95*EZ116+$CL$96*EZ124+$CL$97*EZ132+$CL$98*EZ140+$CL$99*EZ148+$CL$100*EZ156</f>
        <v>#NAME?</v>
      </c>
      <c r="FA83" s="104" t="e">
        <f t="shared" ca="1" si="371"/>
        <v>#NAME?</v>
      </c>
      <c r="FB83" s="104" t="e">
        <f t="shared" ca="1" si="371"/>
        <v>#NAME?</v>
      </c>
      <c r="FC83" s="104" t="e">
        <f t="shared" ca="1" si="371"/>
        <v>#NAME?</v>
      </c>
      <c r="FD83" s="104" t="e">
        <f t="shared" ca="1" si="371"/>
        <v>#NAME?</v>
      </c>
      <c r="FE83" s="104" t="e">
        <f t="shared" ca="1" si="371"/>
        <v>#NAME?</v>
      </c>
      <c r="FF83" s="104" t="e">
        <f t="shared" ca="1" si="371"/>
        <v>#NAME?</v>
      </c>
      <c r="FG83" s="104" t="e">
        <f t="shared" ca="1" si="371"/>
        <v>#NAME?</v>
      </c>
      <c r="FH83" s="104" t="e">
        <f t="shared" ca="1" si="371"/>
        <v>#NAME?</v>
      </c>
      <c r="FI83" s="104" t="e">
        <f t="shared" ca="1" si="371"/>
        <v>#NAME?</v>
      </c>
      <c r="FJ83" s="104" t="e">
        <f t="shared" ca="1" si="371"/>
        <v>#NAME?</v>
      </c>
      <c r="FK83" s="104" t="e">
        <f t="shared" ca="1" si="371"/>
        <v>#NAME?</v>
      </c>
      <c r="FL83" s="104" t="e">
        <f t="shared" ca="1" si="371"/>
        <v>#NAME?</v>
      </c>
      <c r="FM83" s="104" t="e">
        <f t="shared" ca="1" si="371"/>
        <v>#NAME?</v>
      </c>
      <c r="FN83" s="122" t="e">
        <f t="shared" ca="1" si="371"/>
        <v>#NAME?</v>
      </c>
      <c r="FP83" s="203"/>
      <c r="FQ83" s="203"/>
      <c r="FR83" s="214">
        <f>FR100</f>
        <v>0.2857142857142857</v>
      </c>
      <c r="FS83" s="179" t="str">
        <f>FS132</f>
        <v>US</v>
      </c>
      <c r="FT83" s="104">
        <f>$AA$100*FT100+$AA$101*FT108+$AA$102*FT116+$AA$103*FT124+$AA$104*FT132</f>
        <v>43.780248840908783</v>
      </c>
      <c r="FU83" s="104">
        <f t="shared" ref="FU83:GI83" si="372">$AA$100*FU100+$AA$101*FU108+$AA$102*FU116+$AA$103*FU124+$AA$104*FU132</f>
        <v>43.085324256132452</v>
      </c>
      <c r="FV83" s="104">
        <f t="shared" si="372"/>
        <v>39.471716415295539</v>
      </c>
      <c r="FW83" s="104">
        <f t="shared" si="372"/>
        <v>60.571364120566869</v>
      </c>
      <c r="FX83" s="104">
        <f t="shared" si="372"/>
        <v>40.722580667892927</v>
      </c>
      <c r="FY83" s="104">
        <f t="shared" si="372"/>
        <v>39.054761664429748</v>
      </c>
      <c r="FZ83" s="104">
        <f t="shared" si="372"/>
        <v>126.13836082655632</v>
      </c>
      <c r="GA83" s="104">
        <f t="shared" si="372"/>
        <v>262.87282737192595</v>
      </c>
      <c r="GB83" s="104">
        <f t="shared" si="372"/>
        <v>80.889221667964804</v>
      </c>
      <c r="GC83" s="104">
        <f t="shared" si="372"/>
        <v>79.638357415367409</v>
      </c>
      <c r="GD83" s="104">
        <f t="shared" si="372"/>
        <v>72.967081401514648</v>
      </c>
      <c r="GE83" s="104">
        <f t="shared" si="372"/>
        <v>28.266636589597866</v>
      </c>
      <c r="GF83" s="104">
        <f t="shared" si="372"/>
        <v>75.329824989754172</v>
      </c>
      <c r="GG83" s="104">
        <f t="shared" si="372"/>
        <v>72.133171899783051</v>
      </c>
      <c r="GH83" s="104">
        <f t="shared" si="372"/>
        <v>177.04207580672073</v>
      </c>
      <c r="GI83" s="122">
        <f t="shared" si="372"/>
        <v>252.37884404554597</v>
      </c>
      <c r="GK83" s="203"/>
      <c r="GL83" s="203"/>
      <c r="GM83" s="214">
        <f t="shared" si="356"/>
        <v>0.69056662872510677</v>
      </c>
      <c r="GN83" s="179" t="str">
        <f>GN132</f>
        <v>US</v>
      </c>
      <c r="GO83" s="104">
        <f>$E$21*GO100+$E$22*GO108+$E$23*GO116+$E$24*GO124+$E$25*GO132+$E$26*GO140+$E$27*GO148</f>
        <v>12.399301498283407</v>
      </c>
      <c r="GP83" s="104">
        <f t="shared" ref="GP83:HD83" si="373">$E$21*GP100+$E$22*GP108+$E$23*GP116+$E$24*GP124+$E$25*GP132+$E$26*GP140+$E$27*GP148</f>
        <v>12.466689006426247</v>
      </c>
      <c r="GQ83" s="104">
        <f t="shared" si="373"/>
        <v>12.062363957569179</v>
      </c>
      <c r="GR83" s="104">
        <f t="shared" si="373"/>
        <v>0.87659916842483687</v>
      </c>
      <c r="GS83" s="104">
        <f t="shared" si="373"/>
        <v>12.197138973854871</v>
      </c>
      <c r="GT83" s="104">
        <f t="shared" si="373"/>
        <v>12.062363957569179</v>
      </c>
      <c r="GU83" s="104">
        <f t="shared" si="373"/>
        <v>18.083725795599616</v>
      </c>
      <c r="GV83" s="104">
        <f t="shared" si="373"/>
        <v>17.228072281712883</v>
      </c>
      <c r="GW83" s="104">
        <f t="shared" si="373"/>
        <v>18.329402214853729</v>
      </c>
      <c r="GX83" s="104">
        <f t="shared" si="373"/>
        <v>18.396789722996573</v>
      </c>
      <c r="GY83" s="104">
        <f t="shared" si="373"/>
        <v>17.925077165996662</v>
      </c>
      <c r="GZ83" s="104">
        <f t="shared" si="373"/>
        <v>3.1307113158029884</v>
      </c>
      <c r="HA83" s="104">
        <f t="shared" si="373"/>
        <v>18.127239690425196</v>
      </c>
      <c r="HB83" s="104">
        <f t="shared" si="373"/>
        <v>17.857689657853815</v>
      </c>
      <c r="HC83" s="104">
        <f t="shared" si="373"/>
        <v>25.636113168190626</v>
      </c>
      <c r="HD83" s="122">
        <f t="shared" si="373"/>
        <v>22.597795023014278</v>
      </c>
      <c r="HF83" s="203"/>
      <c r="HG83" s="203"/>
      <c r="HH83" s="214">
        <f t="shared" si="359"/>
        <v>0.90643145670817082</v>
      </c>
      <c r="HI83" s="179" t="str">
        <f>HI132</f>
        <v>US</v>
      </c>
      <c r="HJ83" s="104" t="e">
        <f ca="1">$CL$93*HJ100+$CL$94*HJ108+$CL$95*HJ116+$CL$96*HJ124+$CL$97*HJ132+$CL$98*HJ140+$CL$99*HJ148+$CL$100*HJ156</f>
        <v>#NAME?</v>
      </c>
      <c r="HK83" s="104" t="e">
        <f t="shared" ref="HK83:HY83" ca="1" si="374">$CL$93*HK100+$CL$94*HK108+$CL$95*HK116+$CL$96*HK124+$CL$97*HK132+$CL$98*HK140+$CL$99*HK148+$CL$100*HK156</f>
        <v>#NAME?</v>
      </c>
      <c r="HL83" s="104" t="e">
        <f t="shared" ca="1" si="374"/>
        <v>#NAME?</v>
      </c>
      <c r="HM83" s="104" t="e">
        <f t="shared" ca="1" si="374"/>
        <v>#NAME?</v>
      </c>
      <c r="HN83" s="104" t="e">
        <f t="shared" ca="1" si="374"/>
        <v>#NAME?</v>
      </c>
      <c r="HO83" s="104" t="e">
        <f t="shared" ca="1" si="374"/>
        <v>#NAME?</v>
      </c>
      <c r="HP83" s="104" t="e">
        <f t="shared" ca="1" si="374"/>
        <v>#NAME?</v>
      </c>
      <c r="HQ83" s="104" t="e">
        <f t="shared" ca="1" si="374"/>
        <v>#NAME?</v>
      </c>
      <c r="HR83" s="104" t="e">
        <f t="shared" ca="1" si="374"/>
        <v>#NAME?</v>
      </c>
      <c r="HS83" s="104" t="e">
        <f t="shared" ca="1" si="374"/>
        <v>#NAME?</v>
      </c>
      <c r="HT83" s="104" t="e">
        <f t="shared" ca="1" si="374"/>
        <v>#NAME?</v>
      </c>
      <c r="HU83" s="104" t="e">
        <f t="shared" ca="1" si="374"/>
        <v>#NAME?</v>
      </c>
      <c r="HV83" s="104" t="e">
        <f t="shared" ca="1" si="374"/>
        <v>#NAME?</v>
      </c>
      <c r="HW83" s="104" t="e">
        <f t="shared" ca="1" si="374"/>
        <v>#NAME?</v>
      </c>
      <c r="HX83" s="104" t="e">
        <f t="shared" ca="1" si="374"/>
        <v>#NAME?</v>
      </c>
      <c r="HY83" s="122" t="e">
        <f t="shared" ca="1" si="374"/>
        <v>#NAME?</v>
      </c>
      <c r="IA83" s="203"/>
      <c r="IB83" s="203"/>
      <c r="IC83" s="214">
        <f t="shared" si="362"/>
        <v>0.90643145670817082</v>
      </c>
      <c r="ID83" s="179" t="str">
        <f>ID132</f>
        <v>US</v>
      </c>
      <c r="IE83" s="104" t="e">
        <f ca="1">$CL$93*IE100+$CL$94*IE108+$CL$95*IE116+$CL$96*IE124+$CL$97*IE132+$CL$98*IE140+$CL$99*IE148+$CL$100*IE156</f>
        <v>#NAME?</v>
      </c>
      <c r="IF83" s="104" t="e">
        <f t="shared" ref="IF83:IT83" ca="1" si="375">$CL$93*IF100+$CL$94*IF108+$CL$95*IF116+$CL$96*IF124+$CL$97*IF132+$CL$98*IF140+$CL$99*IF148+$CL$100*IF156</f>
        <v>#NAME?</v>
      </c>
      <c r="IG83" s="104" t="e">
        <f t="shared" ca="1" si="375"/>
        <v>#NAME?</v>
      </c>
      <c r="IH83" s="104" t="e">
        <f t="shared" ca="1" si="375"/>
        <v>#NAME?</v>
      </c>
      <c r="II83" s="104" t="e">
        <f t="shared" ca="1" si="375"/>
        <v>#NAME?</v>
      </c>
      <c r="IJ83" s="104" t="e">
        <f t="shared" ca="1" si="375"/>
        <v>#NAME?</v>
      </c>
      <c r="IK83" s="104" t="e">
        <f t="shared" ca="1" si="375"/>
        <v>#NAME?</v>
      </c>
      <c r="IL83" s="104" t="e">
        <f t="shared" ca="1" si="375"/>
        <v>#NAME?</v>
      </c>
      <c r="IM83" s="104" t="e">
        <f t="shared" ca="1" si="375"/>
        <v>#NAME?</v>
      </c>
      <c r="IN83" s="104" t="e">
        <f t="shared" ca="1" si="375"/>
        <v>#NAME?</v>
      </c>
      <c r="IO83" s="104" t="e">
        <f t="shared" ca="1" si="375"/>
        <v>#NAME?</v>
      </c>
      <c r="IP83" s="104" t="e">
        <f t="shared" ca="1" si="375"/>
        <v>#NAME?</v>
      </c>
      <c r="IQ83" s="104" t="e">
        <f t="shared" ca="1" si="375"/>
        <v>#NAME?</v>
      </c>
      <c r="IR83" s="104" t="e">
        <f t="shared" ca="1" si="375"/>
        <v>#NAME?</v>
      </c>
      <c r="IS83" s="104" t="e">
        <f t="shared" ca="1" si="375"/>
        <v>#NAME?</v>
      </c>
      <c r="IT83" s="122" t="e">
        <f t="shared" ca="1" si="375"/>
        <v>#NAME?</v>
      </c>
    </row>
    <row r="84" spans="4:254" x14ac:dyDescent="0.2">
      <c r="D84" s="203"/>
      <c r="E84" s="203"/>
      <c r="F84" s="214">
        <f t="shared" ref="F84:F87" si="376">F101</f>
        <v>0</v>
      </c>
      <c r="G84" s="179" t="str">
        <f t="shared" ref="G84:G87" si="377">G133</f>
        <v>CN</v>
      </c>
      <c r="H84" s="104">
        <f t="shared" si="365"/>
        <v>411.66475336195413</v>
      </c>
      <c r="I84" s="104">
        <f t="shared" si="365"/>
        <v>379.41285456322191</v>
      </c>
      <c r="J84" s="104">
        <f t="shared" si="365"/>
        <v>377.73037863824459</v>
      </c>
      <c r="K84" s="104">
        <f>K141*$E$21+K149*$E$22+K157*$E$23+K125*$E$24+K165*$E$25+K173*$E$26+K117*$E$27</f>
        <v>560.47016935772149</v>
      </c>
      <c r="L84" s="104">
        <f t="shared" si="365"/>
        <v>365.3668968471116</v>
      </c>
      <c r="M84" s="104">
        <f t="shared" si="365"/>
        <v>368.8701673421557</v>
      </c>
      <c r="N84" s="104">
        <f t="shared" si="365"/>
        <v>294.85156983825084</v>
      </c>
      <c r="O84" s="104">
        <f t="shared" si="365"/>
        <v>258.39822232191068</v>
      </c>
      <c r="P84" s="104">
        <f t="shared" si="365"/>
        <v>807.56378718718781</v>
      </c>
      <c r="Q84" s="104">
        <f t="shared" si="365"/>
        <v>744.02761871993482</v>
      </c>
      <c r="R84" s="104">
        <f t="shared" si="365"/>
        <v>741.09005143712591</v>
      </c>
      <c r="S84" s="104">
        <f t="shared" si="365"/>
        <v>1091.6446793813491</v>
      </c>
      <c r="T84" s="104">
        <f t="shared" si="365"/>
        <v>716.54871548580547</v>
      </c>
      <c r="U84" s="104">
        <f t="shared" si="365"/>
        <v>723.60056084370558</v>
      </c>
      <c r="V84" s="104">
        <f t="shared" si="365"/>
        <v>544.39869003985666</v>
      </c>
      <c r="W84" s="122">
        <f t="shared" si="365"/>
        <v>328.4365882256842</v>
      </c>
      <c r="Y84" s="203"/>
      <c r="Z84" s="203"/>
      <c r="AA84" s="214">
        <f t="shared" ref="AA84:AA87" si="378">AA101</f>
        <v>0</v>
      </c>
      <c r="AB84" s="179" t="str">
        <f t="shared" ref="AB84:AB87" si="379">AB133</f>
        <v>CN</v>
      </c>
      <c r="AC84" s="104">
        <f t="shared" si="366"/>
        <v>287.23851224654788</v>
      </c>
      <c r="AD84" s="104">
        <f t="shared" si="366"/>
        <v>293.9451623771381</v>
      </c>
      <c r="AE84" s="104">
        <f t="shared" si="366"/>
        <v>286.77023347128915</v>
      </c>
      <c r="AF84" s="104">
        <f t="shared" si="366"/>
        <v>341.45581280906788</v>
      </c>
      <c r="AG84" s="104">
        <f t="shared" si="366"/>
        <v>291.24213540556713</v>
      </c>
      <c r="AH84" s="104">
        <f t="shared" si="366"/>
        <v>286.35166922354068</v>
      </c>
      <c r="AI84" s="104">
        <f t="shared" si="366"/>
        <v>228.62314516317133</v>
      </c>
      <c r="AJ84" s="104">
        <f t="shared" si="366"/>
        <v>442.7686713198994</v>
      </c>
      <c r="AK84" s="104">
        <f t="shared" si="366"/>
        <v>551.36778767296107</v>
      </c>
      <c r="AL84" s="104">
        <f t="shared" si="366"/>
        <v>564.5397319215507</v>
      </c>
      <c r="AM84" s="104">
        <f t="shared" si="366"/>
        <v>550.83856850914117</v>
      </c>
      <c r="AN84" s="104">
        <f t="shared" si="366"/>
        <v>181.40168228160812</v>
      </c>
      <c r="AO84" s="104">
        <f t="shared" si="366"/>
        <v>559.52257387909458</v>
      </c>
      <c r="AP84" s="104">
        <f t="shared" si="366"/>
        <v>549.94130147230112</v>
      </c>
      <c r="AQ84" s="104">
        <f t="shared" si="366"/>
        <v>353.80272577842442</v>
      </c>
      <c r="AR84" s="122">
        <f t="shared" si="366"/>
        <v>511.20432423572657</v>
      </c>
      <c r="AT84" s="203"/>
      <c r="AU84" s="203"/>
      <c r="AV84" s="214">
        <f t="shared" ref="AV84:AV87" si="380">AV101</f>
        <v>0</v>
      </c>
      <c r="AW84" s="179" t="str">
        <f t="shared" ref="AW84:AW87" si="381">AW133</f>
        <v>CN</v>
      </c>
      <c r="AX84" s="104">
        <f t="shared" si="367"/>
        <v>93.575570329969892</v>
      </c>
      <c r="AY84" s="104">
        <f t="shared" si="367"/>
        <v>92.372799503106506</v>
      </c>
      <c r="AZ84" s="104">
        <f t="shared" si="367"/>
        <v>89.486149518634448</v>
      </c>
      <c r="BA84" s="104">
        <f t="shared" si="367"/>
        <v>157.14200852969881</v>
      </c>
      <c r="BB84" s="104">
        <f t="shared" si="367"/>
        <v>89.72670368400712</v>
      </c>
      <c r="BC84" s="104">
        <f t="shared" si="367"/>
        <v>89.005041187889091</v>
      </c>
      <c r="BD84" s="104">
        <f t="shared" si="367"/>
        <v>303.54573487524499</v>
      </c>
      <c r="BE84" s="104">
        <f t="shared" si="367"/>
        <v>327.08453948958447</v>
      </c>
      <c r="BF84" s="104">
        <f t="shared" si="367"/>
        <v>182.34005735248638</v>
      </c>
      <c r="BG84" s="104">
        <f t="shared" si="367"/>
        <v>179.93451569875958</v>
      </c>
      <c r="BH84" s="104">
        <f t="shared" si="367"/>
        <v>174.40176989518807</v>
      </c>
      <c r="BI84" s="104">
        <f t="shared" si="367"/>
        <v>302.62215158393479</v>
      </c>
      <c r="BJ84" s="104">
        <f t="shared" si="367"/>
        <v>174.8828782259335</v>
      </c>
      <c r="BK84" s="104">
        <f t="shared" si="367"/>
        <v>173.1989990683247</v>
      </c>
      <c r="BL84" s="104">
        <f t="shared" si="367"/>
        <v>583.75234936274671</v>
      </c>
      <c r="BM84" s="122">
        <f t="shared" si="367"/>
        <v>495.506495442416</v>
      </c>
      <c r="BO84" s="203"/>
      <c r="BP84" s="203"/>
      <c r="BQ84" s="214">
        <f t="shared" ref="BQ84:BQ87" si="382">BQ101</f>
        <v>0</v>
      </c>
      <c r="BR84" s="179" t="str">
        <f t="shared" ref="BR84:BR87" si="383">BR133</f>
        <v>CN</v>
      </c>
      <c r="BS84" s="104">
        <f t="shared" si="368"/>
        <v>7.4286133194148674</v>
      </c>
      <c r="BT84" s="104">
        <f t="shared" si="368"/>
        <v>8.9471114883298686</v>
      </c>
      <c r="BU84" s="104">
        <f t="shared" si="368"/>
        <v>6.6708676984909445</v>
      </c>
      <c r="BV84" s="104">
        <f t="shared" si="368"/>
        <v>11.525175582534811</v>
      </c>
      <c r="BW84" s="104">
        <f t="shared" si="368"/>
        <v>8.434430423379359</v>
      </c>
      <c r="BX84" s="104">
        <f t="shared" si="368"/>
        <v>6.5896806676776674</v>
      </c>
      <c r="BY84" s="104">
        <f t="shared" si="368"/>
        <v>47.769377187939867</v>
      </c>
      <c r="BZ84" s="104">
        <f t="shared" si="368"/>
        <v>66.762131977320777</v>
      </c>
      <c r="CA84" s="104">
        <f t="shared" si="368"/>
        <v>14.126543361510238</v>
      </c>
      <c r="CB84" s="104">
        <f t="shared" si="368"/>
        <v>17.017703736583051</v>
      </c>
      <c r="CC84" s="104">
        <f t="shared" si="368"/>
        <v>12.692239150475672</v>
      </c>
      <c r="CD84" s="104">
        <f t="shared" si="368"/>
        <v>19.208625970891351</v>
      </c>
      <c r="CE84" s="104">
        <f t="shared" si="368"/>
        <v>16.041955903290145</v>
      </c>
      <c r="CF84" s="104">
        <f t="shared" si="368"/>
        <v>12.529865088849121</v>
      </c>
      <c r="CG84" s="104">
        <f t="shared" si="368"/>
        <v>67.114459474563347</v>
      </c>
      <c r="CH84" s="122">
        <f t="shared" si="368"/>
        <v>87.570852330608133</v>
      </c>
      <c r="CL84" s="214">
        <f t="shared" si="343"/>
        <v>1.6392877202870991E-2</v>
      </c>
      <c r="CM84" s="179" t="str">
        <f>CM73</f>
        <v>Poland</v>
      </c>
      <c r="CN84" s="104" t="e">
        <f t="shared" ca="1" si="342"/>
        <v>#NAME?</v>
      </c>
      <c r="CO84" s="104" t="e">
        <f t="shared" ca="1" si="342"/>
        <v>#NAME?</v>
      </c>
      <c r="CP84" s="104" t="e">
        <f t="shared" ca="1" si="342"/>
        <v>#NAME?</v>
      </c>
      <c r="CQ84" s="104" t="e">
        <f t="shared" ca="1" si="342"/>
        <v>#NAME?</v>
      </c>
      <c r="CR84" s="104" t="e">
        <f t="shared" ca="1" si="342"/>
        <v>#NAME?</v>
      </c>
      <c r="CS84" s="104" t="e">
        <f t="shared" ca="1" si="342"/>
        <v>#NAME?</v>
      </c>
      <c r="CT84" s="104" t="e">
        <f t="shared" ca="1" si="342"/>
        <v>#NAME?</v>
      </c>
      <c r="CU84" s="104" t="e">
        <f t="shared" ca="1" si="342"/>
        <v>#NAME?</v>
      </c>
      <c r="CV84" s="104" t="e">
        <f t="shared" ca="1" si="342"/>
        <v>#NAME?</v>
      </c>
      <c r="CW84" s="104" t="e">
        <f t="shared" ca="1" si="342"/>
        <v>#NAME?</v>
      </c>
      <c r="CX84" s="104" t="e">
        <f t="shared" ca="1" si="342"/>
        <v>#NAME?</v>
      </c>
      <c r="CY84" s="104" t="e">
        <f t="shared" ca="1" si="342"/>
        <v>#NAME?</v>
      </c>
      <c r="CZ84" s="104" t="e">
        <f t="shared" ca="1" si="342"/>
        <v>#NAME?</v>
      </c>
      <c r="DA84" s="104" t="e">
        <f t="shared" ca="1" si="342"/>
        <v>#NAME?</v>
      </c>
      <c r="DB84" s="104" t="e">
        <f t="shared" ca="1" si="342"/>
        <v>#NAME?</v>
      </c>
      <c r="DC84" s="122" t="e">
        <f t="shared" ca="1" si="342"/>
        <v>#NAME?</v>
      </c>
      <c r="DE84" s="203"/>
      <c r="DF84" s="203"/>
      <c r="DG84" s="214">
        <f t="shared" ref="DG84:DG87" si="384">DG101</f>
        <v>0</v>
      </c>
      <c r="DH84" s="179" t="str">
        <f t="shared" ref="DH84:DH87" si="385">DH133</f>
        <v>CN</v>
      </c>
      <c r="DI84" s="104">
        <f t="shared" ref="DI84:DX87" si="386">$F$100*DI101+$F$101*DI109+$F$102*DI117+$F$103*DI125+$F$104*DI133</f>
        <v>7.5954076725669069</v>
      </c>
      <c r="DJ84" s="104">
        <f t="shared" si="386"/>
        <v>7.4906434288073633</v>
      </c>
      <c r="DK84" s="104">
        <f t="shared" si="386"/>
        <v>6.8358669053102172</v>
      </c>
      <c r="DL84" s="104">
        <f t="shared" si="386"/>
        <v>11.021525831765731</v>
      </c>
      <c r="DM84" s="104">
        <f t="shared" si="386"/>
        <v>7.071586453769191</v>
      </c>
      <c r="DN84" s="104">
        <f t="shared" si="386"/>
        <v>6.7572937224905605</v>
      </c>
      <c r="DO84" s="104">
        <f t="shared" si="386"/>
        <v>28.572765083807365</v>
      </c>
      <c r="DP84" s="104">
        <f t="shared" si="386"/>
        <v>59.637671180978593</v>
      </c>
      <c r="DQ84" s="104">
        <f t="shared" si="386"/>
        <v>14.274128212237814</v>
      </c>
      <c r="DR84" s="104">
        <f t="shared" si="386"/>
        <v>14.038408663778839</v>
      </c>
      <c r="DS84" s="104">
        <f t="shared" si="386"/>
        <v>12.833619860544086</v>
      </c>
      <c r="DT84" s="104">
        <f t="shared" si="386"/>
        <v>18.36920971960955</v>
      </c>
      <c r="DU84" s="104">
        <f t="shared" si="386"/>
        <v>13.25267683558226</v>
      </c>
      <c r="DV84" s="104">
        <f t="shared" si="386"/>
        <v>12.676473494904773</v>
      </c>
      <c r="DW84" s="104">
        <f t="shared" si="386"/>
        <v>40.082658985353149</v>
      </c>
      <c r="DX84" s="122">
        <f t="shared" si="386"/>
        <v>57.265445347930985</v>
      </c>
      <c r="DZ84" s="203"/>
      <c r="EA84" s="203"/>
      <c r="EB84" s="214">
        <f t="shared" si="349"/>
        <v>0</v>
      </c>
      <c r="EC84" s="179" t="str">
        <f>EC133</f>
        <v>CN</v>
      </c>
      <c r="ED84" s="104">
        <f t="shared" ref="ED84:ES87" si="387">$E$21*ED101+$E$22*ED109+$E$23*ED117+$E$24*ED125+$E$25*ED133+$E$26*ED141+$E$27*ED149</f>
        <v>29.012561286915652</v>
      </c>
      <c r="EE84" s="104">
        <f t="shared" si="387"/>
        <v>29.277249610222391</v>
      </c>
      <c r="EF84" s="104">
        <f t="shared" si="387"/>
        <v>28.23660250828415</v>
      </c>
      <c r="EG84" s="104">
        <f t="shared" si="387"/>
        <v>10.242437200835409</v>
      </c>
      <c r="EH84" s="104">
        <f t="shared" si="387"/>
        <v>28.85989502918687</v>
      </c>
      <c r="EI84" s="104">
        <f t="shared" si="387"/>
        <v>28.001164448900617</v>
      </c>
      <c r="EJ84" s="104">
        <f t="shared" si="387"/>
        <v>53.27783060421271</v>
      </c>
      <c r="EK84" s="104">
        <f t="shared" si="387"/>
        <v>76.988533049852478</v>
      </c>
      <c r="EL84" s="104">
        <f t="shared" si="387"/>
        <v>45.616075493801709</v>
      </c>
      <c r="EM84" s="104">
        <f t="shared" si="387"/>
        <v>45.682423700369817</v>
      </c>
      <c r="EN84" s="104">
        <f t="shared" si="387"/>
        <v>44.123435293969848</v>
      </c>
      <c r="EO84" s="104">
        <f t="shared" si="387"/>
        <v>18.56305543472282</v>
      </c>
      <c r="EP84" s="104">
        <f t="shared" si="387"/>
        <v>44.845975171313704</v>
      </c>
      <c r="EQ84" s="104">
        <f t="shared" si="387"/>
        <v>43.697558440148235</v>
      </c>
      <c r="ER84" s="104">
        <f t="shared" si="387"/>
        <v>85.536982798382056</v>
      </c>
      <c r="ES84" s="122">
        <f t="shared" si="387"/>
        <v>112.63913184379888</v>
      </c>
      <c r="EU84" s="203"/>
      <c r="EV84" s="203"/>
      <c r="EW84" s="214">
        <f t="shared" si="352"/>
        <v>0</v>
      </c>
      <c r="EX84" s="179" t="str">
        <f>EX133</f>
        <v>CN</v>
      </c>
      <c r="EY84" s="104" t="e">
        <f t="shared" ref="EY84:FN87" ca="1" si="388">$CL$93*EY101+$CL$94*EY109+$CL$95*EY117+$CL$96*EY125+$CL$97*EY133+$CL$98*EY141+$CL$99*EY149+$CL$100*EY157</f>
        <v>#NAME?</v>
      </c>
      <c r="EZ84" s="104" t="e">
        <f t="shared" ca="1" si="388"/>
        <v>#NAME?</v>
      </c>
      <c r="FA84" s="104" t="e">
        <f t="shared" ca="1" si="388"/>
        <v>#NAME?</v>
      </c>
      <c r="FB84" s="104" t="e">
        <f t="shared" ca="1" si="388"/>
        <v>#NAME?</v>
      </c>
      <c r="FC84" s="104" t="e">
        <f t="shared" ca="1" si="388"/>
        <v>#NAME?</v>
      </c>
      <c r="FD84" s="104" t="e">
        <f t="shared" ca="1" si="388"/>
        <v>#NAME?</v>
      </c>
      <c r="FE84" s="104" t="e">
        <f t="shared" ca="1" si="388"/>
        <v>#NAME?</v>
      </c>
      <c r="FF84" s="104" t="e">
        <f t="shared" ca="1" si="388"/>
        <v>#NAME?</v>
      </c>
      <c r="FG84" s="104" t="e">
        <f t="shared" ca="1" si="388"/>
        <v>#NAME?</v>
      </c>
      <c r="FH84" s="104" t="e">
        <f t="shared" ca="1" si="388"/>
        <v>#NAME?</v>
      </c>
      <c r="FI84" s="104" t="e">
        <f t="shared" ca="1" si="388"/>
        <v>#NAME?</v>
      </c>
      <c r="FJ84" s="104" t="e">
        <f t="shared" ca="1" si="388"/>
        <v>#NAME?</v>
      </c>
      <c r="FK84" s="104" t="e">
        <f t="shared" ca="1" si="388"/>
        <v>#NAME?</v>
      </c>
      <c r="FL84" s="104" t="e">
        <f t="shared" ca="1" si="388"/>
        <v>#NAME?</v>
      </c>
      <c r="FM84" s="104" t="e">
        <f t="shared" ca="1" si="388"/>
        <v>#NAME?</v>
      </c>
      <c r="FN84" s="122" t="e">
        <f t="shared" ca="1" si="388"/>
        <v>#NAME?</v>
      </c>
      <c r="FP84" s="203"/>
      <c r="FQ84" s="203"/>
      <c r="FR84" s="214">
        <f t="shared" ref="FR84:FR87" si="389">FR101</f>
        <v>0</v>
      </c>
      <c r="FS84" s="179" t="str">
        <f t="shared" ref="FS84:FS87" si="390">FS133</f>
        <v>CN</v>
      </c>
      <c r="FT84" s="104">
        <f t="shared" ref="FT84:GI87" si="391">$AA$100*FT101+$AA$101*FT109+$AA$102*FT117+$AA$103*FT125+$AA$104*FT133</f>
        <v>27.751347121954716</v>
      </c>
      <c r="FU84" s="104">
        <f t="shared" si="391"/>
        <v>27.310849548590355</v>
      </c>
      <c r="FV84" s="104">
        <f t="shared" si="391"/>
        <v>25.020262167095684</v>
      </c>
      <c r="FW84" s="104">
        <f t="shared" si="391"/>
        <v>38.394869738371078</v>
      </c>
      <c r="FX84" s="104">
        <f t="shared" si="391"/>
        <v>25.813157799151529</v>
      </c>
      <c r="FY84" s="104">
        <f t="shared" si="391"/>
        <v>24.755963623077065</v>
      </c>
      <c r="FZ84" s="104">
        <f t="shared" si="391"/>
        <v>79.95636227223136</v>
      </c>
      <c r="GA84" s="104">
        <f t="shared" si="391"/>
        <v>166.62936539801919</v>
      </c>
      <c r="GB84" s="104">
        <f t="shared" si="391"/>
        <v>51.273917539611574</v>
      </c>
      <c r="GC84" s="104">
        <f t="shared" si="391"/>
        <v>50.481021907555721</v>
      </c>
      <c r="GD84" s="104">
        <f t="shared" si="391"/>
        <v>46.252245203257871</v>
      </c>
      <c r="GE84" s="104">
        <f t="shared" si="391"/>
        <v>17.917605877906507</v>
      </c>
      <c r="GF84" s="104">
        <f t="shared" si="391"/>
        <v>47.749936952696693</v>
      </c>
      <c r="GG84" s="104">
        <f t="shared" si="391"/>
        <v>45.723648115220627</v>
      </c>
      <c r="GH84" s="104">
        <f t="shared" si="391"/>
        <v>112.22311957973197</v>
      </c>
      <c r="GI84" s="122">
        <f t="shared" si="391"/>
        <v>159.97745770693604</v>
      </c>
      <c r="GK84" s="203"/>
      <c r="GL84" s="203"/>
      <c r="GM84" s="214">
        <f t="shared" si="356"/>
        <v>0</v>
      </c>
      <c r="GN84" s="179" t="str">
        <f>GN133</f>
        <v>CN</v>
      </c>
      <c r="GO84" s="104">
        <f t="shared" ref="GO84:HD87" si="392">$E$21*GO101+$E$22*GO109+$E$23*GO117+$E$24*GO125+$E$25*GO133+$E$26*GO141+$E$27*GO149</f>
        <v>36.884972023809901</v>
      </c>
      <c r="GP84" s="104">
        <f t="shared" si="392"/>
        <v>37.085433828287123</v>
      </c>
      <c r="GQ84" s="104">
        <f t="shared" si="392"/>
        <v>35.882663001423751</v>
      </c>
      <c r="GR84" s="104">
        <f t="shared" si="392"/>
        <v>2.6076739732412713</v>
      </c>
      <c r="GS84" s="104">
        <f t="shared" si="392"/>
        <v>36.283586610378215</v>
      </c>
      <c r="GT84" s="104">
        <f t="shared" si="392"/>
        <v>35.882663001423751</v>
      </c>
      <c r="GU84" s="104">
        <f t="shared" si="392"/>
        <v>53.794781919714197</v>
      </c>
      <c r="GV84" s="104">
        <f t="shared" si="392"/>
        <v>51.249416285516482</v>
      </c>
      <c r="GW84" s="104">
        <f t="shared" si="392"/>
        <v>54.525610817805941</v>
      </c>
      <c r="GX84" s="104">
        <f t="shared" si="392"/>
        <v>54.726072622283162</v>
      </c>
      <c r="GY84" s="104">
        <f t="shared" si="392"/>
        <v>53.322839990942576</v>
      </c>
      <c r="GZ84" s="104">
        <f t="shared" si="392"/>
        <v>9.3131213330045348</v>
      </c>
      <c r="HA84" s="104">
        <f t="shared" si="392"/>
        <v>53.924225404374262</v>
      </c>
      <c r="HB84" s="104">
        <f t="shared" si="392"/>
        <v>53.122378186465347</v>
      </c>
      <c r="HC84" s="104">
        <f t="shared" si="392"/>
        <v>76.261337555090961</v>
      </c>
      <c r="HD84" s="122">
        <f t="shared" si="392"/>
        <v>67.223063923323977</v>
      </c>
      <c r="HF84" s="203"/>
      <c r="HG84" s="203"/>
      <c r="HH84" s="214">
        <f t="shared" si="359"/>
        <v>0</v>
      </c>
      <c r="HI84" s="179" t="str">
        <f>HI133</f>
        <v>CN</v>
      </c>
      <c r="HJ84" s="104" t="e">
        <f t="shared" ref="HJ84:HY87" ca="1" si="393">$CL$93*HJ101+$CL$94*HJ109+$CL$95*HJ117+$CL$96*HJ125+$CL$97*HJ133+$CL$98*HJ141+$CL$99*HJ149+$CL$100*HJ157</f>
        <v>#NAME?</v>
      </c>
      <c r="HK84" s="104" t="e">
        <f t="shared" ca="1" si="393"/>
        <v>#NAME?</v>
      </c>
      <c r="HL84" s="104" t="e">
        <f t="shared" ca="1" si="393"/>
        <v>#NAME?</v>
      </c>
      <c r="HM84" s="104" t="e">
        <f t="shared" ca="1" si="393"/>
        <v>#NAME?</v>
      </c>
      <c r="HN84" s="104" t="e">
        <f t="shared" ca="1" si="393"/>
        <v>#NAME?</v>
      </c>
      <c r="HO84" s="104" t="e">
        <f t="shared" ca="1" si="393"/>
        <v>#NAME?</v>
      </c>
      <c r="HP84" s="104" t="e">
        <f t="shared" ca="1" si="393"/>
        <v>#NAME?</v>
      </c>
      <c r="HQ84" s="104" t="e">
        <f t="shared" ca="1" si="393"/>
        <v>#NAME?</v>
      </c>
      <c r="HR84" s="104" t="e">
        <f t="shared" ca="1" si="393"/>
        <v>#NAME?</v>
      </c>
      <c r="HS84" s="104" t="e">
        <f t="shared" ca="1" si="393"/>
        <v>#NAME?</v>
      </c>
      <c r="HT84" s="104" t="e">
        <f t="shared" ca="1" si="393"/>
        <v>#NAME?</v>
      </c>
      <c r="HU84" s="104" t="e">
        <f t="shared" ca="1" si="393"/>
        <v>#NAME?</v>
      </c>
      <c r="HV84" s="104" t="e">
        <f t="shared" ca="1" si="393"/>
        <v>#NAME?</v>
      </c>
      <c r="HW84" s="104" t="e">
        <f t="shared" ca="1" si="393"/>
        <v>#NAME?</v>
      </c>
      <c r="HX84" s="104" t="e">
        <f t="shared" ca="1" si="393"/>
        <v>#NAME?</v>
      </c>
      <c r="HY84" s="122" t="e">
        <f t="shared" ca="1" si="393"/>
        <v>#NAME?</v>
      </c>
      <c r="IA84" s="203"/>
      <c r="IB84" s="203"/>
      <c r="IC84" s="214">
        <f t="shared" si="362"/>
        <v>0</v>
      </c>
      <c r="ID84" s="179" t="str">
        <f>ID133</f>
        <v>CN</v>
      </c>
      <c r="IE84" s="104" t="e">
        <f t="shared" ref="IE84:IT87" ca="1" si="394">$CL$93*IE101+$CL$94*IE109+$CL$95*IE117+$CL$96*IE125+$CL$97*IE133+$CL$98*IE141+$CL$99*IE149+$CL$100*IE157</f>
        <v>#NAME?</v>
      </c>
      <c r="IF84" s="104" t="e">
        <f t="shared" ca="1" si="394"/>
        <v>#NAME?</v>
      </c>
      <c r="IG84" s="104" t="e">
        <f t="shared" ca="1" si="394"/>
        <v>#NAME?</v>
      </c>
      <c r="IH84" s="104" t="e">
        <f t="shared" ca="1" si="394"/>
        <v>#NAME?</v>
      </c>
      <c r="II84" s="104" t="e">
        <f t="shared" ca="1" si="394"/>
        <v>#NAME?</v>
      </c>
      <c r="IJ84" s="104" t="e">
        <f t="shared" ca="1" si="394"/>
        <v>#NAME?</v>
      </c>
      <c r="IK84" s="104" t="e">
        <f t="shared" ca="1" si="394"/>
        <v>#NAME?</v>
      </c>
      <c r="IL84" s="104" t="e">
        <f t="shared" ca="1" si="394"/>
        <v>#NAME?</v>
      </c>
      <c r="IM84" s="104" t="e">
        <f t="shared" ca="1" si="394"/>
        <v>#NAME?</v>
      </c>
      <c r="IN84" s="104" t="e">
        <f t="shared" ca="1" si="394"/>
        <v>#NAME?</v>
      </c>
      <c r="IO84" s="104" t="e">
        <f t="shared" ca="1" si="394"/>
        <v>#NAME?</v>
      </c>
      <c r="IP84" s="104" t="e">
        <f t="shared" ca="1" si="394"/>
        <v>#NAME?</v>
      </c>
      <c r="IQ84" s="104" t="e">
        <f t="shared" ca="1" si="394"/>
        <v>#NAME?</v>
      </c>
      <c r="IR84" s="104" t="e">
        <f t="shared" ca="1" si="394"/>
        <v>#NAME?</v>
      </c>
      <c r="IS84" s="104" t="e">
        <f t="shared" ca="1" si="394"/>
        <v>#NAME?</v>
      </c>
      <c r="IT84" s="122" t="e">
        <f t="shared" ca="1" si="394"/>
        <v>#NAME?</v>
      </c>
    </row>
    <row r="85" spans="4:254" x14ac:dyDescent="0.2">
      <c r="D85" s="203"/>
      <c r="E85" s="203"/>
      <c r="F85" s="214">
        <f t="shared" si="376"/>
        <v>0.56896551724137934</v>
      </c>
      <c r="G85" s="179" t="str">
        <f t="shared" si="377"/>
        <v>JP</v>
      </c>
      <c r="H85" s="104">
        <f t="shared" si="365"/>
        <v>342.31775804980396</v>
      </c>
      <c r="I85" s="104">
        <f t="shared" si="365"/>
        <v>315.4988535906117</v>
      </c>
      <c r="J85" s="104">
        <f t="shared" si="365"/>
        <v>314.0997991855225</v>
      </c>
      <c r="K85" s="104">
        <f t="shared" si="365"/>
        <v>466.05615433789188</v>
      </c>
      <c r="L85" s="104">
        <f t="shared" si="365"/>
        <v>303.81900799835699</v>
      </c>
      <c r="M85" s="104">
        <f t="shared" si="365"/>
        <v>306.73213498314669</v>
      </c>
      <c r="N85" s="104">
        <f t="shared" si="365"/>
        <v>245.18234199115525</v>
      </c>
      <c r="O85" s="104">
        <f t="shared" si="365"/>
        <v>214.86974395283789</v>
      </c>
      <c r="P85" s="104">
        <f t="shared" si="365"/>
        <v>671.52561120302084</v>
      </c>
      <c r="Q85" s="104">
        <f t="shared" si="365"/>
        <v>618.69242942789435</v>
      </c>
      <c r="R85" s="104">
        <f t="shared" si="365"/>
        <v>616.24971010796412</v>
      </c>
      <c r="S85" s="104">
        <f t="shared" si="365"/>
        <v>907.75165029554023</v>
      </c>
      <c r="T85" s="104">
        <f t="shared" si="365"/>
        <v>595.84248545782123</v>
      </c>
      <c r="U85" s="104">
        <f t="shared" si="365"/>
        <v>601.70641204691105</v>
      </c>
      <c r="V85" s="104">
        <f t="shared" si="365"/>
        <v>452.69199643098932</v>
      </c>
      <c r="W85" s="122">
        <f t="shared" si="365"/>
        <v>273.10979534866715</v>
      </c>
      <c r="Y85" s="203"/>
      <c r="Z85" s="203"/>
      <c r="AA85" s="214">
        <f t="shared" si="378"/>
        <v>0.54285714285714282</v>
      </c>
      <c r="AB85" s="179" t="str">
        <f t="shared" si="379"/>
        <v>JP</v>
      </c>
      <c r="AC85" s="104">
        <f t="shared" si="366"/>
        <v>238.85174218776524</v>
      </c>
      <c r="AD85" s="104">
        <f t="shared" si="366"/>
        <v>244.42862341934705</v>
      </c>
      <c r="AE85" s="104">
        <f t="shared" si="366"/>
        <v>238.46234732415405</v>
      </c>
      <c r="AF85" s="104">
        <f t="shared" si="366"/>
        <v>283.93586616122536</v>
      </c>
      <c r="AG85" s="104">
        <f t="shared" si="366"/>
        <v>242.18093491723533</v>
      </c>
      <c r="AH85" s="104">
        <f t="shared" si="366"/>
        <v>238.11429232620029</v>
      </c>
      <c r="AI85" s="104">
        <f t="shared" si="366"/>
        <v>190.11042808841208</v>
      </c>
      <c r="AJ85" s="104">
        <f t="shared" si="366"/>
        <v>368.18206480663514</v>
      </c>
      <c r="AK85" s="104">
        <f t="shared" si="366"/>
        <v>458.48711456513024</v>
      </c>
      <c r="AL85" s="104">
        <f t="shared" si="366"/>
        <v>469.44017864824764</v>
      </c>
      <c r="AM85" s="104">
        <f t="shared" si="366"/>
        <v>458.04704502748746</v>
      </c>
      <c r="AN85" s="104">
        <f t="shared" si="366"/>
        <v>150.84365780158117</v>
      </c>
      <c r="AO85" s="104">
        <f t="shared" si="366"/>
        <v>465.26818607698902</v>
      </c>
      <c r="AP85" s="104">
        <f t="shared" si="366"/>
        <v>457.30092712957503</v>
      </c>
      <c r="AQ85" s="104">
        <f t="shared" si="366"/>
        <v>294.20287962786034</v>
      </c>
      <c r="AR85" s="122">
        <f t="shared" si="366"/>
        <v>425.08938826704957</v>
      </c>
      <c r="AT85" s="203"/>
      <c r="AU85" s="203"/>
      <c r="AV85" s="214">
        <f t="shared" si="380"/>
        <v>0.34285714285714286</v>
      </c>
      <c r="AW85" s="179" t="str">
        <f t="shared" si="381"/>
        <v>JP</v>
      </c>
      <c r="AX85" s="104">
        <f t="shared" si="367"/>
        <v>77.812295519559711</v>
      </c>
      <c r="AY85" s="104">
        <f t="shared" si="367"/>
        <v>76.812137479462535</v>
      </c>
      <c r="AZ85" s="104">
        <f t="shared" si="367"/>
        <v>74.411758183229338</v>
      </c>
      <c r="BA85" s="104">
        <f t="shared" si="367"/>
        <v>130.67064793869511</v>
      </c>
      <c r="BB85" s="104">
        <f t="shared" si="367"/>
        <v>74.611789791248782</v>
      </c>
      <c r="BC85" s="104">
        <f t="shared" si="367"/>
        <v>74.011694967190465</v>
      </c>
      <c r="BD85" s="104">
        <f t="shared" si="367"/>
        <v>252.41193126075689</v>
      </c>
      <c r="BE85" s="104">
        <f t="shared" si="367"/>
        <v>271.98550601290083</v>
      </c>
      <c r="BF85" s="104">
        <f t="shared" si="367"/>
        <v>151.6239588787308</v>
      </c>
      <c r="BG85" s="104">
        <f t="shared" si="367"/>
        <v>149.62364279853642</v>
      </c>
      <c r="BH85" s="104">
        <f t="shared" si="367"/>
        <v>145.02291581408946</v>
      </c>
      <c r="BI85" s="104">
        <f t="shared" si="367"/>
        <v>251.64393021361468</v>
      </c>
      <c r="BJ85" s="104">
        <f t="shared" si="367"/>
        <v>145.42297903012835</v>
      </c>
      <c r="BK85" s="104">
        <f t="shared" si="367"/>
        <v>144.02275777399228</v>
      </c>
      <c r="BL85" s="104">
        <f t="shared" si="367"/>
        <v>485.41633418507138</v>
      </c>
      <c r="BM85" s="122">
        <f t="shared" si="367"/>
        <v>412.03593757716033</v>
      </c>
      <c r="BO85" s="203"/>
      <c r="BP85" s="203"/>
      <c r="BQ85" s="214">
        <f t="shared" si="382"/>
        <v>0.36842105263157887</v>
      </c>
      <c r="BR85" s="179" t="str">
        <f t="shared" si="383"/>
        <v>JP</v>
      </c>
      <c r="BS85" s="104">
        <f t="shared" si="368"/>
        <v>6.1772260951501394</v>
      </c>
      <c r="BT85" s="104">
        <f t="shared" si="368"/>
        <v>7.4399256207728151</v>
      </c>
      <c r="BU85" s="104">
        <f t="shared" si="368"/>
        <v>5.5471265298889225</v>
      </c>
      <c r="BV85" s="104">
        <f t="shared" si="368"/>
        <v>9.583701869843587</v>
      </c>
      <c r="BW85" s="104">
        <f t="shared" si="368"/>
        <v>7.0136082561813957</v>
      </c>
      <c r="BX85" s="104">
        <f t="shared" si="368"/>
        <v>5.4796158621823627</v>
      </c>
      <c r="BY85" s="104">
        <f t="shared" si="368"/>
        <v>39.722385676369377</v>
      </c>
      <c r="BZ85" s="104">
        <f t="shared" si="368"/>
        <v>55.515715529348299</v>
      </c>
      <c r="CA85" s="104">
        <f t="shared" si="368"/>
        <v>11.746856180941245</v>
      </c>
      <c r="CB85" s="104">
        <f t="shared" si="368"/>
        <v>14.150986069824814</v>
      </c>
      <c r="CC85" s="104">
        <f t="shared" si="368"/>
        <v>10.55416771812537</v>
      </c>
      <c r="CD85" s="104">
        <f t="shared" si="368"/>
        <v>15.972836449739313</v>
      </c>
      <c r="CE85" s="104">
        <f t="shared" si="368"/>
        <v>13.339607859795986</v>
      </c>
      <c r="CF85" s="104">
        <f t="shared" si="368"/>
        <v>10.419146382712256</v>
      </c>
      <c r="CG85" s="104">
        <f t="shared" si="368"/>
        <v>55.80869169009658</v>
      </c>
      <c r="CH85" s="122">
        <f t="shared" si="368"/>
        <v>72.819102426209056</v>
      </c>
      <c r="CL85" s="214">
        <f t="shared" si="343"/>
        <v>3.4729362908164099E-2</v>
      </c>
      <c r="CM85" s="179" t="str">
        <f t="shared" si="343"/>
        <v>TN, US</v>
      </c>
      <c r="CN85" s="104" t="e">
        <f t="shared" ca="1" si="342"/>
        <v>#NAME?</v>
      </c>
      <c r="CO85" s="104" t="e">
        <f t="shared" ca="1" si="342"/>
        <v>#NAME?</v>
      </c>
      <c r="CP85" s="104" t="e">
        <f t="shared" ca="1" si="342"/>
        <v>#NAME?</v>
      </c>
      <c r="CQ85" s="104" t="e">
        <f t="shared" ca="1" si="342"/>
        <v>#NAME?</v>
      </c>
      <c r="CR85" s="104" t="e">
        <f t="shared" ca="1" si="342"/>
        <v>#NAME?</v>
      </c>
      <c r="CS85" s="104" t="e">
        <f t="shared" ca="1" si="342"/>
        <v>#NAME?</v>
      </c>
      <c r="CT85" s="104" t="e">
        <f t="shared" ca="1" si="342"/>
        <v>#NAME?</v>
      </c>
      <c r="CU85" s="104" t="e">
        <f t="shared" ca="1" si="342"/>
        <v>#NAME?</v>
      </c>
      <c r="CV85" s="104" t="e">
        <f t="shared" ca="1" si="342"/>
        <v>#NAME?</v>
      </c>
      <c r="CW85" s="104" t="e">
        <f t="shared" ca="1" si="342"/>
        <v>#NAME?</v>
      </c>
      <c r="CX85" s="104" t="e">
        <f t="shared" ca="1" si="342"/>
        <v>#NAME?</v>
      </c>
      <c r="CY85" s="104" t="e">
        <f t="shared" ca="1" si="342"/>
        <v>#NAME?</v>
      </c>
      <c r="CZ85" s="104" t="e">
        <f t="shared" ca="1" si="342"/>
        <v>#NAME?</v>
      </c>
      <c r="DA85" s="104" t="e">
        <f t="shared" ca="1" si="342"/>
        <v>#NAME?</v>
      </c>
      <c r="DB85" s="104" t="e">
        <f t="shared" ca="1" si="342"/>
        <v>#NAME?</v>
      </c>
      <c r="DC85" s="122" t="e">
        <f t="shared" ca="1" si="342"/>
        <v>#NAME?</v>
      </c>
      <c r="DE85" s="203"/>
      <c r="DF85" s="203"/>
      <c r="DG85" s="214">
        <f t="shared" si="384"/>
        <v>0.56896551724137934</v>
      </c>
      <c r="DH85" s="179" t="str">
        <f t="shared" si="385"/>
        <v>JP</v>
      </c>
      <c r="DI85" s="104">
        <f t="shared" si="386"/>
        <v>5.0972031998067227</v>
      </c>
      <c r="DJ85" s="104">
        <f t="shared" si="386"/>
        <v>5.0268969487749047</v>
      </c>
      <c r="DK85" s="104">
        <f t="shared" si="386"/>
        <v>4.5874828798260516</v>
      </c>
      <c r="DL85" s="104">
        <f t="shared" si="386"/>
        <v>7.3964373155816086</v>
      </c>
      <c r="DM85" s="104">
        <f t="shared" si="386"/>
        <v>4.7456719446476399</v>
      </c>
      <c r="DN85" s="104">
        <f t="shared" si="386"/>
        <v>4.5347531915521895</v>
      </c>
      <c r="DO85" s="104">
        <f t="shared" si="386"/>
        <v>19.174900925796987</v>
      </c>
      <c r="DP85" s="104">
        <f t="shared" si="386"/>
        <v>40.022253113633305</v>
      </c>
      <c r="DQ85" s="104">
        <f t="shared" si="386"/>
        <v>9.57922670308505</v>
      </c>
      <c r="DR85" s="104">
        <f t="shared" si="386"/>
        <v>9.4210376382634617</v>
      </c>
      <c r="DS85" s="104">
        <f t="shared" si="386"/>
        <v>8.6125157513975665</v>
      </c>
      <c r="DT85" s="104">
        <f t="shared" si="386"/>
        <v>12.327395525969347</v>
      </c>
      <c r="DU85" s="104">
        <f t="shared" si="386"/>
        <v>8.8937407555248349</v>
      </c>
      <c r="DV85" s="104">
        <f t="shared" si="386"/>
        <v>8.5070563748498422</v>
      </c>
      <c r="DW85" s="104">
        <f t="shared" si="386"/>
        <v>26.899077237793129</v>
      </c>
      <c r="DX85" s="122">
        <f t="shared" si="386"/>
        <v>38.430275746763684</v>
      </c>
      <c r="DZ85" s="203"/>
      <c r="EA85" s="203"/>
      <c r="EB85" s="214">
        <f t="shared" si="349"/>
        <v>0.21586482798306408</v>
      </c>
      <c r="EC85" s="179" t="str">
        <f>EC134</f>
        <v>JP</v>
      </c>
      <c r="ED85" s="104">
        <f t="shared" si="387"/>
        <v>24.125249620987749</v>
      </c>
      <c r="EE85" s="104">
        <f t="shared" si="387"/>
        <v>24.345349866822154</v>
      </c>
      <c r="EF85" s="104">
        <f t="shared" si="387"/>
        <v>23.480004995911354</v>
      </c>
      <c r="EG85" s="104">
        <f t="shared" si="387"/>
        <v>8.5170472111638524</v>
      </c>
      <c r="EH85" s="104">
        <f t="shared" si="387"/>
        <v>23.998300761147856</v>
      </c>
      <c r="EI85" s="104">
        <f t="shared" si="387"/>
        <v>23.284227660131279</v>
      </c>
      <c r="EJ85" s="104">
        <f t="shared" si="387"/>
        <v>44.302912448167994</v>
      </c>
      <c r="EK85" s="104">
        <f t="shared" si="387"/>
        <v>64.019427978563499</v>
      </c>
      <c r="EL85" s="104">
        <f t="shared" si="387"/>
        <v>37.931818467682184</v>
      </c>
      <c r="EM85" s="104">
        <f t="shared" si="387"/>
        <v>37.986989985616461</v>
      </c>
      <c r="EN85" s="104">
        <f t="shared" si="387"/>
        <v>36.690621006377555</v>
      </c>
      <c r="EO85" s="104">
        <f t="shared" si="387"/>
        <v>15.436015512801049</v>
      </c>
      <c r="EP85" s="104">
        <f t="shared" si="387"/>
        <v>37.291445412387503</v>
      </c>
      <c r="EQ85" s="104">
        <f t="shared" si="387"/>
        <v>36.336485247571545</v>
      </c>
      <c r="ER85" s="104">
        <f t="shared" si="387"/>
        <v>71.127848431905363</v>
      </c>
      <c r="ES85" s="122">
        <f t="shared" si="387"/>
        <v>93.664504348622842</v>
      </c>
      <c r="EU85" s="203"/>
      <c r="EV85" s="203"/>
      <c r="EW85" s="214">
        <f t="shared" si="352"/>
        <v>0</v>
      </c>
      <c r="EX85" s="179" t="str">
        <f>EX134</f>
        <v>JP</v>
      </c>
      <c r="EY85" s="104" t="e">
        <f t="shared" ca="1" si="388"/>
        <v>#NAME?</v>
      </c>
      <c r="EZ85" s="104" t="e">
        <f t="shared" ca="1" si="388"/>
        <v>#NAME?</v>
      </c>
      <c r="FA85" s="104" t="e">
        <f t="shared" ca="1" si="388"/>
        <v>#NAME?</v>
      </c>
      <c r="FB85" s="104" t="e">
        <f t="shared" ca="1" si="388"/>
        <v>#NAME?</v>
      </c>
      <c r="FC85" s="104" t="e">
        <f t="shared" ca="1" si="388"/>
        <v>#NAME?</v>
      </c>
      <c r="FD85" s="104" t="e">
        <f t="shared" ca="1" si="388"/>
        <v>#NAME?</v>
      </c>
      <c r="FE85" s="104" t="e">
        <f t="shared" ca="1" si="388"/>
        <v>#NAME?</v>
      </c>
      <c r="FF85" s="104" t="e">
        <f t="shared" ca="1" si="388"/>
        <v>#NAME?</v>
      </c>
      <c r="FG85" s="104" t="e">
        <f t="shared" ca="1" si="388"/>
        <v>#NAME?</v>
      </c>
      <c r="FH85" s="104" t="e">
        <f t="shared" ca="1" si="388"/>
        <v>#NAME?</v>
      </c>
      <c r="FI85" s="104" t="e">
        <f t="shared" ca="1" si="388"/>
        <v>#NAME?</v>
      </c>
      <c r="FJ85" s="104" t="e">
        <f t="shared" ca="1" si="388"/>
        <v>#NAME?</v>
      </c>
      <c r="FK85" s="104" t="e">
        <f t="shared" ca="1" si="388"/>
        <v>#NAME?</v>
      </c>
      <c r="FL85" s="104" t="e">
        <f t="shared" ca="1" si="388"/>
        <v>#NAME?</v>
      </c>
      <c r="FM85" s="104" t="e">
        <f t="shared" ca="1" si="388"/>
        <v>#NAME?</v>
      </c>
      <c r="FN85" s="122" t="e">
        <f t="shared" ca="1" si="388"/>
        <v>#NAME?</v>
      </c>
      <c r="FP85" s="203"/>
      <c r="FQ85" s="203"/>
      <c r="FR85" s="214">
        <f t="shared" si="389"/>
        <v>0.54285714285714282</v>
      </c>
      <c r="FS85" s="179" t="str">
        <f t="shared" si="390"/>
        <v>JP</v>
      </c>
      <c r="FT85" s="104">
        <f t="shared" si="391"/>
        <v>18.269426197230931</v>
      </c>
      <c r="FU85" s="104">
        <f t="shared" si="391"/>
        <v>17.979435305211396</v>
      </c>
      <c r="FV85" s="104">
        <f t="shared" si="391"/>
        <v>16.471482666709797</v>
      </c>
      <c r="FW85" s="104">
        <f t="shared" si="391"/>
        <v>25.276331125653041</v>
      </c>
      <c r="FX85" s="104">
        <f t="shared" si="391"/>
        <v>16.993466272344964</v>
      </c>
      <c r="FY85" s="104">
        <f t="shared" si="391"/>
        <v>16.297488131498074</v>
      </c>
      <c r="FZ85" s="104">
        <f t="shared" si="391"/>
        <v>52.637331554112301</v>
      </c>
      <c r="GA85" s="104">
        <f t="shared" si="391"/>
        <v>109.69640068471431</v>
      </c>
      <c r="GB85" s="104">
        <f t="shared" si="391"/>
        <v>33.754939831074296</v>
      </c>
      <c r="GC85" s="104">
        <f t="shared" si="391"/>
        <v>33.232956225439125</v>
      </c>
      <c r="GD85" s="104">
        <f t="shared" si="391"/>
        <v>30.449043662051565</v>
      </c>
      <c r="GE85" s="104">
        <f t="shared" si="391"/>
        <v>11.795621191971415</v>
      </c>
      <c r="GF85" s="104">
        <f t="shared" si="391"/>
        <v>31.43501269491799</v>
      </c>
      <c r="GG85" s="104">
        <f t="shared" si="391"/>
        <v>30.101054591628117</v>
      </c>
      <c r="GH85" s="104">
        <f t="shared" si="391"/>
        <v>73.879368514076006</v>
      </c>
      <c r="GI85" s="122">
        <f t="shared" si="391"/>
        <v>105.31727861546909</v>
      </c>
      <c r="GK85" s="203"/>
      <c r="GL85" s="203"/>
      <c r="GM85" s="214">
        <f t="shared" si="356"/>
        <v>0.21586482798306408</v>
      </c>
      <c r="GN85" s="179" t="str">
        <f>GN134</f>
        <v>JP</v>
      </c>
      <c r="GO85" s="104">
        <f t="shared" si="392"/>
        <v>30.671513229646507</v>
      </c>
      <c r="GP85" s="104">
        <f t="shared" si="392"/>
        <v>30.838206236329363</v>
      </c>
      <c r="GQ85" s="104">
        <f t="shared" si="392"/>
        <v>29.838048196232194</v>
      </c>
      <c r="GR85" s="104">
        <f t="shared" si="392"/>
        <v>2.1683981952662226</v>
      </c>
      <c r="GS85" s="104">
        <f t="shared" si="392"/>
        <v>30.171434209597923</v>
      </c>
      <c r="GT85" s="104">
        <f t="shared" si="392"/>
        <v>29.838048196232194</v>
      </c>
      <c r="GU85" s="104">
        <f t="shared" si="392"/>
        <v>44.732780718157514</v>
      </c>
      <c r="GV85" s="104">
        <f t="shared" si="392"/>
        <v>42.616194709275973</v>
      </c>
      <c r="GW85" s="104">
        <f t="shared" si="392"/>
        <v>45.34049781773831</v>
      </c>
      <c r="GX85" s="104">
        <f t="shared" si="392"/>
        <v>45.507190824421173</v>
      </c>
      <c r="GY85" s="104">
        <f t="shared" si="392"/>
        <v>44.340339777641148</v>
      </c>
      <c r="GZ85" s="104">
        <f t="shared" si="392"/>
        <v>7.7442792688079374</v>
      </c>
      <c r="HA85" s="104">
        <f t="shared" si="392"/>
        <v>44.840418797689736</v>
      </c>
      <c r="HB85" s="104">
        <f t="shared" si="392"/>
        <v>44.173646770958271</v>
      </c>
      <c r="HC85" s="104">
        <f t="shared" si="392"/>
        <v>63.414732217272977</v>
      </c>
      <c r="HD85" s="122">
        <f t="shared" si="392"/>
        <v>55.899001173991799</v>
      </c>
      <c r="HF85" s="203"/>
      <c r="HG85" s="203"/>
      <c r="HH85" s="214">
        <f t="shared" si="359"/>
        <v>0</v>
      </c>
      <c r="HI85" s="179" t="str">
        <f>HI134</f>
        <v>JP</v>
      </c>
      <c r="HJ85" s="104" t="e">
        <f t="shared" ca="1" si="393"/>
        <v>#NAME?</v>
      </c>
      <c r="HK85" s="104" t="e">
        <f t="shared" ca="1" si="393"/>
        <v>#NAME?</v>
      </c>
      <c r="HL85" s="104" t="e">
        <f t="shared" ca="1" si="393"/>
        <v>#NAME?</v>
      </c>
      <c r="HM85" s="104" t="e">
        <f t="shared" ca="1" si="393"/>
        <v>#NAME?</v>
      </c>
      <c r="HN85" s="104" t="e">
        <f t="shared" ca="1" si="393"/>
        <v>#NAME?</v>
      </c>
      <c r="HO85" s="104" t="e">
        <f t="shared" ca="1" si="393"/>
        <v>#NAME?</v>
      </c>
      <c r="HP85" s="104" t="e">
        <f t="shared" ca="1" si="393"/>
        <v>#NAME?</v>
      </c>
      <c r="HQ85" s="104" t="e">
        <f t="shared" ca="1" si="393"/>
        <v>#NAME?</v>
      </c>
      <c r="HR85" s="104" t="e">
        <f t="shared" ca="1" si="393"/>
        <v>#NAME?</v>
      </c>
      <c r="HS85" s="104" t="e">
        <f t="shared" ca="1" si="393"/>
        <v>#NAME?</v>
      </c>
      <c r="HT85" s="104" t="e">
        <f t="shared" ca="1" si="393"/>
        <v>#NAME?</v>
      </c>
      <c r="HU85" s="104" t="e">
        <f t="shared" ca="1" si="393"/>
        <v>#NAME?</v>
      </c>
      <c r="HV85" s="104" t="e">
        <f t="shared" ca="1" si="393"/>
        <v>#NAME?</v>
      </c>
      <c r="HW85" s="104" t="e">
        <f t="shared" ca="1" si="393"/>
        <v>#NAME?</v>
      </c>
      <c r="HX85" s="104" t="e">
        <f t="shared" ca="1" si="393"/>
        <v>#NAME?</v>
      </c>
      <c r="HY85" s="122" t="e">
        <f t="shared" ca="1" si="393"/>
        <v>#NAME?</v>
      </c>
      <c r="IA85" s="203"/>
      <c r="IB85" s="203"/>
      <c r="IC85" s="214">
        <f t="shared" si="362"/>
        <v>0</v>
      </c>
      <c r="ID85" s="179" t="str">
        <f>ID134</f>
        <v>JP</v>
      </c>
      <c r="IE85" s="104" t="e">
        <f t="shared" ca="1" si="394"/>
        <v>#NAME?</v>
      </c>
      <c r="IF85" s="104" t="e">
        <f t="shared" ca="1" si="394"/>
        <v>#NAME?</v>
      </c>
      <c r="IG85" s="104" t="e">
        <f t="shared" ca="1" si="394"/>
        <v>#NAME?</v>
      </c>
      <c r="IH85" s="104" t="e">
        <f t="shared" ca="1" si="394"/>
        <v>#NAME?</v>
      </c>
      <c r="II85" s="104" t="e">
        <f t="shared" ca="1" si="394"/>
        <v>#NAME?</v>
      </c>
      <c r="IJ85" s="104" t="e">
        <f t="shared" ca="1" si="394"/>
        <v>#NAME?</v>
      </c>
      <c r="IK85" s="104" t="e">
        <f t="shared" ca="1" si="394"/>
        <v>#NAME?</v>
      </c>
      <c r="IL85" s="104" t="e">
        <f t="shared" ca="1" si="394"/>
        <v>#NAME?</v>
      </c>
      <c r="IM85" s="104" t="e">
        <f t="shared" ca="1" si="394"/>
        <v>#NAME?</v>
      </c>
      <c r="IN85" s="104" t="e">
        <f t="shared" ca="1" si="394"/>
        <v>#NAME?</v>
      </c>
      <c r="IO85" s="104" t="e">
        <f t="shared" ca="1" si="394"/>
        <v>#NAME?</v>
      </c>
      <c r="IP85" s="104" t="e">
        <f t="shared" ca="1" si="394"/>
        <v>#NAME?</v>
      </c>
      <c r="IQ85" s="104" t="e">
        <f t="shared" ca="1" si="394"/>
        <v>#NAME?</v>
      </c>
      <c r="IR85" s="104" t="e">
        <f t="shared" ca="1" si="394"/>
        <v>#NAME?</v>
      </c>
      <c r="IS85" s="104" t="e">
        <f t="shared" ca="1" si="394"/>
        <v>#NAME?</v>
      </c>
      <c r="IT85" s="122" t="e">
        <f t="shared" ca="1" si="394"/>
        <v>#NAME?</v>
      </c>
    </row>
    <row r="86" spans="4:254" x14ac:dyDescent="0.2">
      <c r="D86" s="203"/>
      <c r="E86" s="203"/>
      <c r="F86" s="214">
        <f t="shared" si="376"/>
        <v>0.25862068965517243</v>
      </c>
      <c r="G86" s="179" t="str">
        <f t="shared" si="377"/>
        <v>KR</v>
      </c>
      <c r="H86" s="104">
        <f t="shared" si="365"/>
        <v>375.72127628268782</v>
      </c>
      <c r="I86" s="104">
        <f t="shared" si="365"/>
        <v>346.28537126473907</v>
      </c>
      <c r="J86" s="104">
        <f t="shared" si="365"/>
        <v>344.74979651201897</v>
      </c>
      <c r="K86" s="104">
        <f t="shared" si="365"/>
        <v>511.53412000833919</v>
      </c>
      <c r="L86" s="104">
        <f t="shared" si="365"/>
        <v>333.4658011737589</v>
      </c>
      <c r="M86" s="104">
        <f t="shared" si="365"/>
        <v>336.66319237815992</v>
      </c>
      <c r="N86" s="104">
        <f t="shared" si="365"/>
        <v>269.10734336339243</v>
      </c>
      <c r="O86" s="104">
        <f t="shared" si="365"/>
        <v>235.83682860165547</v>
      </c>
      <c r="P86" s="104">
        <f t="shared" si="365"/>
        <v>737.05337735065098</v>
      </c>
      <c r="Q86" s="104">
        <f t="shared" si="365"/>
        <v>679.06471033052617</v>
      </c>
      <c r="R86" s="104">
        <f t="shared" si="365"/>
        <v>676.38362937897625</v>
      </c>
      <c r="S86" s="104">
        <f t="shared" si="365"/>
        <v>996.33045781731028</v>
      </c>
      <c r="T86" s="104">
        <f t="shared" si="365"/>
        <v>653.98505872164071</v>
      </c>
      <c r="U86" s="104">
        <f t="shared" si="365"/>
        <v>660.4211898608271</v>
      </c>
      <c r="V86" s="104">
        <f t="shared" si="365"/>
        <v>496.86588166209987</v>
      </c>
      <c r="W86" s="122">
        <f t="shared" si="365"/>
        <v>299.75996997145461</v>
      </c>
      <c r="Y86" s="203"/>
      <c r="Z86" s="203"/>
      <c r="AA86" s="214">
        <f t="shared" si="378"/>
        <v>0.1714285714285714</v>
      </c>
      <c r="AB86" s="179" t="str">
        <f t="shared" si="379"/>
        <v>KR</v>
      </c>
      <c r="AC86" s="104">
        <f t="shared" si="366"/>
        <v>262.15900083125132</v>
      </c>
      <c r="AD86" s="104">
        <f t="shared" si="366"/>
        <v>268.28007659998792</v>
      </c>
      <c r="AE86" s="104">
        <f t="shared" si="366"/>
        <v>261.73160864462506</v>
      </c>
      <c r="AF86" s="104">
        <f t="shared" si="366"/>
        <v>311.64245356212274</v>
      </c>
      <c r="AG86" s="104">
        <f t="shared" si="366"/>
        <v>265.81305765971882</v>
      </c>
      <c r="AH86" s="104">
        <f t="shared" si="366"/>
        <v>261.34959028603106</v>
      </c>
      <c r="AI86" s="104">
        <f t="shared" si="366"/>
        <v>208.66148774447785</v>
      </c>
      <c r="AJ86" s="104">
        <f t="shared" si="366"/>
        <v>404.10943353227378</v>
      </c>
      <c r="AK86" s="104">
        <f t="shared" si="366"/>
        <v>503.22648998687038</v>
      </c>
      <c r="AL86" s="104">
        <f t="shared" si="366"/>
        <v>515.24835890760642</v>
      </c>
      <c r="AM86" s="104">
        <f t="shared" si="366"/>
        <v>502.74347826910787</v>
      </c>
      <c r="AN86" s="104">
        <f t="shared" si="366"/>
        <v>165.56304864591161</v>
      </c>
      <c r="AO86" s="104">
        <f t="shared" si="366"/>
        <v>510.66926145603003</v>
      </c>
      <c r="AP86" s="104">
        <f t="shared" si="366"/>
        <v>501.92455385671957</v>
      </c>
      <c r="AQ86" s="104">
        <f t="shared" si="366"/>
        <v>322.91132674378935</v>
      </c>
      <c r="AR86" s="122">
        <f t="shared" si="366"/>
        <v>466.56979878527329</v>
      </c>
      <c r="AT86" s="203"/>
      <c r="AU86" s="203"/>
      <c r="AV86" s="214">
        <f t="shared" si="380"/>
        <v>0.1142857142857143</v>
      </c>
      <c r="AW86" s="179" t="str">
        <f t="shared" si="381"/>
        <v>KR</v>
      </c>
      <c r="AX86" s="104">
        <f t="shared" si="367"/>
        <v>85.405253731654568</v>
      </c>
      <c r="AY86" s="104">
        <f t="shared" si="367"/>
        <v>84.307499827648698</v>
      </c>
      <c r="AZ86" s="104">
        <f t="shared" si="367"/>
        <v>81.672890458034701</v>
      </c>
      <c r="BA86" s="104">
        <f t="shared" si="367"/>
        <v>143.42154755836339</v>
      </c>
      <c r="BB86" s="104">
        <f t="shared" si="367"/>
        <v>81.892441238835872</v>
      </c>
      <c r="BC86" s="104">
        <f t="shared" si="367"/>
        <v>81.233788896432358</v>
      </c>
      <c r="BD86" s="104">
        <f t="shared" si="367"/>
        <v>277.04239915146866</v>
      </c>
      <c r="BE86" s="104">
        <f t="shared" si="367"/>
        <v>298.52597198504668</v>
      </c>
      <c r="BF86" s="104">
        <f t="shared" si="367"/>
        <v>166.41949184728583</v>
      </c>
      <c r="BG86" s="104">
        <f t="shared" si="367"/>
        <v>164.22398403927409</v>
      </c>
      <c r="BH86" s="104">
        <f t="shared" si="367"/>
        <v>159.17431608084721</v>
      </c>
      <c r="BI86" s="104">
        <f t="shared" si="367"/>
        <v>276.19945622247008</v>
      </c>
      <c r="BJ86" s="104">
        <f t="shared" si="367"/>
        <v>159.61341764244958</v>
      </c>
      <c r="BK86" s="104">
        <f t="shared" si="367"/>
        <v>158.07656217684132</v>
      </c>
      <c r="BL86" s="104">
        <f t="shared" si="367"/>
        <v>532.78347476774491</v>
      </c>
      <c r="BM86" s="122">
        <f t="shared" si="367"/>
        <v>452.24258660370481</v>
      </c>
      <c r="BO86" s="203"/>
      <c r="BP86" s="203"/>
      <c r="BQ86" s="214">
        <f t="shared" si="382"/>
        <v>0.49122807017543857</v>
      </c>
      <c r="BR86" s="179" t="str">
        <f t="shared" si="383"/>
        <v>KR</v>
      </c>
      <c r="BS86" s="104">
        <f t="shared" si="368"/>
        <v>6.7800025496160883</v>
      </c>
      <c r="BT86" s="104">
        <f t="shared" si="368"/>
        <v>8.1659168534234645</v>
      </c>
      <c r="BU86" s="104">
        <f t="shared" si="368"/>
        <v>6.0884175900924067</v>
      </c>
      <c r="BV86" s="104">
        <f t="shared" si="368"/>
        <v>10.518883737040987</v>
      </c>
      <c r="BW86" s="104">
        <f t="shared" si="368"/>
        <v>7.6979992518409741</v>
      </c>
      <c r="BX86" s="104">
        <f t="shared" si="368"/>
        <v>6.0143192015720119</v>
      </c>
      <c r="BY86" s="104">
        <f t="shared" si="368"/>
        <v>43.598513639328296</v>
      </c>
      <c r="BZ86" s="104">
        <f t="shared" si="368"/>
        <v>60.932963604531047</v>
      </c>
      <c r="CA86" s="104">
        <f t="shared" si="368"/>
        <v>12.893119602548623</v>
      </c>
      <c r="CB86" s="104">
        <f t="shared" si="368"/>
        <v>15.53184554930267</v>
      </c>
      <c r="CC86" s="104">
        <f t="shared" si="368"/>
        <v>11.584048072021654</v>
      </c>
      <c r="CD86" s="104">
        <f t="shared" si="368"/>
        <v>17.531472895068312</v>
      </c>
      <c r="CE86" s="104">
        <f t="shared" si="368"/>
        <v>14.641292694677926</v>
      </c>
      <c r="CF86" s="104">
        <f t="shared" si="368"/>
        <v>11.435851294980869</v>
      </c>
      <c r="CG86" s="104">
        <f t="shared" si="368"/>
        <v>61.254528508624439</v>
      </c>
      <c r="CH86" s="122">
        <f t="shared" si="368"/>
        <v>79.924822647834873</v>
      </c>
      <c r="CL86" s="214">
        <f t="shared" si="343"/>
        <v>0.58711020187182972</v>
      </c>
      <c r="CM86" s="179" t="str">
        <f t="shared" si="343"/>
        <v>NV, US</v>
      </c>
      <c r="CN86" s="104" t="e">
        <f t="shared" ca="1" si="342"/>
        <v>#NAME?</v>
      </c>
      <c r="CO86" s="104" t="e">
        <f t="shared" ca="1" si="342"/>
        <v>#NAME?</v>
      </c>
      <c r="CP86" s="104" t="e">
        <f t="shared" ca="1" si="342"/>
        <v>#NAME?</v>
      </c>
      <c r="CQ86" s="104" t="e">
        <f t="shared" ca="1" si="342"/>
        <v>#NAME?</v>
      </c>
      <c r="CR86" s="104" t="e">
        <f t="shared" ca="1" si="342"/>
        <v>#NAME?</v>
      </c>
      <c r="CS86" s="104" t="e">
        <f t="shared" ca="1" si="342"/>
        <v>#NAME?</v>
      </c>
      <c r="CT86" s="104" t="e">
        <f t="shared" ca="1" si="342"/>
        <v>#NAME?</v>
      </c>
      <c r="CU86" s="104" t="e">
        <f t="shared" ca="1" si="342"/>
        <v>#NAME?</v>
      </c>
      <c r="CV86" s="104" t="e">
        <f t="shared" ca="1" si="342"/>
        <v>#NAME?</v>
      </c>
      <c r="CW86" s="104" t="e">
        <f t="shared" ca="1" si="342"/>
        <v>#NAME?</v>
      </c>
      <c r="CX86" s="104" t="e">
        <f t="shared" ca="1" si="342"/>
        <v>#NAME?</v>
      </c>
      <c r="CY86" s="104" t="e">
        <f t="shared" ca="1" si="342"/>
        <v>#NAME?</v>
      </c>
      <c r="CZ86" s="104" t="e">
        <f t="shared" ca="1" si="342"/>
        <v>#NAME?</v>
      </c>
      <c r="DA86" s="104" t="e">
        <f t="shared" ca="1" si="342"/>
        <v>#NAME?</v>
      </c>
      <c r="DB86" s="104" t="e">
        <f t="shared" ca="1" si="342"/>
        <v>#NAME?</v>
      </c>
      <c r="DC86" s="122" t="e">
        <f t="shared" ca="1" si="342"/>
        <v>#NAME?</v>
      </c>
      <c r="DE86" s="203"/>
      <c r="DF86" s="203"/>
      <c r="DG86" s="214">
        <f t="shared" si="384"/>
        <v>0.25862068965517243</v>
      </c>
      <c r="DH86" s="179" t="str">
        <f t="shared" si="385"/>
        <v>KR</v>
      </c>
      <c r="DI86" s="104">
        <f t="shared" si="386"/>
        <v>5.7397476843744997</v>
      </c>
      <c r="DJ86" s="104">
        <f t="shared" si="386"/>
        <v>5.660578750796919</v>
      </c>
      <c r="DK86" s="104">
        <f t="shared" si="386"/>
        <v>5.1657729159370493</v>
      </c>
      <c r="DL86" s="104">
        <f t="shared" si="386"/>
        <v>8.3288192152787719</v>
      </c>
      <c r="DM86" s="104">
        <f t="shared" si="386"/>
        <v>5.3439030164866042</v>
      </c>
      <c r="DN86" s="104">
        <f t="shared" si="386"/>
        <v>5.1063962157538665</v>
      </c>
      <c r="DO86" s="104">
        <f t="shared" si="386"/>
        <v>21.59205526495921</v>
      </c>
      <c r="DP86" s="104">
        <f t="shared" si="386"/>
        <v>45.067388061189597</v>
      </c>
      <c r="DQ86" s="104">
        <f t="shared" si="386"/>
        <v>10.786767199945183</v>
      </c>
      <c r="DR86" s="104">
        <f t="shared" si="386"/>
        <v>10.608637099395629</v>
      </c>
      <c r="DS86" s="104">
        <f t="shared" si="386"/>
        <v>9.6981943632534655</v>
      </c>
      <c r="DT86" s="104">
        <f t="shared" si="386"/>
        <v>13.881365358797954</v>
      </c>
      <c r="DU86" s="104">
        <f t="shared" si="386"/>
        <v>10.014870097563781</v>
      </c>
      <c r="DV86" s="104">
        <f t="shared" si="386"/>
        <v>9.579440962887098</v>
      </c>
      <c r="DW86" s="104">
        <f t="shared" si="386"/>
        <v>30.28992767902372</v>
      </c>
      <c r="DX86" s="122">
        <f t="shared" si="386"/>
        <v>43.274728822999315</v>
      </c>
      <c r="DZ86" s="203"/>
      <c r="EA86" s="203"/>
      <c r="EB86" s="214">
        <f t="shared" si="349"/>
        <v>2.6977917967250645E-2</v>
      </c>
      <c r="EC86" s="179" t="str">
        <f>EC135</f>
        <v>KR</v>
      </c>
      <c r="ED86" s="104">
        <f t="shared" si="387"/>
        <v>26.479402149266143</v>
      </c>
      <c r="EE86" s="104">
        <f t="shared" si="387"/>
        <v>26.720979874436345</v>
      </c>
      <c r="EF86" s="104">
        <f t="shared" si="387"/>
        <v>25.771194268292071</v>
      </c>
      <c r="EG86" s="104">
        <f t="shared" si="387"/>
        <v>9.3481444450007594</v>
      </c>
      <c r="EH86" s="104">
        <f t="shared" si="387"/>
        <v>26.340065563535365</v>
      </c>
      <c r="EI86" s="104">
        <f t="shared" si="387"/>
        <v>25.556312893496983</v>
      </c>
      <c r="EJ86" s="104">
        <f t="shared" si="387"/>
        <v>48.6260102394223</v>
      </c>
      <c r="EK86" s="104">
        <f t="shared" si="387"/>
        <v>70.266472075614445</v>
      </c>
      <c r="EL86" s="104">
        <f t="shared" si="387"/>
        <v>41.633222090474426</v>
      </c>
      <c r="EM86" s="104">
        <f t="shared" si="387"/>
        <v>41.693777269530329</v>
      </c>
      <c r="EN86" s="104">
        <f t="shared" si="387"/>
        <v>40.270908031931313</v>
      </c>
      <c r="EO86" s="104">
        <f t="shared" si="387"/>
        <v>16.942268733675181</v>
      </c>
      <c r="EP86" s="104">
        <f t="shared" si="387"/>
        <v>40.93036114921599</v>
      </c>
      <c r="EQ86" s="104">
        <f t="shared" si="387"/>
        <v>39.882215549151695</v>
      </c>
      <c r="ER86" s="104">
        <f t="shared" si="387"/>
        <v>78.068535340748937</v>
      </c>
      <c r="ES86" s="122">
        <f t="shared" si="387"/>
        <v>102.8043281094692</v>
      </c>
      <c r="EU86" s="203"/>
      <c r="EV86" s="203"/>
      <c r="EW86" s="214">
        <f t="shared" si="352"/>
        <v>1.4753449048443543E-2</v>
      </c>
      <c r="EX86" s="179" t="str">
        <f>EX135</f>
        <v>KR</v>
      </c>
      <c r="EY86" s="104" t="e">
        <f t="shared" ca="1" si="388"/>
        <v>#NAME?</v>
      </c>
      <c r="EZ86" s="104" t="e">
        <f t="shared" ca="1" si="388"/>
        <v>#NAME?</v>
      </c>
      <c r="FA86" s="104" t="e">
        <f t="shared" ca="1" si="388"/>
        <v>#NAME?</v>
      </c>
      <c r="FB86" s="104" t="e">
        <f t="shared" ca="1" si="388"/>
        <v>#NAME?</v>
      </c>
      <c r="FC86" s="104" t="e">
        <f t="shared" ca="1" si="388"/>
        <v>#NAME?</v>
      </c>
      <c r="FD86" s="104" t="e">
        <f t="shared" ca="1" si="388"/>
        <v>#NAME?</v>
      </c>
      <c r="FE86" s="104" t="e">
        <f t="shared" ca="1" si="388"/>
        <v>#NAME?</v>
      </c>
      <c r="FF86" s="104" t="e">
        <f t="shared" ca="1" si="388"/>
        <v>#NAME?</v>
      </c>
      <c r="FG86" s="104" t="e">
        <f t="shared" ca="1" si="388"/>
        <v>#NAME?</v>
      </c>
      <c r="FH86" s="104" t="e">
        <f t="shared" ca="1" si="388"/>
        <v>#NAME?</v>
      </c>
      <c r="FI86" s="104" t="e">
        <f t="shared" ca="1" si="388"/>
        <v>#NAME?</v>
      </c>
      <c r="FJ86" s="104" t="e">
        <f t="shared" ca="1" si="388"/>
        <v>#NAME?</v>
      </c>
      <c r="FK86" s="104" t="e">
        <f t="shared" ca="1" si="388"/>
        <v>#NAME?</v>
      </c>
      <c r="FL86" s="104" t="e">
        <f t="shared" ca="1" si="388"/>
        <v>#NAME?</v>
      </c>
      <c r="FM86" s="104" t="e">
        <f t="shared" ca="1" si="388"/>
        <v>#NAME?</v>
      </c>
      <c r="FN86" s="122" t="e">
        <f t="shared" ca="1" si="388"/>
        <v>#NAME?</v>
      </c>
      <c r="FP86" s="203"/>
      <c r="FQ86" s="203"/>
      <c r="FR86" s="214">
        <f t="shared" si="389"/>
        <v>0.1714285714285714</v>
      </c>
      <c r="FS86" s="179" t="str">
        <f t="shared" si="390"/>
        <v>KR</v>
      </c>
      <c r="FT86" s="104">
        <f t="shared" si="391"/>
        <v>22.310270961385122</v>
      </c>
      <c r="FU86" s="104">
        <f t="shared" si="391"/>
        <v>21.956139676283765</v>
      </c>
      <c r="FV86" s="104">
        <f t="shared" si="391"/>
        <v>20.114656993756739</v>
      </c>
      <c r="FW86" s="104">
        <f t="shared" si="391"/>
        <v>30.866968137646516</v>
      </c>
      <c r="FX86" s="104">
        <f t="shared" si="391"/>
        <v>20.75209330693917</v>
      </c>
      <c r="FY86" s="104">
        <f t="shared" si="391"/>
        <v>19.90217822269593</v>
      </c>
      <c r="FZ86" s="104">
        <f t="shared" si="391"/>
        <v>64.279694226768157</v>
      </c>
      <c r="GA86" s="104">
        <f t="shared" si="391"/>
        <v>133.95912911241786</v>
      </c>
      <c r="GB86" s="104">
        <f t="shared" si="391"/>
        <v>41.220881585797258</v>
      </c>
      <c r="GC86" s="104">
        <f t="shared" si="391"/>
        <v>40.583445272614831</v>
      </c>
      <c r="GD86" s="104">
        <f t="shared" si="391"/>
        <v>37.183784935641867</v>
      </c>
      <c r="GE86" s="104">
        <f t="shared" si="391"/>
        <v>14.404585130901706</v>
      </c>
      <c r="GF86" s="104">
        <f t="shared" si="391"/>
        <v>38.387831304986456</v>
      </c>
      <c r="GG86" s="104">
        <f t="shared" si="391"/>
        <v>36.758827393520242</v>
      </c>
      <c r="GH86" s="104">
        <f t="shared" si="391"/>
        <v>90.220060127278927</v>
      </c>
      <c r="GI86" s="122">
        <f t="shared" si="391"/>
        <v>128.61142968917869</v>
      </c>
      <c r="GK86" s="203"/>
      <c r="GL86" s="203"/>
      <c r="GM86" s="214">
        <f t="shared" si="356"/>
        <v>2.6977917967250645E-2</v>
      </c>
      <c r="GN86" s="179" t="str">
        <f>GN135</f>
        <v>KR</v>
      </c>
      <c r="GO86" s="104">
        <f t="shared" si="392"/>
        <v>33.664453056179184</v>
      </c>
      <c r="GP86" s="104">
        <f t="shared" si="392"/>
        <v>33.847412040180146</v>
      </c>
      <c r="GQ86" s="104">
        <f t="shared" si="392"/>
        <v>32.749658136174311</v>
      </c>
      <c r="GR86" s="104">
        <f t="shared" si="392"/>
        <v>2.379991450212668</v>
      </c>
      <c r="GS86" s="104">
        <f t="shared" si="392"/>
        <v>33.115576104176256</v>
      </c>
      <c r="GT86" s="104">
        <f t="shared" si="392"/>
        <v>32.749658136174311</v>
      </c>
      <c r="GU86" s="104">
        <f t="shared" si="392"/>
        <v>49.097825245322156</v>
      </c>
      <c r="GV86" s="104">
        <f t="shared" si="392"/>
        <v>46.774701837557409</v>
      </c>
      <c r="GW86" s="104">
        <f t="shared" si="392"/>
        <v>49.764843648264879</v>
      </c>
      <c r="GX86" s="104">
        <f t="shared" si="392"/>
        <v>49.947802632265848</v>
      </c>
      <c r="GY86" s="104">
        <f t="shared" si="392"/>
        <v>48.66708974425903</v>
      </c>
      <c r="GZ86" s="104">
        <f t="shared" si="392"/>
        <v>8.4999694650452415</v>
      </c>
      <c r="HA86" s="104">
        <f t="shared" si="392"/>
        <v>49.215966696261965</v>
      </c>
      <c r="HB86" s="104">
        <f t="shared" si="392"/>
        <v>48.484130760258061</v>
      </c>
      <c r="HC86" s="104">
        <f t="shared" si="392"/>
        <v>69.602769834488655</v>
      </c>
      <c r="HD86" s="122">
        <f t="shared" si="392"/>
        <v>61.353650431900789</v>
      </c>
      <c r="HF86" s="203"/>
      <c r="HG86" s="203"/>
      <c r="HH86" s="214">
        <f t="shared" si="359"/>
        <v>1.4753449048443543E-2</v>
      </c>
      <c r="HI86" s="179" t="str">
        <f>HI135</f>
        <v>KR</v>
      </c>
      <c r="HJ86" s="104" t="e">
        <f t="shared" ca="1" si="393"/>
        <v>#NAME?</v>
      </c>
      <c r="HK86" s="104" t="e">
        <f t="shared" ca="1" si="393"/>
        <v>#NAME?</v>
      </c>
      <c r="HL86" s="104" t="e">
        <f t="shared" ca="1" si="393"/>
        <v>#NAME?</v>
      </c>
      <c r="HM86" s="104" t="e">
        <f t="shared" ca="1" si="393"/>
        <v>#NAME?</v>
      </c>
      <c r="HN86" s="104" t="e">
        <f t="shared" ca="1" si="393"/>
        <v>#NAME?</v>
      </c>
      <c r="HO86" s="104" t="e">
        <f t="shared" ca="1" si="393"/>
        <v>#NAME?</v>
      </c>
      <c r="HP86" s="104" t="e">
        <f t="shared" ca="1" si="393"/>
        <v>#NAME?</v>
      </c>
      <c r="HQ86" s="104" t="e">
        <f t="shared" ca="1" si="393"/>
        <v>#NAME?</v>
      </c>
      <c r="HR86" s="104" t="e">
        <f t="shared" ca="1" si="393"/>
        <v>#NAME?</v>
      </c>
      <c r="HS86" s="104" t="e">
        <f t="shared" ca="1" si="393"/>
        <v>#NAME?</v>
      </c>
      <c r="HT86" s="104" t="e">
        <f t="shared" ca="1" si="393"/>
        <v>#NAME?</v>
      </c>
      <c r="HU86" s="104" t="e">
        <f t="shared" ca="1" si="393"/>
        <v>#NAME?</v>
      </c>
      <c r="HV86" s="104" t="e">
        <f t="shared" ca="1" si="393"/>
        <v>#NAME?</v>
      </c>
      <c r="HW86" s="104" t="e">
        <f t="shared" ca="1" si="393"/>
        <v>#NAME?</v>
      </c>
      <c r="HX86" s="104" t="e">
        <f t="shared" ca="1" si="393"/>
        <v>#NAME?</v>
      </c>
      <c r="HY86" s="122" t="e">
        <f t="shared" ca="1" si="393"/>
        <v>#NAME?</v>
      </c>
      <c r="IA86" s="203"/>
      <c r="IB86" s="203"/>
      <c r="IC86" s="214">
        <f t="shared" si="362"/>
        <v>1.4753449048443543E-2</v>
      </c>
      <c r="ID86" s="179" t="str">
        <f>ID135</f>
        <v>KR</v>
      </c>
      <c r="IE86" s="104" t="e">
        <f t="shared" ca="1" si="394"/>
        <v>#NAME?</v>
      </c>
      <c r="IF86" s="104" t="e">
        <f t="shared" ca="1" si="394"/>
        <v>#NAME?</v>
      </c>
      <c r="IG86" s="104" t="e">
        <f t="shared" ca="1" si="394"/>
        <v>#NAME?</v>
      </c>
      <c r="IH86" s="104" t="e">
        <f t="shared" ca="1" si="394"/>
        <v>#NAME?</v>
      </c>
      <c r="II86" s="104" t="e">
        <f t="shared" ca="1" si="394"/>
        <v>#NAME?</v>
      </c>
      <c r="IJ86" s="104" t="e">
        <f t="shared" ca="1" si="394"/>
        <v>#NAME?</v>
      </c>
      <c r="IK86" s="104" t="e">
        <f t="shared" ca="1" si="394"/>
        <v>#NAME?</v>
      </c>
      <c r="IL86" s="104" t="e">
        <f t="shared" ca="1" si="394"/>
        <v>#NAME?</v>
      </c>
      <c r="IM86" s="104" t="e">
        <f t="shared" ca="1" si="394"/>
        <v>#NAME?</v>
      </c>
      <c r="IN86" s="104" t="e">
        <f t="shared" ca="1" si="394"/>
        <v>#NAME?</v>
      </c>
      <c r="IO86" s="104" t="e">
        <f t="shared" ca="1" si="394"/>
        <v>#NAME?</v>
      </c>
      <c r="IP86" s="104" t="e">
        <f t="shared" ca="1" si="394"/>
        <v>#NAME?</v>
      </c>
      <c r="IQ86" s="104" t="e">
        <f t="shared" ca="1" si="394"/>
        <v>#NAME?</v>
      </c>
      <c r="IR86" s="104" t="e">
        <f t="shared" ca="1" si="394"/>
        <v>#NAME?</v>
      </c>
      <c r="IS86" s="104" t="e">
        <f t="shared" ca="1" si="394"/>
        <v>#NAME?</v>
      </c>
      <c r="IT86" s="122" t="e">
        <f t="shared" ca="1" si="394"/>
        <v>#NAME?</v>
      </c>
    </row>
    <row r="87" spans="4:254" x14ac:dyDescent="0.2">
      <c r="D87" s="203"/>
      <c r="E87" s="203"/>
      <c r="F87" s="218">
        <f t="shared" si="376"/>
        <v>0.17241379310344829</v>
      </c>
      <c r="G87" s="184" t="str">
        <f t="shared" si="377"/>
        <v>RER</v>
      </c>
      <c r="H87" s="128">
        <f t="shared" si="365"/>
        <v>407.23854566307574</v>
      </c>
      <c r="I87" s="128">
        <f t="shared" si="365"/>
        <v>375.33341836129716</v>
      </c>
      <c r="J87" s="128">
        <f t="shared" si="365"/>
        <v>373.66903236952766</v>
      </c>
      <c r="K87" s="128">
        <f t="shared" si="365"/>
        <v>554.4440100658627</v>
      </c>
      <c r="L87" s="128">
        <f t="shared" si="365"/>
        <v>361.43848238234898</v>
      </c>
      <c r="M87" s="128">
        <f t="shared" si="365"/>
        <v>364.90408581284657</v>
      </c>
      <c r="N87" s="128">
        <f t="shared" si="365"/>
        <v>291.68133416034482</v>
      </c>
      <c r="O87" s="128">
        <f t="shared" si="365"/>
        <v>255.61993199786116</v>
      </c>
      <c r="P87" s="128">
        <f t="shared" si="365"/>
        <v>798.8808843566884</v>
      </c>
      <c r="Q87" s="128">
        <f t="shared" si="365"/>
        <v>736.02785496250453</v>
      </c>
      <c r="R87" s="128">
        <f t="shared" si="365"/>
        <v>733.12187231942244</v>
      </c>
      <c r="S87" s="128">
        <f t="shared" si="365"/>
        <v>1079.9073468920915</v>
      </c>
      <c r="T87" s="128">
        <f t="shared" si="365"/>
        <v>708.84440411301193</v>
      </c>
      <c r="U87" s="128">
        <f t="shared" si="365"/>
        <v>715.82042823054712</v>
      </c>
      <c r="V87" s="128">
        <f t="shared" si="365"/>
        <v>538.5453308357105</v>
      </c>
      <c r="W87" s="129">
        <f t="shared" si="365"/>
        <v>324.90524738699037</v>
      </c>
      <c r="Y87" s="203"/>
      <c r="Z87" s="203"/>
      <c r="AA87" s="218">
        <f t="shared" si="378"/>
        <v>0</v>
      </c>
      <c r="AB87" s="184" t="str">
        <f t="shared" si="379"/>
        <v>RER</v>
      </c>
      <c r="AC87" s="128">
        <f t="shared" si="366"/>
        <v>284.1501319469545</v>
      </c>
      <c r="AD87" s="128">
        <f t="shared" si="366"/>
        <v>290.78467236642831</v>
      </c>
      <c r="AE87" s="128">
        <f t="shared" si="366"/>
        <v>283.68688809174489</v>
      </c>
      <c r="AF87" s="128">
        <f t="shared" si="366"/>
        <v>337.78448963860097</v>
      </c>
      <c r="AG87" s="128">
        <f t="shared" si="366"/>
        <v>288.11070826384025</v>
      </c>
      <c r="AH87" s="128">
        <f t="shared" si="366"/>
        <v>283.27282423486236</v>
      </c>
      <c r="AI87" s="128">
        <f t="shared" si="366"/>
        <v>226.16499562037259</v>
      </c>
      <c r="AJ87" s="128">
        <f t="shared" si="366"/>
        <v>438.00803518135888</v>
      </c>
      <c r="AK87" s="128">
        <f t="shared" si="366"/>
        <v>545.43949692962929</v>
      </c>
      <c r="AL87" s="128">
        <f t="shared" si="366"/>
        <v>558.46981680895681</v>
      </c>
      <c r="AM87" s="128">
        <f t="shared" si="366"/>
        <v>544.91596791518009</v>
      </c>
      <c r="AN87" s="128">
        <f t="shared" si="366"/>
        <v>179.4512565622646</v>
      </c>
      <c r="AO87" s="128">
        <f t="shared" si="366"/>
        <v>553.50660310682292</v>
      </c>
      <c r="AP87" s="128">
        <f t="shared" si="366"/>
        <v>544.02834826795504</v>
      </c>
      <c r="AQ87" s="128">
        <f t="shared" si="366"/>
        <v>349.99864895150273</v>
      </c>
      <c r="AR87" s="129">
        <f t="shared" si="366"/>
        <v>505.70786990692301</v>
      </c>
      <c r="AT87" s="203"/>
      <c r="AU87" s="203"/>
      <c r="AV87" s="218">
        <f t="shared" si="380"/>
        <v>0.48571428571428577</v>
      </c>
      <c r="AW87" s="184" t="str">
        <f t="shared" si="381"/>
        <v>RER</v>
      </c>
      <c r="AX87" s="128">
        <f t="shared" si="367"/>
        <v>92.569448463963823</v>
      </c>
      <c r="AY87" s="128">
        <f t="shared" si="367"/>
        <v>91.37960979476118</v>
      </c>
      <c r="AZ87" s="128">
        <f t="shared" si="367"/>
        <v>88.523996988674909</v>
      </c>
      <c r="BA87" s="128">
        <f t="shared" si="367"/>
        <v>155.45242213132229</v>
      </c>
      <c r="BB87" s="128">
        <f t="shared" si="367"/>
        <v>88.761964722515444</v>
      </c>
      <c r="BC87" s="128">
        <f t="shared" si="367"/>
        <v>88.048061520993855</v>
      </c>
      <c r="BD87" s="128">
        <f t="shared" si="367"/>
        <v>300.28201978257778</v>
      </c>
      <c r="BE87" s="128">
        <f t="shared" si="367"/>
        <v>323.56773584037819</v>
      </c>
      <c r="BF87" s="128">
        <f t="shared" si="367"/>
        <v>180.37954225111719</v>
      </c>
      <c r="BG87" s="128">
        <f t="shared" si="367"/>
        <v>177.99986491271193</v>
      </c>
      <c r="BH87" s="128">
        <f t="shared" si="367"/>
        <v>172.52660703437988</v>
      </c>
      <c r="BI87" s="128">
        <f t="shared" si="367"/>
        <v>299.36836683250078</v>
      </c>
      <c r="BJ87" s="128">
        <f t="shared" si="367"/>
        <v>173.00254250206095</v>
      </c>
      <c r="BK87" s="128">
        <f t="shared" si="367"/>
        <v>171.33676836517725</v>
      </c>
      <c r="BL87" s="128">
        <f t="shared" si="367"/>
        <v>577.47586073483649</v>
      </c>
      <c r="BM87" s="129">
        <f t="shared" si="367"/>
        <v>490.1788237215311</v>
      </c>
      <c r="BO87" s="203"/>
      <c r="BP87" s="203"/>
      <c r="BQ87" s="218">
        <f t="shared" si="382"/>
        <v>3.5087719298245612E-2</v>
      </c>
      <c r="BR87" s="184" t="str">
        <f t="shared" si="383"/>
        <v>RER</v>
      </c>
      <c r="BS87" s="128">
        <f t="shared" si="368"/>
        <v>7.3487410806626823</v>
      </c>
      <c r="BT87" s="128">
        <f t="shared" si="368"/>
        <v>8.8509124005309907</v>
      </c>
      <c r="BU87" s="128">
        <f t="shared" si="368"/>
        <v>6.599142719065032</v>
      </c>
      <c r="BV87" s="128">
        <f t="shared" si="368"/>
        <v>11.40125722304998</v>
      </c>
      <c r="BW87" s="128">
        <f t="shared" si="368"/>
        <v>8.3437436677833734</v>
      </c>
      <c r="BX87" s="128">
        <f t="shared" si="368"/>
        <v>6.5188286088938536</v>
      </c>
      <c r="BY87" s="128">
        <f t="shared" si="368"/>
        <v>47.255762205473815</v>
      </c>
      <c r="BZ87" s="128">
        <f t="shared" si="368"/>
        <v>66.044307436506287</v>
      </c>
      <c r="CA87" s="128">
        <f t="shared" si="368"/>
        <v>13.974655169784771</v>
      </c>
      <c r="CB87" s="128">
        <f t="shared" si="368"/>
        <v>16.834729870880565</v>
      </c>
      <c r="CC87" s="128">
        <f t="shared" si="368"/>
        <v>12.555772556760642</v>
      </c>
      <c r="CD87" s="128">
        <f t="shared" si="368"/>
        <v>19.002095371749967</v>
      </c>
      <c r="CE87" s="128">
        <f t="shared" si="368"/>
        <v>15.869473250489943</v>
      </c>
      <c r="CF87" s="128">
        <f t="shared" si="368"/>
        <v>12.395144336418294</v>
      </c>
      <c r="CG87" s="128">
        <f t="shared" si="368"/>
        <v>66.392846718537129</v>
      </c>
      <c r="CH87" s="129">
        <f t="shared" si="368"/>
        <v>86.629293021443061</v>
      </c>
      <c r="CL87" s="218">
        <f t="shared" si="343"/>
        <v>0.21586482798306408</v>
      </c>
      <c r="CM87" s="184" t="str">
        <f t="shared" si="343"/>
        <v>CA, US</v>
      </c>
      <c r="CN87" s="128" t="e">
        <f t="shared" ca="1" si="342"/>
        <v>#NAME?</v>
      </c>
      <c r="CO87" s="128" t="e">
        <f t="shared" ca="1" si="342"/>
        <v>#NAME?</v>
      </c>
      <c r="CP87" s="128" t="e">
        <f t="shared" ca="1" si="342"/>
        <v>#NAME?</v>
      </c>
      <c r="CQ87" s="128" t="e">
        <f t="shared" ca="1" si="342"/>
        <v>#NAME?</v>
      </c>
      <c r="CR87" s="128" t="e">
        <f t="shared" ca="1" si="342"/>
        <v>#NAME?</v>
      </c>
      <c r="CS87" s="128" t="e">
        <f t="shared" ca="1" si="342"/>
        <v>#NAME?</v>
      </c>
      <c r="CT87" s="128" t="e">
        <f t="shared" ca="1" si="342"/>
        <v>#NAME?</v>
      </c>
      <c r="CU87" s="128" t="e">
        <f t="shared" ca="1" si="342"/>
        <v>#NAME?</v>
      </c>
      <c r="CV87" s="128" t="e">
        <f t="shared" ca="1" si="342"/>
        <v>#NAME?</v>
      </c>
      <c r="CW87" s="128" t="e">
        <f t="shared" ca="1" si="342"/>
        <v>#NAME?</v>
      </c>
      <c r="CX87" s="128" t="e">
        <f t="shared" ca="1" si="342"/>
        <v>#NAME?</v>
      </c>
      <c r="CY87" s="128" t="e">
        <f t="shared" ca="1" si="342"/>
        <v>#NAME?</v>
      </c>
      <c r="CZ87" s="128" t="e">
        <f t="shared" ca="1" si="342"/>
        <v>#NAME?</v>
      </c>
      <c r="DA87" s="128" t="e">
        <f t="shared" ca="1" si="342"/>
        <v>#NAME?</v>
      </c>
      <c r="DB87" s="128" t="e">
        <f t="shared" ca="1" si="342"/>
        <v>#NAME?</v>
      </c>
      <c r="DC87" s="129" t="e">
        <f t="shared" ca="1" si="342"/>
        <v>#NAME?</v>
      </c>
      <c r="DE87" s="203"/>
      <c r="DF87" s="203"/>
      <c r="DG87" s="218">
        <f t="shared" si="384"/>
        <v>0.17241379310344829</v>
      </c>
      <c r="DH87" s="184" t="str">
        <f t="shared" si="385"/>
        <v>RER</v>
      </c>
      <c r="DI87" s="128">
        <f t="shared" si="386"/>
        <v>20.722356435275088</v>
      </c>
      <c r="DJ87" s="128">
        <f t="shared" si="386"/>
        <v>20.436530829271291</v>
      </c>
      <c r="DK87" s="128">
        <f t="shared" si="386"/>
        <v>18.650120791747582</v>
      </c>
      <c r="DL87" s="128">
        <f t="shared" si="386"/>
        <v>30.069746956617927</v>
      </c>
      <c r="DM87" s="128">
        <f t="shared" si="386"/>
        <v>19.293228405256123</v>
      </c>
      <c r="DN87" s="128">
        <f t="shared" si="386"/>
        <v>18.435751587244738</v>
      </c>
      <c r="DO87" s="128">
        <f t="shared" si="386"/>
        <v>77.9543439842693</v>
      </c>
      <c r="DP87" s="128">
        <f t="shared" si="386"/>
        <v>162.70793253738745</v>
      </c>
      <c r="DQ87" s="128">
        <f t="shared" si="386"/>
        <v>38.943738818016989</v>
      </c>
      <c r="DR87" s="128">
        <f t="shared" si="386"/>
        <v>38.300631204508448</v>
      </c>
      <c r="DS87" s="128">
        <f t="shared" si="386"/>
        <v>35.013636735464814</v>
      </c>
      <c r="DT87" s="128">
        <f t="shared" si="386"/>
        <v>50.116244927696542</v>
      </c>
      <c r="DU87" s="128">
        <f t="shared" si="386"/>
        <v>36.156939159479982</v>
      </c>
      <c r="DV87" s="128">
        <f t="shared" si="386"/>
        <v>34.584898326459125</v>
      </c>
      <c r="DW87" s="128">
        <f t="shared" si="386"/>
        <v>109.35649305146011</v>
      </c>
      <c r="DX87" s="129">
        <f t="shared" si="386"/>
        <v>156.23584948713471</v>
      </c>
      <c r="DZ87" s="203"/>
      <c r="EA87" s="203"/>
      <c r="EB87" s="218">
        <f t="shared" si="349"/>
        <v>6.6590625324578406E-2</v>
      </c>
      <c r="EC87" s="184" t="str">
        <f>EC136</f>
        <v>RER</v>
      </c>
      <c r="ED87" s="128">
        <f t="shared" si="387"/>
        <v>28.700619054592881</v>
      </c>
      <c r="EE87" s="128">
        <f t="shared" si="387"/>
        <v>28.962461456589011</v>
      </c>
      <c r="EF87" s="128">
        <f t="shared" si="387"/>
        <v>27.933003362640385</v>
      </c>
      <c r="EG87" s="128">
        <f t="shared" si="387"/>
        <v>10.132310807882462</v>
      </c>
      <c r="EH87" s="128">
        <f t="shared" si="387"/>
        <v>28.549594260117392</v>
      </c>
      <c r="EI87" s="128">
        <f t="shared" si="387"/>
        <v>27.700096726563185</v>
      </c>
      <c r="EJ87" s="128">
        <f t="shared" si="387"/>
        <v>52.704988887563324</v>
      </c>
      <c r="EK87" s="128">
        <f t="shared" si="387"/>
        <v>76.160754536079651</v>
      </c>
      <c r="EL87" s="128">
        <f t="shared" si="387"/>
        <v>45.125612749798549</v>
      </c>
      <c r="EM87" s="128">
        <f t="shared" si="387"/>
        <v>45.191247582340061</v>
      </c>
      <c r="EN87" s="128">
        <f t="shared" si="387"/>
        <v>43.649021374866557</v>
      </c>
      <c r="EO87" s="128">
        <f t="shared" si="387"/>
        <v>18.363465991592534</v>
      </c>
      <c r="EP87" s="128">
        <f t="shared" si="387"/>
        <v>44.363792524036022</v>
      </c>
      <c r="EQ87" s="128">
        <f t="shared" si="387"/>
        <v>43.227723536843015</v>
      </c>
      <c r="ER87" s="128">
        <f t="shared" si="387"/>
        <v>84.617291596477884</v>
      </c>
      <c r="ES87" s="129">
        <f t="shared" si="387"/>
        <v>111.42803910756052</v>
      </c>
      <c r="EU87" s="203"/>
      <c r="EV87" s="203"/>
      <c r="EW87" s="218">
        <f t="shared" si="352"/>
        <v>7.8815094243385508E-2</v>
      </c>
      <c r="EX87" s="184" t="str">
        <f>EX136</f>
        <v>RER</v>
      </c>
      <c r="EY87" s="128" t="e">
        <f t="shared" ca="1" si="388"/>
        <v>#NAME?</v>
      </c>
      <c r="EZ87" s="128" t="e">
        <f t="shared" ca="1" si="388"/>
        <v>#NAME?</v>
      </c>
      <c r="FA87" s="128" t="e">
        <f t="shared" ca="1" si="388"/>
        <v>#NAME?</v>
      </c>
      <c r="FB87" s="128" t="e">
        <f t="shared" ca="1" si="388"/>
        <v>#NAME?</v>
      </c>
      <c r="FC87" s="128" t="e">
        <f t="shared" ca="1" si="388"/>
        <v>#NAME?</v>
      </c>
      <c r="FD87" s="128" t="e">
        <f t="shared" ca="1" si="388"/>
        <v>#NAME?</v>
      </c>
      <c r="FE87" s="128" t="e">
        <f t="shared" ca="1" si="388"/>
        <v>#NAME?</v>
      </c>
      <c r="FF87" s="128" t="e">
        <f t="shared" ca="1" si="388"/>
        <v>#NAME?</v>
      </c>
      <c r="FG87" s="128" t="e">
        <f t="shared" ca="1" si="388"/>
        <v>#NAME?</v>
      </c>
      <c r="FH87" s="128" t="e">
        <f t="shared" ca="1" si="388"/>
        <v>#NAME?</v>
      </c>
      <c r="FI87" s="128" t="e">
        <f t="shared" ca="1" si="388"/>
        <v>#NAME?</v>
      </c>
      <c r="FJ87" s="128" t="e">
        <f t="shared" ca="1" si="388"/>
        <v>#NAME?</v>
      </c>
      <c r="FK87" s="128" t="e">
        <f t="shared" ca="1" si="388"/>
        <v>#NAME?</v>
      </c>
      <c r="FL87" s="128" t="e">
        <f t="shared" ca="1" si="388"/>
        <v>#NAME?</v>
      </c>
      <c r="FM87" s="128" t="e">
        <f t="shared" ca="1" si="388"/>
        <v>#NAME?</v>
      </c>
      <c r="FN87" s="129" t="e">
        <f t="shared" ca="1" si="388"/>
        <v>#NAME?</v>
      </c>
      <c r="FP87" s="203"/>
      <c r="FQ87" s="203"/>
      <c r="FR87" s="218">
        <f t="shared" si="389"/>
        <v>0</v>
      </c>
      <c r="FS87" s="184" t="str">
        <f t="shared" si="390"/>
        <v>RER</v>
      </c>
      <c r="FT87" s="128">
        <f t="shared" si="391"/>
        <v>60.816441019425042</v>
      </c>
      <c r="FU87" s="128">
        <f t="shared" si="391"/>
        <v>59.851100685783372</v>
      </c>
      <c r="FV87" s="128">
        <f t="shared" si="391"/>
        <v>54.831330950846699</v>
      </c>
      <c r="FW87" s="128">
        <f t="shared" si="391"/>
        <v>84.141476831041814</v>
      </c>
      <c r="FX87" s="128">
        <f t="shared" si="391"/>
        <v>56.568943551401695</v>
      </c>
      <c r="FY87" s="128">
        <f t="shared" si="391"/>
        <v>54.252126750661709</v>
      </c>
      <c r="FZ87" s="128">
        <f t="shared" si="391"/>
        <v>175.22253492371829</v>
      </c>
      <c r="GA87" s="128">
        <f t="shared" si="391"/>
        <v>365.16443429932724</v>
      </c>
      <c r="GB87" s="128">
        <f t="shared" si="391"/>
        <v>112.36561483589006</v>
      </c>
      <c r="GC87" s="128">
        <f t="shared" si="391"/>
        <v>110.62800223533507</v>
      </c>
      <c r="GD87" s="128">
        <f t="shared" si="391"/>
        <v>101.36073503237508</v>
      </c>
      <c r="GE87" s="128">
        <f t="shared" si="391"/>
        <v>39.266022521152848</v>
      </c>
      <c r="GF87" s="128">
        <f t="shared" si="391"/>
        <v>104.64289216675672</v>
      </c>
      <c r="GG87" s="128">
        <f t="shared" si="391"/>
        <v>100.20232663200505</v>
      </c>
      <c r="GH87" s="128">
        <f t="shared" si="391"/>
        <v>245.93439384919918</v>
      </c>
      <c r="GI87" s="129">
        <f t="shared" si="391"/>
        <v>350.58693108899212</v>
      </c>
      <c r="GK87" s="203"/>
      <c r="GL87" s="203"/>
      <c r="GM87" s="218">
        <f t="shared" si="356"/>
        <v>6.6590625324578406E-2</v>
      </c>
      <c r="GN87" s="184" t="str">
        <f>GN136</f>
        <v>RER</v>
      </c>
      <c r="GO87" s="128">
        <f t="shared" si="392"/>
        <v>36.488385855547008</v>
      </c>
      <c r="GP87" s="128">
        <f t="shared" si="392"/>
        <v>36.686692300414109</v>
      </c>
      <c r="GQ87" s="128">
        <f t="shared" si="392"/>
        <v>35.496853631211494</v>
      </c>
      <c r="GR87" s="128">
        <f t="shared" si="392"/>
        <v>2.5796363369795694</v>
      </c>
      <c r="GS87" s="128">
        <f t="shared" si="392"/>
        <v>35.893466520945708</v>
      </c>
      <c r="GT87" s="128">
        <f t="shared" si="392"/>
        <v>35.496853631211494</v>
      </c>
      <c r="GU87" s="128">
        <f t="shared" si="392"/>
        <v>53.216381957249652</v>
      </c>
      <c r="GV87" s="128">
        <f t="shared" si="392"/>
        <v>50.69838402182755</v>
      </c>
      <c r="GW87" s="128">
        <f t="shared" si="392"/>
        <v>53.939353003852091</v>
      </c>
      <c r="GX87" s="128">
        <f t="shared" si="392"/>
        <v>54.137659448719212</v>
      </c>
      <c r="GY87" s="128">
        <f t="shared" si="392"/>
        <v>52.749514334649483</v>
      </c>
      <c r="GZ87" s="128">
        <f t="shared" si="392"/>
        <v>9.2129869177841748</v>
      </c>
      <c r="HA87" s="128">
        <f t="shared" si="392"/>
        <v>53.34443366925079</v>
      </c>
      <c r="HB87" s="128">
        <f t="shared" si="392"/>
        <v>52.551207889782368</v>
      </c>
      <c r="HC87" s="128">
        <f t="shared" si="392"/>
        <v>75.441377826558337</v>
      </c>
      <c r="HD87" s="129">
        <f t="shared" si="392"/>
        <v>66.500283455359067</v>
      </c>
      <c r="HF87" s="203"/>
      <c r="HG87" s="203"/>
      <c r="HH87" s="218">
        <f t="shared" si="359"/>
        <v>7.8815094243385508E-2</v>
      </c>
      <c r="HI87" s="184" t="str">
        <f>HI136</f>
        <v>RER</v>
      </c>
      <c r="HJ87" s="128" t="e">
        <f t="shared" ca="1" si="393"/>
        <v>#NAME?</v>
      </c>
      <c r="HK87" s="128" t="e">
        <f t="shared" ca="1" si="393"/>
        <v>#NAME?</v>
      </c>
      <c r="HL87" s="128" t="e">
        <f t="shared" ca="1" si="393"/>
        <v>#NAME?</v>
      </c>
      <c r="HM87" s="128" t="e">
        <f t="shared" ca="1" si="393"/>
        <v>#NAME?</v>
      </c>
      <c r="HN87" s="128" t="e">
        <f t="shared" ca="1" si="393"/>
        <v>#NAME?</v>
      </c>
      <c r="HO87" s="128" t="e">
        <f t="shared" ca="1" si="393"/>
        <v>#NAME?</v>
      </c>
      <c r="HP87" s="128" t="e">
        <f t="shared" ca="1" si="393"/>
        <v>#NAME?</v>
      </c>
      <c r="HQ87" s="128" t="e">
        <f t="shared" ca="1" si="393"/>
        <v>#NAME?</v>
      </c>
      <c r="HR87" s="128" t="e">
        <f t="shared" ca="1" si="393"/>
        <v>#NAME?</v>
      </c>
      <c r="HS87" s="128" t="e">
        <f t="shared" ca="1" si="393"/>
        <v>#NAME?</v>
      </c>
      <c r="HT87" s="128" t="e">
        <f t="shared" ca="1" si="393"/>
        <v>#NAME?</v>
      </c>
      <c r="HU87" s="128" t="e">
        <f t="shared" ca="1" si="393"/>
        <v>#NAME?</v>
      </c>
      <c r="HV87" s="128" t="e">
        <f t="shared" ca="1" si="393"/>
        <v>#NAME?</v>
      </c>
      <c r="HW87" s="128" t="e">
        <f t="shared" ca="1" si="393"/>
        <v>#NAME?</v>
      </c>
      <c r="HX87" s="128" t="e">
        <f t="shared" ca="1" si="393"/>
        <v>#NAME?</v>
      </c>
      <c r="HY87" s="129" t="e">
        <f t="shared" ca="1" si="393"/>
        <v>#NAME?</v>
      </c>
      <c r="IA87" s="203"/>
      <c r="IB87" s="203"/>
      <c r="IC87" s="218">
        <f t="shared" si="362"/>
        <v>7.8815094243385508E-2</v>
      </c>
      <c r="ID87" s="184" t="str">
        <f>ID136</f>
        <v>RER</v>
      </c>
      <c r="IE87" s="128" t="e">
        <f t="shared" ca="1" si="394"/>
        <v>#NAME?</v>
      </c>
      <c r="IF87" s="128" t="e">
        <f t="shared" ca="1" si="394"/>
        <v>#NAME?</v>
      </c>
      <c r="IG87" s="128" t="e">
        <f t="shared" ca="1" si="394"/>
        <v>#NAME?</v>
      </c>
      <c r="IH87" s="128" t="e">
        <f t="shared" ca="1" si="394"/>
        <v>#NAME?</v>
      </c>
      <c r="II87" s="128" t="e">
        <f t="shared" ca="1" si="394"/>
        <v>#NAME?</v>
      </c>
      <c r="IJ87" s="128" t="e">
        <f t="shared" ca="1" si="394"/>
        <v>#NAME?</v>
      </c>
      <c r="IK87" s="128" t="e">
        <f t="shared" ca="1" si="394"/>
        <v>#NAME?</v>
      </c>
      <c r="IL87" s="128" t="e">
        <f t="shared" ca="1" si="394"/>
        <v>#NAME?</v>
      </c>
      <c r="IM87" s="128" t="e">
        <f t="shared" ca="1" si="394"/>
        <v>#NAME?</v>
      </c>
      <c r="IN87" s="128" t="e">
        <f t="shared" ca="1" si="394"/>
        <v>#NAME?</v>
      </c>
      <c r="IO87" s="128" t="e">
        <f t="shared" ca="1" si="394"/>
        <v>#NAME?</v>
      </c>
      <c r="IP87" s="128" t="e">
        <f t="shared" ca="1" si="394"/>
        <v>#NAME?</v>
      </c>
      <c r="IQ87" s="128" t="e">
        <f t="shared" ca="1" si="394"/>
        <v>#NAME?</v>
      </c>
      <c r="IR87" s="128" t="e">
        <f t="shared" ca="1" si="394"/>
        <v>#NAME?</v>
      </c>
      <c r="IS87" s="128" t="e">
        <f t="shared" ca="1" si="394"/>
        <v>#NAME?</v>
      </c>
      <c r="IT87" s="129" t="e">
        <f t="shared" ca="1" si="394"/>
        <v>#NAME?</v>
      </c>
    </row>
    <row r="88" spans="4:254" x14ac:dyDescent="0.2">
      <c r="F88" s="166"/>
      <c r="G88" s="103"/>
      <c r="AA88" s="166"/>
      <c r="AB88" s="103"/>
      <c r="AV88" s="166"/>
      <c r="AW88" s="103"/>
      <c r="BQ88" s="166"/>
      <c r="BR88" s="103"/>
      <c r="DG88" s="166"/>
      <c r="DH88" s="103"/>
      <c r="EB88" s="166"/>
      <c r="EC88" s="103"/>
      <c r="EW88" s="166"/>
      <c r="EX88" s="103"/>
      <c r="FR88" s="166"/>
      <c r="FS88" s="103"/>
      <c r="GM88" s="166"/>
      <c r="GN88" s="103"/>
      <c r="HH88" s="166"/>
      <c r="HI88" s="103"/>
      <c r="IC88" s="166"/>
      <c r="ID88" s="103"/>
    </row>
    <row r="89" spans="4:254" x14ac:dyDescent="0.2">
      <c r="F89" s="178"/>
      <c r="G89" s="160" t="str">
        <f>G211</f>
        <v>Road (km)</v>
      </c>
      <c r="H89" s="161" t="str">
        <f>H138</f>
        <v>BEV-100 PC</v>
      </c>
      <c r="I89" s="161"/>
      <c r="J89" s="161"/>
      <c r="K89" s="161"/>
      <c r="L89" s="161"/>
      <c r="M89" s="161"/>
      <c r="N89" s="161"/>
      <c r="O89" s="161"/>
      <c r="P89" s="161" t="str">
        <f>P138</f>
        <v>BEV-200 PC</v>
      </c>
      <c r="Q89" s="161"/>
      <c r="R89" s="161"/>
      <c r="S89" s="161"/>
      <c r="T89" s="161"/>
      <c r="U89" s="161"/>
      <c r="V89" s="161"/>
      <c r="W89" s="162"/>
      <c r="AA89" s="178"/>
      <c r="AB89" s="160" t="str">
        <f>AB211</f>
        <v>Road (km)</v>
      </c>
      <c r="AC89" s="161" t="str">
        <f>AC138</f>
        <v>BEV-100 PC</v>
      </c>
      <c r="AD89" s="161"/>
      <c r="AE89" s="161"/>
      <c r="AF89" s="161"/>
      <c r="AG89" s="161"/>
      <c r="AH89" s="161"/>
      <c r="AI89" s="161"/>
      <c r="AJ89" s="161"/>
      <c r="AK89" s="161" t="str">
        <f>AK138</f>
        <v>BEV-200 PC</v>
      </c>
      <c r="AL89" s="161"/>
      <c r="AM89" s="161"/>
      <c r="AN89" s="161"/>
      <c r="AO89" s="161"/>
      <c r="AP89" s="161"/>
      <c r="AQ89" s="161"/>
      <c r="AR89" s="162"/>
      <c r="AV89" s="178"/>
      <c r="AW89" s="160" t="str">
        <f>AW211</f>
        <v>Road (km)</v>
      </c>
      <c r="AX89" s="161" t="str">
        <f>AX138</f>
        <v>BEV-100 PC</v>
      </c>
      <c r="AY89" s="161"/>
      <c r="AZ89" s="161"/>
      <c r="BA89" s="161"/>
      <c r="BB89" s="161"/>
      <c r="BC89" s="161"/>
      <c r="BD89" s="161"/>
      <c r="BE89" s="161"/>
      <c r="BF89" s="161" t="str">
        <f>BF138</f>
        <v>BEV-200 PC</v>
      </c>
      <c r="BG89" s="161"/>
      <c r="BH89" s="161"/>
      <c r="BI89" s="161"/>
      <c r="BJ89" s="161"/>
      <c r="BK89" s="161"/>
      <c r="BL89" s="161"/>
      <c r="BM89" s="162"/>
      <c r="BQ89" s="178"/>
      <c r="BR89" s="160" t="str">
        <f>BR211</f>
        <v>Road (km)</v>
      </c>
      <c r="BS89" s="161" t="str">
        <f>BS138</f>
        <v>BEV-100 PC</v>
      </c>
      <c r="BT89" s="161"/>
      <c r="BU89" s="161"/>
      <c r="BV89" s="161"/>
      <c r="BW89" s="161"/>
      <c r="BX89" s="161"/>
      <c r="BY89" s="161"/>
      <c r="BZ89" s="161"/>
      <c r="CA89" s="161" t="str">
        <f>CA138</f>
        <v>BEV-200 PC</v>
      </c>
      <c r="CB89" s="161"/>
      <c r="CC89" s="161"/>
      <c r="CD89" s="161"/>
      <c r="CE89" s="161"/>
      <c r="CF89" s="161"/>
      <c r="CG89" s="161"/>
      <c r="CH89" s="162"/>
      <c r="DG89" s="178"/>
      <c r="DH89" s="160" t="str">
        <f>DH171</f>
        <v>Road (km)</v>
      </c>
      <c r="DI89" s="161" t="str">
        <f>DI81</f>
        <v>BEV-100 PC</v>
      </c>
      <c r="DJ89" s="161"/>
      <c r="DK89" s="161"/>
      <c r="DL89" s="161"/>
      <c r="DM89" s="161"/>
      <c r="DN89" s="161"/>
      <c r="DO89" s="161"/>
      <c r="DP89" s="161"/>
      <c r="DQ89" s="161" t="str">
        <f>DQ81</f>
        <v>BEV-200 PC</v>
      </c>
      <c r="DR89" s="161"/>
      <c r="DS89" s="161"/>
      <c r="DT89" s="161"/>
      <c r="DU89" s="161"/>
      <c r="DV89" s="161"/>
      <c r="DW89" s="161"/>
      <c r="DX89" s="161"/>
      <c r="DY89" s="186"/>
      <c r="EB89" s="178"/>
      <c r="EC89" s="160" t="str">
        <f>EC187</f>
        <v>Road (km)</v>
      </c>
      <c r="ED89" s="161" t="str">
        <f>ED81</f>
        <v>BEV-100 PC</v>
      </c>
      <c r="EE89" s="161"/>
      <c r="EF89" s="161"/>
      <c r="EG89" s="161"/>
      <c r="EH89" s="161"/>
      <c r="EI89" s="161"/>
      <c r="EJ89" s="161"/>
      <c r="EK89" s="161"/>
      <c r="EL89" s="161" t="str">
        <f>EL81</f>
        <v>BEV-200 PC</v>
      </c>
      <c r="EM89" s="161"/>
      <c r="EN89" s="161"/>
      <c r="EO89" s="161"/>
      <c r="EP89" s="161"/>
      <c r="EQ89" s="161"/>
      <c r="ER89" s="161"/>
      <c r="ES89" s="162"/>
      <c r="EW89" s="178"/>
      <c r="EX89" s="160" t="str">
        <f>EX195</f>
        <v>Road (km)</v>
      </c>
      <c r="EY89" s="161" t="str">
        <f>EY81</f>
        <v>BEV-100 PC</v>
      </c>
      <c r="EZ89" s="161"/>
      <c r="FA89" s="161"/>
      <c r="FB89" s="161"/>
      <c r="FC89" s="161"/>
      <c r="FD89" s="161"/>
      <c r="FE89" s="161"/>
      <c r="FF89" s="161"/>
      <c r="FG89" s="161" t="str">
        <f>FG81</f>
        <v>BEV-200 PC</v>
      </c>
      <c r="FH89" s="161"/>
      <c r="FI89" s="161"/>
      <c r="FJ89" s="161"/>
      <c r="FK89" s="161"/>
      <c r="FL89" s="161"/>
      <c r="FM89" s="161"/>
      <c r="FN89" s="162"/>
      <c r="FR89" s="178"/>
      <c r="FS89" s="160" t="str">
        <f>FS171</f>
        <v>Road (km)</v>
      </c>
      <c r="FT89" s="161" t="str">
        <f>FT81</f>
        <v>BEV-100 PC</v>
      </c>
      <c r="FU89" s="161"/>
      <c r="FV89" s="161"/>
      <c r="FW89" s="161"/>
      <c r="FX89" s="161"/>
      <c r="FY89" s="161"/>
      <c r="FZ89" s="161"/>
      <c r="GA89" s="161"/>
      <c r="GB89" s="161" t="str">
        <f>GB81</f>
        <v>BEV-200 PC</v>
      </c>
      <c r="GC89" s="161"/>
      <c r="GD89" s="161"/>
      <c r="GE89" s="161"/>
      <c r="GF89" s="161"/>
      <c r="GG89" s="161"/>
      <c r="GH89" s="161"/>
      <c r="GI89" s="162"/>
      <c r="GM89" s="178"/>
      <c r="GN89" s="160" t="str">
        <f>GN187</f>
        <v>Road (km)</v>
      </c>
      <c r="GO89" s="161" t="str">
        <f>GO81</f>
        <v>BEV-100 PC</v>
      </c>
      <c r="GP89" s="161"/>
      <c r="GQ89" s="161"/>
      <c r="GR89" s="161"/>
      <c r="GS89" s="161"/>
      <c r="GT89" s="161"/>
      <c r="GU89" s="161"/>
      <c r="GV89" s="161"/>
      <c r="GW89" s="161" t="str">
        <f>GW81</f>
        <v>BEV-200 PC</v>
      </c>
      <c r="GX89" s="161"/>
      <c r="GY89" s="161"/>
      <c r="GZ89" s="161"/>
      <c r="HA89" s="161"/>
      <c r="HB89" s="161"/>
      <c r="HC89" s="161"/>
      <c r="HD89" s="162"/>
      <c r="HH89" s="178"/>
      <c r="HI89" s="160" t="str">
        <f>HI195</f>
        <v>Road (km)</v>
      </c>
      <c r="HJ89" s="161" t="str">
        <f>HJ81</f>
        <v>BEV-100 PC</v>
      </c>
      <c r="HK89" s="161"/>
      <c r="HL89" s="161"/>
      <c r="HM89" s="161"/>
      <c r="HN89" s="161"/>
      <c r="HO89" s="161"/>
      <c r="HP89" s="161"/>
      <c r="HQ89" s="161"/>
      <c r="HR89" s="161" t="str">
        <f>HR81</f>
        <v>BEV-200 PC</v>
      </c>
      <c r="HS89" s="161"/>
      <c r="HT89" s="161"/>
      <c r="HU89" s="161"/>
      <c r="HV89" s="161"/>
      <c r="HW89" s="161"/>
      <c r="HX89" s="161"/>
      <c r="HY89" s="162"/>
      <c r="IC89" s="178"/>
      <c r="ID89" s="160" t="str">
        <f>ID195</f>
        <v>Road (km)</v>
      </c>
      <c r="IE89" s="161" t="str">
        <f>IE81</f>
        <v>BEV-100 PC</v>
      </c>
      <c r="IF89" s="161"/>
      <c r="IG89" s="161"/>
      <c r="IH89" s="161"/>
      <c r="II89" s="161"/>
      <c r="IJ89" s="161"/>
      <c r="IK89" s="161"/>
      <c r="IL89" s="161"/>
      <c r="IM89" s="161" t="str">
        <f>IM81</f>
        <v>BEV-200 PC</v>
      </c>
      <c r="IN89" s="161"/>
      <c r="IO89" s="161"/>
      <c r="IP89" s="161"/>
      <c r="IQ89" s="161"/>
      <c r="IR89" s="161"/>
      <c r="IS89" s="161"/>
      <c r="IT89" s="162"/>
    </row>
    <row r="90" spans="4:254" x14ac:dyDescent="0.2">
      <c r="D90" s="166"/>
      <c r="E90" s="166"/>
      <c r="F90" s="177" t="str">
        <f>F82</f>
        <v>Ally-shoring</v>
      </c>
      <c r="G90" s="179" t="str">
        <f>G82</f>
        <v>Cathode-&gt;Cell (tkm)</v>
      </c>
      <c r="H90" s="159" t="str">
        <f>H82</f>
        <v>NMC622</v>
      </c>
      <c r="I90" s="159" t="str">
        <f t="shared" ref="I90:W90" si="395">I82</f>
        <v>NMC811</v>
      </c>
      <c r="J90" s="159" t="str">
        <f t="shared" si="395"/>
        <v>NCA (I)</v>
      </c>
      <c r="K90" s="159" t="str">
        <f t="shared" si="395"/>
        <v>LFP(II)</v>
      </c>
      <c r="L90" s="159" t="str">
        <f t="shared" si="395"/>
        <v>NMC955</v>
      </c>
      <c r="M90" s="159" t="str">
        <f t="shared" si="395"/>
        <v>NCA955</v>
      </c>
      <c r="N90" s="159" t="str">
        <f t="shared" si="395"/>
        <v>Li-S</v>
      </c>
      <c r="O90" s="159" t="str">
        <f t="shared" si="395"/>
        <v>Li-air</v>
      </c>
      <c r="P90" s="159" t="str">
        <f t="shared" si="395"/>
        <v>NMC622</v>
      </c>
      <c r="Q90" s="159" t="str">
        <f t="shared" si="395"/>
        <v>NMC811</v>
      </c>
      <c r="R90" s="159" t="str">
        <f t="shared" si="395"/>
        <v>NCA (I)</v>
      </c>
      <c r="S90" s="159" t="str">
        <f t="shared" si="395"/>
        <v>LFP(II)</v>
      </c>
      <c r="T90" s="159" t="str">
        <f t="shared" si="395"/>
        <v>NMC955</v>
      </c>
      <c r="U90" s="159" t="str">
        <f t="shared" si="395"/>
        <v>NCA955</v>
      </c>
      <c r="V90" s="159" t="str">
        <f t="shared" si="395"/>
        <v>Li-S</v>
      </c>
      <c r="W90" s="164" t="str">
        <f t="shared" si="395"/>
        <v>Li-air</v>
      </c>
      <c r="Y90" s="166"/>
      <c r="Z90" s="166"/>
      <c r="AA90" s="177" t="str">
        <f>AA82</f>
        <v>Ally-shoring</v>
      </c>
      <c r="AB90" s="179" t="str">
        <f>AB82</f>
        <v>Anode-&gt;Cell (tkm)</v>
      </c>
      <c r="AC90" s="159" t="str">
        <f>AC82</f>
        <v>NMC622</v>
      </c>
      <c r="AD90" s="159" t="str">
        <f t="shared" ref="AD90:AR90" si="396">AD82</f>
        <v>NMC811</v>
      </c>
      <c r="AE90" s="159" t="str">
        <f t="shared" si="396"/>
        <v>NCA (I)</v>
      </c>
      <c r="AF90" s="159" t="str">
        <f t="shared" si="396"/>
        <v>LFP(II)</v>
      </c>
      <c r="AG90" s="159" t="str">
        <f t="shared" si="396"/>
        <v>NMC955</v>
      </c>
      <c r="AH90" s="159" t="str">
        <f t="shared" si="396"/>
        <v>NCA955</v>
      </c>
      <c r="AI90" s="159" t="str">
        <f t="shared" si="396"/>
        <v>Li-S</v>
      </c>
      <c r="AJ90" s="159" t="str">
        <f t="shared" si="396"/>
        <v>Li-air</v>
      </c>
      <c r="AK90" s="159" t="str">
        <f t="shared" si="396"/>
        <v>NMC622</v>
      </c>
      <c r="AL90" s="159" t="str">
        <f t="shared" si="396"/>
        <v>NMC811</v>
      </c>
      <c r="AM90" s="159" t="str">
        <f t="shared" si="396"/>
        <v>NCA (I)</v>
      </c>
      <c r="AN90" s="159" t="str">
        <f t="shared" si="396"/>
        <v>LFP(II)</v>
      </c>
      <c r="AO90" s="159" t="str">
        <f t="shared" si="396"/>
        <v>NMC955</v>
      </c>
      <c r="AP90" s="159" t="str">
        <f t="shared" si="396"/>
        <v>NCA955</v>
      </c>
      <c r="AQ90" s="159" t="str">
        <f t="shared" si="396"/>
        <v>Li-S</v>
      </c>
      <c r="AR90" s="164" t="str">
        <f t="shared" si="396"/>
        <v>Li-air</v>
      </c>
      <c r="AT90" s="166"/>
      <c r="AU90" s="166"/>
      <c r="AV90" s="177" t="str">
        <f>AV82</f>
        <v>Ally-shoring</v>
      </c>
      <c r="AW90" s="179" t="str">
        <f>AW82</f>
        <v>Anode-&gt;Cell (tkm)</v>
      </c>
      <c r="AX90" s="159" t="str">
        <f>AX82</f>
        <v>NMC622</v>
      </c>
      <c r="AY90" s="159" t="str">
        <f t="shared" ref="AY90:BM90" si="397">AY82</f>
        <v>NMC811</v>
      </c>
      <c r="AZ90" s="159" t="str">
        <f t="shared" si="397"/>
        <v>NCA (I)</v>
      </c>
      <c r="BA90" s="159" t="str">
        <f t="shared" si="397"/>
        <v>LFP(II)</v>
      </c>
      <c r="BB90" s="159" t="str">
        <f t="shared" si="397"/>
        <v>NMC955</v>
      </c>
      <c r="BC90" s="159" t="str">
        <f t="shared" si="397"/>
        <v>NCA955</v>
      </c>
      <c r="BD90" s="159" t="str">
        <f t="shared" si="397"/>
        <v>Li-S</v>
      </c>
      <c r="BE90" s="159" t="str">
        <f t="shared" si="397"/>
        <v>Li-air</v>
      </c>
      <c r="BF90" s="159" t="str">
        <f t="shared" si="397"/>
        <v>NMC622</v>
      </c>
      <c r="BG90" s="159" t="str">
        <f t="shared" si="397"/>
        <v>NMC811</v>
      </c>
      <c r="BH90" s="159" t="str">
        <f t="shared" si="397"/>
        <v>NCA (I)</v>
      </c>
      <c r="BI90" s="159" t="str">
        <f t="shared" si="397"/>
        <v>LFP(II)</v>
      </c>
      <c r="BJ90" s="159" t="str">
        <f t="shared" si="397"/>
        <v>NMC955</v>
      </c>
      <c r="BK90" s="159" t="str">
        <f t="shared" si="397"/>
        <v>NCA955</v>
      </c>
      <c r="BL90" s="159" t="str">
        <f t="shared" si="397"/>
        <v>Li-S</v>
      </c>
      <c r="BM90" s="164" t="str">
        <f t="shared" si="397"/>
        <v>Li-air</v>
      </c>
      <c r="BO90" s="166"/>
      <c r="BP90" s="166"/>
      <c r="BQ90" s="177" t="str">
        <f>BQ82</f>
        <v>Ally-shoring</v>
      </c>
      <c r="BR90" s="179" t="str">
        <f>BR82</f>
        <v>Anode-&gt;Cell (tkm)</v>
      </c>
      <c r="BS90" s="159" t="str">
        <f>BS82</f>
        <v>NMC622</v>
      </c>
      <c r="BT90" s="159" t="str">
        <f t="shared" ref="BT90:CH90" si="398">BT82</f>
        <v>NMC811</v>
      </c>
      <c r="BU90" s="159" t="str">
        <f t="shared" si="398"/>
        <v>NCA (I)</v>
      </c>
      <c r="BV90" s="159" t="str">
        <f t="shared" si="398"/>
        <v>LFP(II)</v>
      </c>
      <c r="BW90" s="159" t="str">
        <f t="shared" si="398"/>
        <v>NMC955</v>
      </c>
      <c r="BX90" s="159" t="str">
        <f t="shared" si="398"/>
        <v>NCA955</v>
      </c>
      <c r="BY90" s="159" t="str">
        <f t="shared" si="398"/>
        <v>Li-S</v>
      </c>
      <c r="BZ90" s="159" t="str">
        <f t="shared" si="398"/>
        <v>Li-air</v>
      </c>
      <c r="CA90" s="159" t="str">
        <f t="shared" si="398"/>
        <v>NMC622</v>
      </c>
      <c r="CB90" s="159" t="str">
        <f t="shared" si="398"/>
        <v>NMC811</v>
      </c>
      <c r="CC90" s="159" t="str">
        <f t="shared" si="398"/>
        <v>NCA (I)</v>
      </c>
      <c r="CD90" s="159" t="str">
        <f t="shared" si="398"/>
        <v>LFP(II)</v>
      </c>
      <c r="CE90" s="159" t="str">
        <f t="shared" si="398"/>
        <v>NMC955</v>
      </c>
      <c r="CF90" s="159" t="str">
        <f t="shared" si="398"/>
        <v>NCA955</v>
      </c>
      <c r="CG90" s="159" t="str">
        <f t="shared" si="398"/>
        <v>Li-S</v>
      </c>
      <c r="CH90" s="164" t="str">
        <f t="shared" si="398"/>
        <v>Li-air</v>
      </c>
      <c r="CJ90" s="204"/>
      <c r="CK90" s="209"/>
      <c r="CL90" s="209"/>
      <c r="CM90" s="221"/>
      <c r="CN90" s="161" t="str">
        <f>Z3</f>
        <v>Poland</v>
      </c>
      <c r="CO90" s="161"/>
      <c r="CP90" s="161"/>
      <c r="CQ90" s="161"/>
      <c r="CR90" s="161"/>
      <c r="CS90" s="161"/>
      <c r="CT90" s="161"/>
      <c r="CU90" s="161"/>
      <c r="CV90" s="161"/>
      <c r="CW90" s="161"/>
      <c r="CX90" s="161"/>
      <c r="CY90" s="161"/>
      <c r="CZ90" s="161"/>
      <c r="DA90" s="161"/>
      <c r="DB90" s="161"/>
      <c r="DC90" s="162"/>
      <c r="DE90" s="166"/>
      <c r="DF90" s="166"/>
      <c r="DG90" s="177" t="str">
        <f>DG82</f>
        <v>Ally-shoring</v>
      </c>
      <c r="DH90" s="179" t="str">
        <f>DH82</f>
        <v>Al-&gt;Cathode (tkm)</v>
      </c>
      <c r="DI90" s="159" t="str">
        <f>DI82</f>
        <v>NMC622</v>
      </c>
      <c r="DJ90" s="159" t="str">
        <f t="shared" ref="DJ90:DX90" si="399">DJ82</f>
        <v>NMC811</v>
      </c>
      <c r="DK90" s="159" t="str">
        <f t="shared" si="399"/>
        <v>NCA (I)</v>
      </c>
      <c r="DL90" s="159" t="str">
        <f t="shared" si="399"/>
        <v>LFP(II)</v>
      </c>
      <c r="DM90" s="159" t="str">
        <f t="shared" si="399"/>
        <v>NMC955</v>
      </c>
      <c r="DN90" s="159" t="str">
        <f t="shared" si="399"/>
        <v>NCA955</v>
      </c>
      <c r="DO90" s="159" t="str">
        <f t="shared" si="399"/>
        <v>Li-S</v>
      </c>
      <c r="DP90" s="159" t="str">
        <f t="shared" si="399"/>
        <v>Li-air</v>
      </c>
      <c r="DQ90" s="159" t="str">
        <f t="shared" si="399"/>
        <v>NMC622</v>
      </c>
      <c r="DR90" s="159" t="str">
        <f t="shared" si="399"/>
        <v>NMC811</v>
      </c>
      <c r="DS90" s="159" t="str">
        <f t="shared" si="399"/>
        <v>NCA (I)</v>
      </c>
      <c r="DT90" s="159" t="str">
        <f t="shared" si="399"/>
        <v>LFP(II)</v>
      </c>
      <c r="DU90" s="159" t="str">
        <f t="shared" si="399"/>
        <v>NMC955</v>
      </c>
      <c r="DV90" s="159" t="str">
        <f t="shared" si="399"/>
        <v>NCA955</v>
      </c>
      <c r="DW90" s="159" t="str">
        <f t="shared" si="399"/>
        <v>Li-S</v>
      </c>
      <c r="DX90" s="164" t="str">
        <f t="shared" si="399"/>
        <v>Li-air</v>
      </c>
      <c r="DY90" s="159"/>
      <c r="DZ90" s="166"/>
      <c r="EA90" s="166"/>
      <c r="EB90" s="177" t="str">
        <f t="shared" ref="EB90:EC95" si="400">EB82</f>
        <v>Ally-shoring</v>
      </c>
      <c r="EC90" s="179" t="str">
        <f t="shared" si="400"/>
        <v>Al-&gt;Cell (tkm)</v>
      </c>
      <c r="ED90" s="159" t="str">
        <f>ED82</f>
        <v>NMC622</v>
      </c>
      <c r="EE90" s="159" t="str">
        <f t="shared" ref="EE90:EK90" si="401">EE82</f>
        <v>NMC811</v>
      </c>
      <c r="EF90" s="159" t="str">
        <f t="shared" si="401"/>
        <v>NCA (I)</v>
      </c>
      <c r="EG90" s="159" t="str">
        <f t="shared" si="401"/>
        <v>LFP(II)</v>
      </c>
      <c r="EH90" s="159" t="str">
        <f t="shared" si="401"/>
        <v>NMC955</v>
      </c>
      <c r="EI90" s="159" t="str">
        <f t="shared" si="401"/>
        <v>NCA955</v>
      </c>
      <c r="EJ90" s="159" t="str">
        <f t="shared" si="401"/>
        <v>Li-S</v>
      </c>
      <c r="EK90" s="159" t="str">
        <f t="shared" si="401"/>
        <v>Li-air</v>
      </c>
      <c r="EL90" s="159" t="str">
        <f>EL82</f>
        <v>NMC622</v>
      </c>
      <c r="EM90" s="159" t="str">
        <f t="shared" ref="EM90:ES90" si="402">EM82</f>
        <v>NMC811</v>
      </c>
      <c r="EN90" s="159" t="str">
        <f t="shared" si="402"/>
        <v>NCA (I)</v>
      </c>
      <c r="EO90" s="159" t="str">
        <f t="shared" si="402"/>
        <v>LFP(II)</v>
      </c>
      <c r="EP90" s="159" t="str">
        <f t="shared" si="402"/>
        <v>NMC955</v>
      </c>
      <c r="EQ90" s="159" t="str">
        <f t="shared" si="402"/>
        <v>NCA955</v>
      </c>
      <c r="ER90" s="159" t="str">
        <f t="shared" si="402"/>
        <v>Li-S</v>
      </c>
      <c r="ES90" s="164" t="str">
        <f t="shared" si="402"/>
        <v>Li-air</v>
      </c>
      <c r="EU90" s="166"/>
      <c r="EV90" s="166"/>
      <c r="EW90" s="177" t="str">
        <f t="shared" ref="EW90:EX95" si="403">EW82</f>
        <v>Ally-shoring</v>
      </c>
      <c r="EX90" s="179" t="str">
        <f t="shared" si="403"/>
        <v>Al-&gt;Pack (tkm)</v>
      </c>
      <c r="EY90" s="159" t="str">
        <f>EY82</f>
        <v>NMC622</v>
      </c>
      <c r="EZ90" s="159" t="str">
        <f t="shared" ref="EZ90:FF90" si="404">EZ82</f>
        <v>NMC811</v>
      </c>
      <c r="FA90" s="159" t="str">
        <f t="shared" si="404"/>
        <v>NCA (I)</v>
      </c>
      <c r="FB90" s="159" t="str">
        <f t="shared" si="404"/>
        <v>LFP(II)</v>
      </c>
      <c r="FC90" s="159" t="str">
        <f t="shared" si="404"/>
        <v>NMC955</v>
      </c>
      <c r="FD90" s="159" t="str">
        <f t="shared" si="404"/>
        <v>NCA955</v>
      </c>
      <c r="FE90" s="159" t="str">
        <f t="shared" si="404"/>
        <v>Li-S</v>
      </c>
      <c r="FF90" s="159" t="str">
        <f t="shared" si="404"/>
        <v>Li-air</v>
      </c>
      <c r="FG90" s="159" t="str">
        <f>FG82</f>
        <v>NMC622</v>
      </c>
      <c r="FH90" s="159" t="str">
        <f t="shared" ref="FH90:FN90" si="405">FH82</f>
        <v>NMC811</v>
      </c>
      <c r="FI90" s="159" t="str">
        <f t="shared" si="405"/>
        <v>NCA (I)</v>
      </c>
      <c r="FJ90" s="159" t="str">
        <f t="shared" si="405"/>
        <v>LFP(II)</v>
      </c>
      <c r="FK90" s="159" t="str">
        <f t="shared" si="405"/>
        <v>NMC955</v>
      </c>
      <c r="FL90" s="159" t="str">
        <f t="shared" si="405"/>
        <v>NCA955</v>
      </c>
      <c r="FM90" s="159" t="str">
        <f t="shared" si="405"/>
        <v>Li-S</v>
      </c>
      <c r="FN90" s="164" t="str">
        <f t="shared" si="405"/>
        <v>Li-air</v>
      </c>
      <c r="FP90" s="166"/>
      <c r="FQ90" s="166"/>
      <c r="FR90" s="177" t="str">
        <f>FR82</f>
        <v>Ally-shoring</v>
      </c>
      <c r="FS90" s="179" t="str">
        <f>FS82</f>
        <v>Cu-&gt;Anode (tkm)</v>
      </c>
      <c r="FT90" s="159" t="str">
        <f>FT82</f>
        <v>NMC622</v>
      </c>
      <c r="FU90" s="159" t="str">
        <f t="shared" ref="FU90:GI90" si="406">FU82</f>
        <v>NMC811</v>
      </c>
      <c r="FV90" s="159" t="str">
        <f t="shared" si="406"/>
        <v>NCA (I)</v>
      </c>
      <c r="FW90" s="159" t="str">
        <f t="shared" si="406"/>
        <v>LFP(II)</v>
      </c>
      <c r="FX90" s="159" t="str">
        <f t="shared" si="406"/>
        <v>NMC955</v>
      </c>
      <c r="FY90" s="159" t="str">
        <f t="shared" si="406"/>
        <v>NCA955</v>
      </c>
      <c r="FZ90" s="159" t="str">
        <f t="shared" si="406"/>
        <v>Li-S</v>
      </c>
      <c r="GA90" s="159" t="str">
        <f t="shared" si="406"/>
        <v>Li-air</v>
      </c>
      <c r="GB90" s="159" t="str">
        <f t="shared" si="406"/>
        <v>NMC622</v>
      </c>
      <c r="GC90" s="159" t="str">
        <f t="shared" si="406"/>
        <v>NMC811</v>
      </c>
      <c r="GD90" s="159" t="str">
        <f t="shared" si="406"/>
        <v>NCA (I)</v>
      </c>
      <c r="GE90" s="159" t="str">
        <f t="shared" si="406"/>
        <v>LFP(II)</v>
      </c>
      <c r="GF90" s="159" t="str">
        <f t="shared" si="406"/>
        <v>NMC955</v>
      </c>
      <c r="GG90" s="159" t="str">
        <f t="shared" si="406"/>
        <v>NCA955</v>
      </c>
      <c r="GH90" s="159" t="str">
        <f t="shared" si="406"/>
        <v>Li-S</v>
      </c>
      <c r="GI90" s="164" t="str">
        <f t="shared" si="406"/>
        <v>Li-air</v>
      </c>
      <c r="GK90" s="166"/>
      <c r="GL90" s="166"/>
      <c r="GM90" s="177" t="str">
        <f t="shared" ref="GM90:GN95" si="407">GM82</f>
        <v>Ally-shoring</v>
      </c>
      <c r="GN90" s="179" t="str">
        <f t="shared" si="407"/>
        <v>Cu-&gt;Cell (tkm)</v>
      </c>
      <c r="GO90" s="159" t="str">
        <f>GO82</f>
        <v>NMC622</v>
      </c>
      <c r="GP90" s="159" t="str">
        <f t="shared" ref="GP90:GV90" si="408">GP82</f>
        <v>NMC811</v>
      </c>
      <c r="GQ90" s="159" t="str">
        <f t="shared" si="408"/>
        <v>NCA (I)</v>
      </c>
      <c r="GR90" s="159" t="str">
        <f t="shared" si="408"/>
        <v>LFP(II)</v>
      </c>
      <c r="GS90" s="159" t="str">
        <f t="shared" si="408"/>
        <v>NMC955</v>
      </c>
      <c r="GT90" s="159" t="str">
        <f t="shared" si="408"/>
        <v>NCA955</v>
      </c>
      <c r="GU90" s="159" t="str">
        <f t="shared" si="408"/>
        <v>Li-S</v>
      </c>
      <c r="GV90" s="159" t="str">
        <f t="shared" si="408"/>
        <v>Li-air</v>
      </c>
      <c r="GW90" s="159" t="str">
        <f>GW82</f>
        <v>NMC622</v>
      </c>
      <c r="GX90" s="159" t="str">
        <f t="shared" ref="GX90:HD90" si="409">GX82</f>
        <v>NMC811</v>
      </c>
      <c r="GY90" s="159" t="str">
        <f t="shared" si="409"/>
        <v>NCA (I)</v>
      </c>
      <c r="GZ90" s="159" t="str">
        <f t="shared" si="409"/>
        <v>LFP(II)</v>
      </c>
      <c r="HA90" s="159" t="str">
        <f t="shared" si="409"/>
        <v>NMC955</v>
      </c>
      <c r="HB90" s="159" t="str">
        <f t="shared" si="409"/>
        <v>NCA955</v>
      </c>
      <c r="HC90" s="159" t="str">
        <f t="shared" si="409"/>
        <v>Li-S</v>
      </c>
      <c r="HD90" s="164" t="str">
        <f t="shared" si="409"/>
        <v>Li-air</v>
      </c>
      <c r="HF90" s="166"/>
      <c r="HG90" s="166"/>
      <c r="HH90" s="177" t="str">
        <f t="shared" ref="HH90:HI95" si="410">HH82</f>
        <v>Ally-shoring</v>
      </c>
      <c r="HI90" s="179" t="str">
        <f t="shared" si="410"/>
        <v>Cu-&gt;Pack (tkm)</v>
      </c>
      <c r="HJ90" s="159" t="str">
        <f>HJ82</f>
        <v>NMC622</v>
      </c>
      <c r="HK90" s="159" t="str">
        <f t="shared" ref="HK90:HQ90" si="411">HK82</f>
        <v>NMC811</v>
      </c>
      <c r="HL90" s="159" t="str">
        <f t="shared" si="411"/>
        <v>NCA (I)</v>
      </c>
      <c r="HM90" s="159" t="str">
        <f t="shared" si="411"/>
        <v>LFP(II)</v>
      </c>
      <c r="HN90" s="159" t="str">
        <f t="shared" si="411"/>
        <v>NMC955</v>
      </c>
      <c r="HO90" s="159" t="str">
        <f t="shared" si="411"/>
        <v>NCA955</v>
      </c>
      <c r="HP90" s="159" t="str">
        <f t="shared" si="411"/>
        <v>Li-S</v>
      </c>
      <c r="HQ90" s="159" t="str">
        <f t="shared" si="411"/>
        <v>Li-air</v>
      </c>
      <c r="HR90" s="159" t="str">
        <f>HR82</f>
        <v>NMC622</v>
      </c>
      <c r="HS90" s="159" t="str">
        <f t="shared" ref="HS90:HY90" si="412">HS82</f>
        <v>NMC811</v>
      </c>
      <c r="HT90" s="159" t="str">
        <f t="shared" si="412"/>
        <v>NCA (I)</v>
      </c>
      <c r="HU90" s="159" t="str">
        <f t="shared" si="412"/>
        <v>LFP(II)</v>
      </c>
      <c r="HV90" s="159" t="str">
        <f t="shared" si="412"/>
        <v>NMC955</v>
      </c>
      <c r="HW90" s="159" t="str">
        <f t="shared" si="412"/>
        <v>NCA955</v>
      </c>
      <c r="HX90" s="159" t="str">
        <f t="shared" si="412"/>
        <v>Li-S</v>
      </c>
      <c r="HY90" s="164" t="str">
        <f t="shared" si="412"/>
        <v>Li-air</v>
      </c>
      <c r="IA90" s="166"/>
      <c r="IB90" s="166"/>
      <c r="IC90" s="177" t="str">
        <f t="shared" ref="IC90:ID95" si="413">IC82</f>
        <v>Ally-shoring</v>
      </c>
      <c r="ID90" s="179" t="str">
        <f t="shared" si="413"/>
        <v>Steel-&gt;Pack (tkm)</v>
      </c>
      <c r="IE90" s="159" t="str">
        <f>IE82</f>
        <v>NMC622</v>
      </c>
      <c r="IF90" s="159" t="str">
        <f t="shared" ref="IF90:IL90" si="414">IF82</f>
        <v>NMC811</v>
      </c>
      <c r="IG90" s="159" t="str">
        <f t="shared" si="414"/>
        <v>NCA (I)</v>
      </c>
      <c r="IH90" s="159" t="str">
        <f t="shared" si="414"/>
        <v>LFP(II)</v>
      </c>
      <c r="II90" s="159" t="str">
        <f t="shared" si="414"/>
        <v>NMC955</v>
      </c>
      <c r="IJ90" s="159" t="str">
        <f t="shared" si="414"/>
        <v>NCA955</v>
      </c>
      <c r="IK90" s="159" t="str">
        <f t="shared" si="414"/>
        <v>Li-S</v>
      </c>
      <c r="IL90" s="159" t="str">
        <f t="shared" si="414"/>
        <v>Li-air</v>
      </c>
      <c r="IM90" s="159" t="str">
        <f>IM82</f>
        <v>NMC622</v>
      </c>
      <c r="IN90" s="159" t="str">
        <f t="shared" ref="IN90:IT90" si="415">IN82</f>
        <v>NMC811</v>
      </c>
      <c r="IO90" s="159" t="str">
        <f t="shared" si="415"/>
        <v>NCA (I)</v>
      </c>
      <c r="IP90" s="159" t="str">
        <f t="shared" si="415"/>
        <v>LFP(II)</v>
      </c>
      <c r="IQ90" s="159" t="str">
        <f t="shared" si="415"/>
        <v>NMC955</v>
      </c>
      <c r="IR90" s="159" t="str">
        <f t="shared" si="415"/>
        <v>NCA955</v>
      </c>
      <c r="IS90" s="159" t="str">
        <f t="shared" si="415"/>
        <v>Li-S</v>
      </c>
      <c r="IT90" s="164" t="str">
        <f t="shared" si="415"/>
        <v>Li-air</v>
      </c>
    </row>
    <row r="91" spans="4:254" x14ac:dyDescent="0.2">
      <c r="D91" s="203"/>
      <c r="E91" s="203"/>
      <c r="F91" s="214">
        <f>F83</f>
        <v>0</v>
      </c>
      <c r="G91" s="179" t="str">
        <f t="shared" ref="G91:G95" si="416">G83</f>
        <v>US</v>
      </c>
      <c r="H91" s="104">
        <f t="shared" ref="H91:W95" si="417">H221*$E$21+H229*$E$22+H237*$E$23+H205*$E$24+H245*$E$25+H253*$E$26+H197*$E$27</f>
        <v>37.213086634814424</v>
      </c>
      <c r="I91" s="104">
        <f t="shared" si="417"/>
        <v>34.297625220319162</v>
      </c>
      <c r="J91" s="104">
        <f t="shared" si="417"/>
        <v>34.145535147399741</v>
      </c>
      <c r="K91" s="104">
        <f t="shared" si="417"/>
        <v>50.664587624288878</v>
      </c>
      <c r="L91" s="104">
        <f t="shared" si="417"/>
        <v>33.027918651831428</v>
      </c>
      <c r="M91" s="104">
        <f t="shared" si="417"/>
        <v>33.344602330413544</v>
      </c>
      <c r="N91" s="104">
        <f t="shared" si="417"/>
        <v>26.65357411144328</v>
      </c>
      <c r="O91" s="104">
        <f t="shared" si="417"/>
        <v>23.358316093417553</v>
      </c>
      <c r="P91" s="104">
        <f t="shared" si="417"/>
        <v>73.001006110699606</v>
      </c>
      <c r="Q91" s="104">
        <f t="shared" si="417"/>
        <v>67.257553647726198</v>
      </c>
      <c r="R91" s="104">
        <f t="shared" si="417"/>
        <v>66.992007605957966</v>
      </c>
      <c r="S91" s="104">
        <f t="shared" si="417"/>
        <v>98.680947777266653</v>
      </c>
      <c r="T91" s="104">
        <f t="shared" si="417"/>
        <v>64.77355471818403</v>
      </c>
      <c r="U91" s="104">
        <f t="shared" si="417"/>
        <v>65.411017435348242</v>
      </c>
      <c r="V91" s="104">
        <f t="shared" si="417"/>
        <v>49.21178082623036</v>
      </c>
      <c r="W91" s="122">
        <f t="shared" si="417"/>
        <v>29.689544980157685</v>
      </c>
      <c r="Y91" s="203"/>
      <c r="Z91" s="203"/>
      <c r="AA91" s="214">
        <f>AA83</f>
        <v>0.2857142857142857</v>
      </c>
      <c r="AB91" s="179" t="str">
        <f t="shared" ref="AB91:AB95" si="418">AB83</f>
        <v>US</v>
      </c>
      <c r="AC91" s="104">
        <f t="shared" ref="AC91:AR95" si="419">AC221*$E$21+AC229*$E$22+AC237*$E$23+AC205*$E$24+AC245*$E$25+AC253*$E$26+AC197*$E$27</f>
        <v>25.96537972656531</v>
      </c>
      <c r="AD91" s="104">
        <f t="shared" si="419"/>
        <v>26.57163797505714</v>
      </c>
      <c r="AE91" s="104">
        <f t="shared" si="419"/>
        <v>25.923048925857607</v>
      </c>
      <c r="AF91" s="104">
        <f t="shared" si="419"/>
        <v>30.866438382818231</v>
      </c>
      <c r="AG91" s="104">
        <f t="shared" si="419"/>
        <v>26.327293575766614</v>
      </c>
      <c r="AH91" s="104">
        <f t="shared" si="419"/>
        <v>25.885212148512704</v>
      </c>
      <c r="AI91" s="104">
        <f t="shared" si="419"/>
        <v>20.666750889407414</v>
      </c>
      <c r="AJ91" s="104">
        <f t="shared" si="419"/>
        <v>40.024774505098222</v>
      </c>
      <c r="AK91" s="104">
        <f t="shared" si="419"/>
        <v>49.841763431904589</v>
      </c>
      <c r="AL91" s="104">
        <f t="shared" si="419"/>
        <v>51.032462170304299</v>
      </c>
      <c r="AM91" s="104">
        <f t="shared" si="419"/>
        <v>49.793923828365052</v>
      </c>
      <c r="AN91" s="104">
        <f t="shared" si="419"/>
        <v>16.398092047757139</v>
      </c>
      <c r="AO91" s="104">
        <f t="shared" si="419"/>
        <v>50.578928231900015</v>
      </c>
      <c r="AP91" s="104">
        <f t="shared" si="419"/>
        <v>49.712813955091221</v>
      </c>
      <c r="AQ91" s="104">
        <f t="shared" si="419"/>
        <v>31.982557113530142</v>
      </c>
      <c r="AR91" s="122">
        <f t="shared" si="419"/>
        <v>46.211123615797021</v>
      </c>
      <c r="AT91" s="203"/>
      <c r="AU91" s="203"/>
      <c r="AV91" s="214">
        <f>AV83</f>
        <v>5.7142857142857148E-2</v>
      </c>
      <c r="AW91" s="179" t="str">
        <f t="shared" ref="AW91:AW95" si="420">AW83</f>
        <v>US</v>
      </c>
      <c r="AX91" s="104">
        <f t="shared" ref="AX91:BM95" si="421">AX221*$E$21+AX229*$E$22+AX237*$E$23+AX205*$E$24+AX245*$E$25+AX253*$E$26+AX197*$E$27</f>
        <v>8.4589117167619197</v>
      </c>
      <c r="AY91" s="104">
        <f t="shared" si="421"/>
        <v>8.350185345081174</v>
      </c>
      <c r="AZ91" s="104">
        <f t="shared" si="421"/>
        <v>8.0892420530473892</v>
      </c>
      <c r="BA91" s="104">
        <f t="shared" si="421"/>
        <v>14.205100460089266</v>
      </c>
      <c r="BB91" s="104">
        <f t="shared" si="421"/>
        <v>8.1109873273835369</v>
      </c>
      <c r="BC91" s="104">
        <f t="shared" si="421"/>
        <v>8.0457515043750885</v>
      </c>
      <c r="BD91" s="104">
        <f t="shared" si="421"/>
        <v>27.439496914153008</v>
      </c>
      <c r="BE91" s="104">
        <f t="shared" si="421"/>
        <v>29.567324395713499</v>
      </c>
      <c r="BF91" s="104">
        <f t="shared" si="421"/>
        <v>16.482917946800864</v>
      </c>
      <c r="BG91" s="104">
        <f t="shared" si="421"/>
        <v>16.265465203439373</v>
      </c>
      <c r="BH91" s="104">
        <f t="shared" si="421"/>
        <v>15.765323893707945</v>
      </c>
      <c r="BI91" s="104">
        <f t="shared" si="421"/>
        <v>27.356008141423974</v>
      </c>
      <c r="BJ91" s="104">
        <f t="shared" si="421"/>
        <v>15.80881444238025</v>
      </c>
      <c r="BK91" s="104">
        <f t="shared" si="421"/>
        <v>15.656597522027202</v>
      </c>
      <c r="BL91" s="104">
        <f t="shared" si="421"/>
        <v>52.769217118309655</v>
      </c>
      <c r="BM91" s="122">
        <f t="shared" si="421"/>
        <v>44.79209354802164</v>
      </c>
      <c r="BO91" s="203"/>
      <c r="BP91" s="203"/>
      <c r="BQ91" s="214">
        <f>BQ83</f>
        <v>0.10526315789473682</v>
      </c>
      <c r="BR91" s="179" t="str">
        <f t="shared" ref="BR91:BR95" si="422">BR83</f>
        <v>US</v>
      </c>
      <c r="BS91" s="104">
        <f t="shared" ref="BS91:CH95" si="423">BS221*$E$21+BS229*$E$22+BS237*$E$23+BS205*$E$24+BS245*$E$25+BS253*$E$26+BS197*$E$27</f>
        <v>0.67152125309319799</v>
      </c>
      <c r="BT91" s="104">
        <f t="shared" si="423"/>
        <v>0.80878829734013802</v>
      </c>
      <c r="BU91" s="104">
        <f t="shared" si="423"/>
        <v>0.60302363893432898</v>
      </c>
      <c r="BV91" s="104">
        <f t="shared" si="423"/>
        <v>1.0418364796395834</v>
      </c>
      <c r="BW91" s="104">
        <f t="shared" si="423"/>
        <v>0.76244368141122076</v>
      </c>
      <c r="BX91" s="104">
        <f t="shared" si="423"/>
        <v>0.59568460884587859</v>
      </c>
      <c r="BY91" s="104">
        <f t="shared" si="423"/>
        <v>4.3181884221769833</v>
      </c>
      <c r="BZ91" s="104">
        <f t="shared" si="423"/>
        <v>6.035068537948244</v>
      </c>
      <c r="CA91" s="104">
        <f t="shared" si="423"/>
        <v>1.2769912353903436</v>
      </c>
      <c r="CB91" s="104">
        <f t="shared" si="423"/>
        <v>1.5383422513179335</v>
      </c>
      <c r="CC91" s="104">
        <f t="shared" si="423"/>
        <v>1.147335037161056</v>
      </c>
      <c r="CD91" s="104">
        <f t="shared" si="423"/>
        <v>1.7363941327326395</v>
      </c>
      <c r="CE91" s="104">
        <f t="shared" si="423"/>
        <v>1.4501379822919291</v>
      </c>
      <c r="CF91" s="104">
        <f t="shared" si="423"/>
        <v>1.1326569769841557</v>
      </c>
      <c r="CG91" s="104">
        <f t="shared" si="423"/>
        <v>6.0669177394444587</v>
      </c>
      <c r="CH91" s="122">
        <f t="shared" si="423"/>
        <v>7.9161057337308502</v>
      </c>
      <c r="CJ91" s="120"/>
      <c r="CM91" s="179" t="str">
        <f>BR98</f>
        <v>Sea (km)</v>
      </c>
      <c r="CN91" s="170" t="str">
        <f>BS98</f>
        <v>BEV-100 PC</v>
      </c>
      <c r="CO91" s="170"/>
      <c r="CP91" s="170"/>
      <c r="CQ91" s="170"/>
      <c r="CR91" s="170"/>
      <c r="CS91" s="170"/>
      <c r="CT91" s="170"/>
      <c r="CU91" s="170"/>
      <c r="CV91" s="170" t="str">
        <f>CA98</f>
        <v>BEV-200 PC</v>
      </c>
      <c r="CW91" s="170"/>
      <c r="CX91" s="170"/>
      <c r="CY91" s="170"/>
      <c r="CZ91" s="170"/>
      <c r="DA91" s="170"/>
      <c r="DB91" s="170"/>
      <c r="DC91" s="171"/>
      <c r="DE91" s="203"/>
      <c r="DF91" s="203"/>
      <c r="DG91" s="214">
        <f>DG83</f>
        <v>0</v>
      </c>
      <c r="DH91" s="179" t="str">
        <f t="shared" ref="DH91:DH95" si="424">DH83</f>
        <v>US</v>
      </c>
      <c r="DI91" s="104">
        <f>$F$100*DI141+$F$101*DI149+$F$102*DI157+$F$103*DI165+$F$104*DI173</f>
        <v>0.45365767199999996</v>
      </c>
      <c r="DJ91" s="104">
        <f t="shared" ref="DJ91:DX91" si="425">$F$100*DJ141+$F$101*DJ149+$F$102*DJ157+$F$103*DJ165+$F$104*DJ173</f>
        <v>0.44740032479999992</v>
      </c>
      <c r="DK91" s="104">
        <f t="shared" si="425"/>
        <v>0.40829190479999999</v>
      </c>
      <c r="DL91" s="104">
        <f t="shared" si="425"/>
        <v>0.65829247964999993</v>
      </c>
      <c r="DM91" s="104">
        <f t="shared" si="425"/>
        <v>0.42237093600000003</v>
      </c>
      <c r="DN91" s="104">
        <f t="shared" si="425"/>
        <v>0.40359889440000002</v>
      </c>
      <c r="DO91" s="104">
        <f t="shared" si="425"/>
        <v>1.7065909625022502</v>
      </c>
      <c r="DP91" s="104">
        <f t="shared" si="425"/>
        <v>3.5620322486680731</v>
      </c>
      <c r="DQ91" s="104">
        <f t="shared" si="425"/>
        <v>0.85256355600000022</v>
      </c>
      <c r="DR91" s="104">
        <f t="shared" si="425"/>
        <v>0.83848452480000002</v>
      </c>
      <c r="DS91" s="104">
        <f t="shared" si="425"/>
        <v>0.76652503199999988</v>
      </c>
      <c r="DT91" s="104">
        <f t="shared" si="425"/>
        <v>1.0971541327499996</v>
      </c>
      <c r="DU91" s="104">
        <f t="shared" si="425"/>
        <v>0.79155442080000005</v>
      </c>
      <c r="DV91" s="104">
        <f t="shared" si="425"/>
        <v>0.75713901120000016</v>
      </c>
      <c r="DW91" s="104">
        <f t="shared" si="425"/>
        <v>2.3940526363767751</v>
      </c>
      <c r="DX91" s="122">
        <f t="shared" si="425"/>
        <v>3.4203442056726221</v>
      </c>
      <c r="DZ91" s="203"/>
      <c r="EA91" s="203"/>
      <c r="EB91" s="214">
        <f t="shared" si="400"/>
        <v>0.69056662872510677</v>
      </c>
      <c r="EC91" s="179" t="str">
        <f t="shared" si="400"/>
        <v>US</v>
      </c>
      <c r="ED91" s="104">
        <f>$E$21*ED157+$E$22*ED165+$E$23*ED173+$E$24*ED181+$E$25*ED189+$E$26*ED197+$E$27*ED205</f>
        <v>2.6226363754746358</v>
      </c>
      <c r="EE91" s="104">
        <f t="shared" ref="EE91:ES91" si="426">$E$21*EE157+$E$22*EE165+$E$23*EE173+$E$24*EE181+$E$25*EE189+$E$26*EE197+$E$27*EE205</f>
        <v>2.6465632951975322</v>
      </c>
      <c r="EF91" s="104">
        <f t="shared" si="426"/>
        <v>2.552492354111529</v>
      </c>
      <c r="EG91" s="104">
        <f t="shared" si="426"/>
        <v>0.92588131433056564</v>
      </c>
      <c r="EH91" s="104">
        <f t="shared" si="426"/>
        <v>2.6088358675888439</v>
      </c>
      <c r="EI91" s="104">
        <f t="shared" si="426"/>
        <v>2.531209558269961</v>
      </c>
      <c r="EJ91" s="104">
        <f t="shared" si="426"/>
        <v>4.8161337831279303</v>
      </c>
      <c r="EK91" s="104">
        <f t="shared" si="426"/>
        <v>6.9595002410915994</v>
      </c>
      <c r="EL91" s="104">
        <f t="shared" si="426"/>
        <v>4.1235373090067462</v>
      </c>
      <c r="EM91" s="104">
        <f t="shared" si="426"/>
        <v>4.1295349601024975</v>
      </c>
      <c r="EN91" s="104">
        <f t="shared" si="426"/>
        <v>3.9886077367824475</v>
      </c>
      <c r="EO91" s="104">
        <f t="shared" si="426"/>
        <v>1.6780367628214958</v>
      </c>
      <c r="EP91" s="104">
        <f t="shared" si="426"/>
        <v>4.053922872054823</v>
      </c>
      <c r="EQ91" s="104">
        <f t="shared" si="426"/>
        <v>3.9501099248430038</v>
      </c>
      <c r="ER91" s="104">
        <f t="shared" si="426"/>
        <v>7.7322508797786282</v>
      </c>
      <c r="ES91" s="122">
        <f t="shared" si="426"/>
        <v>10.182192518406072</v>
      </c>
      <c r="EU91" s="203"/>
      <c r="EV91" s="203"/>
      <c r="EW91" s="214">
        <f t="shared" si="403"/>
        <v>0.90643145670817082</v>
      </c>
      <c r="EX91" s="179" t="str">
        <f t="shared" si="403"/>
        <v>US</v>
      </c>
      <c r="EY91" s="104">
        <f>$CL$93*EY165+$CL$94*EY173+$CL$95*EY181+$CL$96*EY189+$CL$97*EY197+$CL$98*EY205+$CL$99*EY213+$CL$100*EY221</f>
        <v>24.763302020423062</v>
      </c>
      <c r="EZ91" s="104">
        <f t="shared" ref="EZ91:FN91" si="427">$CL$93*EZ165+$CL$94*EZ173+$CL$95*EZ181+$CL$96*EZ189+$CL$97*EZ197+$CL$98*EZ205+$CL$99*EZ213+$CL$100*EZ221</f>
        <v>24.799110554538878</v>
      </c>
      <c r="FA91" s="104">
        <f t="shared" si="427"/>
        <v>24.326894666099371</v>
      </c>
      <c r="FB91" s="104">
        <f t="shared" si="427"/>
        <v>7.5247575312142558</v>
      </c>
      <c r="FC91" s="104">
        <f t="shared" si="427"/>
        <v>24.476856000358271</v>
      </c>
      <c r="FD91" s="104">
        <f t="shared" si="427"/>
        <v>24.335772156170901</v>
      </c>
      <c r="FE91" s="104">
        <f t="shared" si="427"/>
        <v>30.037991537497888</v>
      </c>
      <c r="FF91" s="104">
        <f t="shared" si="427"/>
        <v>71.531742866565949</v>
      </c>
      <c r="FG91" s="104">
        <f t="shared" si="427"/>
        <v>33.796266266067278</v>
      </c>
      <c r="FH91" s="104">
        <f t="shared" si="427"/>
        <v>33.892089191269626</v>
      </c>
      <c r="FI91" s="104">
        <f t="shared" si="427"/>
        <v>33.106921846603868</v>
      </c>
      <c r="FJ91" s="104">
        <f t="shared" si="427"/>
        <v>13.930256393340523</v>
      </c>
      <c r="FK91" s="104">
        <f t="shared" si="427"/>
        <v>33.382851462092368</v>
      </c>
      <c r="FL91" s="104">
        <f t="shared" si="427"/>
        <v>33.078415405081387</v>
      </c>
      <c r="FM91" s="104">
        <f t="shared" si="427"/>
        <v>42.441025258484245</v>
      </c>
      <c r="FN91" s="122">
        <f t="shared" si="427"/>
        <v>80.717295344002338</v>
      </c>
      <c r="FP91" s="203"/>
      <c r="FQ91" s="203"/>
      <c r="FR91" s="214">
        <f>FR83</f>
        <v>0.2857142857142857</v>
      </c>
      <c r="FS91" s="179" t="str">
        <f t="shared" ref="FS91:FS95" si="428">FS83</f>
        <v>US</v>
      </c>
      <c r="FT91" s="104">
        <f>$AA$100*FT141+$AA$101*FT149+$AA$102*FT157+$AA$103*FT165+$AA$104*FT173</f>
        <v>0.93443051519999998</v>
      </c>
      <c r="FU91" s="104">
        <f t="shared" ref="FU91:GI91" si="429">$AA$100*FU141+$AA$101*FU149+$AA$102*FU157+$AA$103*FU165+$AA$104*FU173</f>
        <v>0.91959828479999994</v>
      </c>
      <c r="FV91" s="104">
        <f t="shared" si="429"/>
        <v>0.84247068671999992</v>
      </c>
      <c r="FW91" s="104">
        <f t="shared" si="429"/>
        <v>1.2928142822400002</v>
      </c>
      <c r="FX91" s="104">
        <f t="shared" si="429"/>
        <v>0.8691687014399998</v>
      </c>
      <c r="FY91" s="104">
        <f t="shared" si="429"/>
        <v>0.83357134848000003</v>
      </c>
      <c r="FZ91" s="104">
        <f t="shared" si="429"/>
        <v>2.6922536215350541</v>
      </c>
      <c r="GA91" s="104">
        <f t="shared" si="429"/>
        <v>5.6106668650020053</v>
      </c>
      <c r="GB91" s="104">
        <f t="shared" si="429"/>
        <v>1.7264716185599998</v>
      </c>
      <c r="GC91" s="104">
        <f t="shared" si="429"/>
        <v>1.6997736038399998</v>
      </c>
      <c r="GD91" s="104">
        <f t="shared" si="429"/>
        <v>1.5573841919999998</v>
      </c>
      <c r="GE91" s="104">
        <f t="shared" si="429"/>
        <v>0.60331333171199997</v>
      </c>
      <c r="GF91" s="104">
        <f t="shared" si="429"/>
        <v>1.6078137753600001</v>
      </c>
      <c r="GG91" s="104">
        <f t="shared" si="429"/>
        <v>1.53958551552</v>
      </c>
      <c r="GH91" s="104">
        <f t="shared" si="429"/>
        <v>3.7787249384834118</v>
      </c>
      <c r="GI91" s="122">
        <f t="shared" si="429"/>
        <v>5.3866869081542808</v>
      </c>
      <c r="GK91" s="203"/>
      <c r="GL91" s="203"/>
      <c r="GM91" s="214">
        <f t="shared" si="407"/>
        <v>0.69056662872510677</v>
      </c>
      <c r="GN91" s="179" t="str">
        <f t="shared" si="407"/>
        <v>US</v>
      </c>
      <c r="GO91" s="104">
        <f>$E$21*GO157+$E$22*GO165+$E$23*GO173+$E$24*GO181+$E$25*GO189+$E$26*GO197+$E$27*GO205</f>
        <v>3.3342753982094973</v>
      </c>
      <c r="GP91" s="104">
        <f t="shared" ref="GP91:HD91" si="430">$E$21*GP157+$E$22*GP165+$E$23*GP173+$E$24*GP181+$E$25*GP189+$E$26*GP197+$E$27*GP205</f>
        <v>3.3523964601562874</v>
      </c>
      <c r="GQ91" s="104">
        <f t="shared" si="430"/>
        <v>3.2436700884755432</v>
      </c>
      <c r="GR91" s="104">
        <f t="shared" si="430"/>
        <v>0.2357248141578363</v>
      </c>
      <c r="GS91" s="104">
        <f t="shared" si="430"/>
        <v>3.2799122123691249</v>
      </c>
      <c r="GT91" s="104">
        <f t="shared" si="430"/>
        <v>3.2436700884755432</v>
      </c>
      <c r="GU91" s="104">
        <f t="shared" si="430"/>
        <v>4.8628644151109501</v>
      </c>
      <c r="GV91" s="104">
        <f t="shared" si="430"/>
        <v>4.6327720618329025</v>
      </c>
      <c r="GW91" s="104">
        <f t="shared" si="430"/>
        <v>4.9289288495270824</v>
      </c>
      <c r="GX91" s="104">
        <f t="shared" si="430"/>
        <v>4.947049911473874</v>
      </c>
      <c r="GY91" s="104">
        <f t="shared" si="430"/>
        <v>4.8202024778463368</v>
      </c>
      <c r="GZ91" s="104">
        <f t="shared" si="430"/>
        <v>0.84187433627798669</v>
      </c>
      <c r="HA91" s="104">
        <f t="shared" si="430"/>
        <v>4.8745656636867105</v>
      </c>
      <c r="HB91" s="104">
        <f t="shared" si="430"/>
        <v>4.8020814158995471</v>
      </c>
      <c r="HC91" s="104">
        <f t="shared" si="430"/>
        <v>6.8937642539175554</v>
      </c>
      <c r="HD91" s="122">
        <f t="shared" si="430"/>
        <v>6.0767352104026831</v>
      </c>
      <c r="HF91" s="203"/>
      <c r="HG91" s="203"/>
      <c r="HH91" s="214">
        <f t="shared" si="410"/>
        <v>0.90643145670817082</v>
      </c>
      <c r="HI91" s="179" t="str">
        <f t="shared" si="410"/>
        <v>US</v>
      </c>
      <c r="HJ91" s="104">
        <f>$CL$93*HJ165+$CL$94*HJ173+$CL$95*HJ181+$CL$96*HJ189+$CL$97*HJ197+$CL$98*HJ205+$CL$99*HJ213+$CL$100*HJ221</f>
        <v>1.1780647473050152</v>
      </c>
      <c r="HK91" s="104">
        <f t="shared" ref="HK91:HY91" si="431">$CL$93*HK165+$CL$94*HK173+$CL$95*HK181+$CL$96*HK189+$CL$97*HK197+$CL$98*HK205+$CL$99*HK213+$CL$100*HK221</f>
        <v>1.1625736015984374</v>
      </c>
      <c r="HL91" s="104">
        <f t="shared" si="431"/>
        <v>1.1942935666166687</v>
      </c>
      <c r="HM91" s="104">
        <f t="shared" si="431"/>
        <v>1.0880685674858468</v>
      </c>
      <c r="HN91" s="104">
        <f t="shared" si="431"/>
        <v>1.1780647473050152</v>
      </c>
      <c r="HO91" s="104">
        <f t="shared" si="431"/>
        <v>1.1950312402217438</v>
      </c>
      <c r="HP91" s="104">
        <f t="shared" si="431"/>
        <v>2.4901859825003281</v>
      </c>
      <c r="HQ91" s="104">
        <f t="shared" si="431"/>
        <v>2.4490597848347821</v>
      </c>
      <c r="HR91" s="104">
        <f t="shared" si="431"/>
        <v>1.926803456456293</v>
      </c>
      <c r="HS91" s="104">
        <f t="shared" si="431"/>
        <v>1.926065782851218</v>
      </c>
      <c r="HT91" s="104">
        <f t="shared" si="431"/>
        <v>1.9585234214745249</v>
      </c>
      <c r="HU91" s="104">
        <f t="shared" si="431"/>
        <v>1.0880685674858468</v>
      </c>
      <c r="HV91" s="104">
        <f t="shared" si="431"/>
        <v>1.926803456456293</v>
      </c>
      <c r="HW91" s="104">
        <f t="shared" si="431"/>
        <v>1.9585234214745249</v>
      </c>
      <c r="HX91" s="104">
        <f t="shared" si="431"/>
        <v>3.0149007467546309</v>
      </c>
      <c r="HY91" s="122">
        <f t="shared" si="431"/>
        <v>2.8698078281655652</v>
      </c>
      <c r="IA91" s="203"/>
      <c r="IB91" s="203"/>
      <c r="IC91" s="214">
        <f t="shared" si="413"/>
        <v>0.90643145670817082</v>
      </c>
      <c r="ID91" s="179" t="str">
        <f t="shared" si="413"/>
        <v>US</v>
      </c>
      <c r="IE91" s="104">
        <f>$CL$93*IE165+$CL$94*IE173+$CL$95*IE181+$CL$96*IE189+$CL$97*IE197+$CL$98*IE205+$CL$99*IE213+$CL$100*IE221</f>
        <v>0.82176839605371776</v>
      </c>
      <c r="IF91" s="104">
        <f t="shared" ref="IF91:IT91" si="432">$CL$93*IF165+$CL$94*IF173+$CL$95*IF181+$CL$96*IF189+$CL$97*IF197+$CL$98*IF205+$CL$99*IF213+$CL$100*IF221</f>
        <v>0.82766978489431908</v>
      </c>
      <c r="IG91" s="104">
        <f t="shared" si="432"/>
        <v>0.79890051429638786</v>
      </c>
      <c r="IH91" s="104">
        <f t="shared" si="432"/>
        <v>0</v>
      </c>
      <c r="II91" s="104">
        <f t="shared" si="432"/>
        <v>0.81291631279281595</v>
      </c>
      <c r="IJ91" s="104">
        <f t="shared" si="432"/>
        <v>0.79226145185071184</v>
      </c>
      <c r="IK91" s="104">
        <f t="shared" si="432"/>
        <v>1.0541355816523899</v>
      </c>
      <c r="IL91" s="104">
        <f t="shared" si="432"/>
        <v>1.1781706331626991</v>
      </c>
      <c r="IM91" s="104">
        <f t="shared" si="432"/>
        <v>1.366171516599179</v>
      </c>
      <c r="IN91" s="104">
        <f t="shared" si="432"/>
        <v>1.3816626623057569</v>
      </c>
      <c r="IO91" s="104">
        <f t="shared" si="432"/>
        <v>1.3189604058743691</v>
      </c>
      <c r="IP91" s="104">
        <f t="shared" si="432"/>
        <v>0</v>
      </c>
      <c r="IQ91" s="104">
        <f t="shared" si="432"/>
        <v>1.3514180444976758</v>
      </c>
      <c r="IR91" s="104">
        <f t="shared" si="432"/>
        <v>1.3056822809830164</v>
      </c>
      <c r="IS91" s="104">
        <f t="shared" si="432"/>
        <v>1.8404956446625005</v>
      </c>
      <c r="IT91" s="122">
        <f t="shared" si="432"/>
        <v>1.811549855947268</v>
      </c>
    </row>
    <row r="92" spans="4:254" x14ac:dyDescent="0.2">
      <c r="D92" s="203"/>
      <c r="E92" s="203"/>
      <c r="F92" s="214">
        <f t="shared" ref="F92:F95" si="433">F84</f>
        <v>0</v>
      </c>
      <c r="G92" s="179" t="str">
        <f t="shared" si="416"/>
        <v>CN</v>
      </c>
      <c r="H92" s="104">
        <f t="shared" si="417"/>
        <v>24.310983977491833</v>
      </c>
      <c r="I92" s="104">
        <f t="shared" si="417"/>
        <v>22.406338538366096</v>
      </c>
      <c r="J92" s="104">
        <f t="shared" si="417"/>
        <v>22.306979424133946</v>
      </c>
      <c r="K92" s="104">
        <f t="shared" si="417"/>
        <v>33.098731907070686</v>
      </c>
      <c r="L92" s="104">
        <f t="shared" si="417"/>
        <v>21.576850343916156</v>
      </c>
      <c r="M92" s="104">
        <f t="shared" si="417"/>
        <v>21.78373702094715</v>
      </c>
      <c r="N92" s="104">
        <f t="shared" si="417"/>
        <v>17.412546815183585</v>
      </c>
      <c r="O92" s="104">
        <f t="shared" si="417"/>
        <v>15.259783577237666</v>
      </c>
      <c r="P92" s="104">
        <f t="shared" si="417"/>
        <v>47.690918716687946</v>
      </c>
      <c r="Q92" s="104">
        <f t="shared" si="417"/>
        <v>43.938771463409495</v>
      </c>
      <c r="R92" s="104">
        <f t="shared" si="417"/>
        <v>43.765292557183137</v>
      </c>
      <c r="S92" s="104">
        <f t="shared" si="417"/>
        <v>64.467399972472123</v>
      </c>
      <c r="T92" s="104">
        <f t="shared" si="417"/>
        <v>42.315996691490653</v>
      </c>
      <c r="U92" s="104">
        <f t="shared" si="417"/>
        <v>42.732445508416518</v>
      </c>
      <c r="V92" s="104">
        <f t="shared" si="417"/>
        <v>32.149625934309228</v>
      </c>
      <c r="W92" s="122">
        <f t="shared" si="417"/>
        <v>19.395920026595661</v>
      </c>
      <c r="Y92" s="203"/>
      <c r="Z92" s="203"/>
      <c r="AA92" s="214">
        <f t="shared" ref="AA92:AA95" si="434">AA84</f>
        <v>0</v>
      </c>
      <c r="AB92" s="179" t="str">
        <f t="shared" si="418"/>
        <v>CN</v>
      </c>
      <c r="AC92" s="104">
        <f t="shared" si="419"/>
        <v>16.962955443514996</v>
      </c>
      <c r="AD92" s="104">
        <f t="shared" si="419"/>
        <v>17.359018654017895</v>
      </c>
      <c r="AE92" s="104">
        <f t="shared" si="419"/>
        <v>16.93530110170083</v>
      </c>
      <c r="AF92" s="104">
        <f t="shared" si="419"/>
        <v>20.164774191692764</v>
      </c>
      <c r="AG92" s="104">
        <f t="shared" si="419"/>
        <v>17.19939059536112</v>
      </c>
      <c r="AH92" s="104">
        <f t="shared" si="419"/>
        <v>16.910582666038163</v>
      </c>
      <c r="AI92" s="104">
        <f t="shared" si="419"/>
        <v>13.501407573892431</v>
      </c>
      <c r="AJ92" s="104">
        <f t="shared" si="419"/>
        <v>26.147835067942054</v>
      </c>
      <c r="AK92" s="104">
        <f t="shared" si="419"/>
        <v>32.561188059830855</v>
      </c>
      <c r="AL92" s="104">
        <f t="shared" si="419"/>
        <v>33.339061130004346</v>
      </c>
      <c r="AM92" s="104">
        <f t="shared" si="419"/>
        <v>32.529934865314843</v>
      </c>
      <c r="AN92" s="104">
        <f t="shared" si="419"/>
        <v>10.712730092684717</v>
      </c>
      <c r="AO92" s="104">
        <f t="shared" si="419"/>
        <v>33.042771375327561</v>
      </c>
      <c r="AP92" s="104">
        <f t="shared" si="419"/>
        <v>32.476946494612697</v>
      </c>
      <c r="AQ92" s="104">
        <f t="shared" si="419"/>
        <v>20.893924795231545</v>
      </c>
      <c r="AR92" s="122">
        <f t="shared" si="419"/>
        <v>30.189322826946366</v>
      </c>
      <c r="AT92" s="203"/>
      <c r="AU92" s="203"/>
      <c r="AV92" s="214">
        <f t="shared" ref="AV92:AV95" si="435">AV84</f>
        <v>0</v>
      </c>
      <c r="AW92" s="179" t="str">
        <f t="shared" si="420"/>
        <v>CN</v>
      </c>
      <c r="AX92" s="104">
        <f t="shared" si="421"/>
        <v>5.5261330303309961</v>
      </c>
      <c r="AY92" s="104">
        <f t="shared" si="421"/>
        <v>5.4551030427946081</v>
      </c>
      <c r="AZ92" s="104">
        <f t="shared" si="421"/>
        <v>5.2846310727072767</v>
      </c>
      <c r="BA92" s="104">
        <f t="shared" si="421"/>
        <v>9.280067871629111</v>
      </c>
      <c r="BB92" s="104">
        <f t="shared" si="421"/>
        <v>5.2988370702145549</v>
      </c>
      <c r="BC92" s="104">
        <f t="shared" si="421"/>
        <v>5.2562190776927213</v>
      </c>
      <c r="BD92" s="104">
        <f t="shared" si="421"/>
        <v>17.925983307343486</v>
      </c>
      <c r="BE92" s="104">
        <f t="shared" si="421"/>
        <v>19.316074387901388</v>
      </c>
      <c r="BF92" s="104">
        <f t="shared" si="421"/>
        <v>10.768146110516444</v>
      </c>
      <c r="BG92" s="104">
        <f t="shared" si="421"/>
        <v>10.626086135443666</v>
      </c>
      <c r="BH92" s="104">
        <f t="shared" si="421"/>
        <v>10.299348192776277</v>
      </c>
      <c r="BI92" s="104">
        <f t="shared" si="421"/>
        <v>17.871440822436654</v>
      </c>
      <c r="BJ92" s="104">
        <f t="shared" si="421"/>
        <v>10.327760187790837</v>
      </c>
      <c r="BK92" s="104">
        <f t="shared" si="421"/>
        <v>10.228318205239891</v>
      </c>
      <c r="BL92" s="104">
        <f t="shared" si="421"/>
        <v>34.473667945293009</v>
      </c>
      <c r="BM92" s="122">
        <f t="shared" si="421"/>
        <v>29.262282896617339</v>
      </c>
      <c r="BO92" s="203"/>
      <c r="BP92" s="203"/>
      <c r="BQ92" s="214">
        <f t="shared" ref="BQ92:BQ95" si="436">BQ84</f>
        <v>0</v>
      </c>
      <c r="BR92" s="179" t="str">
        <f t="shared" si="422"/>
        <v>CN</v>
      </c>
      <c r="BS92" s="104">
        <f t="shared" si="423"/>
        <v>0.43869896052161722</v>
      </c>
      <c r="BT92" s="104">
        <f t="shared" si="423"/>
        <v>0.52837431978630733</v>
      </c>
      <c r="BU92" s="104">
        <f t="shared" si="423"/>
        <v>0.39395006837369273</v>
      </c>
      <c r="BV92" s="104">
        <f t="shared" si="423"/>
        <v>0.68062265869633409</v>
      </c>
      <c r="BW92" s="104">
        <f t="shared" si="423"/>
        <v>0.49809778759892193</v>
      </c>
      <c r="BX92" s="104">
        <f t="shared" si="423"/>
        <v>0.38915554421498644</v>
      </c>
      <c r="BY92" s="104">
        <f t="shared" si="423"/>
        <v>2.8210347229063948</v>
      </c>
      <c r="BZ92" s="104">
        <f t="shared" si="423"/>
        <v>3.9426574841513804</v>
      </c>
      <c r="CA92" s="104">
        <f t="shared" si="423"/>
        <v>0.83424720361487836</v>
      </c>
      <c r="CB92" s="104">
        <f t="shared" si="423"/>
        <v>1.0049855361554716</v>
      </c>
      <c r="CC92" s="104">
        <f t="shared" si="423"/>
        <v>0.74954394347773567</v>
      </c>
      <c r="CD92" s="104">
        <f t="shared" si="423"/>
        <v>1.1343710978272237</v>
      </c>
      <c r="CE92" s="104">
        <f t="shared" si="423"/>
        <v>0.94736245876657654</v>
      </c>
      <c r="CF92" s="104">
        <f t="shared" si="423"/>
        <v>0.73995489516032353</v>
      </c>
      <c r="CG92" s="104">
        <f t="shared" si="423"/>
        <v>3.9634642888883471</v>
      </c>
      <c r="CH92" s="122">
        <f t="shared" si="423"/>
        <v>5.1715226298056747</v>
      </c>
      <c r="CJ92" s="174" t="s">
        <v>271</v>
      </c>
      <c r="CK92" s="179" t="s">
        <v>313</v>
      </c>
      <c r="CL92" s="179" t="s">
        <v>315</v>
      </c>
      <c r="CM92" s="179" t="s">
        <v>332</v>
      </c>
      <c r="CN92" s="159" t="str">
        <f t="shared" ref="CN92:CU92" si="437">BS99</f>
        <v>NMC622</v>
      </c>
      <c r="CO92" s="159" t="str">
        <f t="shared" si="437"/>
        <v>NMC811</v>
      </c>
      <c r="CP92" s="159" t="str">
        <f t="shared" si="437"/>
        <v>NCA (I)</v>
      </c>
      <c r="CQ92" s="159" t="str">
        <f t="shared" si="437"/>
        <v>LFP(II)</v>
      </c>
      <c r="CR92" s="159" t="str">
        <f t="shared" si="437"/>
        <v>NMC955</v>
      </c>
      <c r="CS92" s="159" t="str">
        <f t="shared" si="437"/>
        <v>NCA955</v>
      </c>
      <c r="CT92" s="159" t="str">
        <f t="shared" si="437"/>
        <v>Li-S</v>
      </c>
      <c r="CU92" s="159" t="str">
        <f t="shared" si="437"/>
        <v>Li-air</v>
      </c>
      <c r="CV92" s="159" t="str">
        <f>CA99</f>
        <v>NMC622</v>
      </c>
      <c r="CW92" s="159" t="str">
        <f t="shared" ref="CW92:DC92" si="438">CB99</f>
        <v>NMC811</v>
      </c>
      <c r="CX92" s="159" t="str">
        <f t="shared" si="438"/>
        <v>NCA (I)</v>
      </c>
      <c r="CY92" s="159" t="str">
        <f t="shared" si="438"/>
        <v>LFP(II)</v>
      </c>
      <c r="CZ92" s="159" t="str">
        <f t="shared" si="438"/>
        <v>NMC955</v>
      </c>
      <c r="DA92" s="159" t="str">
        <f t="shared" si="438"/>
        <v>NCA955</v>
      </c>
      <c r="DB92" s="159" t="str">
        <f t="shared" si="438"/>
        <v>Li-S</v>
      </c>
      <c r="DC92" s="164" t="str">
        <f t="shared" si="438"/>
        <v>Li-air</v>
      </c>
      <c r="DE92" s="203"/>
      <c r="DF92" s="203"/>
      <c r="DG92" s="214">
        <f t="shared" ref="DG92:DG95" si="439">DG84</f>
        <v>0</v>
      </c>
      <c r="DH92" s="179" t="str">
        <f t="shared" si="424"/>
        <v>CN</v>
      </c>
      <c r="DI92" s="104">
        <f t="shared" ref="DI92:DX95" si="440">$F$100*DI142+$F$101*DI150+$F$102*DI158+$F$103*DI166+$F$104*DI174</f>
        <v>0.45365767199999996</v>
      </c>
      <c r="DJ92" s="104">
        <f t="shared" si="440"/>
        <v>0.44740032479999992</v>
      </c>
      <c r="DK92" s="104">
        <f t="shared" si="440"/>
        <v>0.40829190479999999</v>
      </c>
      <c r="DL92" s="104">
        <f t="shared" si="440"/>
        <v>0.65829247964999993</v>
      </c>
      <c r="DM92" s="104">
        <f t="shared" si="440"/>
        <v>0.42237093600000003</v>
      </c>
      <c r="DN92" s="104">
        <f t="shared" si="440"/>
        <v>0.40359889440000002</v>
      </c>
      <c r="DO92" s="104">
        <f t="shared" si="440"/>
        <v>1.7065909625022502</v>
      </c>
      <c r="DP92" s="104">
        <f t="shared" si="440"/>
        <v>3.5620322486680731</v>
      </c>
      <c r="DQ92" s="104">
        <f t="shared" si="440"/>
        <v>0.85256355600000022</v>
      </c>
      <c r="DR92" s="104">
        <f t="shared" si="440"/>
        <v>0.83848452480000002</v>
      </c>
      <c r="DS92" s="104">
        <f t="shared" si="440"/>
        <v>0.76652503199999988</v>
      </c>
      <c r="DT92" s="104">
        <f t="shared" si="440"/>
        <v>1.0971541327499996</v>
      </c>
      <c r="DU92" s="104">
        <f t="shared" si="440"/>
        <v>0.79155442080000005</v>
      </c>
      <c r="DV92" s="104">
        <f t="shared" si="440"/>
        <v>0.75713901120000016</v>
      </c>
      <c r="DW92" s="104">
        <f t="shared" si="440"/>
        <v>2.3940526363767751</v>
      </c>
      <c r="DX92" s="122">
        <f t="shared" si="440"/>
        <v>3.4203442056726221</v>
      </c>
      <c r="DZ92" s="203"/>
      <c r="EA92" s="203"/>
      <c r="EB92" s="214">
        <f t="shared" si="400"/>
        <v>0</v>
      </c>
      <c r="EC92" s="179" t="str">
        <f t="shared" si="400"/>
        <v>CN</v>
      </c>
      <c r="ED92" s="104">
        <f t="shared" ref="ED92:ES95" si="441">$E$21*ED158+$E$22*ED166+$E$23*ED174+$E$24*ED182+$E$25*ED190+$E$26*ED198+$E$27*ED206</f>
        <v>1.7133454026170991</v>
      </c>
      <c r="EE92" s="104">
        <f t="shared" si="441"/>
        <v>1.7289766499716221</v>
      </c>
      <c r="EF92" s="104">
        <f t="shared" si="441"/>
        <v>1.6675209270445737</v>
      </c>
      <c r="EG92" s="104">
        <f t="shared" si="441"/>
        <v>0.60487016351638112</v>
      </c>
      <c r="EH92" s="104">
        <f t="shared" si="441"/>
        <v>1.7043296515350903</v>
      </c>
      <c r="EI92" s="104">
        <f t="shared" si="441"/>
        <v>1.6536170626922806</v>
      </c>
      <c r="EJ92" s="104">
        <f t="shared" si="441"/>
        <v>3.1463380714445304</v>
      </c>
      <c r="EK92" s="104">
        <f t="shared" si="441"/>
        <v>4.5465806293596138</v>
      </c>
      <c r="EL92" s="104">
        <f t="shared" si="441"/>
        <v>2.6938708533805746</v>
      </c>
      <c r="EM92" s="104">
        <f t="shared" si="441"/>
        <v>2.6977890663770481</v>
      </c>
      <c r="EN92" s="104">
        <f t="shared" si="441"/>
        <v>2.6057225441412677</v>
      </c>
      <c r="EO92" s="104">
        <f t="shared" si="441"/>
        <v>1.0962467385446724</v>
      </c>
      <c r="EP92" s="104">
        <f t="shared" si="441"/>
        <v>2.6483923506713416</v>
      </c>
      <c r="EQ92" s="104">
        <f t="shared" si="441"/>
        <v>2.5805722603603805</v>
      </c>
      <c r="ER92" s="104">
        <f t="shared" si="441"/>
        <v>5.0514118619868356</v>
      </c>
      <c r="ES92" s="122">
        <f t="shared" si="441"/>
        <v>6.6519373036668208</v>
      </c>
      <c r="EU92" s="203"/>
      <c r="EV92" s="203"/>
      <c r="EW92" s="214">
        <f t="shared" si="403"/>
        <v>0</v>
      </c>
      <c r="EX92" s="179" t="str">
        <f t="shared" si="403"/>
        <v>CN</v>
      </c>
      <c r="EY92" s="104">
        <f t="shared" ref="EY92:FN95" si="442">$CL$93*EY166+$CL$94*EY174+$CL$95*EY182+$CL$96*EY190+$CL$97*EY198+$CL$98*EY206+$CL$99*EY214+$CL$100*EY222</f>
        <v>16.558597771361161</v>
      </c>
      <c r="EZ92" s="104">
        <f t="shared" si="442"/>
        <v>16.582542038273424</v>
      </c>
      <c r="FA92" s="104">
        <f t="shared" si="442"/>
        <v>16.266783140228764</v>
      </c>
      <c r="FB92" s="104">
        <f t="shared" si="442"/>
        <v>5.0316162676381548</v>
      </c>
      <c r="FC92" s="104">
        <f t="shared" si="442"/>
        <v>16.367058515992539</v>
      </c>
      <c r="FD92" s="104">
        <f t="shared" si="442"/>
        <v>16.272719294752601</v>
      </c>
      <c r="FE92" s="104">
        <f t="shared" si="442"/>
        <v>20.085650101055489</v>
      </c>
      <c r="FF92" s="104">
        <f t="shared" si="442"/>
        <v>47.831478897080579</v>
      </c>
      <c r="FG92" s="104">
        <f t="shared" si="442"/>
        <v>22.598713968439874</v>
      </c>
      <c r="FH92" s="104">
        <f t="shared" si="442"/>
        <v>22.662788350539333</v>
      </c>
      <c r="FI92" s="104">
        <f t="shared" si="442"/>
        <v>22.137766678033568</v>
      </c>
      <c r="FJ92" s="104">
        <f t="shared" si="442"/>
        <v>9.3148123896813502</v>
      </c>
      <c r="FK92" s="104">
        <f t="shared" si="442"/>
        <v>22.322273877934137</v>
      </c>
      <c r="FL92" s="104">
        <f t="shared" si="442"/>
        <v>22.118705136940449</v>
      </c>
      <c r="FM92" s="104">
        <f t="shared" si="442"/>
        <v>28.379247068094106</v>
      </c>
      <c r="FN92" s="122">
        <f t="shared" si="442"/>
        <v>53.973627010290919</v>
      </c>
      <c r="FP92" s="203"/>
      <c r="FQ92" s="203"/>
      <c r="FR92" s="214">
        <f t="shared" ref="FR92:FR95" si="443">FR84</f>
        <v>0</v>
      </c>
      <c r="FS92" s="179" t="str">
        <f t="shared" si="428"/>
        <v>CN</v>
      </c>
      <c r="FT92" s="104">
        <f t="shared" ref="FT92:GI95" si="444">$AA$100*FT142+$AA$101*FT150+$AA$102*FT158+$AA$103*FT166+$AA$104*FT174</f>
        <v>1.0901689344000001</v>
      </c>
      <c r="FU92" s="104">
        <f t="shared" si="444"/>
        <v>1.0728646655999998</v>
      </c>
      <c r="FV92" s="104">
        <f t="shared" si="444"/>
        <v>0.98288246784</v>
      </c>
      <c r="FW92" s="104">
        <f t="shared" si="444"/>
        <v>1.5082833292800002</v>
      </c>
      <c r="FX92" s="104">
        <f t="shared" si="444"/>
        <v>1.0140301516799999</v>
      </c>
      <c r="FY92" s="104">
        <f t="shared" si="444"/>
        <v>0.97249990655999996</v>
      </c>
      <c r="FZ92" s="104">
        <f t="shared" si="444"/>
        <v>3.1409625584575629</v>
      </c>
      <c r="GA92" s="104">
        <f t="shared" si="444"/>
        <v>6.5457780091690063</v>
      </c>
      <c r="GB92" s="104">
        <f t="shared" si="444"/>
        <v>2.0142168883199996</v>
      </c>
      <c r="GC92" s="104">
        <f t="shared" si="444"/>
        <v>1.98306920448</v>
      </c>
      <c r="GD92" s="104">
        <f t="shared" si="444"/>
        <v>1.8169482239999999</v>
      </c>
      <c r="GE92" s="104">
        <f t="shared" si="444"/>
        <v>0.70386555366399994</v>
      </c>
      <c r="GF92" s="104">
        <f t="shared" si="444"/>
        <v>1.8757827379200001</v>
      </c>
      <c r="GG92" s="104">
        <f t="shared" si="444"/>
        <v>1.7961831014400003</v>
      </c>
      <c r="GH92" s="104">
        <f t="shared" si="444"/>
        <v>4.4085124282306474</v>
      </c>
      <c r="GI92" s="122">
        <f t="shared" si="444"/>
        <v>6.2844680595133271</v>
      </c>
      <c r="GK92" s="203"/>
      <c r="GL92" s="203"/>
      <c r="GM92" s="214">
        <f t="shared" si="407"/>
        <v>0</v>
      </c>
      <c r="GN92" s="179" t="str">
        <f t="shared" si="407"/>
        <v>CN</v>
      </c>
      <c r="GO92" s="104">
        <f t="shared" ref="GO92:HD95" si="445">$E$21*GO158+$E$22*GO166+$E$23*GO174+$E$24*GO182+$E$25*GO190+$E$26*GO198+$E$27*GO206</f>
        <v>2.178252951115903</v>
      </c>
      <c r="GP92" s="104">
        <f t="shared" si="445"/>
        <v>2.1900912823719674</v>
      </c>
      <c r="GQ92" s="104">
        <f t="shared" si="445"/>
        <v>2.1190612948355794</v>
      </c>
      <c r="GR92" s="104">
        <f t="shared" si="445"/>
        <v>0.15399695908930816</v>
      </c>
      <c r="GS92" s="104">
        <f t="shared" si="445"/>
        <v>2.142737957347709</v>
      </c>
      <c r="GT92" s="104">
        <f t="shared" si="445"/>
        <v>2.1190612948355794</v>
      </c>
      <c r="GU92" s="104">
        <f t="shared" si="445"/>
        <v>3.1768667845433898</v>
      </c>
      <c r="GV92" s="104">
        <f t="shared" si="445"/>
        <v>3.0265494628769636</v>
      </c>
      <c r="GW92" s="104">
        <f t="shared" si="445"/>
        <v>3.2200261016495952</v>
      </c>
      <c r="GX92" s="104">
        <f t="shared" si="445"/>
        <v>3.2318644329056605</v>
      </c>
      <c r="GY92" s="104">
        <f t="shared" si="445"/>
        <v>3.1489961141132063</v>
      </c>
      <c r="GZ92" s="104">
        <f t="shared" si="445"/>
        <v>0.54998913960467199</v>
      </c>
      <c r="HA92" s="104">
        <f t="shared" si="445"/>
        <v>3.1845111078814017</v>
      </c>
      <c r="HB92" s="104">
        <f t="shared" si="445"/>
        <v>3.1371577828571424</v>
      </c>
      <c r="HC92" s="104">
        <f t="shared" si="445"/>
        <v>4.5036358839635771</v>
      </c>
      <c r="HD92" s="122">
        <f t="shared" si="445"/>
        <v>3.9698779567871441</v>
      </c>
      <c r="HF92" s="203"/>
      <c r="HG92" s="203"/>
      <c r="HH92" s="214">
        <f t="shared" si="410"/>
        <v>0</v>
      </c>
      <c r="HI92" s="179" t="str">
        <f t="shared" si="410"/>
        <v>CN</v>
      </c>
      <c r="HJ92" s="104">
        <f t="shared" ref="HJ92:HY95" si="446">$CL$93*HJ166+$CL$94*HJ174+$CL$95*HJ182+$CL$96*HJ190+$CL$97*HJ198+$CL$98*HJ206+$CL$99*HJ214+$CL$100*HJ222</f>
        <v>0.78774229233063775</v>
      </c>
      <c r="HK92" s="104">
        <f t="shared" si="446"/>
        <v>0.77738375248158131</v>
      </c>
      <c r="HL92" s="104">
        <f t="shared" si="446"/>
        <v>0.79859409598203035</v>
      </c>
      <c r="HM92" s="104">
        <f t="shared" si="446"/>
        <v>0.72756410844564234</v>
      </c>
      <c r="HN92" s="104">
        <f t="shared" si="446"/>
        <v>0.78774229233063775</v>
      </c>
      <c r="HO92" s="104">
        <f t="shared" si="446"/>
        <v>0.79908735978436651</v>
      </c>
      <c r="HP92" s="104">
        <f t="shared" si="446"/>
        <v>1.6651247893393937</v>
      </c>
      <c r="HQ92" s="104">
        <f t="shared" si="446"/>
        <v>1.6376247344417223</v>
      </c>
      <c r="HR92" s="104">
        <f t="shared" si="446"/>
        <v>1.2884050517017067</v>
      </c>
      <c r="HS92" s="104">
        <f t="shared" si="446"/>
        <v>1.2879117878993707</v>
      </c>
      <c r="HT92" s="104">
        <f t="shared" si="446"/>
        <v>1.3096153952021563</v>
      </c>
      <c r="HU92" s="104">
        <f t="shared" si="446"/>
        <v>0.72756410844564234</v>
      </c>
      <c r="HV92" s="104">
        <f t="shared" si="446"/>
        <v>1.2884050517017067</v>
      </c>
      <c r="HW92" s="104">
        <f t="shared" si="446"/>
        <v>1.3096153952021563</v>
      </c>
      <c r="HX92" s="104">
        <f t="shared" si="446"/>
        <v>2.0159883663702716</v>
      </c>
      <c r="HY92" s="122">
        <f t="shared" si="446"/>
        <v>1.9189683778240045</v>
      </c>
      <c r="IA92" s="203"/>
      <c r="IB92" s="203"/>
      <c r="IC92" s="214">
        <f t="shared" si="413"/>
        <v>0</v>
      </c>
      <c r="ID92" s="179" t="str">
        <f t="shared" si="413"/>
        <v>CN</v>
      </c>
      <c r="IE92" s="104">
        <f t="shared" ref="IE92:IT95" si="447">$CL$93*IE166+$CL$94*IE174+$CL$95*IE182+$CL$96*IE190+$CL$97*IE198+$CL$98*IE206+$CL$99*IE214+$CL$100*IE222</f>
        <v>0.54949587580233605</v>
      </c>
      <c r="IF92" s="104">
        <f t="shared" si="447"/>
        <v>0.55344198622102425</v>
      </c>
      <c r="IG92" s="104">
        <f t="shared" si="447"/>
        <v>0.53420469792991898</v>
      </c>
      <c r="IH92" s="104">
        <f t="shared" si="447"/>
        <v>0</v>
      </c>
      <c r="II92" s="104">
        <f t="shared" si="447"/>
        <v>0.54357671017430365</v>
      </c>
      <c r="IJ92" s="104">
        <f t="shared" si="447"/>
        <v>0.52976532370889484</v>
      </c>
      <c r="IK92" s="104">
        <f t="shared" si="447"/>
        <v>0.70487397353818504</v>
      </c>
      <c r="IL92" s="104">
        <f t="shared" si="447"/>
        <v>0.78781309554281098</v>
      </c>
      <c r="IM92" s="104">
        <f t="shared" si="447"/>
        <v>0.91352456192632525</v>
      </c>
      <c r="IN92" s="104">
        <f t="shared" si="447"/>
        <v>0.9238831017753818</v>
      </c>
      <c r="IO92" s="104">
        <f t="shared" si="447"/>
        <v>0.88195567857681934</v>
      </c>
      <c r="IP92" s="104">
        <f t="shared" si="447"/>
        <v>0</v>
      </c>
      <c r="IQ92" s="104">
        <f t="shared" si="447"/>
        <v>0.90365928587960453</v>
      </c>
      <c r="IR92" s="104">
        <f t="shared" si="447"/>
        <v>0.87307693013477083</v>
      </c>
      <c r="IS92" s="104">
        <f t="shared" si="447"/>
        <v>1.2306931868283915</v>
      </c>
      <c r="IT92" s="122">
        <f t="shared" si="447"/>
        <v>1.2113378653080611</v>
      </c>
    </row>
    <row r="93" spans="4:254" x14ac:dyDescent="0.2">
      <c r="D93" s="203"/>
      <c r="E93" s="203"/>
      <c r="F93" s="214">
        <f t="shared" si="433"/>
        <v>0.56896551724137934</v>
      </c>
      <c r="G93" s="179" t="str">
        <f t="shared" si="416"/>
        <v>JP</v>
      </c>
      <c r="H93" s="104">
        <f t="shared" si="417"/>
        <v>23.454855036855907</v>
      </c>
      <c r="I93" s="104">
        <f t="shared" si="417"/>
        <v>21.617283068865504</v>
      </c>
      <c r="J93" s="104">
        <f t="shared" si="417"/>
        <v>21.521422957935268</v>
      </c>
      <c r="K93" s="104">
        <f t="shared" si="417"/>
        <v>31.933136046770326</v>
      </c>
      <c r="L93" s="104">
        <f t="shared" si="417"/>
        <v>20.817005903053563</v>
      </c>
      <c r="M93" s="104">
        <f t="shared" si="417"/>
        <v>21.016606915637478</v>
      </c>
      <c r="N93" s="104">
        <f t="shared" si="417"/>
        <v>16.799351344672868</v>
      </c>
      <c r="O93" s="104">
        <f t="shared" si="417"/>
        <v>14.722399226180157</v>
      </c>
      <c r="P93" s="104">
        <f t="shared" si="417"/>
        <v>46.011448409905064</v>
      </c>
      <c r="Q93" s="104">
        <f t="shared" si="417"/>
        <v>42.391435744680855</v>
      </c>
      <c r="R93" s="104">
        <f t="shared" si="417"/>
        <v>42.224066024012259</v>
      </c>
      <c r="S93" s="104">
        <f t="shared" si="417"/>
        <v>62.19713370537719</v>
      </c>
      <c r="T93" s="104">
        <f t="shared" si="417"/>
        <v>40.825808163828405</v>
      </c>
      <c r="U93" s="104">
        <f t="shared" si="417"/>
        <v>41.227591433494062</v>
      </c>
      <c r="V93" s="104">
        <f t="shared" si="417"/>
        <v>31.017453529503875</v>
      </c>
      <c r="W93" s="122">
        <f t="shared" si="417"/>
        <v>18.712878629324269</v>
      </c>
      <c r="Y93" s="203"/>
      <c r="Z93" s="203"/>
      <c r="AA93" s="214">
        <f t="shared" si="434"/>
        <v>0.54285714285714282</v>
      </c>
      <c r="AB93" s="179" t="str">
        <f t="shared" si="418"/>
        <v>JP</v>
      </c>
      <c r="AC93" s="104">
        <f t="shared" si="419"/>
        <v>16.365592659377732</v>
      </c>
      <c r="AD93" s="104">
        <f t="shared" si="419"/>
        <v>16.747708216542264</v>
      </c>
      <c r="AE93" s="104">
        <f t="shared" si="419"/>
        <v>16.338912185276339</v>
      </c>
      <c r="AF93" s="104">
        <f t="shared" si="419"/>
        <v>19.454657037122633</v>
      </c>
      <c r="AG93" s="104">
        <f t="shared" si="419"/>
        <v>16.593701575796015</v>
      </c>
      <c r="AH93" s="104">
        <f t="shared" si="419"/>
        <v>16.315064227261047</v>
      </c>
      <c r="AI93" s="104">
        <f t="shared" si="419"/>
        <v>13.025945709657231</v>
      </c>
      <c r="AJ93" s="104">
        <f t="shared" si="419"/>
        <v>25.227020083350482</v>
      </c>
      <c r="AK93" s="104">
        <f t="shared" si="419"/>
        <v>31.414522196148848</v>
      </c>
      <c r="AL93" s="104">
        <f t="shared" si="419"/>
        <v>32.165001901737284</v>
      </c>
      <c r="AM93" s="104">
        <f t="shared" si="419"/>
        <v>31.384369605554802</v>
      </c>
      <c r="AN93" s="104">
        <f t="shared" si="419"/>
        <v>10.335473529393816</v>
      </c>
      <c r="AO93" s="104">
        <f t="shared" si="419"/>
        <v>31.879146205757078</v>
      </c>
      <c r="AP93" s="104">
        <f t="shared" si="419"/>
        <v>31.3332472587749</v>
      </c>
      <c r="AQ93" s="104">
        <f t="shared" si="419"/>
        <v>20.158130073091559</v>
      </c>
      <c r="AR93" s="122">
        <f t="shared" si="419"/>
        <v>29.126183918448099</v>
      </c>
      <c r="AT93" s="203"/>
      <c r="AU93" s="203"/>
      <c r="AV93" s="214">
        <f t="shared" si="435"/>
        <v>0.34285714285714286</v>
      </c>
      <c r="AW93" s="179" t="str">
        <f t="shared" si="420"/>
        <v>JP</v>
      </c>
      <c r="AX93" s="104">
        <f t="shared" si="421"/>
        <v>5.3315262459470034</v>
      </c>
      <c r="AY93" s="104">
        <f t="shared" si="421"/>
        <v>5.2629976309605375</v>
      </c>
      <c r="AZ93" s="104">
        <f t="shared" si="421"/>
        <v>5.0985289549930215</v>
      </c>
      <c r="BA93" s="104">
        <f t="shared" si="421"/>
        <v>8.9532635479816971</v>
      </c>
      <c r="BB93" s="104">
        <f t="shared" si="421"/>
        <v>5.1122346779903145</v>
      </c>
      <c r="BC93" s="104">
        <f t="shared" si="421"/>
        <v>5.0711175089984346</v>
      </c>
      <c r="BD93" s="104">
        <f t="shared" si="421"/>
        <v>17.294706798215671</v>
      </c>
      <c r="BE93" s="104">
        <f t="shared" si="421"/>
        <v>18.635844812732014</v>
      </c>
      <c r="BF93" s="104">
        <f t="shared" si="421"/>
        <v>10.388938031948149</v>
      </c>
      <c r="BG93" s="104">
        <f t="shared" si="421"/>
        <v>10.251880801975215</v>
      </c>
      <c r="BH93" s="104">
        <f t="shared" si="421"/>
        <v>9.9366491730374733</v>
      </c>
      <c r="BI93" s="104">
        <f t="shared" si="421"/>
        <v>17.242085066490457</v>
      </c>
      <c r="BJ93" s="104">
        <f t="shared" si="421"/>
        <v>9.9640606190320629</v>
      </c>
      <c r="BK93" s="104">
        <f t="shared" si="421"/>
        <v>9.8681205580510074</v>
      </c>
      <c r="BL93" s="104">
        <f t="shared" si="421"/>
        <v>33.25965271476332</v>
      </c>
      <c r="BM93" s="122">
        <f t="shared" si="421"/>
        <v>28.231790371918862</v>
      </c>
      <c r="BO93" s="203"/>
      <c r="BP93" s="203"/>
      <c r="BQ93" s="214">
        <f t="shared" si="436"/>
        <v>0.36842105263157887</v>
      </c>
      <c r="BR93" s="179" t="str">
        <f t="shared" si="422"/>
        <v>JP</v>
      </c>
      <c r="BS93" s="104">
        <f t="shared" si="423"/>
        <v>0.42324985831015655</v>
      </c>
      <c r="BT93" s="104">
        <f t="shared" si="423"/>
        <v>0.50976723473056917</v>
      </c>
      <c r="BU93" s="104">
        <f t="shared" si="423"/>
        <v>0.38007683086868344</v>
      </c>
      <c r="BV93" s="104">
        <f t="shared" si="423"/>
        <v>0.65665403791562071</v>
      </c>
      <c r="BW93" s="104">
        <f t="shared" si="423"/>
        <v>0.48055691259258831</v>
      </c>
      <c r="BX93" s="104">
        <f t="shared" si="423"/>
        <v>0.37545114935709695</v>
      </c>
      <c r="BY93" s="104">
        <f t="shared" si="423"/>
        <v>2.7216899382175033</v>
      </c>
      <c r="BZ93" s="104">
        <f t="shared" si="423"/>
        <v>3.803813940084142</v>
      </c>
      <c r="CA93" s="104">
        <f t="shared" si="423"/>
        <v>0.80486858301603526</v>
      </c>
      <c r="CB93" s="104">
        <f t="shared" si="423"/>
        <v>0.96959424128975147</v>
      </c>
      <c r="CC93" s="104">
        <f t="shared" si="423"/>
        <v>0.72314820964467541</v>
      </c>
      <c r="CD93" s="104">
        <f t="shared" si="423"/>
        <v>1.0944233965260348</v>
      </c>
      <c r="CE93" s="104">
        <f t="shared" si="423"/>
        <v>0.91400040238198133</v>
      </c>
      <c r="CF93" s="104">
        <f t="shared" si="423"/>
        <v>0.71389684662150277</v>
      </c>
      <c r="CG93" s="104">
        <f t="shared" si="423"/>
        <v>3.8238880180950336</v>
      </c>
      <c r="CH93" s="122">
        <f t="shared" si="423"/>
        <v>4.9894037079788411</v>
      </c>
      <c r="CJ93" s="222">
        <f>[1]LCIA_BAU!I366</f>
        <v>3.5814567727706512E-2</v>
      </c>
      <c r="CK93" s="223">
        <f>[1]LCIA_reshoring!I461</f>
        <v>0</v>
      </c>
      <c r="CL93" s="223">
        <f>'[1]LCIA_ally-shoring'!I461</f>
        <v>3.5814567727706512E-2</v>
      </c>
      <c r="CM93" s="159" t="str">
        <f t="shared" ref="CM93:CM100" si="448">Y4</f>
        <v>Belgium</v>
      </c>
      <c r="CN93" s="104" t="e">
        <f t="shared" ref="CN93:DC100" ca="1" si="449">H$23*$Z4/1000</f>
        <v>#NAME?</v>
      </c>
      <c r="CO93" s="104" t="e">
        <f t="shared" ca="1" si="449"/>
        <v>#NAME?</v>
      </c>
      <c r="CP93" s="104" t="e">
        <f t="shared" ca="1" si="449"/>
        <v>#NAME?</v>
      </c>
      <c r="CQ93" s="104" t="e">
        <f t="shared" ca="1" si="449"/>
        <v>#NAME?</v>
      </c>
      <c r="CR93" s="104" t="e">
        <f t="shared" ca="1" si="449"/>
        <v>#NAME?</v>
      </c>
      <c r="CS93" s="104" t="e">
        <f t="shared" ca="1" si="449"/>
        <v>#NAME?</v>
      </c>
      <c r="CT93" s="104" t="e">
        <f t="shared" ca="1" si="449"/>
        <v>#NAME?</v>
      </c>
      <c r="CU93" s="104" t="e">
        <f t="shared" ca="1" si="449"/>
        <v>#NAME?</v>
      </c>
      <c r="CV93" s="104" t="e">
        <f t="shared" ca="1" si="449"/>
        <v>#NAME?</v>
      </c>
      <c r="CW93" s="104" t="e">
        <f t="shared" ca="1" si="449"/>
        <v>#NAME?</v>
      </c>
      <c r="CX93" s="104" t="e">
        <f t="shared" ca="1" si="449"/>
        <v>#NAME?</v>
      </c>
      <c r="CY93" s="104" t="e">
        <f t="shared" ca="1" si="449"/>
        <v>#NAME?</v>
      </c>
      <c r="CZ93" s="104" t="e">
        <f t="shared" ca="1" si="449"/>
        <v>#NAME?</v>
      </c>
      <c r="DA93" s="104" t="e">
        <f t="shared" ca="1" si="449"/>
        <v>#NAME?</v>
      </c>
      <c r="DB93" s="104" t="e">
        <f t="shared" ca="1" si="449"/>
        <v>#NAME?</v>
      </c>
      <c r="DC93" s="122" t="e">
        <f t="shared" ca="1" si="449"/>
        <v>#NAME?</v>
      </c>
      <c r="DE93" s="203"/>
      <c r="DF93" s="203"/>
      <c r="DG93" s="214">
        <f t="shared" si="439"/>
        <v>0.56896551724137934</v>
      </c>
      <c r="DH93" s="179" t="str">
        <f t="shared" si="424"/>
        <v>JP</v>
      </c>
      <c r="DI93" s="104">
        <f t="shared" si="440"/>
        <v>0.324599886</v>
      </c>
      <c r="DJ93" s="104">
        <f t="shared" si="440"/>
        <v>0.32012264619310338</v>
      </c>
      <c r="DK93" s="104">
        <f t="shared" si="440"/>
        <v>0.29213989740000001</v>
      </c>
      <c r="DL93" s="104">
        <f t="shared" si="440"/>
        <v>0.47101961905991374</v>
      </c>
      <c r="DM93" s="104">
        <f t="shared" si="440"/>
        <v>0.30221368696551731</v>
      </c>
      <c r="DN93" s="104">
        <f t="shared" si="440"/>
        <v>0.2887819675448276</v>
      </c>
      <c r="DO93" s="104">
        <f t="shared" si="440"/>
        <v>1.2210952576524721</v>
      </c>
      <c r="DP93" s="104">
        <f t="shared" si="440"/>
        <v>2.5486954882711208</v>
      </c>
      <c r="DQ93" s="104">
        <f t="shared" si="440"/>
        <v>0.61002392368965519</v>
      </c>
      <c r="DR93" s="104">
        <f t="shared" si="440"/>
        <v>0.599950134124138</v>
      </c>
      <c r="DS93" s="104">
        <f t="shared" si="440"/>
        <v>0.54846187634482746</v>
      </c>
      <c r="DT93" s="104">
        <f t="shared" si="440"/>
        <v>0.78503269843318946</v>
      </c>
      <c r="DU93" s="104">
        <f t="shared" si="440"/>
        <v>0.56637083557241374</v>
      </c>
      <c r="DV93" s="104">
        <f t="shared" si="440"/>
        <v>0.54174601663448285</v>
      </c>
      <c r="DW93" s="104">
        <f t="shared" si="440"/>
        <v>1.712985938097175</v>
      </c>
      <c r="DX93" s="122">
        <f t="shared" si="440"/>
        <v>2.4473152506105831</v>
      </c>
      <c r="DZ93" s="203"/>
      <c r="EA93" s="203"/>
      <c r="EB93" s="214">
        <f t="shared" si="400"/>
        <v>0.21586482798306408</v>
      </c>
      <c r="EC93" s="179" t="str">
        <f t="shared" si="400"/>
        <v>JP</v>
      </c>
      <c r="ED93" s="104">
        <f t="shared" si="441"/>
        <v>1.6530087010732999</v>
      </c>
      <c r="EE93" s="104">
        <f t="shared" si="441"/>
        <v>1.668089482710317</v>
      </c>
      <c r="EF93" s="104">
        <f t="shared" si="441"/>
        <v>1.6087979676579585</v>
      </c>
      <c r="EG93" s="104">
        <f t="shared" si="441"/>
        <v>0.58356922181887505</v>
      </c>
      <c r="EH93" s="104">
        <f t="shared" si="441"/>
        <v>1.6443104462074056</v>
      </c>
      <c r="EI93" s="104">
        <f t="shared" si="441"/>
        <v>1.5953837379773717</v>
      </c>
      <c r="EJ93" s="104">
        <f t="shared" si="441"/>
        <v>3.0355374932991865</v>
      </c>
      <c r="EK93" s="104">
        <f t="shared" si="441"/>
        <v>4.3864694935317399</v>
      </c>
      <c r="EL93" s="104">
        <f t="shared" si="441"/>
        <v>2.5990042366261896</v>
      </c>
      <c r="EM93" s="104">
        <f t="shared" si="441"/>
        <v>2.6027844669089664</v>
      </c>
      <c r="EN93" s="104">
        <f t="shared" si="441"/>
        <v>2.5139601340565005</v>
      </c>
      <c r="EO93" s="104">
        <f t="shared" si="441"/>
        <v>1.0576416142183691</v>
      </c>
      <c r="EP93" s="104">
        <f t="shared" si="441"/>
        <v>2.5551272923887249</v>
      </c>
      <c r="EQ93" s="104">
        <f t="shared" si="441"/>
        <v>2.4896955357678152</v>
      </c>
      <c r="ER93" s="104">
        <f t="shared" si="441"/>
        <v>4.8735227280002196</v>
      </c>
      <c r="ES93" s="122">
        <f t="shared" si="441"/>
        <v>6.4176845049221267</v>
      </c>
      <c r="EU93" s="203"/>
      <c r="EV93" s="203"/>
      <c r="EW93" s="214">
        <f t="shared" si="403"/>
        <v>0</v>
      </c>
      <c r="EX93" s="179" t="str">
        <f t="shared" si="403"/>
        <v>JP</v>
      </c>
      <c r="EY93" s="104">
        <f t="shared" si="442"/>
        <v>16.558597771361161</v>
      </c>
      <c r="EZ93" s="104">
        <f t="shared" si="442"/>
        <v>16.582542038273424</v>
      </c>
      <c r="FA93" s="104">
        <f t="shared" si="442"/>
        <v>16.266783140228764</v>
      </c>
      <c r="FB93" s="104">
        <f t="shared" si="442"/>
        <v>5.0316162676381548</v>
      </c>
      <c r="FC93" s="104">
        <f t="shared" si="442"/>
        <v>16.367058515992539</v>
      </c>
      <c r="FD93" s="104">
        <f t="shared" si="442"/>
        <v>16.272719294752601</v>
      </c>
      <c r="FE93" s="104">
        <f t="shared" si="442"/>
        <v>20.085650101055489</v>
      </c>
      <c r="FF93" s="104">
        <f t="shared" si="442"/>
        <v>47.831478897080579</v>
      </c>
      <c r="FG93" s="104">
        <f t="shared" si="442"/>
        <v>22.598713968439874</v>
      </c>
      <c r="FH93" s="104">
        <f t="shared" si="442"/>
        <v>22.662788350539333</v>
      </c>
      <c r="FI93" s="104">
        <f t="shared" si="442"/>
        <v>22.137766678033568</v>
      </c>
      <c r="FJ93" s="104">
        <f t="shared" si="442"/>
        <v>9.3148123896813502</v>
      </c>
      <c r="FK93" s="104">
        <f t="shared" si="442"/>
        <v>22.322273877934137</v>
      </c>
      <c r="FL93" s="104">
        <f t="shared" si="442"/>
        <v>22.118705136940449</v>
      </c>
      <c r="FM93" s="104">
        <f t="shared" si="442"/>
        <v>28.379247068094106</v>
      </c>
      <c r="FN93" s="122">
        <f t="shared" si="442"/>
        <v>53.973627010290919</v>
      </c>
      <c r="FP93" s="203"/>
      <c r="FQ93" s="203"/>
      <c r="FR93" s="214">
        <f t="shared" si="443"/>
        <v>0.54285714285714282</v>
      </c>
      <c r="FS93" s="179" t="str">
        <f t="shared" si="428"/>
        <v>JP</v>
      </c>
      <c r="FT93" s="104">
        <f t="shared" si="444"/>
        <v>0.79426593792</v>
      </c>
      <c r="FU93" s="104">
        <f t="shared" si="444"/>
        <v>0.78165854207999996</v>
      </c>
      <c r="FV93" s="104">
        <f t="shared" si="444"/>
        <v>0.71610008371199996</v>
      </c>
      <c r="FW93" s="104">
        <f t="shared" si="444"/>
        <v>1.0988921399040001</v>
      </c>
      <c r="FX93" s="104">
        <f t="shared" si="444"/>
        <v>0.73879339622399987</v>
      </c>
      <c r="FY93" s="104">
        <f t="shared" si="444"/>
        <v>0.70853564620800003</v>
      </c>
      <c r="FZ93" s="104">
        <f t="shared" si="444"/>
        <v>2.2884155783047961</v>
      </c>
      <c r="GA93" s="104">
        <f t="shared" si="444"/>
        <v>4.7690668352517047</v>
      </c>
      <c r="GB93" s="104">
        <f t="shared" si="444"/>
        <v>1.467500875776</v>
      </c>
      <c r="GC93" s="104">
        <f t="shared" si="444"/>
        <v>1.4448075632639998</v>
      </c>
      <c r="GD93" s="104">
        <f t="shared" si="444"/>
        <v>1.3237765632</v>
      </c>
      <c r="GE93" s="104">
        <f t="shared" si="444"/>
        <v>0.51281633195520004</v>
      </c>
      <c r="GF93" s="104">
        <f t="shared" si="444"/>
        <v>1.3666417090559999</v>
      </c>
      <c r="GG93" s="104">
        <f t="shared" si="444"/>
        <v>1.3086476881920002</v>
      </c>
      <c r="GH93" s="104">
        <f t="shared" si="444"/>
        <v>3.2119161977109001</v>
      </c>
      <c r="GI93" s="122">
        <f t="shared" si="444"/>
        <v>4.5786838719311387</v>
      </c>
      <c r="GK93" s="203"/>
      <c r="GL93" s="203"/>
      <c r="GM93" s="214">
        <f t="shared" si="407"/>
        <v>0.21586482798306408</v>
      </c>
      <c r="GN93" s="179" t="str">
        <f t="shared" si="407"/>
        <v>JP</v>
      </c>
      <c r="GO93" s="104">
        <f t="shared" si="445"/>
        <v>2.1015441929182708</v>
      </c>
      <c r="GP93" s="104">
        <f t="shared" si="445"/>
        <v>2.1129656287493477</v>
      </c>
      <c r="GQ93" s="104">
        <f t="shared" si="445"/>
        <v>2.0444370137628827</v>
      </c>
      <c r="GR93" s="104">
        <f t="shared" si="445"/>
        <v>0.14857384443593388</v>
      </c>
      <c r="GS93" s="104">
        <f t="shared" si="445"/>
        <v>2.0672798854250378</v>
      </c>
      <c r="GT93" s="104">
        <f t="shared" si="445"/>
        <v>2.0444370137628827</v>
      </c>
      <c r="GU93" s="104">
        <f t="shared" si="445"/>
        <v>3.064991115614863</v>
      </c>
      <c r="GV93" s="104">
        <f t="shared" si="445"/>
        <v>2.9199673275000468</v>
      </c>
      <c r="GW93" s="104">
        <f t="shared" si="445"/>
        <v>3.1066305460530956</v>
      </c>
      <c r="GX93" s="104">
        <f t="shared" si="445"/>
        <v>3.1180519818841734</v>
      </c>
      <c r="GY93" s="104">
        <f t="shared" si="445"/>
        <v>3.0381019310666293</v>
      </c>
      <c r="GZ93" s="104">
        <f t="shared" si="445"/>
        <v>0.53062087298547822</v>
      </c>
      <c r="HA93" s="104">
        <f t="shared" si="445"/>
        <v>3.0723662385598631</v>
      </c>
      <c r="HB93" s="104">
        <f t="shared" si="445"/>
        <v>3.0266804952355524</v>
      </c>
      <c r="HC93" s="104">
        <f t="shared" si="445"/>
        <v>4.3450370785052108</v>
      </c>
      <c r="HD93" s="122">
        <f t="shared" si="445"/>
        <v>3.8300758240250654</v>
      </c>
      <c r="HF93" s="203"/>
      <c r="HG93" s="203"/>
      <c r="HH93" s="214">
        <f t="shared" si="410"/>
        <v>0</v>
      </c>
      <c r="HI93" s="179" t="str">
        <f t="shared" si="410"/>
        <v>JP</v>
      </c>
      <c r="HJ93" s="104">
        <f t="shared" si="446"/>
        <v>0.78774229233063775</v>
      </c>
      <c r="HK93" s="104">
        <f t="shared" si="446"/>
        <v>0.77738375248158131</v>
      </c>
      <c r="HL93" s="104">
        <f t="shared" si="446"/>
        <v>0.79859409598203035</v>
      </c>
      <c r="HM93" s="104">
        <f t="shared" si="446"/>
        <v>0.72756410844564234</v>
      </c>
      <c r="HN93" s="104">
        <f t="shared" si="446"/>
        <v>0.78774229233063775</v>
      </c>
      <c r="HO93" s="104">
        <f t="shared" si="446"/>
        <v>0.79908735978436651</v>
      </c>
      <c r="HP93" s="104">
        <f t="shared" si="446"/>
        <v>1.6651247893393937</v>
      </c>
      <c r="HQ93" s="104">
        <f t="shared" si="446"/>
        <v>1.6376247344417223</v>
      </c>
      <c r="HR93" s="104">
        <f t="shared" si="446"/>
        <v>1.2884050517017067</v>
      </c>
      <c r="HS93" s="104">
        <f t="shared" si="446"/>
        <v>1.2879117878993707</v>
      </c>
      <c r="HT93" s="104">
        <f t="shared" si="446"/>
        <v>1.3096153952021563</v>
      </c>
      <c r="HU93" s="104">
        <f t="shared" si="446"/>
        <v>0.72756410844564234</v>
      </c>
      <c r="HV93" s="104">
        <f t="shared" si="446"/>
        <v>1.2884050517017067</v>
      </c>
      <c r="HW93" s="104">
        <f t="shared" si="446"/>
        <v>1.3096153952021563</v>
      </c>
      <c r="HX93" s="104">
        <f t="shared" si="446"/>
        <v>2.0159883663702716</v>
      </c>
      <c r="HY93" s="122">
        <f t="shared" si="446"/>
        <v>1.9189683778240045</v>
      </c>
      <c r="IA93" s="203"/>
      <c r="IB93" s="203"/>
      <c r="IC93" s="214">
        <f t="shared" si="413"/>
        <v>0</v>
      </c>
      <c r="ID93" s="179" t="str">
        <f t="shared" si="413"/>
        <v>JP</v>
      </c>
      <c r="IE93" s="104">
        <f t="shared" si="447"/>
        <v>0.54949587580233605</v>
      </c>
      <c r="IF93" s="104">
        <f t="shared" si="447"/>
        <v>0.55344198622102425</v>
      </c>
      <c r="IG93" s="104">
        <f t="shared" si="447"/>
        <v>0.53420469792991898</v>
      </c>
      <c r="IH93" s="104">
        <f t="shared" si="447"/>
        <v>0</v>
      </c>
      <c r="II93" s="104">
        <f t="shared" si="447"/>
        <v>0.54357671017430365</v>
      </c>
      <c r="IJ93" s="104">
        <f t="shared" si="447"/>
        <v>0.52976532370889484</v>
      </c>
      <c r="IK93" s="104">
        <f t="shared" si="447"/>
        <v>0.70487397353818504</v>
      </c>
      <c r="IL93" s="104">
        <f t="shared" si="447"/>
        <v>0.78781309554281098</v>
      </c>
      <c r="IM93" s="104">
        <f t="shared" si="447"/>
        <v>0.91352456192632525</v>
      </c>
      <c r="IN93" s="104">
        <f t="shared" si="447"/>
        <v>0.9238831017753818</v>
      </c>
      <c r="IO93" s="104">
        <f t="shared" si="447"/>
        <v>0.88195567857681934</v>
      </c>
      <c r="IP93" s="104">
        <f t="shared" si="447"/>
        <v>0</v>
      </c>
      <c r="IQ93" s="104">
        <f t="shared" si="447"/>
        <v>0.90365928587960453</v>
      </c>
      <c r="IR93" s="104">
        <f t="shared" si="447"/>
        <v>0.87307693013477083</v>
      </c>
      <c r="IS93" s="104">
        <f t="shared" si="447"/>
        <v>1.2306931868283915</v>
      </c>
      <c r="IT93" s="122">
        <f t="shared" si="447"/>
        <v>1.2113378653080611</v>
      </c>
    </row>
    <row r="94" spans="4:254" x14ac:dyDescent="0.2">
      <c r="D94" s="203"/>
      <c r="E94" s="203"/>
      <c r="F94" s="214">
        <f t="shared" si="433"/>
        <v>0.25862068965517243</v>
      </c>
      <c r="G94" s="179" t="str">
        <f t="shared" si="416"/>
        <v>KR</v>
      </c>
      <c r="H94" s="104">
        <f t="shared" si="417"/>
        <v>24.20398842594382</v>
      </c>
      <c r="I94" s="104">
        <f t="shared" si="417"/>
        <v>22.307725559463076</v>
      </c>
      <c r="J94" s="104">
        <f t="shared" si="417"/>
        <v>22.208803736590195</v>
      </c>
      <c r="K94" s="104">
        <f t="shared" si="417"/>
        <v>32.953060424615856</v>
      </c>
      <c r="L94" s="104">
        <f t="shared" si="417"/>
        <v>21.48188804188208</v>
      </c>
      <c r="M94" s="104">
        <f t="shared" si="417"/>
        <v>21.687864185874282</v>
      </c>
      <c r="N94" s="104">
        <f t="shared" si="417"/>
        <v>17.335912111624442</v>
      </c>
      <c r="O94" s="104">
        <f t="shared" si="417"/>
        <v>15.192623442466424</v>
      </c>
      <c r="P94" s="104">
        <f t="shared" si="417"/>
        <v>47.481025272776016</v>
      </c>
      <c r="Q94" s="104">
        <f t="shared" si="417"/>
        <v>43.745391668851511</v>
      </c>
      <c r="R94" s="104">
        <f t="shared" si="417"/>
        <v>43.572676264064299</v>
      </c>
      <c r="S94" s="104">
        <f t="shared" si="417"/>
        <v>64.18367122569218</v>
      </c>
      <c r="T94" s="104">
        <f t="shared" si="417"/>
        <v>42.129758923019338</v>
      </c>
      <c r="U94" s="104">
        <f t="shared" si="417"/>
        <v>42.544374898835201</v>
      </c>
      <c r="V94" s="104">
        <f t="shared" si="417"/>
        <v>32.008131580889042</v>
      </c>
      <c r="W94" s="122">
        <f t="shared" si="417"/>
        <v>19.310556260038613</v>
      </c>
      <c r="Y94" s="203"/>
      <c r="Z94" s="203"/>
      <c r="AA94" s="214">
        <f t="shared" si="434"/>
        <v>0.1714285714285714</v>
      </c>
      <c r="AB94" s="179" t="str">
        <f t="shared" si="418"/>
        <v>KR</v>
      </c>
      <c r="AC94" s="104">
        <f t="shared" si="419"/>
        <v>16.888299445417854</v>
      </c>
      <c r="AD94" s="104">
        <f t="shared" si="419"/>
        <v>17.282619534305645</v>
      </c>
      <c r="AE94" s="104">
        <f t="shared" si="419"/>
        <v>16.860766813673415</v>
      </c>
      <c r="AF94" s="104">
        <f t="shared" si="419"/>
        <v>20.076026605890444</v>
      </c>
      <c r="AG94" s="104">
        <f t="shared" si="419"/>
        <v>17.123694017849317</v>
      </c>
      <c r="AH94" s="104">
        <f t="shared" si="419"/>
        <v>16.836157166805958</v>
      </c>
      <c r="AI94" s="104">
        <f t="shared" si="419"/>
        <v>13.441986262464615</v>
      </c>
      <c r="AJ94" s="104">
        <f t="shared" si="419"/>
        <v>26.032755314795445</v>
      </c>
      <c r="AK94" s="104">
        <f t="shared" si="419"/>
        <v>32.417882372214684</v>
      </c>
      <c r="AL94" s="104">
        <f t="shared" si="419"/>
        <v>33.192331929861709</v>
      </c>
      <c r="AM94" s="104">
        <f t="shared" si="419"/>
        <v>32.386766726750082</v>
      </c>
      <c r="AN94" s="104">
        <f t="shared" si="419"/>
        <v>10.665582084775494</v>
      </c>
      <c r="AO94" s="104">
        <f t="shared" si="419"/>
        <v>32.897346181873793</v>
      </c>
      <c r="AP94" s="104">
        <f t="shared" si="419"/>
        <v>32.334011564212368</v>
      </c>
      <c r="AQ94" s="104">
        <f t="shared" si="419"/>
        <v>20.801968130312581</v>
      </c>
      <c r="AR94" s="122">
        <f t="shared" si="419"/>
        <v>30.056456002233684</v>
      </c>
      <c r="AT94" s="203"/>
      <c r="AU94" s="203"/>
      <c r="AV94" s="214">
        <f t="shared" si="435"/>
        <v>0.1142857142857143</v>
      </c>
      <c r="AW94" s="179" t="str">
        <f t="shared" si="420"/>
        <v>KR</v>
      </c>
      <c r="AX94" s="104">
        <f t="shared" si="421"/>
        <v>5.5018118571503711</v>
      </c>
      <c r="AY94" s="104">
        <f t="shared" si="421"/>
        <v>5.4310944810944548</v>
      </c>
      <c r="AZ94" s="104">
        <f t="shared" si="421"/>
        <v>5.2613727785602533</v>
      </c>
      <c r="BA94" s="104">
        <f t="shared" si="421"/>
        <v>9.2392251817056081</v>
      </c>
      <c r="BB94" s="104">
        <f t="shared" si="421"/>
        <v>5.2755162537714364</v>
      </c>
      <c r="BC94" s="104">
        <f t="shared" si="421"/>
        <v>5.2330858281378863</v>
      </c>
      <c r="BD94" s="104">
        <f t="shared" si="421"/>
        <v>17.847088908302069</v>
      </c>
      <c r="BE94" s="104">
        <f t="shared" si="421"/>
        <v>19.231062031561162</v>
      </c>
      <c r="BF94" s="104">
        <f t="shared" si="421"/>
        <v>10.720754210077077</v>
      </c>
      <c r="BG94" s="104">
        <f t="shared" si="421"/>
        <v>10.579319457965243</v>
      </c>
      <c r="BH94" s="104">
        <f t="shared" si="421"/>
        <v>10.254019528108017</v>
      </c>
      <c r="BI94" s="104">
        <f t="shared" si="421"/>
        <v>17.792786471402376</v>
      </c>
      <c r="BJ94" s="104">
        <f t="shared" si="421"/>
        <v>10.282306478530389</v>
      </c>
      <c r="BK94" s="104">
        <f t="shared" si="421"/>
        <v>10.183302152052102</v>
      </c>
      <c r="BL94" s="104">
        <f t="shared" si="421"/>
        <v>34.321945204695396</v>
      </c>
      <c r="BM94" s="122">
        <f t="shared" si="421"/>
        <v>29.133496085644307</v>
      </c>
      <c r="BO94" s="203"/>
      <c r="BP94" s="203"/>
      <c r="BQ94" s="214">
        <f t="shared" si="436"/>
        <v>0.49122807017543857</v>
      </c>
      <c r="BR94" s="179" t="str">
        <f t="shared" si="422"/>
        <v>KR</v>
      </c>
      <c r="BS94" s="104">
        <f t="shared" si="423"/>
        <v>0.43676819386535976</v>
      </c>
      <c r="BT94" s="104">
        <f t="shared" si="423"/>
        <v>0.52604888113595549</v>
      </c>
      <c r="BU94" s="104">
        <f t="shared" si="423"/>
        <v>0.3922162469501318</v>
      </c>
      <c r="BV94" s="104">
        <f t="shared" si="423"/>
        <v>0.67762715687581077</v>
      </c>
      <c r="BW94" s="104">
        <f t="shared" si="423"/>
        <v>0.49590559959212083</v>
      </c>
      <c r="BX94" s="104">
        <f t="shared" si="423"/>
        <v>0.38744282406635727</v>
      </c>
      <c r="BY94" s="104">
        <f t="shared" si="423"/>
        <v>2.8086190112925449</v>
      </c>
      <c r="BZ94" s="104">
        <f t="shared" si="423"/>
        <v>3.9253053764591437</v>
      </c>
      <c r="CA94" s="104">
        <f t="shared" si="423"/>
        <v>0.83057558177674939</v>
      </c>
      <c r="CB94" s="104">
        <f t="shared" si="423"/>
        <v>1.000562474471161</v>
      </c>
      <c r="CC94" s="104">
        <f t="shared" si="423"/>
        <v>0.74624511083006806</v>
      </c>
      <c r="CD94" s="104">
        <f t="shared" si="423"/>
        <v>1.1293785947930182</v>
      </c>
      <c r="CE94" s="104">
        <f t="shared" si="423"/>
        <v>0.9431930031457979</v>
      </c>
      <c r="CF94" s="104">
        <f t="shared" si="423"/>
        <v>0.73669826506251945</v>
      </c>
      <c r="CG94" s="104">
        <f t="shared" si="423"/>
        <v>3.9460206079569997</v>
      </c>
      <c r="CH94" s="122">
        <f t="shared" si="423"/>
        <v>5.1487621394597722</v>
      </c>
      <c r="CJ94" s="222">
        <f>[1]LCIA_BAU!I367</f>
        <v>2.6607649312808002E-2</v>
      </c>
      <c r="CK94" s="223">
        <f>[1]LCIA_reshoring!I462</f>
        <v>0</v>
      </c>
      <c r="CL94" s="223">
        <f>'[1]LCIA_ally-shoring'!I462</f>
        <v>2.6607649312808002E-2</v>
      </c>
      <c r="CM94" s="159" t="str">
        <f t="shared" si="448"/>
        <v>Hungary</v>
      </c>
      <c r="CN94" s="104" t="e">
        <f t="shared" ca="1" si="449"/>
        <v>#NAME?</v>
      </c>
      <c r="CO94" s="104" t="e">
        <f t="shared" ca="1" si="449"/>
        <v>#NAME?</v>
      </c>
      <c r="CP94" s="104" t="e">
        <f t="shared" ca="1" si="449"/>
        <v>#NAME?</v>
      </c>
      <c r="CQ94" s="104" t="e">
        <f t="shared" ca="1" si="449"/>
        <v>#NAME?</v>
      </c>
      <c r="CR94" s="104" t="e">
        <f t="shared" ca="1" si="449"/>
        <v>#NAME?</v>
      </c>
      <c r="CS94" s="104" t="e">
        <f t="shared" ca="1" si="449"/>
        <v>#NAME?</v>
      </c>
      <c r="CT94" s="104" t="e">
        <f t="shared" ca="1" si="449"/>
        <v>#NAME?</v>
      </c>
      <c r="CU94" s="104" t="e">
        <f t="shared" ca="1" si="449"/>
        <v>#NAME?</v>
      </c>
      <c r="CV94" s="104" t="e">
        <f t="shared" ca="1" si="449"/>
        <v>#NAME?</v>
      </c>
      <c r="CW94" s="104" t="e">
        <f t="shared" ca="1" si="449"/>
        <v>#NAME?</v>
      </c>
      <c r="CX94" s="104" t="e">
        <f t="shared" ca="1" si="449"/>
        <v>#NAME?</v>
      </c>
      <c r="CY94" s="104" t="e">
        <f t="shared" ca="1" si="449"/>
        <v>#NAME?</v>
      </c>
      <c r="CZ94" s="104" t="e">
        <f t="shared" ca="1" si="449"/>
        <v>#NAME?</v>
      </c>
      <c r="DA94" s="104" t="e">
        <f t="shared" ca="1" si="449"/>
        <v>#NAME?</v>
      </c>
      <c r="DB94" s="104" t="e">
        <f t="shared" ca="1" si="449"/>
        <v>#NAME?</v>
      </c>
      <c r="DC94" s="122" t="e">
        <f t="shared" ca="1" si="449"/>
        <v>#NAME?</v>
      </c>
      <c r="DE94" s="203"/>
      <c r="DF94" s="203"/>
      <c r="DG94" s="214">
        <f t="shared" si="439"/>
        <v>0.25862068965517243</v>
      </c>
      <c r="DH94" s="179" t="str">
        <f t="shared" si="424"/>
        <v>KR</v>
      </c>
      <c r="DI94" s="104">
        <f t="shared" si="440"/>
        <v>0.39499504199999996</v>
      </c>
      <c r="DJ94" s="104">
        <f t="shared" si="440"/>
        <v>0.38954683452413785</v>
      </c>
      <c r="DK94" s="104">
        <f t="shared" si="440"/>
        <v>0.35549553779999998</v>
      </c>
      <c r="DL94" s="104">
        <f t="shared" si="440"/>
        <v>0.57316845210905165</v>
      </c>
      <c r="DM94" s="104">
        <f t="shared" si="440"/>
        <v>0.36775400462068969</v>
      </c>
      <c r="DN94" s="104">
        <f t="shared" si="440"/>
        <v>0.35140938219310347</v>
      </c>
      <c r="DO94" s="104">
        <f t="shared" si="440"/>
        <v>1.4859110966614417</v>
      </c>
      <c r="DP94" s="104">
        <f t="shared" si="440"/>
        <v>3.1014246303058224</v>
      </c>
      <c r="DQ94" s="104">
        <f t="shared" si="440"/>
        <v>0.74231826858620709</v>
      </c>
      <c r="DR94" s="104">
        <f t="shared" si="440"/>
        <v>0.73005980176551732</v>
      </c>
      <c r="DS94" s="104">
        <f t="shared" si="440"/>
        <v>0.66740541579310331</v>
      </c>
      <c r="DT94" s="104">
        <f t="shared" si="440"/>
        <v>0.95528075351508601</v>
      </c>
      <c r="DU94" s="104">
        <f t="shared" si="440"/>
        <v>0.68919824569655175</v>
      </c>
      <c r="DV94" s="104">
        <f t="shared" si="440"/>
        <v>0.6592331045793105</v>
      </c>
      <c r="DW94" s="104">
        <f t="shared" si="440"/>
        <v>2.0844768644315024</v>
      </c>
      <c r="DX94" s="122">
        <f t="shared" si="440"/>
        <v>2.9780583170080588</v>
      </c>
      <c r="DZ94" s="203"/>
      <c r="EA94" s="203"/>
      <c r="EB94" s="214">
        <f t="shared" si="400"/>
        <v>2.6977917967250645E-2</v>
      </c>
      <c r="EC94" s="179" t="str">
        <f t="shared" si="400"/>
        <v>KR</v>
      </c>
      <c r="ED94" s="104">
        <f t="shared" si="441"/>
        <v>1.705804764339562</v>
      </c>
      <c r="EE94" s="104">
        <f t="shared" si="441"/>
        <v>1.7213672167027498</v>
      </c>
      <c r="EF94" s="104">
        <f t="shared" si="441"/>
        <v>1.660181967771178</v>
      </c>
      <c r="EG94" s="104">
        <f t="shared" si="441"/>
        <v>0.60220805749795381</v>
      </c>
      <c r="EH94" s="104">
        <f t="shared" si="441"/>
        <v>1.6968286926576353</v>
      </c>
      <c r="EI94" s="104">
        <f t="shared" si="441"/>
        <v>1.6463392959907857</v>
      </c>
      <c r="EJ94" s="104">
        <f t="shared" si="441"/>
        <v>3.1324906608410599</v>
      </c>
      <c r="EK94" s="104">
        <f t="shared" si="441"/>
        <v>4.5265705835899226</v>
      </c>
      <c r="EL94" s="104">
        <f t="shared" si="441"/>
        <v>2.6820148051834538</v>
      </c>
      <c r="EM94" s="104">
        <f t="shared" si="441"/>
        <v>2.6859157736553523</v>
      </c>
      <c r="EN94" s="104">
        <f t="shared" si="441"/>
        <v>2.5942544472082263</v>
      </c>
      <c r="EO94" s="104">
        <f t="shared" si="441"/>
        <v>1.0914220253807834</v>
      </c>
      <c r="EP94" s="104">
        <f t="shared" si="441"/>
        <v>2.6367364588103634</v>
      </c>
      <c r="EQ94" s="104">
        <f t="shared" si="441"/>
        <v>2.5692148528378218</v>
      </c>
      <c r="ER94" s="104">
        <f t="shared" si="441"/>
        <v>5.0291799935124919</v>
      </c>
      <c r="ES94" s="122">
        <f t="shared" si="441"/>
        <v>6.6226613310723925</v>
      </c>
      <c r="EU94" s="203"/>
      <c r="EV94" s="203"/>
      <c r="EW94" s="214">
        <f t="shared" si="403"/>
        <v>1.4753449048443543E-2</v>
      </c>
      <c r="EX94" s="179" t="str">
        <f t="shared" si="403"/>
        <v>KR</v>
      </c>
      <c r="EY94" s="104">
        <f t="shared" si="442"/>
        <v>16.518743775363511</v>
      </c>
      <c r="EZ94" s="104">
        <f t="shared" si="442"/>
        <v>16.542630412111016</v>
      </c>
      <c r="FA94" s="104">
        <f t="shared" si="442"/>
        <v>16.227631497129696</v>
      </c>
      <c r="FB94" s="104">
        <f t="shared" si="442"/>
        <v>5.0195059417904559</v>
      </c>
      <c r="FC94" s="104">
        <f t="shared" si="442"/>
        <v>16.327665525499235</v>
      </c>
      <c r="FD94" s="104">
        <f t="shared" si="442"/>
        <v>16.233553364243338</v>
      </c>
      <c r="FE94" s="104">
        <f t="shared" si="442"/>
        <v>20.03730703301369</v>
      </c>
      <c r="FF94" s="104">
        <f t="shared" si="442"/>
        <v>47.716355889997033</v>
      </c>
      <c r="FG94" s="104">
        <f t="shared" si="442"/>
        <v>22.544322342501111</v>
      </c>
      <c r="FH94" s="104">
        <f t="shared" si="442"/>
        <v>22.608242507425725</v>
      </c>
      <c r="FI94" s="104">
        <f t="shared" si="442"/>
        <v>22.084484481269946</v>
      </c>
      <c r="FJ94" s="104">
        <f t="shared" si="442"/>
        <v>9.2923930700733024</v>
      </c>
      <c r="FK94" s="104">
        <f t="shared" si="442"/>
        <v>22.26854760074125</v>
      </c>
      <c r="FL94" s="104">
        <f t="shared" si="442"/>
        <v>22.065468818372128</v>
      </c>
      <c r="FM94" s="104">
        <f t="shared" si="442"/>
        <v>28.31094258877253</v>
      </c>
      <c r="FN94" s="122">
        <f t="shared" si="442"/>
        <v>53.843720798149739</v>
      </c>
      <c r="FP94" s="203"/>
      <c r="FQ94" s="203"/>
      <c r="FR94" s="214">
        <f t="shared" si="443"/>
        <v>0.1714285714285714</v>
      </c>
      <c r="FS94" s="179" t="str">
        <f t="shared" si="428"/>
        <v>KR</v>
      </c>
      <c r="FT94" s="104">
        <f t="shared" si="444"/>
        <v>0.99672588288000008</v>
      </c>
      <c r="FU94" s="104">
        <f t="shared" si="444"/>
        <v>0.98090483711999987</v>
      </c>
      <c r="FV94" s="104">
        <f t="shared" si="444"/>
        <v>0.89863539916800006</v>
      </c>
      <c r="FW94" s="104">
        <f t="shared" si="444"/>
        <v>1.3790019010560002</v>
      </c>
      <c r="FX94" s="104">
        <f t="shared" si="444"/>
        <v>0.92711328153599981</v>
      </c>
      <c r="FY94" s="104">
        <f t="shared" si="444"/>
        <v>0.88914277171199996</v>
      </c>
      <c r="FZ94" s="104">
        <f t="shared" si="444"/>
        <v>2.8717371963040574</v>
      </c>
      <c r="GA94" s="104">
        <f t="shared" si="444"/>
        <v>5.9847113226688062</v>
      </c>
      <c r="GB94" s="104">
        <f t="shared" si="444"/>
        <v>1.8415697264639996</v>
      </c>
      <c r="GC94" s="104">
        <f t="shared" si="444"/>
        <v>1.813091844096</v>
      </c>
      <c r="GD94" s="104">
        <f t="shared" si="444"/>
        <v>1.6612098047999999</v>
      </c>
      <c r="GE94" s="104">
        <f t="shared" si="444"/>
        <v>0.64353422049279996</v>
      </c>
      <c r="GF94" s="104">
        <f t="shared" si="444"/>
        <v>1.7150013603840002</v>
      </c>
      <c r="GG94" s="104">
        <f t="shared" si="444"/>
        <v>1.6422245498880002</v>
      </c>
      <c r="GH94" s="104">
        <f t="shared" si="444"/>
        <v>4.0306399343823056</v>
      </c>
      <c r="GI94" s="122">
        <f t="shared" si="444"/>
        <v>5.7457993686978996</v>
      </c>
      <c r="GK94" s="203"/>
      <c r="GL94" s="203"/>
      <c r="GM94" s="214">
        <f t="shared" si="407"/>
        <v>2.6977917967250645E-2</v>
      </c>
      <c r="GN94" s="179" t="str">
        <f t="shared" si="407"/>
        <v>KR</v>
      </c>
      <c r="GO94" s="104">
        <f t="shared" si="445"/>
        <v>2.1686661990481331</v>
      </c>
      <c r="GP94" s="104">
        <f t="shared" si="445"/>
        <v>2.1804524283907858</v>
      </c>
      <c r="GQ94" s="104">
        <f t="shared" si="445"/>
        <v>2.1097350523348686</v>
      </c>
      <c r="GR94" s="104">
        <f t="shared" si="445"/>
        <v>0.15331920003234312</v>
      </c>
      <c r="GS94" s="104">
        <f t="shared" si="445"/>
        <v>2.1333075110201745</v>
      </c>
      <c r="GT94" s="104">
        <f t="shared" si="445"/>
        <v>2.1097350523348686</v>
      </c>
      <c r="GU94" s="104">
        <f t="shared" si="445"/>
        <v>3.1628850134179802</v>
      </c>
      <c r="GV94" s="104">
        <f t="shared" si="445"/>
        <v>3.0132292562836112</v>
      </c>
      <c r="GW94" s="104">
        <f t="shared" si="445"/>
        <v>3.2058543812015876</v>
      </c>
      <c r="GX94" s="104">
        <f t="shared" si="445"/>
        <v>3.2176406105442412</v>
      </c>
      <c r="GY94" s="104">
        <f t="shared" si="445"/>
        <v>3.13513700514567</v>
      </c>
      <c r="GZ94" s="104">
        <f t="shared" si="445"/>
        <v>0.54756857154408256</v>
      </c>
      <c r="HA94" s="104">
        <f t="shared" si="445"/>
        <v>3.1704956931736294</v>
      </c>
      <c r="HB94" s="104">
        <f t="shared" si="445"/>
        <v>3.1233507758030177</v>
      </c>
      <c r="HC94" s="104">
        <f t="shared" si="445"/>
        <v>4.4838148431606939</v>
      </c>
      <c r="HD94" s="122">
        <f t="shared" si="445"/>
        <v>3.952406048535384</v>
      </c>
      <c r="HF94" s="203"/>
      <c r="HG94" s="203"/>
      <c r="HH94" s="214">
        <f t="shared" si="410"/>
        <v>1.4753449048443543E-2</v>
      </c>
      <c r="HI94" s="179" t="str">
        <f t="shared" si="410"/>
        <v>KR</v>
      </c>
      <c r="HJ94" s="104">
        <f t="shared" si="446"/>
        <v>0.78584631788888737</v>
      </c>
      <c r="HK94" s="104">
        <f t="shared" si="446"/>
        <v>0.77551270945077444</v>
      </c>
      <c r="HL94" s="104">
        <f t="shared" si="446"/>
        <v>0.79667200291929152</v>
      </c>
      <c r="HM94" s="104">
        <f t="shared" si="446"/>
        <v>0.72581297362937325</v>
      </c>
      <c r="HN94" s="104">
        <f t="shared" si="446"/>
        <v>0.78584631788888737</v>
      </c>
      <c r="HO94" s="104">
        <f t="shared" si="446"/>
        <v>0.79716407951158275</v>
      </c>
      <c r="HP94" s="104">
        <f t="shared" si="446"/>
        <v>1.6611170902814034</v>
      </c>
      <c r="HQ94" s="104">
        <f t="shared" si="446"/>
        <v>1.633683223782832</v>
      </c>
      <c r="HR94" s="104">
        <f t="shared" si="446"/>
        <v>1.2853040590643543</v>
      </c>
      <c r="HS94" s="104">
        <f t="shared" si="446"/>
        <v>1.284811982472063</v>
      </c>
      <c r="HT94" s="104">
        <f t="shared" si="446"/>
        <v>1.3064633525328717</v>
      </c>
      <c r="HU94" s="104">
        <f t="shared" si="446"/>
        <v>0.72581297362937325</v>
      </c>
      <c r="HV94" s="104">
        <f t="shared" si="446"/>
        <v>1.2853040590643543</v>
      </c>
      <c r="HW94" s="104">
        <f t="shared" si="446"/>
        <v>1.3064633525328717</v>
      </c>
      <c r="HX94" s="104">
        <f t="shared" si="446"/>
        <v>2.0111361926902278</v>
      </c>
      <c r="HY94" s="122">
        <f t="shared" si="446"/>
        <v>1.9143497163222625</v>
      </c>
      <c r="IA94" s="203"/>
      <c r="IB94" s="203"/>
      <c r="IC94" s="214">
        <f t="shared" si="413"/>
        <v>1.4753449048443543E-2</v>
      </c>
      <c r="ID94" s="179" t="str">
        <f t="shared" si="413"/>
        <v>KR</v>
      </c>
      <c r="IE94" s="104">
        <f t="shared" si="447"/>
        <v>0.54817332381228601</v>
      </c>
      <c r="IF94" s="104">
        <f t="shared" si="447"/>
        <v>0.5521099365506148</v>
      </c>
      <c r="IG94" s="104">
        <f t="shared" si="447"/>
        <v>0.53291894945126173</v>
      </c>
      <c r="IH94" s="104">
        <f t="shared" si="447"/>
        <v>0</v>
      </c>
      <c r="II94" s="104">
        <f t="shared" si="447"/>
        <v>0.54226840470479276</v>
      </c>
      <c r="IJ94" s="104">
        <f t="shared" si="447"/>
        <v>0.52849026012064193</v>
      </c>
      <c r="IK94" s="104">
        <f t="shared" si="447"/>
        <v>0.70317745038398261</v>
      </c>
      <c r="IL94" s="104">
        <f t="shared" si="447"/>
        <v>0.78591695068862755</v>
      </c>
      <c r="IM94" s="104">
        <f t="shared" si="447"/>
        <v>0.91132584892311819</v>
      </c>
      <c r="IN94" s="104">
        <f t="shared" si="447"/>
        <v>0.92165945736123112</v>
      </c>
      <c r="IO94" s="104">
        <f t="shared" si="447"/>
        <v>0.87983294701648762</v>
      </c>
      <c r="IP94" s="104">
        <f t="shared" si="447"/>
        <v>0</v>
      </c>
      <c r="IQ94" s="104">
        <f t="shared" si="447"/>
        <v>0.90148431707729593</v>
      </c>
      <c r="IR94" s="104">
        <f t="shared" si="447"/>
        <v>0.87097556835524781</v>
      </c>
      <c r="IS94" s="104">
        <f t="shared" si="447"/>
        <v>1.2277310977662954</v>
      </c>
      <c r="IT94" s="122">
        <f t="shared" si="447"/>
        <v>1.2084223615255314</v>
      </c>
    </row>
    <row r="95" spans="4:254" x14ac:dyDescent="0.2">
      <c r="D95" s="203"/>
      <c r="E95" s="203"/>
      <c r="F95" s="218">
        <f t="shared" si="433"/>
        <v>0.17241379310344829</v>
      </c>
      <c r="G95" s="184" t="str">
        <f t="shared" si="416"/>
        <v>RER</v>
      </c>
      <c r="H95" s="128">
        <f t="shared" si="417"/>
        <v>24.310983977491833</v>
      </c>
      <c r="I95" s="128">
        <f t="shared" si="417"/>
        <v>22.406338538366096</v>
      </c>
      <c r="J95" s="128">
        <f t="shared" si="417"/>
        <v>22.306979424133946</v>
      </c>
      <c r="K95" s="128">
        <f t="shared" si="417"/>
        <v>33.098731907070686</v>
      </c>
      <c r="L95" s="128">
        <f t="shared" si="417"/>
        <v>21.576850343916156</v>
      </c>
      <c r="M95" s="128">
        <f t="shared" si="417"/>
        <v>21.78373702094715</v>
      </c>
      <c r="N95" s="128">
        <f t="shared" si="417"/>
        <v>17.412546815183585</v>
      </c>
      <c r="O95" s="128">
        <f t="shared" si="417"/>
        <v>15.259783577237666</v>
      </c>
      <c r="P95" s="128">
        <f t="shared" si="417"/>
        <v>47.690918716687946</v>
      </c>
      <c r="Q95" s="128">
        <f t="shared" si="417"/>
        <v>43.938771463409495</v>
      </c>
      <c r="R95" s="128">
        <f t="shared" si="417"/>
        <v>43.765292557183137</v>
      </c>
      <c r="S95" s="128">
        <f t="shared" si="417"/>
        <v>64.467399972472123</v>
      </c>
      <c r="T95" s="128">
        <f t="shared" si="417"/>
        <v>42.315996691490653</v>
      </c>
      <c r="U95" s="128">
        <f t="shared" si="417"/>
        <v>42.732445508416518</v>
      </c>
      <c r="V95" s="128">
        <f t="shared" si="417"/>
        <v>32.149625934309228</v>
      </c>
      <c r="W95" s="129">
        <f t="shared" si="417"/>
        <v>19.395920026595661</v>
      </c>
      <c r="Y95" s="203"/>
      <c r="Z95" s="203"/>
      <c r="AA95" s="218">
        <f t="shared" si="434"/>
        <v>0</v>
      </c>
      <c r="AB95" s="184" t="str">
        <f t="shared" si="418"/>
        <v>RER</v>
      </c>
      <c r="AC95" s="128">
        <f t="shared" si="419"/>
        <v>16.962955443514996</v>
      </c>
      <c r="AD95" s="128">
        <f t="shared" si="419"/>
        <v>17.359018654017895</v>
      </c>
      <c r="AE95" s="128">
        <f t="shared" si="419"/>
        <v>16.93530110170083</v>
      </c>
      <c r="AF95" s="128">
        <f t="shared" si="419"/>
        <v>20.164774191692764</v>
      </c>
      <c r="AG95" s="128">
        <f t="shared" si="419"/>
        <v>17.19939059536112</v>
      </c>
      <c r="AH95" s="128">
        <f t="shared" si="419"/>
        <v>16.910582666038163</v>
      </c>
      <c r="AI95" s="128">
        <f t="shared" si="419"/>
        <v>13.501407573892431</v>
      </c>
      <c r="AJ95" s="128">
        <f t="shared" si="419"/>
        <v>26.147835067942054</v>
      </c>
      <c r="AK95" s="128">
        <f t="shared" si="419"/>
        <v>32.561188059830855</v>
      </c>
      <c r="AL95" s="128">
        <f t="shared" si="419"/>
        <v>33.339061130004346</v>
      </c>
      <c r="AM95" s="128">
        <f t="shared" si="419"/>
        <v>32.529934865314843</v>
      </c>
      <c r="AN95" s="128">
        <f t="shared" si="419"/>
        <v>10.712730092684717</v>
      </c>
      <c r="AO95" s="128">
        <f t="shared" si="419"/>
        <v>33.042771375327561</v>
      </c>
      <c r="AP95" s="128">
        <f t="shared" si="419"/>
        <v>32.476946494612697</v>
      </c>
      <c r="AQ95" s="128">
        <f t="shared" si="419"/>
        <v>20.893924795231545</v>
      </c>
      <c r="AR95" s="129">
        <f t="shared" si="419"/>
        <v>30.189322826946366</v>
      </c>
      <c r="AT95" s="203"/>
      <c r="AU95" s="203"/>
      <c r="AV95" s="218">
        <f t="shared" si="435"/>
        <v>0.48571428571428577</v>
      </c>
      <c r="AW95" s="184" t="str">
        <f t="shared" si="420"/>
        <v>RER</v>
      </c>
      <c r="AX95" s="128">
        <f t="shared" si="421"/>
        <v>5.5261330303309961</v>
      </c>
      <c r="AY95" s="128">
        <f t="shared" si="421"/>
        <v>5.4551030427946081</v>
      </c>
      <c r="AZ95" s="128">
        <f t="shared" si="421"/>
        <v>5.2846310727072767</v>
      </c>
      <c r="BA95" s="128">
        <f t="shared" si="421"/>
        <v>9.280067871629111</v>
      </c>
      <c r="BB95" s="128">
        <f t="shared" si="421"/>
        <v>5.2988370702145549</v>
      </c>
      <c r="BC95" s="128">
        <f t="shared" si="421"/>
        <v>5.2562190776927213</v>
      </c>
      <c r="BD95" s="128">
        <f t="shared" si="421"/>
        <v>17.925983307343486</v>
      </c>
      <c r="BE95" s="128">
        <f t="shared" si="421"/>
        <v>19.316074387901388</v>
      </c>
      <c r="BF95" s="128">
        <f t="shared" si="421"/>
        <v>10.768146110516444</v>
      </c>
      <c r="BG95" s="128">
        <f t="shared" si="421"/>
        <v>10.626086135443666</v>
      </c>
      <c r="BH95" s="128">
        <f t="shared" si="421"/>
        <v>10.299348192776277</v>
      </c>
      <c r="BI95" s="128">
        <f t="shared" si="421"/>
        <v>17.871440822436654</v>
      </c>
      <c r="BJ95" s="128">
        <f t="shared" si="421"/>
        <v>10.327760187790837</v>
      </c>
      <c r="BK95" s="128">
        <f t="shared" si="421"/>
        <v>10.228318205239891</v>
      </c>
      <c r="BL95" s="128">
        <f t="shared" si="421"/>
        <v>34.473667945293009</v>
      </c>
      <c r="BM95" s="129">
        <f t="shared" si="421"/>
        <v>29.262282896617339</v>
      </c>
      <c r="BO95" s="203"/>
      <c r="BP95" s="203"/>
      <c r="BQ95" s="218">
        <f t="shared" si="436"/>
        <v>3.5087719298245612E-2</v>
      </c>
      <c r="BR95" s="184" t="str">
        <f t="shared" si="422"/>
        <v>RER</v>
      </c>
      <c r="BS95" s="128">
        <f t="shared" si="423"/>
        <v>0.43869896052161722</v>
      </c>
      <c r="BT95" s="128">
        <f t="shared" si="423"/>
        <v>0.52837431978630733</v>
      </c>
      <c r="BU95" s="128">
        <f t="shared" si="423"/>
        <v>0.39395006837369273</v>
      </c>
      <c r="BV95" s="128">
        <f t="shared" si="423"/>
        <v>0.68062265869633409</v>
      </c>
      <c r="BW95" s="128">
        <f t="shared" si="423"/>
        <v>0.49809778759892193</v>
      </c>
      <c r="BX95" s="128">
        <f t="shared" si="423"/>
        <v>0.38915554421498644</v>
      </c>
      <c r="BY95" s="128">
        <f t="shared" si="423"/>
        <v>2.8210347229063948</v>
      </c>
      <c r="BZ95" s="128">
        <f t="shared" si="423"/>
        <v>3.9426574841513804</v>
      </c>
      <c r="CA95" s="128">
        <f t="shared" si="423"/>
        <v>0.83424720361487836</v>
      </c>
      <c r="CB95" s="128">
        <f t="shared" si="423"/>
        <v>1.0049855361554716</v>
      </c>
      <c r="CC95" s="128">
        <f t="shared" si="423"/>
        <v>0.74954394347773567</v>
      </c>
      <c r="CD95" s="128">
        <f t="shared" si="423"/>
        <v>1.1343710978272237</v>
      </c>
      <c r="CE95" s="128">
        <f t="shared" si="423"/>
        <v>0.94736245876657654</v>
      </c>
      <c r="CF95" s="128">
        <f t="shared" si="423"/>
        <v>0.73995489516032353</v>
      </c>
      <c r="CG95" s="128">
        <f t="shared" si="423"/>
        <v>3.9634642888883471</v>
      </c>
      <c r="CH95" s="129">
        <f t="shared" si="423"/>
        <v>5.1715226298056747</v>
      </c>
      <c r="CJ95" s="222">
        <f>[1]LCIA_BAU!I368</f>
        <v>6.8727063945112937E-2</v>
      </c>
      <c r="CK95" s="223">
        <f>[1]LCIA_reshoring!I463</f>
        <v>7.5821578605297549E-2</v>
      </c>
      <c r="CL95" s="223">
        <f>'[1]LCIA_ally-shoring'!I463</f>
        <v>6.8727063945112937E-2</v>
      </c>
      <c r="CM95" s="159" t="str">
        <f t="shared" si="448"/>
        <v>MI, US</v>
      </c>
      <c r="CN95" s="104" t="e">
        <f t="shared" ca="1" si="449"/>
        <v>#NAME?</v>
      </c>
      <c r="CO95" s="104" t="e">
        <f t="shared" ca="1" si="449"/>
        <v>#NAME?</v>
      </c>
      <c r="CP95" s="104" t="e">
        <f t="shared" ca="1" si="449"/>
        <v>#NAME?</v>
      </c>
      <c r="CQ95" s="104" t="e">
        <f t="shared" ca="1" si="449"/>
        <v>#NAME?</v>
      </c>
      <c r="CR95" s="104" t="e">
        <f t="shared" ca="1" si="449"/>
        <v>#NAME?</v>
      </c>
      <c r="CS95" s="104" t="e">
        <f t="shared" ca="1" si="449"/>
        <v>#NAME?</v>
      </c>
      <c r="CT95" s="104" t="e">
        <f t="shared" ca="1" si="449"/>
        <v>#NAME?</v>
      </c>
      <c r="CU95" s="104" t="e">
        <f t="shared" ca="1" si="449"/>
        <v>#NAME?</v>
      </c>
      <c r="CV95" s="104" t="e">
        <f t="shared" ca="1" si="449"/>
        <v>#NAME?</v>
      </c>
      <c r="CW95" s="104" t="e">
        <f t="shared" ca="1" si="449"/>
        <v>#NAME?</v>
      </c>
      <c r="CX95" s="104" t="e">
        <f t="shared" ca="1" si="449"/>
        <v>#NAME?</v>
      </c>
      <c r="CY95" s="104" t="e">
        <f t="shared" ca="1" si="449"/>
        <v>#NAME?</v>
      </c>
      <c r="CZ95" s="104" t="e">
        <f t="shared" ca="1" si="449"/>
        <v>#NAME?</v>
      </c>
      <c r="DA95" s="104" t="e">
        <f t="shared" ca="1" si="449"/>
        <v>#NAME?</v>
      </c>
      <c r="DB95" s="104" t="e">
        <f t="shared" ca="1" si="449"/>
        <v>#NAME?</v>
      </c>
      <c r="DC95" s="122" t="e">
        <f t="shared" ca="1" si="449"/>
        <v>#NAME?</v>
      </c>
      <c r="DE95" s="203"/>
      <c r="DF95" s="203"/>
      <c r="DG95" s="218">
        <f t="shared" si="439"/>
        <v>0.17241379310344829</v>
      </c>
      <c r="DH95" s="184" t="str">
        <f t="shared" si="424"/>
        <v>RER</v>
      </c>
      <c r="DI95" s="128">
        <f t="shared" si="440"/>
        <v>0.41454925199999992</v>
      </c>
      <c r="DJ95" s="128">
        <f t="shared" si="440"/>
        <v>0.4088313312827585</v>
      </c>
      <c r="DK95" s="128">
        <f t="shared" si="440"/>
        <v>0.37309432679999999</v>
      </c>
      <c r="DL95" s="128">
        <f t="shared" si="440"/>
        <v>0.60154312795603448</v>
      </c>
      <c r="DM95" s="128">
        <f t="shared" si="440"/>
        <v>0.38595964841379315</v>
      </c>
      <c r="DN95" s="128">
        <f t="shared" si="440"/>
        <v>0.368805886262069</v>
      </c>
      <c r="DO95" s="128">
        <f t="shared" si="440"/>
        <v>1.5594710519417112</v>
      </c>
      <c r="DP95" s="128">
        <f t="shared" si="440"/>
        <v>3.2549605030932391</v>
      </c>
      <c r="DQ95" s="128">
        <f t="shared" si="440"/>
        <v>0.77906669772413806</v>
      </c>
      <c r="DR95" s="128">
        <f t="shared" si="440"/>
        <v>0.76620137611034478</v>
      </c>
      <c r="DS95" s="128">
        <f t="shared" si="440"/>
        <v>0.70044528786206894</v>
      </c>
      <c r="DT95" s="128">
        <f t="shared" si="440"/>
        <v>1.0025718799267238</v>
      </c>
      <c r="DU95" s="128">
        <f t="shared" si="440"/>
        <v>0.72331697073103451</v>
      </c>
      <c r="DV95" s="128">
        <f t="shared" si="440"/>
        <v>0.69186840678620698</v>
      </c>
      <c r="DW95" s="128">
        <f t="shared" si="440"/>
        <v>2.18766878841326</v>
      </c>
      <c r="DX95" s="129">
        <f t="shared" si="440"/>
        <v>3.1254869465629134</v>
      </c>
      <c r="DZ95" s="203"/>
      <c r="EA95" s="203"/>
      <c r="EB95" s="218">
        <f t="shared" si="400"/>
        <v>6.6590625324578406E-2</v>
      </c>
      <c r="EC95" s="184" t="str">
        <f t="shared" si="400"/>
        <v>RER</v>
      </c>
      <c r="ED95" s="128">
        <f t="shared" si="441"/>
        <v>1.7133454026170991</v>
      </c>
      <c r="EE95" s="128">
        <f t="shared" si="441"/>
        <v>1.7289766499716221</v>
      </c>
      <c r="EF95" s="128">
        <f t="shared" si="441"/>
        <v>1.6675209270445737</v>
      </c>
      <c r="EG95" s="128">
        <f t="shared" si="441"/>
        <v>0.60487016351638112</v>
      </c>
      <c r="EH95" s="128">
        <f t="shared" si="441"/>
        <v>1.7043296515350903</v>
      </c>
      <c r="EI95" s="128">
        <f t="shared" si="441"/>
        <v>1.6536170626922806</v>
      </c>
      <c r="EJ95" s="128">
        <f t="shared" si="441"/>
        <v>3.1463380714445304</v>
      </c>
      <c r="EK95" s="128">
        <f t="shared" si="441"/>
        <v>4.5465806293596138</v>
      </c>
      <c r="EL95" s="128">
        <f t="shared" si="441"/>
        <v>2.6938708533805746</v>
      </c>
      <c r="EM95" s="128">
        <f t="shared" si="441"/>
        <v>2.6977890663770481</v>
      </c>
      <c r="EN95" s="128">
        <f t="shared" si="441"/>
        <v>2.6057225441412677</v>
      </c>
      <c r="EO95" s="128">
        <f t="shared" si="441"/>
        <v>1.0962467385446724</v>
      </c>
      <c r="EP95" s="128">
        <f t="shared" si="441"/>
        <v>2.6483923506713416</v>
      </c>
      <c r="EQ95" s="128">
        <f t="shared" si="441"/>
        <v>2.5805722603603805</v>
      </c>
      <c r="ER95" s="128">
        <f t="shared" si="441"/>
        <v>5.0514118619868356</v>
      </c>
      <c r="ES95" s="129">
        <f t="shared" si="441"/>
        <v>6.6519373036668208</v>
      </c>
      <c r="EU95" s="203"/>
      <c r="EV95" s="203"/>
      <c r="EW95" s="218">
        <f t="shared" si="403"/>
        <v>7.8815094243385508E-2</v>
      </c>
      <c r="EX95" s="184" t="str">
        <f t="shared" si="403"/>
        <v>RER</v>
      </c>
      <c r="EY95" s="128" t="e">
        <f t="shared" ca="1" si="442"/>
        <v>#NAME?</v>
      </c>
      <c r="EZ95" s="128" t="e">
        <f t="shared" ca="1" si="442"/>
        <v>#NAME?</v>
      </c>
      <c r="FA95" s="128" t="e">
        <f t="shared" ca="1" si="442"/>
        <v>#NAME?</v>
      </c>
      <c r="FB95" s="128" t="e">
        <f t="shared" ca="1" si="442"/>
        <v>#NAME?</v>
      </c>
      <c r="FC95" s="128" t="e">
        <f t="shared" ca="1" si="442"/>
        <v>#NAME?</v>
      </c>
      <c r="FD95" s="128" t="e">
        <f t="shared" ca="1" si="442"/>
        <v>#NAME?</v>
      </c>
      <c r="FE95" s="128" t="e">
        <f t="shared" ca="1" si="442"/>
        <v>#NAME?</v>
      </c>
      <c r="FF95" s="128" t="e">
        <f t="shared" ca="1" si="442"/>
        <v>#NAME?</v>
      </c>
      <c r="FG95" s="128" t="e">
        <f t="shared" ca="1" si="442"/>
        <v>#NAME?</v>
      </c>
      <c r="FH95" s="128" t="e">
        <f t="shared" ca="1" si="442"/>
        <v>#NAME?</v>
      </c>
      <c r="FI95" s="128" t="e">
        <f t="shared" ca="1" si="442"/>
        <v>#NAME?</v>
      </c>
      <c r="FJ95" s="128" t="e">
        <f t="shared" ca="1" si="442"/>
        <v>#NAME?</v>
      </c>
      <c r="FK95" s="128" t="e">
        <f t="shared" ca="1" si="442"/>
        <v>#NAME?</v>
      </c>
      <c r="FL95" s="128" t="e">
        <f t="shared" ca="1" si="442"/>
        <v>#NAME?</v>
      </c>
      <c r="FM95" s="128" t="e">
        <f t="shared" ca="1" si="442"/>
        <v>#NAME?</v>
      </c>
      <c r="FN95" s="129" t="e">
        <f t="shared" ca="1" si="442"/>
        <v>#NAME?</v>
      </c>
      <c r="FP95" s="203"/>
      <c r="FQ95" s="203"/>
      <c r="FR95" s="218">
        <f t="shared" si="443"/>
        <v>0</v>
      </c>
      <c r="FS95" s="184" t="str">
        <f t="shared" si="428"/>
        <v>RER</v>
      </c>
      <c r="FT95" s="128">
        <f t="shared" si="444"/>
        <v>1.0901689344000001</v>
      </c>
      <c r="FU95" s="128">
        <f t="shared" si="444"/>
        <v>1.0728646655999998</v>
      </c>
      <c r="FV95" s="128">
        <f t="shared" si="444"/>
        <v>0.98288246784</v>
      </c>
      <c r="FW95" s="128">
        <f t="shared" si="444"/>
        <v>1.5082833292800002</v>
      </c>
      <c r="FX95" s="128">
        <f t="shared" si="444"/>
        <v>1.0140301516799999</v>
      </c>
      <c r="FY95" s="128">
        <f t="shared" si="444"/>
        <v>0.97249990655999996</v>
      </c>
      <c r="FZ95" s="128">
        <f t="shared" si="444"/>
        <v>3.1409625584575629</v>
      </c>
      <c r="GA95" s="128">
        <f t="shared" si="444"/>
        <v>6.5457780091690063</v>
      </c>
      <c r="GB95" s="128">
        <f t="shared" si="444"/>
        <v>2.0142168883199996</v>
      </c>
      <c r="GC95" s="128">
        <f t="shared" si="444"/>
        <v>1.98306920448</v>
      </c>
      <c r="GD95" s="128">
        <f t="shared" si="444"/>
        <v>1.8169482239999999</v>
      </c>
      <c r="GE95" s="128">
        <f t="shared" si="444"/>
        <v>0.70386555366399994</v>
      </c>
      <c r="GF95" s="128">
        <f t="shared" si="444"/>
        <v>1.8757827379200001</v>
      </c>
      <c r="GG95" s="128">
        <f t="shared" si="444"/>
        <v>1.7961831014400003</v>
      </c>
      <c r="GH95" s="128">
        <f t="shared" si="444"/>
        <v>4.4085124282306474</v>
      </c>
      <c r="GI95" s="129">
        <f t="shared" si="444"/>
        <v>6.2844680595133271</v>
      </c>
      <c r="GK95" s="203"/>
      <c r="GL95" s="203"/>
      <c r="GM95" s="218">
        <f t="shared" si="407"/>
        <v>6.6590625324578406E-2</v>
      </c>
      <c r="GN95" s="184" t="str">
        <f t="shared" si="407"/>
        <v>RER</v>
      </c>
      <c r="GO95" s="128">
        <f t="shared" si="445"/>
        <v>2.178252951115903</v>
      </c>
      <c r="GP95" s="128">
        <f t="shared" si="445"/>
        <v>2.1900912823719674</v>
      </c>
      <c r="GQ95" s="128">
        <f t="shared" si="445"/>
        <v>2.1190612948355794</v>
      </c>
      <c r="GR95" s="128">
        <f t="shared" si="445"/>
        <v>0.15399695908930816</v>
      </c>
      <c r="GS95" s="128">
        <f t="shared" si="445"/>
        <v>2.142737957347709</v>
      </c>
      <c r="GT95" s="128">
        <f t="shared" si="445"/>
        <v>2.1190612948355794</v>
      </c>
      <c r="GU95" s="128">
        <f t="shared" si="445"/>
        <v>3.1768667845433898</v>
      </c>
      <c r="GV95" s="128">
        <f t="shared" si="445"/>
        <v>3.0265494628769636</v>
      </c>
      <c r="GW95" s="128">
        <f t="shared" si="445"/>
        <v>3.2200261016495952</v>
      </c>
      <c r="GX95" s="128">
        <f t="shared" si="445"/>
        <v>3.2318644329056605</v>
      </c>
      <c r="GY95" s="128">
        <f t="shared" si="445"/>
        <v>3.1489961141132063</v>
      </c>
      <c r="GZ95" s="128">
        <f t="shared" si="445"/>
        <v>0.54998913960467199</v>
      </c>
      <c r="HA95" s="128">
        <f t="shared" si="445"/>
        <v>3.1845111078814017</v>
      </c>
      <c r="HB95" s="128">
        <f t="shared" si="445"/>
        <v>3.1371577828571424</v>
      </c>
      <c r="HC95" s="128">
        <f t="shared" si="445"/>
        <v>4.5036358839635771</v>
      </c>
      <c r="HD95" s="129">
        <f t="shared" si="445"/>
        <v>3.9698779567871441</v>
      </c>
      <c r="HF95" s="203"/>
      <c r="HG95" s="203"/>
      <c r="HH95" s="218">
        <f t="shared" si="410"/>
        <v>7.8815094243385508E-2</v>
      </c>
      <c r="HI95" s="184" t="str">
        <f t="shared" si="410"/>
        <v>RER</v>
      </c>
      <c r="HJ95" s="128" t="e">
        <f t="shared" ca="1" si="446"/>
        <v>#NAME?</v>
      </c>
      <c r="HK95" s="128" t="e">
        <f t="shared" ca="1" si="446"/>
        <v>#NAME?</v>
      </c>
      <c r="HL95" s="128" t="e">
        <f t="shared" ca="1" si="446"/>
        <v>#NAME?</v>
      </c>
      <c r="HM95" s="128" t="e">
        <f t="shared" ca="1" si="446"/>
        <v>#NAME?</v>
      </c>
      <c r="HN95" s="128" t="e">
        <f t="shared" ca="1" si="446"/>
        <v>#NAME?</v>
      </c>
      <c r="HO95" s="128" t="e">
        <f t="shared" ca="1" si="446"/>
        <v>#NAME?</v>
      </c>
      <c r="HP95" s="128" t="e">
        <f t="shared" ca="1" si="446"/>
        <v>#NAME?</v>
      </c>
      <c r="HQ95" s="128" t="e">
        <f t="shared" ca="1" si="446"/>
        <v>#NAME?</v>
      </c>
      <c r="HR95" s="128" t="e">
        <f t="shared" ca="1" si="446"/>
        <v>#NAME?</v>
      </c>
      <c r="HS95" s="128" t="e">
        <f t="shared" ca="1" si="446"/>
        <v>#NAME?</v>
      </c>
      <c r="HT95" s="128" t="e">
        <f t="shared" ca="1" si="446"/>
        <v>#NAME?</v>
      </c>
      <c r="HU95" s="128" t="e">
        <f t="shared" ca="1" si="446"/>
        <v>#NAME?</v>
      </c>
      <c r="HV95" s="128" t="e">
        <f t="shared" ca="1" si="446"/>
        <v>#NAME?</v>
      </c>
      <c r="HW95" s="128" t="e">
        <f t="shared" ca="1" si="446"/>
        <v>#NAME?</v>
      </c>
      <c r="HX95" s="128" t="e">
        <f t="shared" ca="1" si="446"/>
        <v>#NAME?</v>
      </c>
      <c r="HY95" s="129" t="e">
        <f t="shared" ca="1" si="446"/>
        <v>#NAME?</v>
      </c>
      <c r="IA95" s="203"/>
      <c r="IB95" s="203"/>
      <c r="IC95" s="218">
        <f t="shared" si="413"/>
        <v>7.8815094243385508E-2</v>
      </c>
      <c r="ID95" s="184" t="str">
        <f t="shared" si="413"/>
        <v>RER</v>
      </c>
      <c r="IE95" s="128" t="e">
        <f t="shared" ca="1" si="447"/>
        <v>#NAME?</v>
      </c>
      <c r="IF95" s="128" t="e">
        <f t="shared" ca="1" si="447"/>
        <v>#NAME?</v>
      </c>
      <c r="IG95" s="128" t="e">
        <f t="shared" ca="1" si="447"/>
        <v>#NAME?</v>
      </c>
      <c r="IH95" s="128" t="e">
        <f t="shared" ca="1" si="447"/>
        <v>#NAME?</v>
      </c>
      <c r="II95" s="128" t="e">
        <f t="shared" ca="1" si="447"/>
        <v>#NAME?</v>
      </c>
      <c r="IJ95" s="128" t="e">
        <f t="shared" ca="1" si="447"/>
        <v>#NAME?</v>
      </c>
      <c r="IK95" s="128" t="e">
        <f t="shared" ca="1" si="447"/>
        <v>#NAME?</v>
      </c>
      <c r="IL95" s="128" t="e">
        <f t="shared" ca="1" si="447"/>
        <v>#NAME?</v>
      </c>
      <c r="IM95" s="128" t="e">
        <f t="shared" ca="1" si="447"/>
        <v>#NAME?</v>
      </c>
      <c r="IN95" s="128" t="e">
        <f t="shared" ca="1" si="447"/>
        <v>#NAME?</v>
      </c>
      <c r="IO95" s="128" t="e">
        <f t="shared" ca="1" si="447"/>
        <v>#NAME?</v>
      </c>
      <c r="IP95" s="128" t="e">
        <f t="shared" ca="1" si="447"/>
        <v>#NAME?</v>
      </c>
      <c r="IQ95" s="128" t="e">
        <f t="shared" ca="1" si="447"/>
        <v>#NAME?</v>
      </c>
      <c r="IR95" s="128" t="e">
        <f t="shared" ca="1" si="447"/>
        <v>#NAME?</v>
      </c>
      <c r="IS95" s="128" t="e">
        <f t="shared" ca="1" si="447"/>
        <v>#NAME?</v>
      </c>
      <c r="IT95" s="129" t="e">
        <f t="shared" ca="1" si="447"/>
        <v>#NAME?</v>
      </c>
    </row>
    <row r="96" spans="4:254" x14ac:dyDescent="0.2">
      <c r="G96" s="103"/>
      <c r="CJ96" s="222">
        <f>[1]LCIA_BAU!I369</f>
        <v>1.4753449048443543E-2</v>
      </c>
      <c r="CK96" s="223">
        <f>[1]LCIA_reshoring!I464</f>
        <v>0</v>
      </c>
      <c r="CL96" s="223">
        <f>'[1]LCIA_ally-shoring'!I464</f>
        <v>1.4753449048443543E-2</v>
      </c>
      <c r="CM96" s="159" t="str">
        <f t="shared" si="448"/>
        <v>Korea</v>
      </c>
      <c r="CN96" s="104" t="e">
        <f t="shared" ca="1" si="449"/>
        <v>#NAME?</v>
      </c>
      <c r="CO96" s="104" t="e">
        <f t="shared" ca="1" si="449"/>
        <v>#NAME?</v>
      </c>
      <c r="CP96" s="104" t="e">
        <f t="shared" ca="1" si="449"/>
        <v>#NAME?</v>
      </c>
      <c r="CQ96" s="104" t="e">
        <f t="shared" ca="1" si="449"/>
        <v>#NAME?</v>
      </c>
      <c r="CR96" s="104" t="e">
        <f t="shared" ca="1" si="449"/>
        <v>#NAME?</v>
      </c>
      <c r="CS96" s="104" t="e">
        <f t="shared" ca="1" si="449"/>
        <v>#NAME?</v>
      </c>
      <c r="CT96" s="104" t="e">
        <f t="shared" ca="1" si="449"/>
        <v>#NAME?</v>
      </c>
      <c r="CU96" s="104" t="e">
        <f t="shared" ca="1" si="449"/>
        <v>#NAME?</v>
      </c>
      <c r="CV96" s="104" t="e">
        <f t="shared" ca="1" si="449"/>
        <v>#NAME?</v>
      </c>
      <c r="CW96" s="104" t="e">
        <f t="shared" ca="1" si="449"/>
        <v>#NAME?</v>
      </c>
      <c r="CX96" s="104" t="e">
        <f t="shared" ca="1" si="449"/>
        <v>#NAME?</v>
      </c>
      <c r="CY96" s="104" t="e">
        <f t="shared" ca="1" si="449"/>
        <v>#NAME?</v>
      </c>
      <c r="CZ96" s="104" t="e">
        <f t="shared" ca="1" si="449"/>
        <v>#NAME?</v>
      </c>
      <c r="DA96" s="104" t="e">
        <f t="shared" ca="1" si="449"/>
        <v>#NAME?</v>
      </c>
      <c r="DB96" s="104" t="e">
        <f t="shared" ca="1" si="449"/>
        <v>#NAME?</v>
      </c>
      <c r="DC96" s="122" t="e">
        <f t="shared" ca="1" si="449"/>
        <v>#NAME?</v>
      </c>
      <c r="DH96" s="103"/>
      <c r="EC96" s="103"/>
      <c r="EX96" s="103"/>
      <c r="FS96" s="103"/>
      <c r="GN96" s="103"/>
      <c r="HI96" s="103"/>
      <c r="ID96" s="103"/>
    </row>
    <row r="97" spans="4:254" x14ac:dyDescent="0.2">
      <c r="D97" s="204"/>
      <c r="E97" s="209"/>
      <c r="F97" s="209"/>
      <c r="G97" s="221"/>
      <c r="H97" s="161" t="str">
        <f>E3</f>
        <v>US</v>
      </c>
      <c r="I97" s="161"/>
      <c r="J97" s="161"/>
      <c r="K97" s="161"/>
      <c r="L97" s="161"/>
      <c r="M97" s="161"/>
      <c r="N97" s="161"/>
      <c r="O97" s="161"/>
      <c r="P97" s="161"/>
      <c r="Q97" s="161"/>
      <c r="R97" s="161"/>
      <c r="S97" s="161"/>
      <c r="T97" s="161"/>
      <c r="U97" s="161"/>
      <c r="V97" s="161"/>
      <c r="W97" s="162"/>
      <c r="Y97" s="204"/>
      <c r="Z97" s="209"/>
      <c r="AA97" s="209"/>
      <c r="AB97" s="221"/>
      <c r="AC97" s="161" t="str">
        <f>H97</f>
        <v>US</v>
      </c>
      <c r="AD97" s="161"/>
      <c r="AE97" s="161"/>
      <c r="AF97" s="161"/>
      <c r="AG97" s="161"/>
      <c r="AH97" s="161"/>
      <c r="AI97" s="161"/>
      <c r="AJ97" s="161"/>
      <c r="AK97" s="161"/>
      <c r="AL97" s="161"/>
      <c r="AM97" s="161"/>
      <c r="AN97" s="161"/>
      <c r="AO97" s="161"/>
      <c r="AP97" s="161"/>
      <c r="AQ97" s="161"/>
      <c r="AR97" s="162"/>
      <c r="AT97" s="204"/>
      <c r="AU97" s="209"/>
      <c r="AV97" s="209"/>
      <c r="AW97" s="221"/>
      <c r="AX97" s="161" t="str">
        <f>AC97</f>
        <v>US</v>
      </c>
      <c r="AY97" s="161"/>
      <c r="AZ97" s="161"/>
      <c r="BA97" s="161"/>
      <c r="BB97" s="161"/>
      <c r="BC97" s="161"/>
      <c r="BD97" s="161"/>
      <c r="BE97" s="161"/>
      <c r="BF97" s="161"/>
      <c r="BG97" s="161"/>
      <c r="BH97" s="161"/>
      <c r="BI97" s="161"/>
      <c r="BJ97" s="161"/>
      <c r="BK97" s="161"/>
      <c r="BL97" s="161"/>
      <c r="BM97" s="162"/>
      <c r="BO97" s="204"/>
      <c r="BP97" s="209"/>
      <c r="BQ97" s="209"/>
      <c r="BR97" s="221"/>
      <c r="BS97" s="161" t="str">
        <f>AX97</f>
        <v>US</v>
      </c>
      <c r="BT97" s="161"/>
      <c r="BU97" s="161"/>
      <c r="BV97" s="161"/>
      <c r="BW97" s="161"/>
      <c r="BX97" s="161"/>
      <c r="BY97" s="161"/>
      <c r="BZ97" s="161"/>
      <c r="CA97" s="161"/>
      <c r="CB97" s="161"/>
      <c r="CC97" s="161"/>
      <c r="CD97" s="161"/>
      <c r="CE97" s="161"/>
      <c r="CF97" s="161"/>
      <c r="CG97" s="161"/>
      <c r="CH97" s="162"/>
      <c r="CJ97" s="222">
        <f>[1]LCIA_BAU!I370</f>
        <v>1.6392877202870991E-2</v>
      </c>
      <c r="CK97" s="223">
        <f>[1]LCIA_reshoring!I465</f>
        <v>0</v>
      </c>
      <c r="CL97" s="223">
        <f>'[1]LCIA_ally-shoring'!I465</f>
        <v>1.6392877202870991E-2</v>
      </c>
      <c r="CM97" s="159" t="str">
        <f t="shared" si="448"/>
        <v>Poland</v>
      </c>
      <c r="CN97" s="104" t="e">
        <f t="shared" ca="1" si="449"/>
        <v>#NAME?</v>
      </c>
      <c r="CO97" s="104" t="e">
        <f t="shared" ca="1" si="449"/>
        <v>#NAME?</v>
      </c>
      <c r="CP97" s="104" t="e">
        <f t="shared" ca="1" si="449"/>
        <v>#NAME?</v>
      </c>
      <c r="CQ97" s="104" t="e">
        <f t="shared" ca="1" si="449"/>
        <v>#NAME?</v>
      </c>
      <c r="CR97" s="104" t="e">
        <f t="shared" ca="1" si="449"/>
        <v>#NAME?</v>
      </c>
      <c r="CS97" s="104" t="e">
        <f t="shared" ca="1" si="449"/>
        <v>#NAME?</v>
      </c>
      <c r="CT97" s="104" t="e">
        <f t="shared" ca="1" si="449"/>
        <v>#NAME?</v>
      </c>
      <c r="CU97" s="104" t="e">
        <f t="shared" ca="1" si="449"/>
        <v>#NAME?</v>
      </c>
      <c r="CV97" s="104" t="e">
        <f t="shared" ca="1" si="449"/>
        <v>#NAME?</v>
      </c>
      <c r="CW97" s="104" t="e">
        <f t="shared" ca="1" si="449"/>
        <v>#NAME?</v>
      </c>
      <c r="CX97" s="104" t="e">
        <f t="shared" ca="1" si="449"/>
        <v>#NAME?</v>
      </c>
      <c r="CY97" s="104" t="e">
        <f t="shared" ca="1" si="449"/>
        <v>#NAME?</v>
      </c>
      <c r="CZ97" s="104" t="e">
        <f t="shared" ca="1" si="449"/>
        <v>#NAME?</v>
      </c>
      <c r="DA97" s="104" t="e">
        <f t="shared" ca="1" si="449"/>
        <v>#NAME?</v>
      </c>
      <c r="DB97" s="104" t="e">
        <f t="shared" ca="1" si="449"/>
        <v>#NAME?</v>
      </c>
      <c r="DC97" s="122" t="e">
        <f t="shared" ca="1" si="449"/>
        <v>#NAME?</v>
      </c>
      <c r="DE97" s="204"/>
      <c r="DF97" s="209"/>
      <c r="DG97" s="209"/>
      <c r="DH97" s="221"/>
      <c r="DI97" s="161" t="str">
        <f>D4</f>
        <v>US</v>
      </c>
      <c r="DJ97" s="161"/>
      <c r="DK97" s="161"/>
      <c r="DL97" s="161"/>
      <c r="DM97" s="161"/>
      <c r="DN97" s="161"/>
      <c r="DO97" s="161"/>
      <c r="DP97" s="161"/>
      <c r="DQ97" s="161"/>
      <c r="DR97" s="161"/>
      <c r="DS97" s="161"/>
      <c r="DT97" s="161"/>
      <c r="DU97" s="161"/>
      <c r="DV97" s="161"/>
      <c r="DW97" s="161"/>
      <c r="DX97" s="162"/>
      <c r="DY97" s="186"/>
      <c r="DZ97" s="204"/>
      <c r="EA97" s="209"/>
      <c r="EB97" s="209"/>
      <c r="EC97" s="221"/>
      <c r="ED97" s="191" t="str">
        <f>CN90</f>
        <v>Poland</v>
      </c>
      <c r="EE97" s="161"/>
      <c r="EF97" s="161"/>
      <c r="EG97" s="161"/>
      <c r="EH97" s="161"/>
      <c r="EI97" s="161"/>
      <c r="EJ97" s="161"/>
      <c r="EK97" s="161"/>
      <c r="EL97" s="161"/>
      <c r="EM97" s="161"/>
      <c r="EN97" s="161"/>
      <c r="EO97" s="161"/>
      <c r="EP97" s="161"/>
      <c r="EQ97" s="161"/>
      <c r="ER97" s="161"/>
      <c r="ES97" s="162"/>
      <c r="EU97" s="204"/>
      <c r="EV97" s="209"/>
      <c r="EW97" s="209"/>
      <c r="EX97" s="221"/>
      <c r="EY97" s="161" t="str">
        <f>CM93</f>
        <v>Belgium</v>
      </c>
      <c r="EZ97" s="161"/>
      <c r="FA97" s="161"/>
      <c r="FB97" s="161"/>
      <c r="FC97" s="161"/>
      <c r="FD97" s="161"/>
      <c r="FE97" s="161"/>
      <c r="FF97" s="161"/>
      <c r="FG97" s="161"/>
      <c r="FH97" s="161"/>
      <c r="FI97" s="161"/>
      <c r="FJ97" s="161"/>
      <c r="FK97" s="161"/>
      <c r="FL97" s="161"/>
      <c r="FM97" s="161"/>
      <c r="FN97" s="162"/>
      <c r="FP97" s="204"/>
      <c r="FQ97" s="209"/>
      <c r="FR97" s="209"/>
      <c r="FS97" s="221"/>
      <c r="FT97" s="161" t="str">
        <f>DI97</f>
        <v>US</v>
      </c>
      <c r="FU97" s="161"/>
      <c r="FV97" s="161"/>
      <c r="FW97" s="161"/>
      <c r="FX97" s="161"/>
      <c r="FY97" s="161"/>
      <c r="FZ97" s="161"/>
      <c r="GA97" s="161"/>
      <c r="GB97" s="161"/>
      <c r="GC97" s="161"/>
      <c r="GD97" s="161"/>
      <c r="GE97" s="161"/>
      <c r="GF97" s="161"/>
      <c r="GG97" s="161"/>
      <c r="GH97" s="161"/>
      <c r="GI97" s="162"/>
      <c r="GK97" s="204"/>
      <c r="GL97" s="209"/>
      <c r="GM97" s="209"/>
      <c r="GN97" s="221"/>
      <c r="GO97" s="191" t="str">
        <f>ED97</f>
        <v>Poland</v>
      </c>
      <c r="GP97" s="161"/>
      <c r="GQ97" s="161"/>
      <c r="GR97" s="161"/>
      <c r="GS97" s="161"/>
      <c r="GT97" s="161"/>
      <c r="GU97" s="161"/>
      <c r="GV97" s="161"/>
      <c r="GW97" s="161"/>
      <c r="GX97" s="161"/>
      <c r="GY97" s="161"/>
      <c r="GZ97" s="161"/>
      <c r="HA97" s="161"/>
      <c r="HB97" s="161"/>
      <c r="HC97" s="161"/>
      <c r="HD97" s="162"/>
      <c r="HF97" s="204"/>
      <c r="HG97" s="209"/>
      <c r="HH97" s="209"/>
      <c r="HI97" s="221"/>
      <c r="HJ97" s="161" t="str">
        <f>EY97</f>
        <v>Belgium</v>
      </c>
      <c r="HK97" s="161"/>
      <c r="HL97" s="161"/>
      <c r="HM97" s="161"/>
      <c r="HN97" s="161"/>
      <c r="HO97" s="161"/>
      <c r="HP97" s="161"/>
      <c r="HQ97" s="161"/>
      <c r="HR97" s="161"/>
      <c r="HS97" s="161"/>
      <c r="HT97" s="161"/>
      <c r="HU97" s="161"/>
      <c r="HV97" s="161"/>
      <c r="HW97" s="161"/>
      <c r="HX97" s="161"/>
      <c r="HY97" s="162"/>
      <c r="IA97" s="204"/>
      <c r="IB97" s="209"/>
      <c r="IC97" s="209"/>
      <c r="ID97" s="221"/>
      <c r="IE97" s="161" t="str">
        <f>HJ97</f>
        <v>Belgium</v>
      </c>
      <c r="IF97" s="161"/>
      <c r="IG97" s="161"/>
      <c r="IH97" s="161"/>
      <c r="II97" s="161"/>
      <c r="IJ97" s="161"/>
      <c r="IK97" s="161"/>
      <c r="IL97" s="161"/>
      <c r="IM97" s="161"/>
      <c r="IN97" s="161"/>
      <c r="IO97" s="161"/>
      <c r="IP97" s="161"/>
      <c r="IQ97" s="161"/>
      <c r="IR97" s="161"/>
      <c r="IS97" s="161"/>
      <c r="IT97" s="162"/>
    </row>
    <row r="98" spans="4:254" x14ac:dyDescent="0.2">
      <c r="D98" s="120"/>
      <c r="G98" s="179" t="str">
        <f>D3</f>
        <v>Sea (km)</v>
      </c>
      <c r="H98" s="170" t="str">
        <f>H17</f>
        <v>BEV-100 PC</v>
      </c>
      <c r="I98" s="170"/>
      <c r="J98" s="170"/>
      <c r="K98" s="170"/>
      <c r="L98" s="170"/>
      <c r="M98" s="170"/>
      <c r="N98" s="170"/>
      <c r="O98" s="170"/>
      <c r="P98" s="170" t="str">
        <f>P17</f>
        <v>BEV-200 PC</v>
      </c>
      <c r="Q98" s="170"/>
      <c r="R98" s="170"/>
      <c r="S98" s="170"/>
      <c r="T98" s="170"/>
      <c r="U98" s="170"/>
      <c r="V98" s="170"/>
      <c r="W98" s="171"/>
      <c r="Y98" s="120"/>
      <c r="AB98" s="179" t="str">
        <f>G98</f>
        <v>Sea (km)</v>
      </c>
      <c r="AC98" s="170" t="str">
        <f>H98</f>
        <v>BEV-100 PC</v>
      </c>
      <c r="AD98" s="170"/>
      <c r="AE98" s="170"/>
      <c r="AF98" s="170"/>
      <c r="AG98" s="170"/>
      <c r="AH98" s="170"/>
      <c r="AI98" s="170"/>
      <c r="AJ98" s="170"/>
      <c r="AK98" s="170" t="str">
        <f>P98</f>
        <v>BEV-200 PC</v>
      </c>
      <c r="AL98" s="170"/>
      <c r="AM98" s="170"/>
      <c r="AN98" s="170"/>
      <c r="AO98" s="170"/>
      <c r="AP98" s="170"/>
      <c r="AQ98" s="170"/>
      <c r="AR98" s="171"/>
      <c r="AT98" s="120"/>
      <c r="AW98" s="179" t="str">
        <f>AB98</f>
        <v>Sea (km)</v>
      </c>
      <c r="AX98" s="170" t="str">
        <f>AC98</f>
        <v>BEV-100 PC</v>
      </c>
      <c r="AY98" s="170"/>
      <c r="AZ98" s="170"/>
      <c r="BA98" s="170"/>
      <c r="BB98" s="170"/>
      <c r="BC98" s="170"/>
      <c r="BD98" s="170"/>
      <c r="BE98" s="170"/>
      <c r="BF98" s="170" t="str">
        <f>AK98</f>
        <v>BEV-200 PC</v>
      </c>
      <c r="BG98" s="170"/>
      <c r="BH98" s="170"/>
      <c r="BI98" s="170"/>
      <c r="BJ98" s="170"/>
      <c r="BK98" s="170"/>
      <c r="BL98" s="170"/>
      <c r="BM98" s="171"/>
      <c r="BO98" s="120"/>
      <c r="BR98" s="179" t="str">
        <f>AW98</f>
        <v>Sea (km)</v>
      </c>
      <c r="BS98" s="170" t="str">
        <f>AX98</f>
        <v>BEV-100 PC</v>
      </c>
      <c r="BT98" s="170"/>
      <c r="BU98" s="170"/>
      <c r="BV98" s="170"/>
      <c r="BW98" s="170"/>
      <c r="BX98" s="170"/>
      <c r="BY98" s="170"/>
      <c r="BZ98" s="170"/>
      <c r="CA98" s="170" t="str">
        <f>BF98</f>
        <v>BEV-200 PC</v>
      </c>
      <c r="CB98" s="170"/>
      <c r="CC98" s="170"/>
      <c r="CD98" s="170"/>
      <c r="CE98" s="170"/>
      <c r="CF98" s="170"/>
      <c r="CG98" s="170"/>
      <c r="CH98" s="171"/>
      <c r="CJ98" s="222">
        <f>[1]LCIA_BAU!I371</f>
        <v>3.4729362908164099E-2</v>
      </c>
      <c r="CK98" s="223">
        <f>[1]LCIA_reshoring!I466</f>
        <v>3.8314384006804557E-2</v>
      </c>
      <c r="CL98" s="223">
        <f>'[1]LCIA_ally-shoring'!I466</f>
        <v>3.4729362908164099E-2</v>
      </c>
      <c r="CM98" s="159" t="str">
        <f t="shared" si="448"/>
        <v>TN, US</v>
      </c>
      <c r="CN98" s="104" t="e">
        <f t="shared" ca="1" si="449"/>
        <v>#NAME?</v>
      </c>
      <c r="CO98" s="104" t="e">
        <f t="shared" ca="1" si="449"/>
        <v>#NAME?</v>
      </c>
      <c r="CP98" s="104" t="e">
        <f t="shared" ca="1" si="449"/>
        <v>#NAME?</v>
      </c>
      <c r="CQ98" s="104" t="e">
        <f t="shared" ca="1" si="449"/>
        <v>#NAME?</v>
      </c>
      <c r="CR98" s="104" t="e">
        <f t="shared" ca="1" si="449"/>
        <v>#NAME?</v>
      </c>
      <c r="CS98" s="104" t="e">
        <f t="shared" ca="1" si="449"/>
        <v>#NAME?</v>
      </c>
      <c r="CT98" s="104" t="e">
        <f t="shared" ca="1" si="449"/>
        <v>#NAME?</v>
      </c>
      <c r="CU98" s="104" t="e">
        <f t="shared" ca="1" si="449"/>
        <v>#NAME?</v>
      </c>
      <c r="CV98" s="104" t="e">
        <f t="shared" ca="1" si="449"/>
        <v>#NAME?</v>
      </c>
      <c r="CW98" s="104" t="e">
        <f t="shared" ca="1" si="449"/>
        <v>#NAME?</v>
      </c>
      <c r="CX98" s="104" t="e">
        <f t="shared" ca="1" si="449"/>
        <v>#NAME?</v>
      </c>
      <c r="CY98" s="104" t="e">
        <f t="shared" ca="1" si="449"/>
        <v>#NAME?</v>
      </c>
      <c r="CZ98" s="104" t="e">
        <f t="shared" ca="1" si="449"/>
        <v>#NAME?</v>
      </c>
      <c r="DA98" s="104" t="e">
        <f t="shared" ca="1" si="449"/>
        <v>#NAME?</v>
      </c>
      <c r="DB98" s="104" t="e">
        <f t="shared" ca="1" si="449"/>
        <v>#NAME?</v>
      </c>
      <c r="DC98" s="122" t="e">
        <f t="shared" ca="1" si="449"/>
        <v>#NAME?</v>
      </c>
      <c r="DE98" s="120"/>
      <c r="DH98" s="179" t="str">
        <f>DG42</f>
        <v>Sea (km)</v>
      </c>
      <c r="DI98" s="170" t="str">
        <f>CN14</f>
        <v>BEV-100 PC</v>
      </c>
      <c r="DJ98" s="170"/>
      <c r="DK98" s="170"/>
      <c r="DL98" s="170"/>
      <c r="DM98" s="170"/>
      <c r="DN98" s="170"/>
      <c r="DO98" s="170"/>
      <c r="DP98" s="170"/>
      <c r="DQ98" s="170" t="str">
        <f>CV14</f>
        <v>BEV-200 PC</v>
      </c>
      <c r="DR98" s="170"/>
      <c r="DS98" s="170"/>
      <c r="DT98" s="170"/>
      <c r="DU98" s="170"/>
      <c r="DV98" s="170"/>
      <c r="DW98" s="170"/>
      <c r="DX98" s="171"/>
      <c r="DY98" s="186"/>
      <c r="DZ98" s="120"/>
      <c r="EC98" s="179" t="str">
        <f>EB42</f>
        <v>Sea (km)</v>
      </c>
      <c r="ED98" s="170" t="str">
        <f>FT98</f>
        <v>BEV-100 PC</v>
      </c>
      <c r="EE98" s="170"/>
      <c r="EF98" s="170"/>
      <c r="EG98" s="170"/>
      <c r="EH98" s="170"/>
      <c r="EI98" s="170"/>
      <c r="EJ98" s="170"/>
      <c r="EK98" s="170"/>
      <c r="EL98" s="170" t="str">
        <f>GB98</f>
        <v>BEV-200 PC</v>
      </c>
      <c r="EM98" s="170"/>
      <c r="EN98" s="170"/>
      <c r="EO98" s="170"/>
      <c r="EP98" s="170"/>
      <c r="EQ98" s="170"/>
      <c r="ER98" s="170"/>
      <c r="ES98" s="171"/>
      <c r="EU98" s="120"/>
      <c r="EX98" s="179" t="str">
        <f>EW42</f>
        <v>Sea (km)</v>
      </c>
      <c r="EY98" s="170" t="str">
        <f>ED98</f>
        <v>BEV-100 PC</v>
      </c>
      <c r="EZ98" s="170"/>
      <c r="FA98" s="170"/>
      <c r="FB98" s="170"/>
      <c r="FC98" s="170"/>
      <c r="FD98" s="170"/>
      <c r="FE98" s="170"/>
      <c r="FF98" s="170"/>
      <c r="FG98" s="170" t="str">
        <f>EL98</f>
        <v>BEV-200 PC</v>
      </c>
      <c r="FH98" s="170"/>
      <c r="FI98" s="170"/>
      <c r="FJ98" s="170"/>
      <c r="FK98" s="170"/>
      <c r="FL98" s="170"/>
      <c r="FM98" s="170"/>
      <c r="FN98" s="171"/>
      <c r="FP98" s="120"/>
      <c r="FS98" s="179" t="str">
        <f>FR42</f>
        <v>Sea (km)</v>
      </c>
      <c r="FT98" s="170" t="str">
        <f>DI98</f>
        <v>BEV-100 PC</v>
      </c>
      <c r="FU98" s="170"/>
      <c r="FV98" s="170"/>
      <c r="FW98" s="170"/>
      <c r="FX98" s="170"/>
      <c r="FY98" s="170"/>
      <c r="FZ98" s="170"/>
      <c r="GA98" s="170"/>
      <c r="GB98" s="170" t="str">
        <f>DQ98</f>
        <v>BEV-200 PC</v>
      </c>
      <c r="GC98" s="170"/>
      <c r="GD98" s="170"/>
      <c r="GE98" s="170"/>
      <c r="GF98" s="170"/>
      <c r="GG98" s="170"/>
      <c r="GH98" s="170"/>
      <c r="GI98" s="171"/>
      <c r="GK98" s="120"/>
      <c r="GN98" s="179" t="str">
        <f>FS98</f>
        <v>Sea (km)</v>
      </c>
      <c r="GO98" s="170" t="str">
        <f>ED98</f>
        <v>BEV-100 PC</v>
      </c>
      <c r="GP98" s="170"/>
      <c r="GQ98" s="170"/>
      <c r="GR98" s="170"/>
      <c r="GS98" s="170"/>
      <c r="GT98" s="170"/>
      <c r="GU98" s="170"/>
      <c r="GV98" s="170"/>
      <c r="GW98" s="170" t="str">
        <f>EL98</f>
        <v>BEV-200 PC</v>
      </c>
      <c r="GX98" s="170"/>
      <c r="GY98" s="170"/>
      <c r="GZ98" s="170"/>
      <c r="HA98" s="170"/>
      <c r="HB98" s="170"/>
      <c r="HC98" s="170"/>
      <c r="HD98" s="171"/>
      <c r="HF98" s="120"/>
      <c r="HI98" s="179" t="str">
        <f>HH42</f>
        <v>Sea (km)</v>
      </c>
      <c r="HJ98" s="170" t="str">
        <f>GO98</f>
        <v>BEV-100 PC</v>
      </c>
      <c r="HK98" s="170"/>
      <c r="HL98" s="170"/>
      <c r="HM98" s="170"/>
      <c r="HN98" s="170"/>
      <c r="HO98" s="170"/>
      <c r="HP98" s="170"/>
      <c r="HQ98" s="170"/>
      <c r="HR98" s="170" t="str">
        <f>GW98</f>
        <v>BEV-200 PC</v>
      </c>
      <c r="HS98" s="170"/>
      <c r="HT98" s="170"/>
      <c r="HU98" s="170"/>
      <c r="HV98" s="170"/>
      <c r="HW98" s="170"/>
      <c r="HX98" s="170"/>
      <c r="HY98" s="171"/>
      <c r="IA98" s="120"/>
      <c r="ID98" s="179" t="str">
        <f>IC42</f>
        <v>Sea (km)</v>
      </c>
      <c r="IE98" s="170" t="str">
        <f>HJ98</f>
        <v>BEV-100 PC</v>
      </c>
      <c r="IF98" s="170"/>
      <c r="IG98" s="170"/>
      <c r="IH98" s="170"/>
      <c r="II98" s="170"/>
      <c r="IJ98" s="170"/>
      <c r="IK98" s="170"/>
      <c r="IL98" s="170"/>
      <c r="IM98" s="170" t="str">
        <f>HR98</f>
        <v>BEV-200 PC</v>
      </c>
      <c r="IN98" s="170"/>
      <c r="IO98" s="170"/>
      <c r="IP98" s="170"/>
      <c r="IQ98" s="170"/>
      <c r="IR98" s="170"/>
      <c r="IS98" s="170"/>
      <c r="IT98" s="171"/>
    </row>
    <row r="99" spans="4:254" x14ac:dyDescent="0.2">
      <c r="D99" s="174" t="s">
        <v>271</v>
      </c>
      <c r="E99" s="179" t="s">
        <v>313</v>
      </c>
      <c r="F99" s="179" t="s">
        <v>315</v>
      </c>
      <c r="G99" s="179" t="s">
        <v>333</v>
      </c>
      <c r="H99" s="159" t="str">
        <f>H18</f>
        <v>NMC622</v>
      </c>
      <c r="I99" s="159" t="str">
        <f t="shared" ref="I99:O99" si="450">I18</f>
        <v>NMC811</v>
      </c>
      <c r="J99" s="159" t="str">
        <f t="shared" si="450"/>
        <v>NCA (I)</v>
      </c>
      <c r="K99" s="159" t="str">
        <f t="shared" si="450"/>
        <v>LFP(II)</v>
      </c>
      <c r="L99" s="159" t="str">
        <f t="shared" si="450"/>
        <v>NMC955</v>
      </c>
      <c r="M99" s="159" t="str">
        <f t="shared" si="450"/>
        <v>NCA955</v>
      </c>
      <c r="N99" s="159" t="str">
        <f t="shared" si="450"/>
        <v>Li-S</v>
      </c>
      <c r="O99" s="159" t="str">
        <f t="shared" si="450"/>
        <v>Li-air</v>
      </c>
      <c r="P99" s="159" t="str">
        <f>P18</f>
        <v>NMC622</v>
      </c>
      <c r="Q99" s="159" t="str">
        <f t="shared" ref="Q99:W99" si="451">Q18</f>
        <v>NMC811</v>
      </c>
      <c r="R99" s="159" t="str">
        <f t="shared" si="451"/>
        <v>NCA (I)</v>
      </c>
      <c r="S99" s="159" t="str">
        <f t="shared" si="451"/>
        <v>LFP(II)</v>
      </c>
      <c r="T99" s="159" t="str">
        <f t="shared" si="451"/>
        <v>NMC955</v>
      </c>
      <c r="U99" s="159" t="str">
        <f t="shared" si="451"/>
        <v>NCA955</v>
      </c>
      <c r="V99" s="159" t="str">
        <f t="shared" si="451"/>
        <v>Li-S</v>
      </c>
      <c r="W99" s="164" t="str">
        <f t="shared" si="451"/>
        <v>Li-air</v>
      </c>
      <c r="Y99" s="174" t="s">
        <v>271</v>
      </c>
      <c r="Z99" s="179" t="s">
        <v>313</v>
      </c>
      <c r="AA99" s="179" t="s">
        <v>315</v>
      </c>
      <c r="AB99" s="179" t="s">
        <v>334</v>
      </c>
      <c r="AC99" s="159" t="str">
        <f>H99</f>
        <v>NMC622</v>
      </c>
      <c r="AD99" s="159" t="str">
        <f t="shared" ref="AD99:AR99" si="452">I99</f>
        <v>NMC811</v>
      </c>
      <c r="AE99" s="159" t="str">
        <f t="shared" si="452"/>
        <v>NCA (I)</v>
      </c>
      <c r="AF99" s="159" t="str">
        <f t="shared" si="452"/>
        <v>LFP(II)</v>
      </c>
      <c r="AG99" s="159" t="str">
        <f t="shared" si="452"/>
        <v>NMC955</v>
      </c>
      <c r="AH99" s="159" t="str">
        <f t="shared" si="452"/>
        <v>NCA955</v>
      </c>
      <c r="AI99" s="159" t="str">
        <f t="shared" si="452"/>
        <v>Li-S</v>
      </c>
      <c r="AJ99" s="159" t="str">
        <f t="shared" si="452"/>
        <v>Li-air</v>
      </c>
      <c r="AK99" s="159" t="str">
        <f t="shared" si="452"/>
        <v>NMC622</v>
      </c>
      <c r="AL99" s="159" t="str">
        <f t="shared" si="452"/>
        <v>NMC811</v>
      </c>
      <c r="AM99" s="159" t="str">
        <f t="shared" si="452"/>
        <v>NCA (I)</v>
      </c>
      <c r="AN99" s="159" t="str">
        <f t="shared" si="452"/>
        <v>LFP(II)</v>
      </c>
      <c r="AO99" s="159" t="str">
        <f t="shared" si="452"/>
        <v>NMC955</v>
      </c>
      <c r="AP99" s="159" t="str">
        <f t="shared" si="452"/>
        <v>NCA955</v>
      </c>
      <c r="AQ99" s="159" t="str">
        <f t="shared" si="452"/>
        <v>Li-S</v>
      </c>
      <c r="AR99" s="164" t="str">
        <f t="shared" si="452"/>
        <v>Li-air</v>
      </c>
      <c r="AT99" s="174" t="s">
        <v>271</v>
      </c>
      <c r="AU99" s="179" t="s">
        <v>313</v>
      </c>
      <c r="AV99" s="179" t="s">
        <v>315</v>
      </c>
      <c r="AW99" s="179" t="s">
        <v>335</v>
      </c>
      <c r="AX99" s="159" t="str">
        <f>AC99</f>
        <v>NMC622</v>
      </c>
      <c r="AY99" s="159" t="str">
        <f t="shared" ref="AY99:BM99" si="453">AD99</f>
        <v>NMC811</v>
      </c>
      <c r="AZ99" s="159" t="str">
        <f t="shared" si="453"/>
        <v>NCA (I)</v>
      </c>
      <c r="BA99" s="159" t="str">
        <f t="shared" si="453"/>
        <v>LFP(II)</v>
      </c>
      <c r="BB99" s="159" t="str">
        <f t="shared" si="453"/>
        <v>NMC955</v>
      </c>
      <c r="BC99" s="159" t="str">
        <f t="shared" si="453"/>
        <v>NCA955</v>
      </c>
      <c r="BD99" s="159" t="str">
        <f t="shared" si="453"/>
        <v>Li-S</v>
      </c>
      <c r="BE99" s="159" t="str">
        <f t="shared" si="453"/>
        <v>Li-air</v>
      </c>
      <c r="BF99" s="159" t="str">
        <f t="shared" si="453"/>
        <v>NMC622</v>
      </c>
      <c r="BG99" s="159" t="str">
        <f t="shared" si="453"/>
        <v>NMC811</v>
      </c>
      <c r="BH99" s="159" t="str">
        <f t="shared" si="453"/>
        <v>NCA (I)</v>
      </c>
      <c r="BI99" s="159" t="str">
        <f t="shared" si="453"/>
        <v>LFP(II)</v>
      </c>
      <c r="BJ99" s="159" t="str">
        <f t="shared" si="453"/>
        <v>NMC955</v>
      </c>
      <c r="BK99" s="159" t="str">
        <f t="shared" si="453"/>
        <v>NCA955</v>
      </c>
      <c r="BL99" s="159" t="str">
        <f t="shared" si="453"/>
        <v>Li-S</v>
      </c>
      <c r="BM99" s="164" t="str">
        <f t="shared" si="453"/>
        <v>Li-air</v>
      </c>
      <c r="BO99" s="174" t="s">
        <v>271</v>
      </c>
      <c r="BP99" s="179" t="s">
        <v>313</v>
      </c>
      <c r="BQ99" s="179" t="s">
        <v>315</v>
      </c>
      <c r="BR99" s="179" t="s">
        <v>336</v>
      </c>
      <c r="BS99" s="159" t="str">
        <f>AX99</f>
        <v>NMC622</v>
      </c>
      <c r="BT99" s="159" t="str">
        <f t="shared" ref="BT99:CH99" si="454">AY99</f>
        <v>NMC811</v>
      </c>
      <c r="BU99" s="159" t="str">
        <f t="shared" si="454"/>
        <v>NCA (I)</v>
      </c>
      <c r="BV99" s="159" t="str">
        <f t="shared" si="454"/>
        <v>LFP(II)</v>
      </c>
      <c r="BW99" s="159" t="str">
        <f t="shared" si="454"/>
        <v>NMC955</v>
      </c>
      <c r="BX99" s="159" t="str">
        <f t="shared" si="454"/>
        <v>NCA955</v>
      </c>
      <c r="BY99" s="159" t="str">
        <f t="shared" si="454"/>
        <v>Li-S</v>
      </c>
      <c r="BZ99" s="159" t="str">
        <f t="shared" si="454"/>
        <v>Li-air</v>
      </c>
      <c r="CA99" s="159" t="str">
        <f t="shared" si="454"/>
        <v>NMC622</v>
      </c>
      <c r="CB99" s="159" t="str">
        <f t="shared" si="454"/>
        <v>NMC811</v>
      </c>
      <c r="CC99" s="159" t="str">
        <f t="shared" si="454"/>
        <v>NCA (I)</v>
      </c>
      <c r="CD99" s="159" t="str">
        <f t="shared" si="454"/>
        <v>LFP(II)</v>
      </c>
      <c r="CE99" s="159" t="str">
        <f t="shared" si="454"/>
        <v>NMC955</v>
      </c>
      <c r="CF99" s="159" t="str">
        <f t="shared" si="454"/>
        <v>NCA955</v>
      </c>
      <c r="CG99" s="159" t="str">
        <f t="shared" si="454"/>
        <v>Li-S</v>
      </c>
      <c r="CH99" s="164" t="str">
        <f t="shared" si="454"/>
        <v>Li-air</v>
      </c>
      <c r="CJ99" s="222">
        <f>[1]LCIA_BAU!I372</f>
        <v>0.58711020187182972</v>
      </c>
      <c r="CK99" s="223">
        <f>[1]LCIA_reshoring!I467</f>
        <v>0.64771604904798907</v>
      </c>
      <c r="CL99" s="223">
        <f>'[1]LCIA_ally-shoring'!I467</f>
        <v>0.58711020187182972</v>
      </c>
      <c r="CM99" s="159" t="str">
        <f t="shared" si="448"/>
        <v>NV, US</v>
      </c>
      <c r="CN99" s="104" t="e">
        <f t="shared" ca="1" si="449"/>
        <v>#NAME?</v>
      </c>
      <c r="CO99" s="104" t="e">
        <f t="shared" ca="1" si="449"/>
        <v>#NAME?</v>
      </c>
      <c r="CP99" s="104" t="e">
        <f t="shared" ca="1" si="449"/>
        <v>#NAME?</v>
      </c>
      <c r="CQ99" s="104" t="e">
        <f t="shared" ca="1" si="449"/>
        <v>#NAME?</v>
      </c>
      <c r="CR99" s="104" t="e">
        <f t="shared" ca="1" si="449"/>
        <v>#NAME?</v>
      </c>
      <c r="CS99" s="104" t="e">
        <f t="shared" ca="1" si="449"/>
        <v>#NAME?</v>
      </c>
      <c r="CT99" s="104" t="e">
        <f t="shared" ca="1" si="449"/>
        <v>#NAME?</v>
      </c>
      <c r="CU99" s="104" t="e">
        <f t="shared" ca="1" si="449"/>
        <v>#NAME?</v>
      </c>
      <c r="CV99" s="104" t="e">
        <f t="shared" ca="1" si="449"/>
        <v>#NAME?</v>
      </c>
      <c r="CW99" s="104" t="e">
        <f t="shared" ca="1" si="449"/>
        <v>#NAME?</v>
      </c>
      <c r="CX99" s="104" t="e">
        <f t="shared" ca="1" si="449"/>
        <v>#NAME?</v>
      </c>
      <c r="CY99" s="104" t="e">
        <f t="shared" ca="1" si="449"/>
        <v>#NAME?</v>
      </c>
      <c r="CZ99" s="104" t="e">
        <f t="shared" ca="1" si="449"/>
        <v>#NAME?</v>
      </c>
      <c r="DA99" s="104" t="e">
        <f t="shared" ca="1" si="449"/>
        <v>#NAME?</v>
      </c>
      <c r="DB99" s="104" t="e">
        <f t="shared" ca="1" si="449"/>
        <v>#NAME?</v>
      </c>
      <c r="DC99" s="122" t="e">
        <f t="shared" ca="1" si="449"/>
        <v>#NAME?</v>
      </c>
      <c r="DE99" s="174" t="s">
        <v>271</v>
      </c>
      <c r="DF99" s="179" t="s">
        <v>313</v>
      </c>
      <c r="DG99" s="179" t="s">
        <v>315</v>
      </c>
      <c r="DH99" s="179" t="s">
        <v>337</v>
      </c>
      <c r="DI99" s="159" t="str">
        <f>CN15</f>
        <v>NMC622</v>
      </c>
      <c r="DJ99" s="159" t="str">
        <f t="shared" ref="DJ99:DX99" si="455">CO15</f>
        <v>NMC811</v>
      </c>
      <c r="DK99" s="159" t="str">
        <f t="shared" si="455"/>
        <v>NCA (I)</v>
      </c>
      <c r="DL99" s="159" t="str">
        <f t="shared" si="455"/>
        <v>LFP(II)</v>
      </c>
      <c r="DM99" s="159" t="str">
        <f t="shared" si="455"/>
        <v>NMC955</v>
      </c>
      <c r="DN99" s="159" t="str">
        <f t="shared" si="455"/>
        <v>NCA955</v>
      </c>
      <c r="DO99" s="159" t="str">
        <f t="shared" si="455"/>
        <v>Li-S</v>
      </c>
      <c r="DP99" s="159" t="str">
        <f t="shared" si="455"/>
        <v>Li-air</v>
      </c>
      <c r="DQ99" s="159" t="str">
        <f t="shared" si="455"/>
        <v>NMC622</v>
      </c>
      <c r="DR99" s="159" t="str">
        <f t="shared" si="455"/>
        <v>NMC811</v>
      </c>
      <c r="DS99" s="159" t="str">
        <f t="shared" si="455"/>
        <v>NCA (I)</v>
      </c>
      <c r="DT99" s="159" t="str">
        <f t="shared" si="455"/>
        <v>LFP(II)</v>
      </c>
      <c r="DU99" s="159" t="str">
        <f t="shared" si="455"/>
        <v>NMC955</v>
      </c>
      <c r="DV99" s="159" t="str">
        <f t="shared" si="455"/>
        <v>NCA955</v>
      </c>
      <c r="DW99" s="159" t="str">
        <f t="shared" si="455"/>
        <v>Li-S</v>
      </c>
      <c r="DX99" s="164" t="str">
        <f t="shared" si="455"/>
        <v>Li-air</v>
      </c>
      <c r="DY99" s="159"/>
      <c r="DZ99" s="174" t="s">
        <v>271</v>
      </c>
      <c r="EA99" s="179" t="s">
        <v>313</v>
      </c>
      <c r="EB99" s="179" t="s">
        <v>315</v>
      </c>
      <c r="EC99" s="179" t="s">
        <v>338</v>
      </c>
      <c r="ED99" s="159" t="str">
        <f>FT99</f>
        <v>NMC622</v>
      </c>
      <c r="EE99" s="159" t="str">
        <f t="shared" ref="EE99:EK99" si="456">FU99</f>
        <v>NMC811</v>
      </c>
      <c r="EF99" s="159" t="str">
        <f t="shared" si="456"/>
        <v>NCA (I)</v>
      </c>
      <c r="EG99" s="159" t="str">
        <f t="shared" si="456"/>
        <v>LFP(II)</v>
      </c>
      <c r="EH99" s="159" t="str">
        <f t="shared" si="456"/>
        <v>NMC955</v>
      </c>
      <c r="EI99" s="159" t="str">
        <f t="shared" si="456"/>
        <v>NCA955</v>
      </c>
      <c r="EJ99" s="159" t="str">
        <f t="shared" si="456"/>
        <v>Li-S</v>
      </c>
      <c r="EK99" s="159" t="str">
        <f t="shared" si="456"/>
        <v>Li-air</v>
      </c>
      <c r="EL99" s="159" t="str">
        <f>GB99</f>
        <v>NMC622</v>
      </c>
      <c r="EM99" s="159" t="str">
        <f t="shared" ref="EM99:ES99" si="457">GC99</f>
        <v>NMC811</v>
      </c>
      <c r="EN99" s="159" t="str">
        <f t="shared" si="457"/>
        <v>NCA (I)</v>
      </c>
      <c r="EO99" s="159" t="str">
        <f t="shared" si="457"/>
        <v>LFP(II)</v>
      </c>
      <c r="EP99" s="159" t="str">
        <f t="shared" si="457"/>
        <v>NMC955</v>
      </c>
      <c r="EQ99" s="159" t="str">
        <f t="shared" si="457"/>
        <v>NCA955</v>
      </c>
      <c r="ER99" s="159" t="str">
        <f t="shared" si="457"/>
        <v>Li-S</v>
      </c>
      <c r="ES99" s="164" t="str">
        <f t="shared" si="457"/>
        <v>Li-air</v>
      </c>
      <c r="EU99" s="174" t="s">
        <v>271</v>
      </c>
      <c r="EV99" s="179" t="s">
        <v>313</v>
      </c>
      <c r="EW99" s="179" t="s">
        <v>315</v>
      </c>
      <c r="EX99" s="179" t="s">
        <v>339</v>
      </c>
      <c r="EY99" s="159" t="str">
        <f>ED99</f>
        <v>NMC622</v>
      </c>
      <c r="EZ99" s="159" t="str">
        <f t="shared" ref="EZ99:FN99" si="458">EE99</f>
        <v>NMC811</v>
      </c>
      <c r="FA99" s="159" t="str">
        <f t="shared" si="458"/>
        <v>NCA (I)</v>
      </c>
      <c r="FB99" s="159" t="str">
        <f t="shared" si="458"/>
        <v>LFP(II)</v>
      </c>
      <c r="FC99" s="159" t="str">
        <f t="shared" si="458"/>
        <v>NMC955</v>
      </c>
      <c r="FD99" s="159" t="str">
        <f t="shared" si="458"/>
        <v>NCA955</v>
      </c>
      <c r="FE99" s="159" t="str">
        <f t="shared" si="458"/>
        <v>Li-S</v>
      </c>
      <c r="FF99" s="159" t="str">
        <f t="shared" si="458"/>
        <v>Li-air</v>
      </c>
      <c r="FG99" s="159" t="str">
        <f t="shared" si="458"/>
        <v>NMC622</v>
      </c>
      <c r="FH99" s="159" t="str">
        <f t="shared" si="458"/>
        <v>NMC811</v>
      </c>
      <c r="FI99" s="159" t="str">
        <f t="shared" si="458"/>
        <v>NCA (I)</v>
      </c>
      <c r="FJ99" s="159" t="str">
        <f t="shared" si="458"/>
        <v>LFP(II)</v>
      </c>
      <c r="FK99" s="159" t="str">
        <f t="shared" si="458"/>
        <v>NMC955</v>
      </c>
      <c r="FL99" s="159" t="str">
        <f t="shared" si="458"/>
        <v>NCA955</v>
      </c>
      <c r="FM99" s="159" t="str">
        <f t="shared" si="458"/>
        <v>Li-S</v>
      </c>
      <c r="FN99" s="164" t="str">
        <f t="shared" si="458"/>
        <v>Li-air</v>
      </c>
      <c r="FP99" s="174" t="s">
        <v>271</v>
      </c>
      <c r="FQ99" s="179" t="s">
        <v>313</v>
      </c>
      <c r="FR99" s="179" t="s">
        <v>315</v>
      </c>
      <c r="FS99" s="179" t="s">
        <v>340</v>
      </c>
      <c r="FT99" s="159" t="str">
        <f>DI99</f>
        <v>NMC622</v>
      </c>
      <c r="FU99" s="159" t="str">
        <f t="shared" ref="FU99:GI99" si="459">DJ99</f>
        <v>NMC811</v>
      </c>
      <c r="FV99" s="159" t="str">
        <f t="shared" si="459"/>
        <v>NCA (I)</v>
      </c>
      <c r="FW99" s="159" t="str">
        <f t="shared" si="459"/>
        <v>LFP(II)</v>
      </c>
      <c r="FX99" s="159" t="str">
        <f t="shared" si="459"/>
        <v>NMC955</v>
      </c>
      <c r="FY99" s="159" t="str">
        <f t="shared" si="459"/>
        <v>NCA955</v>
      </c>
      <c r="FZ99" s="159" t="str">
        <f t="shared" si="459"/>
        <v>Li-S</v>
      </c>
      <c r="GA99" s="159" t="str">
        <f t="shared" si="459"/>
        <v>Li-air</v>
      </c>
      <c r="GB99" s="159" t="str">
        <f t="shared" si="459"/>
        <v>NMC622</v>
      </c>
      <c r="GC99" s="159" t="str">
        <f t="shared" si="459"/>
        <v>NMC811</v>
      </c>
      <c r="GD99" s="159" t="str">
        <f t="shared" si="459"/>
        <v>NCA (I)</v>
      </c>
      <c r="GE99" s="159" t="str">
        <f t="shared" si="459"/>
        <v>LFP(II)</v>
      </c>
      <c r="GF99" s="159" t="str">
        <f t="shared" si="459"/>
        <v>NMC955</v>
      </c>
      <c r="GG99" s="159" t="str">
        <f t="shared" si="459"/>
        <v>NCA955</v>
      </c>
      <c r="GH99" s="159" t="str">
        <f t="shared" si="459"/>
        <v>Li-S</v>
      </c>
      <c r="GI99" s="164" t="str">
        <f t="shared" si="459"/>
        <v>Li-air</v>
      </c>
      <c r="GK99" s="174" t="s">
        <v>271</v>
      </c>
      <c r="GL99" s="179" t="s">
        <v>313</v>
      </c>
      <c r="GM99" s="179" t="s">
        <v>315</v>
      </c>
      <c r="GN99" s="179" t="s">
        <v>341</v>
      </c>
      <c r="GO99" s="159" t="str">
        <f>FT99</f>
        <v>NMC622</v>
      </c>
      <c r="GP99" s="159" t="str">
        <f t="shared" ref="GP99:HD99" si="460">FU99</f>
        <v>NMC811</v>
      </c>
      <c r="GQ99" s="159" t="str">
        <f t="shared" si="460"/>
        <v>NCA (I)</v>
      </c>
      <c r="GR99" s="159" t="str">
        <f t="shared" si="460"/>
        <v>LFP(II)</v>
      </c>
      <c r="GS99" s="159" t="str">
        <f t="shared" si="460"/>
        <v>NMC955</v>
      </c>
      <c r="GT99" s="159" t="str">
        <f t="shared" si="460"/>
        <v>NCA955</v>
      </c>
      <c r="GU99" s="159" t="str">
        <f t="shared" si="460"/>
        <v>Li-S</v>
      </c>
      <c r="GV99" s="159" t="str">
        <f t="shared" si="460"/>
        <v>Li-air</v>
      </c>
      <c r="GW99" s="159" t="str">
        <f t="shared" si="460"/>
        <v>NMC622</v>
      </c>
      <c r="GX99" s="159" t="str">
        <f t="shared" si="460"/>
        <v>NMC811</v>
      </c>
      <c r="GY99" s="159" t="str">
        <f t="shared" si="460"/>
        <v>NCA (I)</v>
      </c>
      <c r="GZ99" s="159" t="str">
        <f t="shared" si="460"/>
        <v>LFP(II)</v>
      </c>
      <c r="HA99" s="159" t="str">
        <f t="shared" si="460"/>
        <v>NMC955</v>
      </c>
      <c r="HB99" s="159" t="str">
        <f t="shared" si="460"/>
        <v>NCA955</v>
      </c>
      <c r="HC99" s="159" t="str">
        <f t="shared" si="460"/>
        <v>Li-S</v>
      </c>
      <c r="HD99" s="164" t="str">
        <f t="shared" si="460"/>
        <v>Li-air</v>
      </c>
      <c r="HF99" s="174" t="s">
        <v>271</v>
      </c>
      <c r="HG99" s="179" t="s">
        <v>313</v>
      </c>
      <c r="HH99" s="179" t="s">
        <v>315</v>
      </c>
      <c r="HI99" s="179" t="s">
        <v>342</v>
      </c>
      <c r="HJ99" s="159" t="str">
        <f>GO99</f>
        <v>NMC622</v>
      </c>
      <c r="HK99" s="159" t="str">
        <f t="shared" ref="HK99:HY99" si="461">GP99</f>
        <v>NMC811</v>
      </c>
      <c r="HL99" s="159" t="str">
        <f t="shared" si="461"/>
        <v>NCA (I)</v>
      </c>
      <c r="HM99" s="159" t="str">
        <f t="shared" si="461"/>
        <v>LFP(II)</v>
      </c>
      <c r="HN99" s="159" t="str">
        <f t="shared" si="461"/>
        <v>NMC955</v>
      </c>
      <c r="HO99" s="159" t="str">
        <f t="shared" si="461"/>
        <v>NCA955</v>
      </c>
      <c r="HP99" s="159" t="str">
        <f t="shared" si="461"/>
        <v>Li-S</v>
      </c>
      <c r="HQ99" s="159" t="str">
        <f t="shared" si="461"/>
        <v>Li-air</v>
      </c>
      <c r="HR99" s="159" t="str">
        <f t="shared" si="461"/>
        <v>NMC622</v>
      </c>
      <c r="HS99" s="159" t="str">
        <f t="shared" si="461"/>
        <v>NMC811</v>
      </c>
      <c r="HT99" s="159" t="str">
        <f t="shared" si="461"/>
        <v>NCA (I)</v>
      </c>
      <c r="HU99" s="159" t="str">
        <f t="shared" si="461"/>
        <v>LFP(II)</v>
      </c>
      <c r="HV99" s="159" t="str">
        <f t="shared" si="461"/>
        <v>NMC955</v>
      </c>
      <c r="HW99" s="159" t="str">
        <f t="shared" si="461"/>
        <v>NCA955</v>
      </c>
      <c r="HX99" s="159" t="str">
        <f t="shared" si="461"/>
        <v>Li-S</v>
      </c>
      <c r="HY99" s="164" t="str">
        <f t="shared" si="461"/>
        <v>Li-air</v>
      </c>
      <c r="IA99" s="174" t="s">
        <v>271</v>
      </c>
      <c r="IB99" s="179" t="s">
        <v>313</v>
      </c>
      <c r="IC99" s="179" t="s">
        <v>315</v>
      </c>
      <c r="ID99" s="179" t="s">
        <v>343</v>
      </c>
      <c r="IE99" s="159" t="str">
        <f>HJ99</f>
        <v>NMC622</v>
      </c>
      <c r="IF99" s="159" t="str">
        <f t="shared" ref="IF99:IT99" si="462">HK99</f>
        <v>NMC811</v>
      </c>
      <c r="IG99" s="159" t="str">
        <f t="shared" si="462"/>
        <v>NCA (I)</v>
      </c>
      <c r="IH99" s="159" t="str">
        <f t="shared" si="462"/>
        <v>LFP(II)</v>
      </c>
      <c r="II99" s="159" t="str">
        <f t="shared" si="462"/>
        <v>NMC955</v>
      </c>
      <c r="IJ99" s="159" t="str">
        <f t="shared" si="462"/>
        <v>NCA955</v>
      </c>
      <c r="IK99" s="159" t="str">
        <f t="shared" si="462"/>
        <v>Li-S</v>
      </c>
      <c r="IL99" s="159" t="str">
        <f t="shared" si="462"/>
        <v>Li-air</v>
      </c>
      <c r="IM99" s="159" t="str">
        <f t="shared" si="462"/>
        <v>NMC622</v>
      </c>
      <c r="IN99" s="159" t="str">
        <f t="shared" si="462"/>
        <v>NMC811</v>
      </c>
      <c r="IO99" s="159" t="str">
        <f t="shared" si="462"/>
        <v>NCA (I)</v>
      </c>
      <c r="IP99" s="159" t="str">
        <f t="shared" si="462"/>
        <v>LFP(II)</v>
      </c>
      <c r="IQ99" s="159" t="str">
        <f t="shared" si="462"/>
        <v>NMC955</v>
      </c>
      <c r="IR99" s="159" t="str">
        <f t="shared" si="462"/>
        <v>NCA955</v>
      </c>
      <c r="IS99" s="159" t="str">
        <f t="shared" si="462"/>
        <v>Li-S</v>
      </c>
      <c r="IT99" s="164" t="str">
        <f t="shared" si="462"/>
        <v>Li-air</v>
      </c>
    </row>
    <row r="100" spans="4:254" x14ac:dyDescent="0.2">
      <c r="D100" s="222">
        <f>[1]LCIA_BAU!I170</f>
        <v>0</v>
      </c>
      <c r="E100" s="223">
        <f>[1]LCIA_reshoring!I174</f>
        <v>1</v>
      </c>
      <c r="F100" s="223">
        <f>'[1]LCIA_ally-shoring'!I137</f>
        <v>0</v>
      </c>
      <c r="G100" s="159" t="str">
        <f>D4</f>
        <v>US</v>
      </c>
      <c r="H100" s="104">
        <f>H$19*$E4/1000</f>
        <v>0</v>
      </c>
      <c r="I100" s="104">
        <f t="shared" ref="I100:W100" si="463">I$19*$E$4/1000</f>
        <v>0</v>
      </c>
      <c r="J100" s="104">
        <f t="shared" si="463"/>
        <v>0</v>
      </c>
      <c r="K100" s="104">
        <f t="shared" si="463"/>
        <v>0</v>
      </c>
      <c r="L100" s="104">
        <f t="shared" si="463"/>
        <v>0</v>
      </c>
      <c r="M100" s="104">
        <f t="shared" si="463"/>
        <v>0</v>
      </c>
      <c r="N100" s="104">
        <f t="shared" si="463"/>
        <v>0</v>
      </c>
      <c r="O100" s="104">
        <f t="shared" si="463"/>
        <v>0</v>
      </c>
      <c r="P100" s="104">
        <f t="shared" si="463"/>
        <v>0</v>
      </c>
      <c r="Q100" s="104">
        <f t="shared" si="463"/>
        <v>0</v>
      </c>
      <c r="R100" s="104">
        <f t="shared" si="463"/>
        <v>0</v>
      </c>
      <c r="S100" s="104">
        <f t="shared" si="463"/>
        <v>0</v>
      </c>
      <c r="T100" s="104">
        <f t="shared" si="463"/>
        <v>0</v>
      </c>
      <c r="U100" s="104">
        <f t="shared" si="463"/>
        <v>0</v>
      </c>
      <c r="V100" s="104">
        <f t="shared" si="463"/>
        <v>0</v>
      </c>
      <c r="W100" s="122">
        <f t="shared" si="463"/>
        <v>0</v>
      </c>
      <c r="Y100" s="222">
        <f>[1]LCIA_BAU!I226</f>
        <v>0.1</v>
      </c>
      <c r="Z100" s="223">
        <f>[1]LCIA_reshoring!I230</f>
        <v>1</v>
      </c>
      <c r="AA100" s="223">
        <f>'[1]LCIA_ally-shoring'!I230</f>
        <v>0.2857142857142857</v>
      </c>
      <c r="AB100" s="159" t="str">
        <f>G100</f>
        <v>US</v>
      </c>
      <c r="AC100" s="104">
        <f t="shared" ref="AC100:AR104" si="464">H$20*$E4/1000</f>
        <v>0</v>
      </c>
      <c r="AD100" s="104">
        <f t="shared" si="464"/>
        <v>0</v>
      </c>
      <c r="AE100" s="104">
        <f t="shared" si="464"/>
        <v>0</v>
      </c>
      <c r="AF100" s="104">
        <f t="shared" si="464"/>
        <v>0</v>
      </c>
      <c r="AG100" s="104">
        <f t="shared" si="464"/>
        <v>0</v>
      </c>
      <c r="AH100" s="104">
        <f t="shared" si="464"/>
        <v>0</v>
      </c>
      <c r="AI100" s="104">
        <f t="shared" si="464"/>
        <v>0</v>
      </c>
      <c r="AJ100" s="104">
        <f t="shared" si="464"/>
        <v>0</v>
      </c>
      <c r="AK100" s="104">
        <f t="shared" si="464"/>
        <v>0</v>
      </c>
      <c r="AL100" s="104">
        <f t="shared" si="464"/>
        <v>0</v>
      </c>
      <c r="AM100" s="104">
        <f t="shared" si="464"/>
        <v>0</v>
      </c>
      <c r="AN100" s="104">
        <f t="shared" si="464"/>
        <v>0</v>
      </c>
      <c r="AO100" s="104">
        <f t="shared" si="464"/>
        <v>0</v>
      </c>
      <c r="AP100" s="104">
        <f t="shared" si="464"/>
        <v>0</v>
      </c>
      <c r="AQ100" s="104">
        <f t="shared" si="464"/>
        <v>0</v>
      </c>
      <c r="AR100" s="122">
        <f t="shared" si="464"/>
        <v>0</v>
      </c>
      <c r="AT100" s="222">
        <f>[1]LCIA_BAU!I266</f>
        <v>0.02</v>
      </c>
      <c r="AU100" s="223">
        <f>[1]LCIA_reshoring!I270</f>
        <v>1</v>
      </c>
      <c r="AV100" s="223">
        <f>'[1]LCIA_ally-shoring'!I280</f>
        <v>5.7142857142857148E-2</v>
      </c>
      <c r="AW100" s="159" t="str">
        <f>AB100</f>
        <v>US</v>
      </c>
      <c r="AX100" s="104">
        <f t="shared" ref="AX100:BM104" si="465">H$21*$E4/1000</f>
        <v>0</v>
      </c>
      <c r="AY100" s="104">
        <f t="shared" si="465"/>
        <v>0</v>
      </c>
      <c r="AZ100" s="104">
        <f t="shared" si="465"/>
        <v>0</v>
      </c>
      <c r="BA100" s="104">
        <f t="shared" si="465"/>
        <v>0</v>
      </c>
      <c r="BB100" s="104">
        <f t="shared" si="465"/>
        <v>0</v>
      </c>
      <c r="BC100" s="104">
        <f t="shared" si="465"/>
        <v>0</v>
      </c>
      <c r="BD100" s="104">
        <f t="shared" si="465"/>
        <v>0</v>
      </c>
      <c r="BE100" s="104">
        <f t="shared" si="465"/>
        <v>0</v>
      </c>
      <c r="BF100" s="104">
        <f t="shared" si="465"/>
        <v>0</v>
      </c>
      <c r="BG100" s="104">
        <f t="shared" si="465"/>
        <v>0</v>
      </c>
      <c r="BH100" s="104">
        <f t="shared" si="465"/>
        <v>0</v>
      </c>
      <c r="BI100" s="104">
        <f t="shared" si="465"/>
        <v>0</v>
      </c>
      <c r="BJ100" s="104">
        <f t="shared" si="465"/>
        <v>0</v>
      </c>
      <c r="BK100" s="104">
        <f t="shared" si="465"/>
        <v>0</v>
      </c>
      <c r="BL100" s="104">
        <f t="shared" si="465"/>
        <v>0</v>
      </c>
      <c r="BM100" s="122">
        <f t="shared" si="465"/>
        <v>0</v>
      </c>
      <c r="BO100" s="222">
        <f>'[1]LIB components'!E3</f>
        <v>0.06</v>
      </c>
      <c r="BP100" s="223">
        <f>'[1]LIB components'!E3*[1]LCIA_reshoring!$F$8+[1]LCIA_reshoring!$F$9*[1]LCIA_reshoring!$F$4</f>
        <v>1</v>
      </c>
      <c r="BQ100" s="223">
        <f>'[1]LIB components'!E3/SUM('[1]LIB components'!$E$3,'[1]LIB components'!$E$5:$E$7)*'[1]LCIA_ally-shoring'!$F$5*'[1]LCIA_ally-shoring'!$F$10+'[1]LIB components'!E3*'[1]LCIA_ally-shoring'!$F$8</f>
        <v>0.10526315789473682</v>
      </c>
      <c r="BR100" s="159" t="str">
        <f>AW100</f>
        <v>US</v>
      </c>
      <c r="BS100" s="104">
        <f t="shared" ref="BS100:CH104" si="466">H$22*$E4/1000</f>
        <v>0</v>
      </c>
      <c r="BT100" s="104">
        <f t="shared" si="466"/>
        <v>0</v>
      </c>
      <c r="BU100" s="104">
        <f t="shared" si="466"/>
        <v>0</v>
      </c>
      <c r="BV100" s="104">
        <f t="shared" si="466"/>
        <v>0</v>
      </c>
      <c r="BW100" s="104">
        <f t="shared" si="466"/>
        <v>0</v>
      </c>
      <c r="BX100" s="104">
        <f t="shared" si="466"/>
        <v>0</v>
      </c>
      <c r="BY100" s="104">
        <f t="shared" si="466"/>
        <v>0</v>
      </c>
      <c r="BZ100" s="104">
        <f t="shared" si="466"/>
        <v>0</v>
      </c>
      <c r="CA100" s="104">
        <f t="shared" si="466"/>
        <v>0</v>
      </c>
      <c r="CB100" s="104">
        <f t="shared" si="466"/>
        <v>0</v>
      </c>
      <c r="CC100" s="104">
        <f t="shared" si="466"/>
        <v>0</v>
      </c>
      <c r="CD100" s="104">
        <f t="shared" si="466"/>
        <v>0</v>
      </c>
      <c r="CE100" s="104">
        <f t="shared" si="466"/>
        <v>0</v>
      </c>
      <c r="CF100" s="104">
        <f t="shared" si="466"/>
        <v>0</v>
      </c>
      <c r="CG100" s="104">
        <f t="shared" si="466"/>
        <v>0</v>
      </c>
      <c r="CH100" s="122">
        <f t="shared" si="466"/>
        <v>0</v>
      </c>
      <c r="CJ100" s="224">
        <f>[1]LCIA_BAU!I373</f>
        <v>0.21586482798306408</v>
      </c>
      <c r="CK100" s="225">
        <f>[1]LCIA_reshoring!I468</f>
        <v>0.23814798833990888</v>
      </c>
      <c r="CL100" s="225">
        <f>'[1]LCIA_ally-shoring'!I468</f>
        <v>0.21586482798306408</v>
      </c>
      <c r="CM100" s="181" t="str">
        <f t="shared" si="448"/>
        <v>CA, US</v>
      </c>
      <c r="CN100" s="128" t="e">
        <f t="shared" ca="1" si="449"/>
        <v>#NAME?</v>
      </c>
      <c r="CO100" s="128" t="e">
        <f t="shared" ca="1" si="449"/>
        <v>#NAME?</v>
      </c>
      <c r="CP100" s="128" t="e">
        <f t="shared" ca="1" si="449"/>
        <v>#NAME?</v>
      </c>
      <c r="CQ100" s="128" t="e">
        <f t="shared" ca="1" si="449"/>
        <v>#NAME?</v>
      </c>
      <c r="CR100" s="128" t="e">
        <f t="shared" ca="1" si="449"/>
        <v>#NAME?</v>
      </c>
      <c r="CS100" s="128" t="e">
        <f t="shared" ca="1" si="449"/>
        <v>#NAME?</v>
      </c>
      <c r="CT100" s="128" t="e">
        <f t="shared" ca="1" si="449"/>
        <v>#NAME?</v>
      </c>
      <c r="CU100" s="128" t="e">
        <f t="shared" ca="1" si="449"/>
        <v>#NAME?</v>
      </c>
      <c r="CV100" s="128" t="e">
        <f t="shared" ca="1" si="449"/>
        <v>#NAME?</v>
      </c>
      <c r="CW100" s="128" t="e">
        <f t="shared" ca="1" si="449"/>
        <v>#NAME?</v>
      </c>
      <c r="CX100" s="128" t="e">
        <f t="shared" ca="1" si="449"/>
        <v>#NAME?</v>
      </c>
      <c r="CY100" s="128" t="e">
        <f t="shared" ca="1" si="449"/>
        <v>#NAME?</v>
      </c>
      <c r="CZ100" s="128" t="e">
        <f t="shared" ca="1" si="449"/>
        <v>#NAME?</v>
      </c>
      <c r="DA100" s="128" t="e">
        <f t="shared" ca="1" si="449"/>
        <v>#NAME?</v>
      </c>
      <c r="DB100" s="128" t="e">
        <f t="shared" ca="1" si="449"/>
        <v>#NAME?</v>
      </c>
      <c r="DC100" s="129" t="e">
        <f t="shared" ca="1" si="449"/>
        <v>#NAME?</v>
      </c>
      <c r="DE100" s="222">
        <f>D290</f>
        <v>0</v>
      </c>
      <c r="DF100" s="223">
        <f>D299</f>
        <v>1</v>
      </c>
      <c r="DG100" s="223">
        <f>D307</f>
        <v>0</v>
      </c>
      <c r="DH100" s="159" t="str">
        <f>G100</f>
        <v>US</v>
      </c>
      <c r="DI100" s="104">
        <f t="shared" ref="DI100:DX104" si="467">H$32*$E4/1000</f>
        <v>0</v>
      </c>
      <c r="DJ100" s="104">
        <f t="shared" si="467"/>
        <v>0</v>
      </c>
      <c r="DK100" s="104">
        <f t="shared" si="467"/>
        <v>0</v>
      </c>
      <c r="DL100" s="104">
        <f t="shared" si="467"/>
        <v>0</v>
      </c>
      <c r="DM100" s="104">
        <f t="shared" si="467"/>
        <v>0</v>
      </c>
      <c r="DN100" s="104">
        <f t="shared" si="467"/>
        <v>0</v>
      </c>
      <c r="DO100" s="104">
        <f t="shared" si="467"/>
        <v>0</v>
      </c>
      <c r="DP100" s="104">
        <f t="shared" si="467"/>
        <v>0</v>
      </c>
      <c r="DQ100" s="104">
        <f t="shared" si="467"/>
        <v>0</v>
      </c>
      <c r="DR100" s="104">
        <f t="shared" si="467"/>
        <v>0</v>
      </c>
      <c r="DS100" s="104">
        <f t="shared" si="467"/>
        <v>0</v>
      </c>
      <c r="DT100" s="104">
        <f t="shared" si="467"/>
        <v>0</v>
      </c>
      <c r="DU100" s="104">
        <f t="shared" si="467"/>
        <v>0</v>
      </c>
      <c r="DV100" s="104">
        <f t="shared" si="467"/>
        <v>0</v>
      </c>
      <c r="DW100" s="104">
        <f t="shared" si="467"/>
        <v>0</v>
      </c>
      <c r="DX100" s="122">
        <f t="shared" si="467"/>
        <v>0</v>
      </c>
      <c r="DZ100" s="222" t="s">
        <v>238</v>
      </c>
      <c r="EA100" s="223">
        <f>E299</f>
        <v>1</v>
      </c>
      <c r="EB100" s="223">
        <f>E307</f>
        <v>0.69056662872510677</v>
      </c>
      <c r="EC100" s="159" t="str">
        <f>AW100</f>
        <v>US</v>
      </c>
      <c r="ED100" s="104">
        <f t="shared" ref="ED100:ES104" si="468">H$33*$J4/1000</f>
        <v>32.688743944966305</v>
      </c>
      <c r="EE100" s="104">
        <f t="shared" si="468"/>
        <v>32.986970935001096</v>
      </c>
      <c r="EF100" s="104">
        <f t="shared" si="468"/>
        <v>31.814463402283799</v>
      </c>
      <c r="EG100" s="104">
        <f t="shared" si="468"/>
        <v>11.540256777725546</v>
      </c>
      <c r="EH100" s="104">
        <f t="shared" si="468"/>
        <v>32.516733340367153</v>
      </c>
      <c r="EI100" s="104">
        <f t="shared" si="468"/>
        <v>31.549192978139665</v>
      </c>
      <c r="EJ100" s="104">
        <f t="shared" si="468"/>
        <v>60.02866638837002</v>
      </c>
      <c r="EK100" s="104">
        <f t="shared" si="468"/>
        <v>86.743752772361717</v>
      </c>
      <c r="EL100" s="104">
        <f t="shared" si="468"/>
        <v>51.39609001924353</v>
      </c>
      <c r="EM100" s="104">
        <f t="shared" si="468"/>
        <v>51.470845209392522</v>
      </c>
      <c r="EN100" s="104">
        <f t="shared" si="468"/>
        <v>49.714317327348446</v>
      </c>
      <c r="EO100" s="104">
        <f t="shared" si="468"/>
        <v>20.915180839808546</v>
      </c>
      <c r="EP100" s="104">
        <f t="shared" si="468"/>
        <v>50.528410257887906</v>
      </c>
      <c r="EQ100" s="104">
        <f t="shared" si="468"/>
        <v>49.234477602444834</v>
      </c>
      <c r="ER100" s="104">
        <f t="shared" si="468"/>
        <v>96.375376888296557</v>
      </c>
      <c r="ES100" s="122">
        <f t="shared" si="468"/>
        <v>126.91164018965115</v>
      </c>
      <c r="EU100" s="222" t="s">
        <v>238</v>
      </c>
      <c r="EV100" s="223">
        <f>F299</f>
        <v>1</v>
      </c>
      <c r="EW100" s="223">
        <f>F307</f>
        <v>0.90643145670817082</v>
      </c>
      <c r="EX100" s="159" t="str">
        <f>BR100</f>
        <v>US</v>
      </c>
      <c r="EY100" s="104" t="e">
        <f ca="1">H$34*$V4/1000</f>
        <v>#NAME?</v>
      </c>
      <c r="EZ100" s="104" t="e">
        <f t="shared" ref="EZ100:FN104" ca="1" si="469">I$34*$V4/1000</f>
        <v>#NAME?</v>
      </c>
      <c r="FA100" s="104" t="e">
        <f t="shared" ca="1" si="469"/>
        <v>#NAME?</v>
      </c>
      <c r="FB100" s="104" t="e">
        <f t="shared" ca="1" si="469"/>
        <v>#NAME?</v>
      </c>
      <c r="FC100" s="104" t="e">
        <f t="shared" ca="1" si="469"/>
        <v>#NAME?</v>
      </c>
      <c r="FD100" s="104" t="e">
        <f t="shared" ca="1" si="469"/>
        <v>#NAME?</v>
      </c>
      <c r="FE100" s="104" t="e">
        <f t="shared" ca="1" si="469"/>
        <v>#NAME?</v>
      </c>
      <c r="FF100" s="104" t="e">
        <f t="shared" ca="1" si="469"/>
        <v>#NAME?</v>
      </c>
      <c r="FG100" s="104" t="e">
        <f t="shared" ca="1" si="469"/>
        <v>#NAME?</v>
      </c>
      <c r="FH100" s="104" t="e">
        <f t="shared" ca="1" si="469"/>
        <v>#NAME?</v>
      </c>
      <c r="FI100" s="104" t="e">
        <f t="shared" ca="1" si="469"/>
        <v>#NAME?</v>
      </c>
      <c r="FJ100" s="104" t="e">
        <f t="shared" ca="1" si="469"/>
        <v>#NAME?</v>
      </c>
      <c r="FK100" s="104" t="e">
        <f t="shared" ca="1" si="469"/>
        <v>#NAME?</v>
      </c>
      <c r="FL100" s="104" t="e">
        <f t="shared" ca="1" si="469"/>
        <v>#NAME?</v>
      </c>
      <c r="FM100" s="104" t="e">
        <f t="shared" ca="1" si="469"/>
        <v>#NAME?</v>
      </c>
      <c r="FN100" s="122" t="e">
        <f t="shared" ca="1" si="469"/>
        <v>#NAME?</v>
      </c>
      <c r="FP100" s="222">
        <f>D315</f>
        <v>0.1</v>
      </c>
      <c r="FQ100" s="223">
        <f>D323</f>
        <v>1</v>
      </c>
      <c r="FR100" s="223">
        <f>D331</f>
        <v>0.2857142857142857</v>
      </c>
      <c r="FS100" s="159" t="str">
        <f>AB100</f>
        <v>US</v>
      </c>
      <c r="FT100" s="104">
        <f t="shared" ref="FT100:GI104" si="470">H$35*$E4/1000</f>
        <v>0</v>
      </c>
      <c r="FU100" s="104">
        <f t="shared" si="470"/>
        <v>0</v>
      </c>
      <c r="FV100" s="104">
        <f t="shared" si="470"/>
        <v>0</v>
      </c>
      <c r="FW100" s="104">
        <f t="shared" si="470"/>
        <v>0</v>
      </c>
      <c r="FX100" s="104">
        <f t="shared" si="470"/>
        <v>0</v>
      </c>
      <c r="FY100" s="104">
        <f t="shared" si="470"/>
        <v>0</v>
      </c>
      <c r="FZ100" s="104">
        <f t="shared" si="470"/>
        <v>0</v>
      </c>
      <c r="GA100" s="104">
        <f t="shared" si="470"/>
        <v>0</v>
      </c>
      <c r="GB100" s="104">
        <f t="shared" si="470"/>
        <v>0</v>
      </c>
      <c r="GC100" s="104">
        <f t="shared" si="470"/>
        <v>0</v>
      </c>
      <c r="GD100" s="104">
        <f t="shared" si="470"/>
        <v>0</v>
      </c>
      <c r="GE100" s="104">
        <f t="shared" si="470"/>
        <v>0</v>
      </c>
      <c r="GF100" s="104">
        <f t="shared" si="470"/>
        <v>0</v>
      </c>
      <c r="GG100" s="104">
        <f t="shared" si="470"/>
        <v>0</v>
      </c>
      <c r="GH100" s="104">
        <f t="shared" si="470"/>
        <v>0</v>
      </c>
      <c r="GI100" s="122">
        <f t="shared" si="470"/>
        <v>0</v>
      </c>
      <c r="GK100" s="222" t="s">
        <v>238</v>
      </c>
      <c r="GL100" s="223">
        <f>E323</f>
        <v>1</v>
      </c>
      <c r="GM100" s="223">
        <f>E331</f>
        <v>0.69056662872510677</v>
      </c>
      <c r="GN100" s="159" t="str">
        <f>DH100</f>
        <v>US</v>
      </c>
      <c r="GO100" s="104">
        <f>H$36*$J4/1000</f>
        <v>41.55866812239482</v>
      </c>
      <c r="GP100" s="104">
        <f t="shared" ref="GP100:HD104" si="471">I$36*$J4/1000</f>
        <v>41.784530449146956</v>
      </c>
      <c r="GQ100" s="104">
        <f t="shared" si="471"/>
        <v>40.429356488634085</v>
      </c>
      <c r="GR100" s="104">
        <f t="shared" si="471"/>
        <v>2.938092433834163</v>
      </c>
      <c r="GS100" s="104">
        <f t="shared" si="471"/>
        <v>40.881081142138385</v>
      </c>
      <c r="GT100" s="104">
        <f t="shared" si="471"/>
        <v>40.429356488634085</v>
      </c>
      <c r="GU100" s="104">
        <f t="shared" si="471"/>
        <v>60.611120623186657</v>
      </c>
      <c r="GV100" s="104">
        <f t="shared" si="471"/>
        <v>57.743231620221238</v>
      </c>
      <c r="GW100" s="104">
        <f t="shared" si="471"/>
        <v>61.434552876583638</v>
      </c>
      <c r="GX100" s="104">
        <f t="shared" si="471"/>
        <v>61.660415203335788</v>
      </c>
      <c r="GY100" s="104">
        <f t="shared" si="471"/>
        <v>60.079378916070773</v>
      </c>
      <c r="GZ100" s="104">
        <f t="shared" si="471"/>
        <v>10.493187263693439</v>
      </c>
      <c r="HA100" s="104">
        <f t="shared" si="471"/>
        <v>60.756965896327209</v>
      </c>
      <c r="HB100" s="104">
        <f t="shared" si="471"/>
        <v>59.853516589318623</v>
      </c>
      <c r="HC100" s="104">
        <f t="shared" si="471"/>
        <v>85.92441431095834</v>
      </c>
      <c r="HD100" s="122">
        <f t="shared" si="471"/>
        <v>75.740900710364386</v>
      </c>
      <c r="HF100" s="222" t="s">
        <v>238</v>
      </c>
      <c r="HG100" s="223">
        <f>F323</f>
        <v>1</v>
      </c>
      <c r="HH100" s="223">
        <f>F331</f>
        <v>0.90643145670817082</v>
      </c>
      <c r="HI100" s="159" t="str">
        <f>EC100</f>
        <v>US</v>
      </c>
      <c r="HJ100" s="104" t="e">
        <f ca="1">H$37*$V4/1000</f>
        <v>#NAME?</v>
      </c>
      <c r="HK100" s="104" t="e">
        <f t="shared" ref="HK100:HY104" ca="1" si="472">I$37*$V4/1000</f>
        <v>#NAME?</v>
      </c>
      <c r="HL100" s="104" t="e">
        <f t="shared" ca="1" si="472"/>
        <v>#NAME?</v>
      </c>
      <c r="HM100" s="104" t="e">
        <f t="shared" ca="1" si="472"/>
        <v>#NAME?</v>
      </c>
      <c r="HN100" s="104" t="e">
        <f t="shared" ca="1" si="472"/>
        <v>#NAME?</v>
      </c>
      <c r="HO100" s="104" t="e">
        <f t="shared" ca="1" si="472"/>
        <v>#NAME?</v>
      </c>
      <c r="HP100" s="104" t="e">
        <f t="shared" ca="1" si="472"/>
        <v>#NAME?</v>
      </c>
      <c r="HQ100" s="104" t="e">
        <f t="shared" ca="1" si="472"/>
        <v>#NAME?</v>
      </c>
      <c r="HR100" s="104" t="e">
        <f t="shared" ca="1" si="472"/>
        <v>#NAME?</v>
      </c>
      <c r="HS100" s="104" t="e">
        <f t="shared" ca="1" si="472"/>
        <v>#NAME?</v>
      </c>
      <c r="HT100" s="104" t="e">
        <f t="shared" ca="1" si="472"/>
        <v>#NAME?</v>
      </c>
      <c r="HU100" s="104" t="e">
        <f t="shared" ca="1" si="472"/>
        <v>#NAME?</v>
      </c>
      <c r="HV100" s="104" t="e">
        <f t="shared" ca="1" si="472"/>
        <v>#NAME?</v>
      </c>
      <c r="HW100" s="104" t="e">
        <f t="shared" ca="1" si="472"/>
        <v>#NAME?</v>
      </c>
      <c r="HX100" s="104" t="e">
        <f t="shared" ca="1" si="472"/>
        <v>#NAME?</v>
      </c>
      <c r="HY100" s="122" t="e">
        <f t="shared" ca="1" si="472"/>
        <v>#NAME?</v>
      </c>
      <c r="IA100" s="222" t="s">
        <v>238</v>
      </c>
      <c r="IB100" s="223">
        <f>D338</f>
        <v>1</v>
      </c>
      <c r="IC100" s="223">
        <f>E338</f>
        <v>0.90643145670817082</v>
      </c>
      <c r="ID100" s="159" t="str">
        <f>EX100</f>
        <v>US</v>
      </c>
      <c r="IE100" s="104" t="e">
        <f ca="1">H$38*$V4/1000</f>
        <v>#NAME?</v>
      </c>
      <c r="IF100" s="104" t="e">
        <f t="shared" ref="IF100:IT104" ca="1" si="473">I$38*$V4/1000</f>
        <v>#NAME?</v>
      </c>
      <c r="IG100" s="104" t="e">
        <f t="shared" ca="1" si="473"/>
        <v>#NAME?</v>
      </c>
      <c r="IH100" s="104" t="e">
        <f t="shared" ca="1" si="473"/>
        <v>#NAME?</v>
      </c>
      <c r="II100" s="104" t="e">
        <f t="shared" ca="1" si="473"/>
        <v>#NAME?</v>
      </c>
      <c r="IJ100" s="104" t="e">
        <f t="shared" ca="1" si="473"/>
        <v>#NAME?</v>
      </c>
      <c r="IK100" s="104" t="e">
        <f t="shared" ca="1" si="473"/>
        <v>#NAME?</v>
      </c>
      <c r="IL100" s="104" t="e">
        <f t="shared" ca="1" si="473"/>
        <v>#NAME?</v>
      </c>
      <c r="IM100" s="104" t="e">
        <f t="shared" ca="1" si="473"/>
        <v>#NAME?</v>
      </c>
      <c r="IN100" s="104" t="e">
        <f t="shared" ca="1" si="473"/>
        <v>#NAME?</v>
      </c>
      <c r="IO100" s="104" t="e">
        <f t="shared" ca="1" si="473"/>
        <v>#NAME?</v>
      </c>
      <c r="IP100" s="104" t="e">
        <f t="shared" ca="1" si="473"/>
        <v>#NAME?</v>
      </c>
      <c r="IQ100" s="104" t="e">
        <f t="shared" ca="1" si="473"/>
        <v>#NAME?</v>
      </c>
      <c r="IR100" s="104" t="e">
        <f t="shared" ca="1" si="473"/>
        <v>#NAME?</v>
      </c>
      <c r="IS100" s="104" t="e">
        <f t="shared" ca="1" si="473"/>
        <v>#NAME?</v>
      </c>
      <c r="IT100" s="104" t="e">
        <f t="shared" ca="1" si="473"/>
        <v>#NAME?</v>
      </c>
    </row>
    <row r="101" spans="4:254" x14ac:dyDescent="0.2">
      <c r="D101" s="222">
        <f>[1]LCIA_BAU!I171</f>
        <v>0.42</v>
      </c>
      <c r="E101" s="223">
        <f>[1]LCIA_reshoring!I175</f>
        <v>0</v>
      </c>
      <c r="F101" s="223">
        <f>'[1]LCIA_ally-shoring'!I138</f>
        <v>0</v>
      </c>
      <c r="G101" s="159" t="str">
        <f>D5</f>
        <v>CN</v>
      </c>
      <c r="H101" s="104">
        <f>H$19*$E5/1000</f>
        <v>516.5843103591701</v>
      </c>
      <c r="I101" s="104">
        <f t="shared" ref="I101:W101" si="474">I$19*$E$5/1000</f>
        <v>476.11248282802393</v>
      </c>
      <c r="J101" s="104">
        <f t="shared" si="474"/>
        <v>474.00120014398971</v>
      </c>
      <c r="K101" s="104">
        <f t="shared" si="474"/>
        <v>703.31524268238206</v>
      </c>
      <c r="L101" s="104">
        <f t="shared" si="474"/>
        <v>458.48668095683189</v>
      </c>
      <c r="M101" s="104">
        <f t="shared" si="474"/>
        <v>462.88281775966573</v>
      </c>
      <c r="N101" s="104">
        <f t="shared" si="474"/>
        <v>369.9993589912437</v>
      </c>
      <c r="O101" s="104">
        <f t="shared" si="474"/>
        <v>324.25527419111876</v>
      </c>
      <c r="P101" s="104">
        <f t="shared" si="474"/>
        <v>1013.3847473415684</v>
      </c>
      <c r="Q101" s="104">
        <f t="shared" si="474"/>
        <v>933.6553376642197</v>
      </c>
      <c r="R101" s="104">
        <f t="shared" si="474"/>
        <v>929.96908287429551</v>
      </c>
      <c r="S101" s="104">
        <f t="shared" si="474"/>
        <v>1369.8683437190989</v>
      </c>
      <c r="T101" s="104">
        <f t="shared" si="474"/>
        <v>899.1729823964904</v>
      </c>
      <c r="U101" s="104">
        <f t="shared" si="474"/>
        <v>908.02210693586369</v>
      </c>
      <c r="V101" s="104">
        <f t="shared" si="474"/>
        <v>683.14768159761968</v>
      </c>
      <c r="W101" s="122">
        <f t="shared" si="474"/>
        <v>412.14407364165697</v>
      </c>
      <c r="Y101" s="222">
        <f>[1]LCIA_BAU!I227</f>
        <v>0.65</v>
      </c>
      <c r="Z101" s="223">
        <f>[1]LCIA_reshoring!I231</f>
        <v>0</v>
      </c>
      <c r="AA101" s="223">
        <f>'[1]LCIA_ally-shoring'!I231</f>
        <v>0</v>
      </c>
      <c r="AB101" s="159" t="str">
        <f t="shared" ref="AB101:AB104" si="475">G101</f>
        <v>CN</v>
      </c>
      <c r="AC101" s="104">
        <f t="shared" si="464"/>
        <v>360.44598801737118</v>
      </c>
      <c r="AD101" s="104">
        <f t="shared" si="464"/>
        <v>368.86193862824354</v>
      </c>
      <c r="AE101" s="104">
        <f t="shared" si="464"/>
        <v>359.85836066720987</v>
      </c>
      <c r="AF101" s="104">
        <f t="shared" si="464"/>
        <v>428.48146249482664</v>
      </c>
      <c r="AG101" s="104">
        <f t="shared" si="464"/>
        <v>365.47000061900746</v>
      </c>
      <c r="AH101" s="104">
        <f t="shared" si="464"/>
        <v>359.33311841244233</v>
      </c>
      <c r="AI101" s="104">
        <f t="shared" si="464"/>
        <v>286.89152717531709</v>
      </c>
      <c r="AJ101" s="104">
        <f t="shared" si="464"/>
        <v>555.61557518461848</v>
      </c>
      <c r="AK101" s="104">
        <f t="shared" si="464"/>
        <v>691.89296878876678</v>
      </c>
      <c r="AL101" s="104">
        <f t="shared" si="464"/>
        <v>708.42200043448634</v>
      </c>
      <c r="AM101" s="104">
        <f t="shared" si="464"/>
        <v>691.22886938618717</v>
      </c>
      <c r="AN101" s="104">
        <f t="shared" si="464"/>
        <v>227.63489507940557</v>
      </c>
      <c r="AO101" s="104">
        <f t="shared" si="464"/>
        <v>702.12613685578856</v>
      </c>
      <c r="AP101" s="104">
        <f t="shared" si="464"/>
        <v>690.10291903544999</v>
      </c>
      <c r="AQ101" s="104">
        <f t="shared" si="464"/>
        <v>443.97519002250669</v>
      </c>
      <c r="AR101" s="122">
        <f t="shared" si="464"/>
        <v>641.4931837891578</v>
      </c>
      <c r="AT101" s="222">
        <f>[1]LCIA_BAU!I267</f>
        <v>0.65</v>
      </c>
      <c r="AU101" s="223">
        <f>[1]LCIA_reshoring!I271</f>
        <v>0</v>
      </c>
      <c r="AV101" s="223">
        <f>'[1]LCIA_ally-shoring'!I281</f>
        <v>0</v>
      </c>
      <c r="AW101" s="159" t="str">
        <f t="shared" ref="AW101:AW104" si="476">AB101</f>
        <v>CN</v>
      </c>
      <c r="AX101" s="104">
        <f t="shared" si="465"/>
        <v>117.42484891066469</v>
      </c>
      <c r="AY101" s="104">
        <f t="shared" si="465"/>
        <v>115.91553208662012</v>
      </c>
      <c r="AZ101" s="104">
        <f t="shared" si="465"/>
        <v>112.29317170891328</v>
      </c>
      <c r="BA101" s="104">
        <f t="shared" si="465"/>
        <v>197.19224306141831</v>
      </c>
      <c r="BB101" s="104">
        <f t="shared" si="465"/>
        <v>112.59503507372219</v>
      </c>
      <c r="BC101" s="104">
        <f t="shared" si="465"/>
        <v>111.68944497929546</v>
      </c>
      <c r="BD101" s="104">
        <f t="shared" si="465"/>
        <v>380.90937548671832</v>
      </c>
      <c r="BE101" s="104">
        <f t="shared" si="465"/>
        <v>410.44743296934769</v>
      </c>
      <c r="BF101" s="104">
        <f t="shared" si="465"/>
        <v>228.81243052515131</v>
      </c>
      <c r="BG101" s="104">
        <f t="shared" si="465"/>
        <v>225.79379687706219</v>
      </c>
      <c r="BH101" s="104">
        <f t="shared" si="465"/>
        <v>218.85093948645732</v>
      </c>
      <c r="BI101" s="104">
        <f t="shared" si="465"/>
        <v>379.75040174970474</v>
      </c>
      <c r="BJ101" s="104">
        <f t="shared" si="465"/>
        <v>219.4546662160752</v>
      </c>
      <c r="BK101" s="104">
        <f t="shared" si="465"/>
        <v>217.34162266241276</v>
      </c>
      <c r="BL101" s="104">
        <f t="shared" si="465"/>
        <v>732.53127053837693</v>
      </c>
      <c r="BM101" s="122">
        <f t="shared" si="465"/>
        <v>621.79450423230332</v>
      </c>
      <c r="BO101" s="222">
        <f>'[1]LIB components'!E4</f>
        <v>0.43</v>
      </c>
      <c r="BP101" s="223">
        <f>'[1]LIB components'!E4*[1]LCIA_reshoring!$F$8+[1]LCIA_reshoring!$F$9*[1]LCIA_reshoring!$F$3*'[1]LIB components'!E4/SUM('[1]LIB components'!$E$4:$E$7)</f>
        <v>0</v>
      </c>
      <c r="BQ101" s="223">
        <f>'[1]LIB components'!E4*'[1]LCIA_ally-shoring'!$F$8+'[1]LCIA_ally-shoring'!$F$3*'[1]LCIA_ally-shoring'!$F$10</f>
        <v>0</v>
      </c>
      <c r="BR101" s="159" t="str">
        <f t="shared" ref="BR101:BR104" si="477">AW101</f>
        <v>CN</v>
      </c>
      <c r="BS101" s="104">
        <f t="shared" si="466"/>
        <v>9.3219180345050496</v>
      </c>
      <c r="BT101" s="104">
        <f t="shared" si="466"/>
        <v>11.227430524861274</v>
      </c>
      <c r="BU101" s="104">
        <f t="shared" si="466"/>
        <v>8.3710484353569932</v>
      </c>
      <c r="BV101" s="104">
        <f t="shared" si="466"/>
        <v>14.462556804899226</v>
      </c>
      <c r="BW101" s="104">
        <f t="shared" si="466"/>
        <v>10.584084228612294</v>
      </c>
      <c r="BX101" s="104">
        <f t="shared" si="466"/>
        <v>8.2691695497339861</v>
      </c>
      <c r="BY101" s="104">
        <f t="shared" si="466"/>
        <v>59.944191406695282</v>
      </c>
      <c r="BZ101" s="104">
        <f t="shared" si="466"/>
        <v>83.777563233081835</v>
      </c>
      <c r="CA101" s="104">
        <f t="shared" si="466"/>
        <v>17.726926098403045</v>
      </c>
      <c r="CB101" s="104">
        <f t="shared" si="466"/>
        <v>21.354946414200089</v>
      </c>
      <c r="CC101" s="104">
        <f t="shared" si="466"/>
        <v>15.927065785729935</v>
      </c>
      <c r="CD101" s="104">
        <f t="shared" si="466"/>
        <v>24.104261341498709</v>
      </c>
      <c r="CE101" s="104">
        <f t="shared" si="466"/>
        <v>20.13051314069396</v>
      </c>
      <c r="CF101" s="104">
        <f t="shared" si="466"/>
        <v>15.72330801448393</v>
      </c>
      <c r="CG101" s="104">
        <f t="shared" si="466"/>
        <v>84.219687208227199</v>
      </c>
      <c r="CH101" s="122">
        <f t="shared" si="466"/>
        <v>109.88972942018401</v>
      </c>
      <c r="CJ101" s="204"/>
      <c r="CK101" s="209"/>
      <c r="CL101" s="209"/>
      <c r="CM101" s="221"/>
      <c r="CN101" s="161" t="str">
        <f>AA3</f>
        <v>Hungary</v>
      </c>
      <c r="CO101" s="161"/>
      <c r="CP101" s="161"/>
      <c r="CQ101" s="161"/>
      <c r="CR101" s="161"/>
      <c r="CS101" s="161"/>
      <c r="CT101" s="161"/>
      <c r="CU101" s="161"/>
      <c r="CV101" s="161"/>
      <c r="CW101" s="161"/>
      <c r="CX101" s="161"/>
      <c r="CY101" s="161"/>
      <c r="CZ101" s="161"/>
      <c r="DA101" s="161"/>
      <c r="DB101" s="161"/>
      <c r="DC101" s="162"/>
      <c r="DE101" s="222">
        <f t="shared" ref="DE101:DE104" si="478">D291</f>
        <v>0.42</v>
      </c>
      <c r="DF101" s="223">
        <f t="shared" ref="DF101:DF104" si="479">D300</f>
        <v>0</v>
      </c>
      <c r="DG101" s="223">
        <f t="shared" ref="DG101:DG104" si="480">D308</f>
        <v>0</v>
      </c>
      <c r="DH101" s="159" t="str">
        <f t="shared" ref="DH101:DH104" si="481">G101</f>
        <v>CN</v>
      </c>
      <c r="DI101" s="104">
        <f t="shared" si="467"/>
        <v>29.544876830671736</v>
      </c>
      <c r="DJ101" s="104">
        <f t="shared" si="467"/>
        <v>29.137361288179708</v>
      </c>
      <c r="DK101" s="104">
        <f t="shared" si="467"/>
        <v>26.590389147604565</v>
      </c>
      <c r="DL101" s="104">
        <f t="shared" si="467"/>
        <v>42.871908556231205</v>
      </c>
      <c r="DM101" s="104">
        <f t="shared" si="467"/>
        <v>27.50729911821162</v>
      </c>
      <c r="DN101" s="104">
        <f t="shared" si="467"/>
        <v>26.284752490735549</v>
      </c>
      <c r="DO101" s="104">
        <f t="shared" si="467"/>
        <v>111.14331995131894</v>
      </c>
      <c r="DP101" s="104">
        <f t="shared" si="467"/>
        <v>231.98065534705404</v>
      </c>
      <c r="DQ101" s="104">
        <f t="shared" si="467"/>
        <v>55.52399266453827</v>
      </c>
      <c r="DR101" s="104">
        <f t="shared" si="467"/>
        <v>54.607082693931218</v>
      </c>
      <c r="DS101" s="104">
        <f t="shared" si="467"/>
        <v>49.92065395527294</v>
      </c>
      <c r="DT101" s="104">
        <f t="shared" si="467"/>
        <v>71.453180927052003</v>
      </c>
      <c r="DU101" s="104">
        <f t="shared" si="467"/>
        <v>51.550716125241031</v>
      </c>
      <c r="DV101" s="104">
        <f t="shared" si="467"/>
        <v>49.309380641534908</v>
      </c>
      <c r="DW101" s="104">
        <f t="shared" si="467"/>
        <v>155.91489934704944</v>
      </c>
      <c r="DX101" s="122">
        <f t="shared" si="467"/>
        <v>222.75309007691462</v>
      </c>
      <c r="DZ101" s="222" t="s">
        <v>238</v>
      </c>
      <c r="EA101" s="223">
        <f>E300</f>
        <v>0</v>
      </c>
      <c r="EB101" s="223">
        <f>E308</f>
        <v>0</v>
      </c>
      <c r="EC101" s="159" t="str">
        <f>AW101</f>
        <v>CN</v>
      </c>
      <c r="ED101" s="104">
        <f t="shared" si="468"/>
        <v>27.829404824869655</v>
      </c>
      <c r="EE101" s="104">
        <f t="shared" si="468"/>
        <v>28.083298937453282</v>
      </c>
      <c r="EF101" s="104">
        <f t="shared" si="468"/>
        <v>27.085090292816041</v>
      </c>
      <c r="EG101" s="104">
        <f t="shared" si="468"/>
        <v>9.824742063841974</v>
      </c>
      <c r="EH101" s="104">
        <f t="shared" si="468"/>
        <v>27.682964424540433</v>
      </c>
      <c r="EI101" s="104">
        <f t="shared" si="468"/>
        <v>26.859253593981705</v>
      </c>
      <c r="EJ101" s="104">
        <f t="shared" si="468"/>
        <v>51.105116208548701</v>
      </c>
      <c r="EK101" s="104">
        <f t="shared" si="468"/>
        <v>73.848876420416772</v>
      </c>
      <c r="EL101" s="104">
        <f t="shared" si="468"/>
        <v>43.755813865745814</v>
      </c>
      <c r="EM101" s="104">
        <f t="shared" si="468"/>
        <v>43.819456337078414</v>
      </c>
      <c r="EN101" s="104">
        <f t="shared" si="468"/>
        <v>42.324044778963078</v>
      </c>
      <c r="EO101" s="104">
        <f t="shared" si="468"/>
        <v>17.806038542084135</v>
      </c>
      <c r="EP101" s="104">
        <f t="shared" si="468"/>
        <v>43.01711887710492</v>
      </c>
      <c r="EQ101" s="104">
        <f t="shared" si="468"/>
        <v>41.915535538660713</v>
      </c>
      <c r="ER101" s="104">
        <f t="shared" si="468"/>
        <v>82.048713253994578</v>
      </c>
      <c r="ES101" s="122">
        <f t="shared" si="468"/>
        <v>108.04561404293017</v>
      </c>
      <c r="EU101" s="222" t="s">
        <v>238</v>
      </c>
      <c r="EV101" s="223">
        <f t="shared" ref="EV101:EV104" si="482">F300</f>
        <v>0</v>
      </c>
      <c r="EW101" s="223">
        <f t="shared" ref="EW101:EW104" si="483">F308</f>
        <v>0</v>
      </c>
      <c r="EX101" s="159" t="str">
        <f>BR101</f>
        <v>CN</v>
      </c>
      <c r="EY101" s="104" t="e">
        <f t="shared" ref="EY101:EY104" ca="1" si="484">H$34*$V5/1000</f>
        <v>#NAME?</v>
      </c>
      <c r="EZ101" s="104" t="e">
        <f t="shared" ca="1" si="469"/>
        <v>#NAME?</v>
      </c>
      <c r="FA101" s="104" t="e">
        <f t="shared" ca="1" si="469"/>
        <v>#NAME?</v>
      </c>
      <c r="FB101" s="104" t="e">
        <f t="shared" ca="1" si="469"/>
        <v>#NAME?</v>
      </c>
      <c r="FC101" s="104" t="e">
        <f t="shared" ca="1" si="469"/>
        <v>#NAME?</v>
      </c>
      <c r="FD101" s="104" t="e">
        <f t="shared" ca="1" si="469"/>
        <v>#NAME?</v>
      </c>
      <c r="FE101" s="104" t="e">
        <f t="shared" ca="1" si="469"/>
        <v>#NAME?</v>
      </c>
      <c r="FF101" s="104" t="e">
        <f t="shared" ca="1" si="469"/>
        <v>#NAME?</v>
      </c>
      <c r="FG101" s="104" t="e">
        <f t="shared" ca="1" si="469"/>
        <v>#NAME?</v>
      </c>
      <c r="FH101" s="104" t="e">
        <f t="shared" ca="1" si="469"/>
        <v>#NAME?</v>
      </c>
      <c r="FI101" s="104" t="e">
        <f t="shared" ca="1" si="469"/>
        <v>#NAME?</v>
      </c>
      <c r="FJ101" s="104" t="e">
        <f t="shared" ca="1" si="469"/>
        <v>#NAME?</v>
      </c>
      <c r="FK101" s="104" t="e">
        <f t="shared" ca="1" si="469"/>
        <v>#NAME?</v>
      </c>
      <c r="FL101" s="104" t="e">
        <f t="shared" ca="1" si="469"/>
        <v>#NAME?</v>
      </c>
      <c r="FM101" s="104" t="e">
        <f t="shared" ca="1" si="469"/>
        <v>#NAME?</v>
      </c>
      <c r="FN101" s="122" t="e">
        <f t="shared" ca="1" si="469"/>
        <v>#NAME?</v>
      </c>
      <c r="FP101" s="222">
        <f t="shared" ref="FP101:FP104" si="485">D316</f>
        <v>0.65</v>
      </c>
      <c r="FQ101" s="223">
        <f t="shared" ref="FQ101:FQ104" si="486">D324</f>
        <v>0</v>
      </c>
      <c r="FR101" s="223">
        <f t="shared" ref="FR101:FR104" si="487">D332</f>
        <v>0</v>
      </c>
      <c r="FS101" s="159" t="str">
        <f t="shared" ref="FS101:FS104" si="488">AB101</f>
        <v>CN</v>
      </c>
      <c r="FT101" s="104">
        <f t="shared" si="470"/>
        <v>70.99826340305485</v>
      </c>
      <c r="FU101" s="104">
        <f t="shared" si="470"/>
        <v>69.8713068411016</v>
      </c>
      <c r="FV101" s="104">
        <f t="shared" si="470"/>
        <v>64.011132718944694</v>
      </c>
      <c r="FW101" s="104">
        <f t="shared" si="470"/>
        <v>98.228351331250295</v>
      </c>
      <c r="FX101" s="104">
        <f t="shared" si="470"/>
        <v>66.039654530460538</v>
      </c>
      <c r="FY101" s="104">
        <f t="shared" si="470"/>
        <v>63.334958781772741</v>
      </c>
      <c r="FZ101" s="104">
        <f t="shared" si="470"/>
        <v>204.55810106828812</v>
      </c>
      <c r="GA101" s="104">
        <f t="shared" si="470"/>
        <v>426.29986656947358</v>
      </c>
      <c r="GB101" s="104">
        <f t="shared" si="470"/>
        <v>131.17774381135848</v>
      </c>
      <c r="GC101" s="104">
        <f t="shared" si="470"/>
        <v>129.14922199984264</v>
      </c>
      <c r="GD101" s="104">
        <f t="shared" si="470"/>
        <v>118.33043900509143</v>
      </c>
      <c r="GE101" s="104">
        <f t="shared" si="470"/>
        <v>45.839897287916806</v>
      </c>
      <c r="GF101" s="104">
        <f t="shared" si="470"/>
        <v>122.16209131573248</v>
      </c>
      <c r="GG101" s="104">
        <f t="shared" si="470"/>
        <v>116.97809113074752</v>
      </c>
      <c r="GH101" s="104">
        <f t="shared" si="470"/>
        <v>287.10846247643769</v>
      </c>
      <c r="GI101" s="122">
        <f t="shared" si="470"/>
        <v>409.28181363283966</v>
      </c>
      <c r="GK101" s="222" t="s">
        <v>238</v>
      </c>
      <c r="GL101" s="223">
        <f t="shared" ref="GL101:GL104" si="489">E324</f>
        <v>0</v>
      </c>
      <c r="GM101" s="223">
        <f t="shared" ref="GM101:GM104" si="490">E332</f>
        <v>0</v>
      </c>
      <c r="GN101" s="159" t="str">
        <f>DH101</f>
        <v>CN</v>
      </c>
      <c r="GO101" s="104">
        <f t="shared" ref="GO101:GO104" si="491">H$36*$J5/1000</f>
        <v>35.380772081902748</v>
      </c>
      <c r="GP101" s="104">
        <f t="shared" si="471"/>
        <v>35.573058886695691</v>
      </c>
      <c r="GQ101" s="104">
        <f t="shared" si="471"/>
        <v>34.419338057937985</v>
      </c>
      <c r="GR101" s="104">
        <f t="shared" si="471"/>
        <v>2.5013308523482873</v>
      </c>
      <c r="GS101" s="104">
        <f t="shared" si="471"/>
        <v>34.803911667523899</v>
      </c>
      <c r="GT101" s="104">
        <f t="shared" si="471"/>
        <v>34.419338057937985</v>
      </c>
      <c r="GU101" s="104">
        <f t="shared" si="471"/>
        <v>51.600985817976387</v>
      </c>
      <c r="GV101" s="104">
        <f t="shared" si="471"/>
        <v>49.159422318605323</v>
      </c>
      <c r="GW101" s="104">
        <f t="shared" si="471"/>
        <v>52.302010903682316</v>
      </c>
      <c r="GX101" s="104">
        <f t="shared" si="471"/>
        <v>52.494297708475273</v>
      </c>
      <c r="GY101" s="104">
        <f t="shared" si="471"/>
        <v>51.148290074924617</v>
      </c>
      <c r="GZ101" s="104">
        <f t="shared" si="471"/>
        <v>8.9333244726724548</v>
      </c>
      <c r="HA101" s="104">
        <f t="shared" si="471"/>
        <v>51.725150489303473</v>
      </c>
      <c r="HB101" s="104">
        <f t="shared" si="471"/>
        <v>50.956003270131667</v>
      </c>
      <c r="HC101" s="104">
        <f t="shared" si="471"/>
        <v>73.151336564820951</v>
      </c>
      <c r="HD101" s="122">
        <f t="shared" si="471"/>
        <v>64.481651274752295</v>
      </c>
      <c r="HF101" s="222" t="s">
        <v>238</v>
      </c>
      <c r="HG101" s="223">
        <f t="shared" ref="HG101:HG104" si="492">F324</f>
        <v>0</v>
      </c>
      <c r="HH101" s="223">
        <f t="shared" ref="HH101:HH104" si="493">F332</f>
        <v>0</v>
      </c>
      <c r="HI101" s="159" t="str">
        <f>EC101</f>
        <v>CN</v>
      </c>
      <c r="HJ101" s="104" t="e">
        <f t="shared" ref="HJ101:HJ104" ca="1" si="494">H$37*$V5/1000</f>
        <v>#NAME?</v>
      </c>
      <c r="HK101" s="104" t="e">
        <f t="shared" ca="1" si="472"/>
        <v>#NAME?</v>
      </c>
      <c r="HL101" s="104" t="e">
        <f t="shared" ca="1" si="472"/>
        <v>#NAME?</v>
      </c>
      <c r="HM101" s="104" t="e">
        <f t="shared" ca="1" si="472"/>
        <v>#NAME?</v>
      </c>
      <c r="HN101" s="104" t="e">
        <f t="shared" ca="1" si="472"/>
        <v>#NAME?</v>
      </c>
      <c r="HO101" s="104" t="e">
        <f t="shared" ca="1" si="472"/>
        <v>#NAME?</v>
      </c>
      <c r="HP101" s="104" t="e">
        <f t="shared" ca="1" si="472"/>
        <v>#NAME?</v>
      </c>
      <c r="HQ101" s="104" t="e">
        <f t="shared" ca="1" si="472"/>
        <v>#NAME?</v>
      </c>
      <c r="HR101" s="104" t="e">
        <f t="shared" ca="1" si="472"/>
        <v>#NAME?</v>
      </c>
      <c r="HS101" s="104" t="e">
        <f t="shared" ca="1" si="472"/>
        <v>#NAME?</v>
      </c>
      <c r="HT101" s="104" t="e">
        <f t="shared" ca="1" si="472"/>
        <v>#NAME?</v>
      </c>
      <c r="HU101" s="104" t="e">
        <f t="shared" ca="1" si="472"/>
        <v>#NAME?</v>
      </c>
      <c r="HV101" s="104" t="e">
        <f t="shared" ca="1" si="472"/>
        <v>#NAME?</v>
      </c>
      <c r="HW101" s="104" t="e">
        <f t="shared" ca="1" si="472"/>
        <v>#NAME?</v>
      </c>
      <c r="HX101" s="104" t="e">
        <f t="shared" ca="1" si="472"/>
        <v>#NAME?</v>
      </c>
      <c r="HY101" s="122" t="e">
        <f t="shared" ca="1" si="472"/>
        <v>#NAME?</v>
      </c>
      <c r="IA101" s="222" t="s">
        <v>238</v>
      </c>
      <c r="IB101" s="223">
        <f t="shared" ref="IB101:IC104" si="495">D339</f>
        <v>0</v>
      </c>
      <c r="IC101" s="223">
        <f t="shared" si="495"/>
        <v>0</v>
      </c>
      <c r="ID101" s="159" t="str">
        <f>EX101</f>
        <v>CN</v>
      </c>
      <c r="IE101" s="104" t="e">
        <f t="shared" ref="IE101:IE104" ca="1" si="496">H$38*$V5/1000</f>
        <v>#NAME?</v>
      </c>
      <c r="IF101" s="104" t="e">
        <f t="shared" ca="1" si="473"/>
        <v>#NAME?</v>
      </c>
      <c r="IG101" s="104" t="e">
        <f t="shared" ca="1" si="473"/>
        <v>#NAME?</v>
      </c>
      <c r="IH101" s="104" t="e">
        <f t="shared" ca="1" si="473"/>
        <v>#NAME?</v>
      </c>
      <c r="II101" s="104" t="e">
        <f t="shared" ca="1" si="473"/>
        <v>#NAME?</v>
      </c>
      <c r="IJ101" s="104" t="e">
        <f t="shared" ca="1" si="473"/>
        <v>#NAME?</v>
      </c>
      <c r="IK101" s="104" t="e">
        <f t="shared" ca="1" si="473"/>
        <v>#NAME?</v>
      </c>
      <c r="IL101" s="104" t="e">
        <f t="shared" ca="1" si="473"/>
        <v>#NAME?</v>
      </c>
      <c r="IM101" s="104" t="e">
        <f t="shared" ca="1" si="473"/>
        <v>#NAME?</v>
      </c>
      <c r="IN101" s="104" t="e">
        <f t="shared" ca="1" si="473"/>
        <v>#NAME?</v>
      </c>
      <c r="IO101" s="104" t="e">
        <f t="shared" ca="1" si="473"/>
        <v>#NAME?</v>
      </c>
      <c r="IP101" s="104" t="e">
        <f t="shared" ca="1" si="473"/>
        <v>#NAME?</v>
      </c>
      <c r="IQ101" s="104" t="e">
        <f t="shared" ca="1" si="473"/>
        <v>#NAME?</v>
      </c>
      <c r="IR101" s="104" t="e">
        <f t="shared" ca="1" si="473"/>
        <v>#NAME?</v>
      </c>
      <c r="IS101" s="104" t="e">
        <f t="shared" ca="1" si="473"/>
        <v>#NAME?</v>
      </c>
      <c r="IT101" s="104" t="e">
        <f t="shared" ca="1" si="473"/>
        <v>#NAME?</v>
      </c>
    </row>
    <row r="102" spans="4:254" x14ac:dyDescent="0.2">
      <c r="D102" s="222">
        <f>[1]LCIA_BAU!I172</f>
        <v>0.33</v>
      </c>
      <c r="E102" s="223">
        <f>[1]LCIA_reshoring!I176</f>
        <v>0</v>
      </c>
      <c r="F102" s="223">
        <f>'[1]LCIA_ally-shoring'!I139</f>
        <v>0.56896551724137934</v>
      </c>
      <c r="G102" s="159" t="str">
        <f>D6</f>
        <v>JP</v>
      </c>
      <c r="H102" s="104">
        <f>H$19*$E6/1000</f>
        <v>436.31377126861702</v>
      </c>
      <c r="I102" s="104">
        <f t="shared" ref="I102:W102" si="497">I$19*$E$6/1000</f>
        <v>402.13074374311992</v>
      </c>
      <c r="J102" s="104">
        <f t="shared" si="497"/>
        <v>400.34752715753564</v>
      </c>
      <c r="K102" s="104">
        <f t="shared" si="497"/>
        <v>594.02912510466149</v>
      </c>
      <c r="L102" s="104">
        <f t="shared" si="497"/>
        <v>387.24376415075432</v>
      </c>
      <c r="M102" s="104">
        <f t="shared" si="497"/>
        <v>390.95679799439455</v>
      </c>
      <c r="N102" s="104">
        <f t="shared" si="497"/>
        <v>312.50623073743282</v>
      </c>
      <c r="O102" s="104">
        <f t="shared" si="497"/>
        <v>273.87018672266777</v>
      </c>
      <c r="P102" s="104">
        <f t="shared" si="497"/>
        <v>855.91782791713945</v>
      </c>
      <c r="Q102" s="104">
        <f t="shared" si="497"/>
        <v>788.57734017921734</v>
      </c>
      <c r="R102" s="104">
        <f t="shared" si="497"/>
        <v>785.46388183951183</v>
      </c>
      <c r="S102" s="104">
        <f t="shared" si="497"/>
        <v>1157.0084712290454</v>
      </c>
      <c r="T102" s="104">
        <f t="shared" si="497"/>
        <v>759.45309817770044</v>
      </c>
      <c r="U102" s="104">
        <f t="shared" si="497"/>
        <v>766.92718289683398</v>
      </c>
      <c r="V102" s="104">
        <f t="shared" si="497"/>
        <v>576.99534289771668</v>
      </c>
      <c r="W102" s="122">
        <f t="shared" si="497"/>
        <v>348.102200300226</v>
      </c>
      <c r="Y102" s="222">
        <f>[1]LCIA_BAU!I228</f>
        <v>0.19</v>
      </c>
      <c r="Z102" s="223">
        <f>[1]LCIA_reshoring!I232</f>
        <v>0</v>
      </c>
      <c r="AA102" s="223">
        <f>'[1]LCIA_ally-shoring'!I232</f>
        <v>0.54285714285714282</v>
      </c>
      <c r="AB102" s="159" t="str">
        <f t="shared" si="475"/>
        <v>JP</v>
      </c>
      <c r="AC102" s="104">
        <f t="shared" si="464"/>
        <v>304.43733039657587</v>
      </c>
      <c r="AD102" s="104">
        <f t="shared" si="464"/>
        <v>311.54555082875868</v>
      </c>
      <c r="AE102" s="104">
        <f t="shared" si="464"/>
        <v>303.94101275759988</v>
      </c>
      <c r="AF102" s="104">
        <f t="shared" si="464"/>
        <v>361.90096964003084</v>
      </c>
      <c r="AG102" s="104">
        <f t="shared" si="464"/>
        <v>308.68067623802597</v>
      </c>
      <c r="AH102" s="104">
        <f t="shared" si="464"/>
        <v>303.49738637481664</v>
      </c>
      <c r="AI102" s="104">
        <f t="shared" si="464"/>
        <v>242.3122840874594</v>
      </c>
      <c r="AJ102" s="104">
        <f t="shared" si="464"/>
        <v>469.28008095296457</v>
      </c>
      <c r="AK102" s="104">
        <f t="shared" si="464"/>
        <v>584.38172525327741</v>
      </c>
      <c r="AL102" s="104">
        <f t="shared" si="464"/>
        <v>598.34235856741736</v>
      </c>
      <c r="AM102" s="104">
        <f t="shared" si="464"/>
        <v>583.82081833251698</v>
      </c>
      <c r="AN102" s="104">
        <f t="shared" si="464"/>
        <v>192.2633683461585</v>
      </c>
      <c r="AO102" s="104">
        <f t="shared" si="464"/>
        <v>593.02479098681385</v>
      </c>
      <c r="AP102" s="104">
        <f t="shared" si="464"/>
        <v>582.86982614413671</v>
      </c>
      <c r="AQ102" s="104">
        <f t="shared" si="464"/>
        <v>374.98717174305307</v>
      </c>
      <c r="AR102" s="122">
        <f t="shared" si="464"/>
        <v>541.81341680229559</v>
      </c>
      <c r="AT102" s="222">
        <f>[1]LCIA_BAU!I268</f>
        <v>0.12</v>
      </c>
      <c r="AU102" s="223">
        <f>[1]LCIA_reshoring!I272</f>
        <v>0</v>
      </c>
      <c r="AV102" s="223">
        <f>'[1]LCIA_ally-shoring'!I282</f>
        <v>0.34285714285714286</v>
      </c>
      <c r="AW102" s="159" t="str">
        <f t="shared" si="476"/>
        <v>JP</v>
      </c>
      <c r="AX102" s="104">
        <f t="shared" si="465"/>
        <v>99.17854189810312</v>
      </c>
      <c r="AY102" s="104">
        <f t="shared" si="465"/>
        <v>97.903753441829295</v>
      </c>
      <c r="AZ102" s="104">
        <f t="shared" si="465"/>
        <v>94.844261146772141</v>
      </c>
      <c r="BA102" s="104">
        <f t="shared" si="465"/>
        <v>166.5511118121745</v>
      </c>
      <c r="BB102" s="104">
        <f t="shared" si="465"/>
        <v>95.099218838026914</v>
      </c>
      <c r="BC102" s="104">
        <f t="shared" si="465"/>
        <v>94.334345764262608</v>
      </c>
      <c r="BD102" s="104">
        <f t="shared" si="465"/>
        <v>321.72097138341502</v>
      </c>
      <c r="BE102" s="104">
        <f t="shared" si="465"/>
        <v>346.66919570566472</v>
      </c>
      <c r="BF102" s="104">
        <f t="shared" si="465"/>
        <v>193.25792997111103</v>
      </c>
      <c r="BG102" s="104">
        <f t="shared" si="465"/>
        <v>190.70835305856335</v>
      </c>
      <c r="BH102" s="104">
        <f t="shared" si="465"/>
        <v>184.84432615970377</v>
      </c>
      <c r="BI102" s="104">
        <f t="shared" si="465"/>
        <v>320.74208721706066</v>
      </c>
      <c r="BJ102" s="104">
        <f t="shared" si="465"/>
        <v>185.35424154221334</v>
      </c>
      <c r="BK102" s="104">
        <f t="shared" si="465"/>
        <v>183.56953770342994</v>
      </c>
      <c r="BL102" s="104">
        <f t="shared" si="465"/>
        <v>618.70535905082033</v>
      </c>
      <c r="BM102" s="122">
        <f t="shared" si="465"/>
        <v>525.1756579813059</v>
      </c>
      <c r="BO102" s="222">
        <f>'[1]LIB components'!E5</f>
        <v>0.21</v>
      </c>
      <c r="BP102" s="223">
        <f>'[1]LIB components'!E5*[1]LCIA_reshoring!$F$8+[1]LCIA_reshoring!$F$9*[1]LCIA_reshoring!$F$3*'[1]LIB components'!E5/SUM('[1]LIB components'!$E$4:$E$7)</f>
        <v>0</v>
      </c>
      <c r="BQ102" s="223">
        <f>'[1]LIB components'!E5/SUM('[1]LIB components'!$E$3,'[1]LIB components'!$E$5:$E$7)*'[1]LCIA_ally-shoring'!$F$5*'[1]LCIA_ally-shoring'!$F$10+'[1]LIB components'!E5*'[1]LCIA_ally-shoring'!$F$8</f>
        <v>0.36842105263157887</v>
      </c>
      <c r="BR102" s="159" t="str">
        <f t="shared" si="477"/>
        <v>JP</v>
      </c>
      <c r="BS102" s="104">
        <f t="shared" si="466"/>
        <v>7.8734122030611768</v>
      </c>
      <c r="BT102" s="104">
        <f t="shared" si="466"/>
        <v>9.4828326291068752</v>
      </c>
      <c r="BU102" s="104">
        <f t="shared" si="466"/>
        <v>7.0702954756086704</v>
      </c>
      <c r="BV102" s="104">
        <f t="shared" si="466"/>
        <v>12.215262010851285</v>
      </c>
      <c r="BW102" s="104">
        <f t="shared" si="466"/>
        <v>8.9394540496201582</v>
      </c>
      <c r="BX102" s="104">
        <f t="shared" si="466"/>
        <v>6.984247254810187</v>
      </c>
      <c r="BY102" s="104">
        <f t="shared" si="466"/>
        <v>50.629637203108992</v>
      </c>
      <c r="BZ102" s="104">
        <f t="shared" si="466"/>
        <v>70.759610442884394</v>
      </c>
      <c r="CA102" s="104">
        <f t="shared" si="466"/>
        <v>14.972390418936005</v>
      </c>
      <c r="CB102" s="104">
        <f t="shared" si="466"/>
        <v>18.036663170704198</v>
      </c>
      <c r="CC102" s="104">
        <f t="shared" si="466"/>
        <v>13.452205184829475</v>
      </c>
      <c r="CD102" s="104">
        <f t="shared" si="466"/>
        <v>20.358770018085476</v>
      </c>
      <c r="CE102" s="104">
        <f t="shared" si="466"/>
        <v>17.002491035552062</v>
      </c>
      <c r="CF102" s="104">
        <f t="shared" si="466"/>
        <v>13.280108743232514</v>
      </c>
      <c r="CG102" s="104">
        <f t="shared" si="466"/>
        <v>71.133034054665842</v>
      </c>
      <c r="CH102" s="122">
        <f t="shared" si="466"/>
        <v>92.814282790881251</v>
      </c>
      <c r="CJ102" s="120"/>
      <c r="CM102" s="179" t="str">
        <f>CM91</f>
        <v>Sea (km)</v>
      </c>
      <c r="CN102" s="170" t="str">
        <f>CN91</f>
        <v>BEV-100 PC</v>
      </c>
      <c r="CO102" s="170"/>
      <c r="CP102" s="170"/>
      <c r="CQ102" s="170"/>
      <c r="CR102" s="170"/>
      <c r="CS102" s="170"/>
      <c r="CT102" s="170"/>
      <c r="CU102" s="170"/>
      <c r="CV102" s="170" t="str">
        <f>CV91</f>
        <v>BEV-200 PC</v>
      </c>
      <c r="CW102" s="170"/>
      <c r="CX102" s="170"/>
      <c r="CY102" s="170"/>
      <c r="CZ102" s="170"/>
      <c r="DA102" s="170"/>
      <c r="DB102" s="170"/>
      <c r="DC102" s="171"/>
      <c r="DE102" s="222">
        <f t="shared" si="478"/>
        <v>0.33</v>
      </c>
      <c r="DF102" s="223">
        <f t="shared" si="479"/>
        <v>0</v>
      </c>
      <c r="DG102" s="223">
        <f t="shared" si="480"/>
        <v>0.56896551724137934</v>
      </c>
      <c r="DH102" s="159" t="str">
        <f t="shared" si="481"/>
        <v>JP</v>
      </c>
      <c r="DI102" s="104">
        <f t="shared" si="467"/>
        <v>24.953984031560005</v>
      </c>
      <c r="DJ102" s="104">
        <f t="shared" si="467"/>
        <v>24.609791148366071</v>
      </c>
      <c r="DK102" s="104">
        <f t="shared" si="467"/>
        <v>22.458585628404009</v>
      </c>
      <c r="DL102" s="104">
        <f t="shared" si="467"/>
        <v>36.21016691476153</v>
      </c>
      <c r="DM102" s="104">
        <f t="shared" si="467"/>
        <v>23.233019615590354</v>
      </c>
      <c r="DN102" s="104">
        <f t="shared" si="467"/>
        <v>22.200440966008561</v>
      </c>
      <c r="DO102" s="104">
        <f t="shared" si="467"/>
        <v>93.87308152188767</v>
      </c>
      <c r="DP102" s="104">
        <f t="shared" si="467"/>
        <v>195.93385351844083</v>
      </c>
      <c r="DQ102" s="104">
        <f t="shared" si="467"/>
        <v>46.896280335173124</v>
      </c>
      <c r="DR102" s="104">
        <f t="shared" si="467"/>
        <v>46.121846347986782</v>
      </c>
      <c r="DS102" s="104">
        <f t="shared" si="467"/>
        <v>42.163628191256564</v>
      </c>
      <c r="DT102" s="104">
        <f t="shared" si="467"/>
        <v>60.350278191269226</v>
      </c>
      <c r="DU102" s="104">
        <f t="shared" si="467"/>
        <v>43.540399724032291</v>
      </c>
      <c r="DV102" s="104">
        <f t="shared" si="467"/>
        <v>41.647338866465674</v>
      </c>
      <c r="DW102" s="104">
        <f t="shared" si="467"/>
        <v>131.68773492903739</v>
      </c>
      <c r="DX102" s="122">
        <f t="shared" si="467"/>
        <v>188.1401328770946</v>
      </c>
      <c r="DZ102" s="222" t="s">
        <v>238</v>
      </c>
      <c r="EA102" s="223">
        <f>E301</f>
        <v>0</v>
      </c>
      <c r="EB102" s="223">
        <f>E309</f>
        <v>0.21586482798306408</v>
      </c>
      <c r="EC102" s="159" t="str">
        <f>AW102</f>
        <v>JP</v>
      </c>
      <c r="ED102" s="104">
        <f t="shared" si="468"/>
        <v>29.737129602140524</v>
      </c>
      <c r="EE102" s="104">
        <f t="shared" si="468"/>
        <v>30.008428330181324</v>
      </c>
      <c r="EF102" s="104">
        <f t="shared" si="468"/>
        <v>28.941791798701217</v>
      </c>
      <c r="EG102" s="104">
        <f t="shared" si="468"/>
        <v>10.498234866991581</v>
      </c>
      <c r="EH102" s="104">
        <f t="shared" si="468"/>
        <v>29.580650611986631</v>
      </c>
      <c r="EI102" s="104">
        <f t="shared" si="468"/>
        <v>28.700473839355045</v>
      </c>
      <c r="EJ102" s="104">
        <f t="shared" si="468"/>
        <v>54.608406956226844</v>
      </c>
      <c r="EK102" s="104">
        <f t="shared" si="468"/>
        <v>78.911267521032173</v>
      </c>
      <c r="EL102" s="104">
        <f t="shared" si="468"/>
        <v>46.755304900018281</v>
      </c>
      <c r="EM102" s="104">
        <f t="shared" si="468"/>
        <v>46.82331010638643</v>
      </c>
      <c r="EN102" s="104">
        <f t="shared" si="468"/>
        <v>45.225387060886199</v>
      </c>
      <c r="EO102" s="104">
        <f t="shared" si="468"/>
        <v>19.026654689843699</v>
      </c>
      <c r="EP102" s="104">
        <f t="shared" si="468"/>
        <v>45.965971863544731</v>
      </c>
      <c r="EQ102" s="104">
        <f t="shared" si="468"/>
        <v>44.788874232135818</v>
      </c>
      <c r="ER102" s="104">
        <f t="shared" si="468"/>
        <v>87.673208790383441</v>
      </c>
      <c r="ES102" s="122">
        <f t="shared" si="468"/>
        <v>115.45221494878007</v>
      </c>
      <c r="EU102" s="222" t="s">
        <v>238</v>
      </c>
      <c r="EV102" s="223">
        <f t="shared" si="482"/>
        <v>0</v>
      </c>
      <c r="EW102" s="223">
        <f t="shared" si="483"/>
        <v>0</v>
      </c>
      <c r="EX102" s="159" t="str">
        <f>BR102</f>
        <v>JP</v>
      </c>
      <c r="EY102" s="104" t="e">
        <f t="shared" ca="1" si="484"/>
        <v>#NAME?</v>
      </c>
      <c r="EZ102" s="104" t="e">
        <f t="shared" ca="1" si="469"/>
        <v>#NAME?</v>
      </c>
      <c r="FA102" s="104" t="e">
        <f t="shared" ca="1" si="469"/>
        <v>#NAME?</v>
      </c>
      <c r="FB102" s="104" t="e">
        <f t="shared" ca="1" si="469"/>
        <v>#NAME?</v>
      </c>
      <c r="FC102" s="104" t="e">
        <f t="shared" ca="1" si="469"/>
        <v>#NAME?</v>
      </c>
      <c r="FD102" s="104" t="e">
        <f t="shared" ca="1" si="469"/>
        <v>#NAME?</v>
      </c>
      <c r="FE102" s="104" t="e">
        <f t="shared" ca="1" si="469"/>
        <v>#NAME?</v>
      </c>
      <c r="FF102" s="104" t="e">
        <f t="shared" ca="1" si="469"/>
        <v>#NAME?</v>
      </c>
      <c r="FG102" s="104" t="e">
        <f t="shared" ca="1" si="469"/>
        <v>#NAME?</v>
      </c>
      <c r="FH102" s="104" t="e">
        <f t="shared" ca="1" si="469"/>
        <v>#NAME?</v>
      </c>
      <c r="FI102" s="104" t="e">
        <f t="shared" ca="1" si="469"/>
        <v>#NAME?</v>
      </c>
      <c r="FJ102" s="104" t="e">
        <f t="shared" ca="1" si="469"/>
        <v>#NAME?</v>
      </c>
      <c r="FK102" s="104" t="e">
        <f t="shared" ca="1" si="469"/>
        <v>#NAME?</v>
      </c>
      <c r="FL102" s="104" t="e">
        <f t="shared" ca="1" si="469"/>
        <v>#NAME?</v>
      </c>
      <c r="FM102" s="104" t="e">
        <f t="shared" ca="1" si="469"/>
        <v>#NAME?</v>
      </c>
      <c r="FN102" s="122" t="e">
        <f t="shared" ca="1" si="469"/>
        <v>#NAME?</v>
      </c>
      <c r="FP102" s="222">
        <f t="shared" si="485"/>
        <v>0.19</v>
      </c>
      <c r="FQ102" s="223">
        <f t="shared" si="486"/>
        <v>0</v>
      </c>
      <c r="FR102" s="223">
        <f t="shared" si="487"/>
        <v>0.54285714285714282</v>
      </c>
      <c r="FS102" s="159" t="str">
        <f t="shared" si="488"/>
        <v>JP</v>
      </c>
      <c r="FT102" s="104">
        <f t="shared" si="470"/>
        <v>59.966048983120452</v>
      </c>
      <c r="FU102" s="104">
        <f t="shared" si="470"/>
        <v>59.014206935769337</v>
      </c>
      <c r="FV102" s="104">
        <f t="shared" si="470"/>
        <v>54.064628289543528</v>
      </c>
      <c r="FW102" s="104">
        <f t="shared" si="470"/>
        <v>82.964932452241868</v>
      </c>
      <c r="FX102" s="104">
        <f t="shared" si="470"/>
        <v>55.777943974775532</v>
      </c>
      <c r="FY102" s="104">
        <f t="shared" si="470"/>
        <v>53.493523061132862</v>
      </c>
      <c r="FZ102" s="104">
        <f t="shared" si="470"/>
        <v>172.77241048725813</v>
      </c>
      <c r="GA102" s="104">
        <f t="shared" si="470"/>
        <v>360.05836558395094</v>
      </c>
      <c r="GB102" s="104">
        <f t="shared" si="470"/>
        <v>110.79441431167018</v>
      </c>
      <c r="GC102" s="104">
        <f t="shared" si="470"/>
        <v>109.08109862643816</v>
      </c>
      <c r="GD102" s="104">
        <f t="shared" si="470"/>
        <v>99.94341497186744</v>
      </c>
      <c r="GE102" s="104">
        <f t="shared" si="470"/>
        <v>38.716968477712861</v>
      </c>
      <c r="GF102" s="104">
        <f t="shared" si="470"/>
        <v>103.17967793286124</v>
      </c>
      <c r="GG102" s="104">
        <f t="shared" si="470"/>
        <v>98.801204515046095</v>
      </c>
      <c r="GH102" s="104">
        <f t="shared" si="470"/>
        <v>242.49551044074798</v>
      </c>
      <c r="GI102" s="122">
        <f t="shared" si="470"/>
        <v>345.68469858026452</v>
      </c>
      <c r="GK102" s="222" t="s">
        <v>238</v>
      </c>
      <c r="GL102" s="223">
        <f t="shared" si="489"/>
        <v>0</v>
      </c>
      <c r="GM102" s="223">
        <f t="shared" si="490"/>
        <v>0.21586482798306408</v>
      </c>
      <c r="GN102" s="159" t="str">
        <f>DH102</f>
        <v>JP</v>
      </c>
      <c r="GO102" s="104">
        <f t="shared" si="491"/>
        <v>37.806148260961407</v>
      </c>
      <c r="GP102" s="104">
        <f t="shared" si="471"/>
        <v>38.011616458031853</v>
      </c>
      <c r="GQ102" s="104">
        <f t="shared" si="471"/>
        <v>36.778807275609196</v>
      </c>
      <c r="GR102" s="104">
        <f t="shared" si="471"/>
        <v>2.6727987968913389</v>
      </c>
      <c r="GS102" s="104">
        <f t="shared" si="471"/>
        <v>37.189743669750086</v>
      </c>
      <c r="GT102" s="104">
        <f t="shared" si="471"/>
        <v>36.778807275609196</v>
      </c>
      <c r="GU102" s="104">
        <f t="shared" si="471"/>
        <v>55.138268767289951</v>
      </c>
      <c r="GV102" s="104">
        <f t="shared" si="471"/>
        <v>52.529334416391798</v>
      </c>
      <c r="GW102" s="104">
        <f t="shared" si="471"/>
        <v>55.887349603160345</v>
      </c>
      <c r="GX102" s="104">
        <f t="shared" si="471"/>
        <v>56.09281780023079</v>
      </c>
      <c r="GY102" s="104">
        <f t="shared" si="471"/>
        <v>54.654540420737689</v>
      </c>
      <c r="GZ102" s="104">
        <f t="shared" si="471"/>
        <v>9.5457099888976398</v>
      </c>
      <c r="HA102" s="104">
        <f t="shared" si="471"/>
        <v>55.270945011949024</v>
      </c>
      <c r="HB102" s="104">
        <f t="shared" si="471"/>
        <v>54.449072223667244</v>
      </c>
      <c r="HC102" s="104">
        <f t="shared" si="471"/>
        <v>78.165910830185013</v>
      </c>
      <c r="HD102" s="122">
        <f t="shared" si="471"/>
        <v>68.901912670578284</v>
      </c>
      <c r="HF102" s="222" t="s">
        <v>238</v>
      </c>
      <c r="HG102" s="223">
        <f t="shared" si="492"/>
        <v>0</v>
      </c>
      <c r="HH102" s="223">
        <f t="shared" si="493"/>
        <v>0</v>
      </c>
      <c r="HI102" s="159" t="str">
        <f>EC102</f>
        <v>JP</v>
      </c>
      <c r="HJ102" s="104" t="e">
        <f t="shared" ca="1" si="494"/>
        <v>#NAME?</v>
      </c>
      <c r="HK102" s="104" t="e">
        <f t="shared" ca="1" si="472"/>
        <v>#NAME?</v>
      </c>
      <c r="HL102" s="104" t="e">
        <f t="shared" ca="1" si="472"/>
        <v>#NAME?</v>
      </c>
      <c r="HM102" s="104" t="e">
        <f t="shared" ca="1" si="472"/>
        <v>#NAME?</v>
      </c>
      <c r="HN102" s="104" t="e">
        <f t="shared" ca="1" si="472"/>
        <v>#NAME?</v>
      </c>
      <c r="HO102" s="104" t="e">
        <f t="shared" ca="1" si="472"/>
        <v>#NAME?</v>
      </c>
      <c r="HP102" s="104" t="e">
        <f t="shared" ca="1" si="472"/>
        <v>#NAME?</v>
      </c>
      <c r="HQ102" s="104" t="e">
        <f t="shared" ca="1" si="472"/>
        <v>#NAME?</v>
      </c>
      <c r="HR102" s="104" t="e">
        <f t="shared" ca="1" si="472"/>
        <v>#NAME?</v>
      </c>
      <c r="HS102" s="104" t="e">
        <f t="shared" ca="1" si="472"/>
        <v>#NAME?</v>
      </c>
      <c r="HT102" s="104" t="e">
        <f t="shared" ca="1" si="472"/>
        <v>#NAME?</v>
      </c>
      <c r="HU102" s="104" t="e">
        <f t="shared" ca="1" si="472"/>
        <v>#NAME?</v>
      </c>
      <c r="HV102" s="104" t="e">
        <f t="shared" ca="1" si="472"/>
        <v>#NAME?</v>
      </c>
      <c r="HW102" s="104" t="e">
        <f t="shared" ca="1" si="472"/>
        <v>#NAME?</v>
      </c>
      <c r="HX102" s="104" t="e">
        <f t="shared" ca="1" si="472"/>
        <v>#NAME?</v>
      </c>
      <c r="HY102" s="122" t="e">
        <f t="shared" ca="1" si="472"/>
        <v>#NAME?</v>
      </c>
      <c r="IA102" s="222" t="s">
        <v>238</v>
      </c>
      <c r="IB102" s="223">
        <f t="shared" si="495"/>
        <v>0</v>
      </c>
      <c r="IC102" s="223">
        <f t="shared" si="495"/>
        <v>0</v>
      </c>
      <c r="ID102" s="159" t="str">
        <f>EX102</f>
        <v>JP</v>
      </c>
      <c r="IE102" s="104" t="e">
        <f t="shared" ca="1" si="496"/>
        <v>#NAME?</v>
      </c>
      <c r="IF102" s="104" t="e">
        <f t="shared" ca="1" si="473"/>
        <v>#NAME?</v>
      </c>
      <c r="IG102" s="104" t="e">
        <f t="shared" ca="1" si="473"/>
        <v>#NAME?</v>
      </c>
      <c r="IH102" s="104" t="e">
        <f t="shared" ca="1" si="473"/>
        <v>#NAME?</v>
      </c>
      <c r="II102" s="104" t="e">
        <f t="shared" ca="1" si="473"/>
        <v>#NAME?</v>
      </c>
      <c r="IJ102" s="104" t="e">
        <f t="shared" ca="1" si="473"/>
        <v>#NAME?</v>
      </c>
      <c r="IK102" s="104" t="e">
        <f t="shared" ca="1" si="473"/>
        <v>#NAME?</v>
      </c>
      <c r="IL102" s="104" t="e">
        <f t="shared" ca="1" si="473"/>
        <v>#NAME?</v>
      </c>
      <c r="IM102" s="104" t="e">
        <f t="shared" ca="1" si="473"/>
        <v>#NAME?</v>
      </c>
      <c r="IN102" s="104" t="e">
        <f t="shared" ca="1" si="473"/>
        <v>#NAME?</v>
      </c>
      <c r="IO102" s="104" t="e">
        <f t="shared" ca="1" si="473"/>
        <v>#NAME?</v>
      </c>
      <c r="IP102" s="104" t="e">
        <f t="shared" ca="1" si="473"/>
        <v>#NAME?</v>
      </c>
      <c r="IQ102" s="104" t="e">
        <f t="shared" ca="1" si="473"/>
        <v>#NAME?</v>
      </c>
      <c r="IR102" s="104" t="e">
        <f t="shared" ca="1" si="473"/>
        <v>#NAME?</v>
      </c>
      <c r="IS102" s="104" t="e">
        <f t="shared" ca="1" si="473"/>
        <v>#NAME?</v>
      </c>
      <c r="IT102" s="104" t="e">
        <f t="shared" ca="1" si="473"/>
        <v>#NAME?</v>
      </c>
    </row>
    <row r="103" spans="4:254" x14ac:dyDescent="0.2">
      <c r="D103" s="222">
        <f>[1]LCIA_BAU!I173</f>
        <v>0.15</v>
      </c>
      <c r="E103" s="223">
        <f>[1]LCIA_reshoring!I177</f>
        <v>0</v>
      </c>
      <c r="F103" s="223">
        <f>'[1]LCIA_ally-shoring'!I140</f>
        <v>0.25862068965517243</v>
      </c>
      <c r="G103" s="159" t="str">
        <f>D7</f>
        <v>KR</v>
      </c>
      <c r="H103" s="104">
        <f>H$19*$E7/1000</f>
        <v>476.52282152196426</v>
      </c>
      <c r="I103" s="104">
        <f t="shared" ref="I103:W103" si="498">I$19*$E$7/1000</f>
        <v>439.1896136398218</v>
      </c>
      <c r="J103" s="104">
        <f t="shared" si="498"/>
        <v>437.24206246288628</v>
      </c>
      <c r="K103" s="104">
        <f t="shared" si="498"/>
        <v>648.77263428576452</v>
      </c>
      <c r="L103" s="104">
        <f t="shared" si="498"/>
        <v>422.93070551811019</v>
      </c>
      <c r="M103" s="104">
        <f t="shared" si="498"/>
        <v>426.98591871579009</v>
      </c>
      <c r="N103" s="104">
        <f t="shared" si="498"/>
        <v>341.30563970330195</v>
      </c>
      <c r="O103" s="104">
        <f t="shared" si="498"/>
        <v>299.1090419364441</v>
      </c>
      <c r="P103" s="104">
        <f t="shared" si="498"/>
        <v>934.79602343086333</v>
      </c>
      <c r="Q103" s="104">
        <f t="shared" si="498"/>
        <v>861.24968743913485</v>
      </c>
      <c r="R103" s="104">
        <f t="shared" si="498"/>
        <v>857.84930438816252</v>
      </c>
      <c r="S103" s="104">
        <f t="shared" si="498"/>
        <v>1263.6340577374203</v>
      </c>
      <c r="T103" s="104">
        <f t="shared" si="498"/>
        <v>829.44146389189518</v>
      </c>
      <c r="U103" s="104">
        <f t="shared" si="498"/>
        <v>837.60433238971996</v>
      </c>
      <c r="V103" s="104">
        <f t="shared" si="498"/>
        <v>630.16908222541315</v>
      </c>
      <c r="W103" s="122">
        <f t="shared" si="498"/>
        <v>380.18200109238433</v>
      </c>
      <c r="Y103" s="222">
        <f>[1]LCIA_BAU!I229</f>
        <v>0.06</v>
      </c>
      <c r="Z103" s="223">
        <f>[1]LCIA_reshoring!I233</f>
        <v>0</v>
      </c>
      <c r="AA103" s="223">
        <f>'[1]LCIA_ally-shoring'!I233</f>
        <v>0.1714285714285714</v>
      </c>
      <c r="AB103" s="159" t="str">
        <f t="shared" si="475"/>
        <v>KR</v>
      </c>
      <c r="AC103" s="104">
        <f t="shared" si="464"/>
        <v>332.49313959397688</v>
      </c>
      <c r="AD103" s="104">
        <f t="shared" si="464"/>
        <v>340.25642711638358</v>
      </c>
      <c r="AE103" s="104">
        <f t="shared" si="464"/>
        <v>331.95108317203938</v>
      </c>
      <c r="AF103" s="104">
        <f t="shared" si="464"/>
        <v>395.2524135623276</v>
      </c>
      <c r="AG103" s="104">
        <f t="shared" si="464"/>
        <v>337.12753636578185</v>
      </c>
      <c r="AH103" s="104">
        <f t="shared" si="464"/>
        <v>331.46657383599251</v>
      </c>
      <c r="AI103" s="104">
        <f t="shared" si="464"/>
        <v>264.6428806660341</v>
      </c>
      <c r="AJ103" s="104">
        <f t="shared" si="464"/>
        <v>512.52718338355862</v>
      </c>
      <c r="AK103" s="104">
        <f t="shared" si="464"/>
        <v>638.23616603685878</v>
      </c>
      <c r="AL103" s="104">
        <f t="shared" si="464"/>
        <v>653.48335926146103</v>
      </c>
      <c r="AM103" s="104">
        <f t="shared" si="464"/>
        <v>637.62356802576505</v>
      </c>
      <c r="AN103" s="104">
        <f t="shared" si="464"/>
        <v>209.98164347011533</v>
      </c>
      <c r="AO103" s="104">
        <f t="shared" si="464"/>
        <v>647.67574448053108</v>
      </c>
      <c r="AP103" s="104">
        <f t="shared" si="464"/>
        <v>636.58493594331969</v>
      </c>
      <c r="AQ103" s="104">
        <f t="shared" si="464"/>
        <v>409.54459125593451</v>
      </c>
      <c r="AR103" s="122">
        <f t="shared" si="464"/>
        <v>591.74492100578971</v>
      </c>
      <c r="AT103" s="222">
        <f>[1]LCIA_BAU!I269</f>
        <v>0.04</v>
      </c>
      <c r="AU103" s="223">
        <f>[1]LCIA_reshoring!I273</f>
        <v>0</v>
      </c>
      <c r="AV103" s="223">
        <f>'[1]LCIA_ally-shoring'!I283</f>
        <v>0.1142857142857143</v>
      </c>
      <c r="AW103" s="159" t="str">
        <f t="shared" si="476"/>
        <v>KR</v>
      </c>
      <c r="AX103" s="104">
        <f t="shared" si="465"/>
        <v>108.31846650703645</v>
      </c>
      <c r="AY103" s="104">
        <f t="shared" si="465"/>
        <v>106.92619830000511</v>
      </c>
      <c r="AZ103" s="104">
        <f t="shared" si="465"/>
        <v>103.58475460312997</v>
      </c>
      <c r="BA103" s="104">
        <f t="shared" si="465"/>
        <v>181.89984124864156</v>
      </c>
      <c r="BB103" s="104">
        <f t="shared" si="465"/>
        <v>103.86320824453625</v>
      </c>
      <c r="BC103" s="104">
        <f t="shared" si="465"/>
        <v>103.02784732031745</v>
      </c>
      <c r="BD103" s="104">
        <f t="shared" si="465"/>
        <v>351.36957648771585</v>
      </c>
      <c r="BE103" s="104">
        <f t="shared" si="465"/>
        <v>378.61693613771001</v>
      </c>
      <c r="BF103" s="104">
        <f t="shared" si="465"/>
        <v>211.06786018594769</v>
      </c>
      <c r="BG103" s="104">
        <f t="shared" si="465"/>
        <v>208.28332377188502</v>
      </c>
      <c r="BH103" s="104">
        <f t="shared" si="465"/>
        <v>201.87889001954093</v>
      </c>
      <c r="BI103" s="104">
        <f t="shared" si="465"/>
        <v>350.30048200660855</v>
      </c>
      <c r="BJ103" s="104">
        <f t="shared" si="465"/>
        <v>202.43579730235351</v>
      </c>
      <c r="BK103" s="104">
        <f t="shared" si="465"/>
        <v>200.48662181250961</v>
      </c>
      <c r="BL103" s="104">
        <f t="shared" si="465"/>
        <v>675.7229379407928</v>
      </c>
      <c r="BM103" s="122">
        <f t="shared" si="465"/>
        <v>573.57388836996915</v>
      </c>
      <c r="BO103" s="222">
        <f>'[1]LIB components'!E6</f>
        <v>0.28000000000000003</v>
      </c>
      <c r="BP103" s="223">
        <f>'[1]LIB components'!E6*[1]LCIA_reshoring!$F$8+[1]LCIA_reshoring!$F$9*[1]LCIA_reshoring!$F$3*'[1]LIB components'!E6/SUM('[1]LIB components'!$E$4:$E$7)</f>
        <v>0</v>
      </c>
      <c r="BQ103" s="223">
        <f>'[1]LIB components'!E6/SUM('[1]LIB components'!$E$3,'[1]LIB components'!$E$5:$E$7)*'[1]LCIA_ally-shoring'!$F$5*'[1]LCIA_ally-shoring'!$F$10+'[1]LIB components'!E6*'[1]LCIA_ally-shoring'!$F$8</f>
        <v>0.49122807017543857</v>
      </c>
      <c r="BR103" s="159" t="str">
        <f t="shared" si="477"/>
        <v>KR</v>
      </c>
      <c r="BS103" s="104">
        <f t="shared" si="466"/>
        <v>8.5989965136771733</v>
      </c>
      <c r="BT103" s="104">
        <f t="shared" si="466"/>
        <v>10.356735125054211</v>
      </c>
      <c r="BU103" s="104">
        <f t="shared" si="466"/>
        <v>7.7218675432474422</v>
      </c>
      <c r="BV103" s="104">
        <f t="shared" si="466"/>
        <v>13.340975010062897</v>
      </c>
      <c r="BW103" s="104">
        <f t="shared" si="466"/>
        <v>9.7632808018071113</v>
      </c>
      <c r="BX103" s="104">
        <f t="shared" si="466"/>
        <v>7.6278894392728276</v>
      </c>
      <c r="BY103" s="104">
        <f t="shared" si="466"/>
        <v>55.295475782279645</v>
      </c>
      <c r="BZ103" s="104">
        <f t="shared" si="466"/>
        <v>77.280552296112262</v>
      </c>
      <c r="CA103" s="104">
        <f t="shared" si="466"/>
        <v>16.352190091582816</v>
      </c>
      <c r="CB103" s="104">
        <f t="shared" si="466"/>
        <v>19.698854794234347</v>
      </c>
      <c r="CC103" s="104">
        <f t="shared" si="466"/>
        <v>14.691910254697969</v>
      </c>
      <c r="CD103" s="104">
        <f t="shared" si="466"/>
        <v>22.234958350104829</v>
      </c>
      <c r="CE103" s="104">
        <f t="shared" si="466"/>
        <v>18.569377211280187</v>
      </c>
      <c r="CF103" s="104">
        <f t="shared" si="466"/>
        <v>14.503954046748747</v>
      </c>
      <c r="CG103" s="104">
        <f t="shared" si="466"/>
        <v>77.688389235550659</v>
      </c>
      <c r="CH103" s="122">
        <f t="shared" si="466"/>
        <v>101.36770101125032</v>
      </c>
      <c r="CJ103" s="174" t="s">
        <v>271</v>
      </c>
      <c r="CK103" s="179" t="s">
        <v>313</v>
      </c>
      <c r="CL103" s="179" t="s">
        <v>315</v>
      </c>
      <c r="CM103" s="179" t="str">
        <f>CM92</f>
        <v>Cell-&gt;Pack (tkm)</v>
      </c>
      <c r="CN103" s="159" t="str">
        <f>CN92</f>
        <v>NMC622</v>
      </c>
      <c r="CO103" s="159" t="str">
        <f t="shared" ref="CO103:DC103" si="499">CO92</f>
        <v>NMC811</v>
      </c>
      <c r="CP103" s="159" t="str">
        <f t="shared" si="499"/>
        <v>NCA (I)</v>
      </c>
      <c r="CQ103" s="159" t="str">
        <f t="shared" si="499"/>
        <v>LFP(II)</v>
      </c>
      <c r="CR103" s="159" t="str">
        <f t="shared" si="499"/>
        <v>NMC955</v>
      </c>
      <c r="CS103" s="159" t="str">
        <f t="shared" si="499"/>
        <v>NCA955</v>
      </c>
      <c r="CT103" s="159" t="str">
        <f t="shared" si="499"/>
        <v>Li-S</v>
      </c>
      <c r="CU103" s="159" t="str">
        <f t="shared" si="499"/>
        <v>Li-air</v>
      </c>
      <c r="CV103" s="159" t="str">
        <f t="shared" si="499"/>
        <v>NMC622</v>
      </c>
      <c r="CW103" s="159" t="str">
        <f t="shared" si="499"/>
        <v>NMC811</v>
      </c>
      <c r="CX103" s="159" t="str">
        <f t="shared" si="499"/>
        <v>NCA (I)</v>
      </c>
      <c r="CY103" s="159" t="str">
        <f t="shared" si="499"/>
        <v>LFP(II)</v>
      </c>
      <c r="CZ103" s="159" t="str">
        <f t="shared" si="499"/>
        <v>NMC955</v>
      </c>
      <c r="DA103" s="159" t="str">
        <f t="shared" si="499"/>
        <v>NCA955</v>
      </c>
      <c r="DB103" s="159" t="str">
        <f t="shared" si="499"/>
        <v>Li-S</v>
      </c>
      <c r="DC103" s="164" t="str">
        <f t="shared" si="499"/>
        <v>Li-air</v>
      </c>
      <c r="DE103" s="222">
        <f t="shared" si="478"/>
        <v>0.15</v>
      </c>
      <c r="DF103" s="223">
        <f t="shared" si="479"/>
        <v>0</v>
      </c>
      <c r="DG103" s="223">
        <f t="shared" si="480"/>
        <v>0.25862068965517243</v>
      </c>
      <c r="DH103" s="159" t="str">
        <f t="shared" si="481"/>
        <v>KR</v>
      </c>
      <c r="DI103" s="104">
        <f t="shared" si="467"/>
        <v>27.253650152638023</v>
      </c>
      <c r="DJ103" s="104">
        <f t="shared" si="467"/>
        <v>26.877737736739569</v>
      </c>
      <c r="DK103" s="104">
        <f t="shared" si="467"/>
        <v>24.528285137374226</v>
      </c>
      <c r="DL103" s="104">
        <f t="shared" si="467"/>
        <v>39.547160878817202</v>
      </c>
      <c r="DM103" s="104">
        <f t="shared" si="467"/>
        <v>25.374088073145749</v>
      </c>
      <c r="DN103" s="104">
        <f t="shared" si="467"/>
        <v>24.246350825450385</v>
      </c>
      <c r="DO103" s="104">
        <f t="shared" si="467"/>
        <v>102.52407468530616</v>
      </c>
      <c r="DP103" s="104">
        <f t="shared" si="467"/>
        <v>213.9903868695385</v>
      </c>
      <c r="DQ103" s="104">
        <f t="shared" si="467"/>
        <v>51.218066666164582</v>
      </c>
      <c r="DR103" s="104">
        <f t="shared" si="467"/>
        <v>50.372263730393051</v>
      </c>
      <c r="DS103" s="104">
        <f t="shared" si="467"/>
        <v>46.049270947560807</v>
      </c>
      <c r="DT103" s="104">
        <f t="shared" si="467"/>
        <v>65.911934798028668</v>
      </c>
      <c r="DU103" s="104">
        <f t="shared" si="467"/>
        <v>47.552920611154633</v>
      </c>
      <c r="DV103" s="104">
        <f t="shared" si="467"/>
        <v>45.485402323713124</v>
      </c>
      <c r="DW103" s="104">
        <f t="shared" si="467"/>
        <v>143.82358554891445</v>
      </c>
      <c r="DX103" s="122">
        <f t="shared" si="467"/>
        <v>205.47842599475368</v>
      </c>
      <c r="DZ103" s="222" t="s">
        <v>238</v>
      </c>
      <c r="EA103" s="223">
        <f>E302</f>
        <v>0</v>
      </c>
      <c r="EB103" s="223">
        <f>E310</f>
        <v>2.6977917967250645E-2</v>
      </c>
      <c r="EC103" s="159" t="str">
        <f>AW103</f>
        <v>KR</v>
      </c>
      <c r="ED103" s="104">
        <f t="shared" si="468"/>
        <v>28.056391622290498</v>
      </c>
      <c r="EE103" s="104">
        <f t="shared" si="468"/>
        <v>28.31235658805485</v>
      </c>
      <c r="EF103" s="104">
        <f t="shared" si="468"/>
        <v>27.306006188865911</v>
      </c>
      <c r="EG103" s="104">
        <f t="shared" si="468"/>
        <v>9.9048762510655681</v>
      </c>
      <c r="EH103" s="104">
        <f t="shared" si="468"/>
        <v>27.90875680053211</v>
      </c>
      <c r="EI103" s="104">
        <f t="shared" si="468"/>
        <v>27.078327483372391</v>
      </c>
      <c r="EJ103" s="104">
        <f t="shared" si="468"/>
        <v>51.521948215305521</v>
      </c>
      <c r="EK103" s="104">
        <f t="shared" si="468"/>
        <v>74.45121484832373</v>
      </c>
      <c r="EL103" s="104">
        <f t="shared" si="468"/>
        <v>44.112702276418993</v>
      </c>
      <c r="EM103" s="104">
        <f t="shared" si="468"/>
        <v>44.176863839009158</v>
      </c>
      <c r="EN103" s="104">
        <f t="shared" si="468"/>
        <v>42.669255157651733</v>
      </c>
      <c r="EO103" s="104">
        <f t="shared" si="468"/>
        <v>17.951271100554372</v>
      </c>
      <c r="EP103" s="104">
        <f t="shared" si="468"/>
        <v>43.36798222145714</v>
      </c>
      <c r="EQ103" s="104">
        <f t="shared" si="468"/>
        <v>42.257413966675017</v>
      </c>
      <c r="ER103" s="104">
        <f t="shared" si="468"/>
        <v>82.717932548162949</v>
      </c>
      <c r="ES103" s="122">
        <f t="shared" si="468"/>
        <v>108.92687356182066</v>
      </c>
      <c r="EU103" s="222" t="s">
        <v>238</v>
      </c>
      <c r="EV103" s="223">
        <f t="shared" si="482"/>
        <v>0</v>
      </c>
      <c r="EW103" s="223">
        <f t="shared" si="483"/>
        <v>1.4753449048443543E-2</v>
      </c>
      <c r="EX103" s="159" t="str">
        <f>BR103</f>
        <v>KR</v>
      </c>
      <c r="EY103" s="104" t="e">
        <f t="shared" ca="1" si="484"/>
        <v>#NAME?</v>
      </c>
      <c r="EZ103" s="104" t="e">
        <f t="shared" ca="1" si="469"/>
        <v>#NAME?</v>
      </c>
      <c r="FA103" s="104" t="e">
        <f t="shared" ca="1" si="469"/>
        <v>#NAME?</v>
      </c>
      <c r="FB103" s="104" t="e">
        <f t="shared" ca="1" si="469"/>
        <v>#NAME?</v>
      </c>
      <c r="FC103" s="104" t="e">
        <f t="shared" ca="1" si="469"/>
        <v>#NAME?</v>
      </c>
      <c r="FD103" s="104" t="e">
        <f t="shared" ca="1" si="469"/>
        <v>#NAME?</v>
      </c>
      <c r="FE103" s="104" t="e">
        <f t="shared" ca="1" si="469"/>
        <v>#NAME?</v>
      </c>
      <c r="FF103" s="104" t="e">
        <f t="shared" ca="1" si="469"/>
        <v>#NAME?</v>
      </c>
      <c r="FG103" s="104" t="e">
        <f t="shared" ca="1" si="469"/>
        <v>#NAME?</v>
      </c>
      <c r="FH103" s="104" t="e">
        <f t="shared" ca="1" si="469"/>
        <v>#NAME?</v>
      </c>
      <c r="FI103" s="104" t="e">
        <f t="shared" ca="1" si="469"/>
        <v>#NAME?</v>
      </c>
      <c r="FJ103" s="104" t="e">
        <f t="shared" ca="1" si="469"/>
        <v>#NAME?</v>
      </c>
      <c r="FK103" s="104" t="e">
        <f t="shared" ca="1" si="469"/>
        <v>#NAME?</v>
      </c>
      <c r="FL103" s="104" t="e">
        <f t="shared" ca="1" si="469"/>
        <v>#NAME?</v>
      </c>
      <c r="FM103" s="104" t="e">
        <f t="shared" ca="1" si="469"/>
        <v>#NAME?</v>
      </c>
      <c r="FN103" s="122" t="e">
        <f t="shared" ca="1" si="469"/>
        <v>#NAME?</v>
      </c>
      <c r="FP103" s="222">
        <f t="shared" si="485"/>
        <v>0.06</v>
      </c>
      <c r="FQ103" s="223">
        <f t="shared" si="486"/>
        <v>0</v>
      </c>
      <c r="FR103" s="223">
        <f t="shared" si="487"/>
        <v>0.1714285714285714</v>
      </c>
      <c r="FS103" s="159" t="str">
        <f t="shared" si="488"/>
        <v>KR</v>
      </c>
      <c r="FT103" s="104">
        <f t="shared" si="470"/>
        <v>65.49229645875316</v>
      </c>
      <c r="FU103" s="104">
        <f t="shared" si="470"/>
        <v>64.4527361975031</v>
      </c>
      <c r="FV103" s="104">
        <f t="shared" si="470"/>
        <v>59.047022839002842</v>
      </c>
      <c r="FW103" s="104">
        <f t="shared" si="470"/>
        <v>90.610671271207494</v>
      </c>
      <c r="FX103" s="104">
        <f t="shared" si="470"/>
        <v>60.918231309252931</v>
      </c>
      <c r="FY103" s="104">
        <f t="shared" si="470"/>
        <v>58.423286682252815</v>
      </c>
      <c r="FZ103" s="104">
        <f t="shared" si="470"/>
        <v>188.69447161192792</v>
      </c>
      <c r="GA103" s="104">
        <f t="shared" si="470"/>
        <v>393.24000198705687</v>
      </c>
      <c r="GB103" s="104">
        <f t="shared" si="470"/>
        <v>121.00481440950583</v>
      </c>
      <c r="GC103" s="104">
        <f t="shared" si="470"/>
        <v>119.13360593925573</v>
      </c>
      <c r="GD103" s="104">
        <f t="shared" si="470"/>
        <v>109.15382743125527</v>
      </c>
      <c r="GE103" s="104">
        <f t="shared" si="470"/>
        <v>42.284979926563494</v>
      </c>
      <c r="GF103" s="104">
        <f t="shared" si="470"/>
        <v>112.68833231950543</v>
      </c>
      <c r="GG103" s="104">
        <f t="shared" si="470"/>
        <v>107.9063551177552</v>
      </c>
      <c r="GH103" s="104">
        <f t="shared" si="470"/>
        <v>264.84299247683578</v>
      </c>
      <c r="GI103" s="122">
        <f t="shared" si="470"/>
        <v>377.54171142818063</v>
      </c>
      <c r="GK103" s="222" t="s">
        <v>238</v>
      </c>
      <c r="GL103" s="223">
        <f t="shared" si="489"/>
        <v>0</v>
      </c>
      <c r="GM103" s="223">
        <f t="shared" si="490"/>
        <v>2.6977917967250645E-2</v>
      </c>
      <c r="GN103" s="159" t="str">
        <f>DH103</f>
        <v>KR</v>
      </c>
      <c r="GO103" s="104">
        <f t="shared" si="491"/>
        <v>35.669350590702585</v>
      </c>
      <c r="GP103" s="104">
        <f t="shared" si="471"/>
        <v>35.86320575695639</v>
      </c>
      <c r="GQ103" s="104">
        <f t="shared" si="471"/>
        <v>34.700074759433484</v>
      </c>
      <c r="GR103" s="104">
        <f t="shared" si="471"/>
        <v>2.5217326210184212</v>
      </c>
      <c r="GS103" s="104">
        <f t="shared" si="471"/>
        <v>35.087785091941129</v>
      </c>
      <c r="GT103" s="104">
        <f t="shared" si="471"/>
        <v>34.700074759433484</v>
      </c>
      <c r="GU103" s="104">
        <f t="shared" si="471"/>
        <v>52.021862318508425</v>
      </c>
      <c r="GV103" s="104">
        <f t="shared" si="471"/>
        <v>49.560384534843131</v>
      </c>
      <c r="GW103" s="104">
        <f t="shared" si="471"/>
        <v>52.728605221038592</v>
      </c>
      <c r="GX103" s="104">
        <f t="shared" si="471"/>
        <v>52.922460387292418</v>
      </c>
      <c r="GY103" s="104">
        <f t="shared" si="471"/>
        <v>51.565474223515686</v>
      </c>
      <c r="GZ103" s="104">
        <f t="shared" si="471"/>
        <v>9.0061879322086451</v>
      </c>
      <c r="HA103" s="104">
        <f t="shared" si="471"/>
        <v>52.147039722277142</v>
      </c>
      <c r="HB103" s="104">
        <f t="shared" si="471"/>
        <v>51.371619057261867</v>
      </c>
      <c r="HC103" s="104">
        <f t="shared" si="471"/>
        <v>73.747985602714309</v>
      </c>
      <c r="HD103" s="122">
        <f t="shared" si="471"/>
        <v>65.007587190643093</v>
      </c>
      <c r="HF103" s="222" t="s">
        <v>238</v>
      </c>
      <c r="HG103" s="223">
        <f t="shared" si="492"/>
        <v>0</v>
      </c>
      <c r="HH103" s="223">
        <f t="shared" si="493"/>
        <v>1.4753449048443543E-2</v>
      </c>
      <c r="HI103" s="159" t="str">
        <f>EC103</f>
        <v>KR</v>
      </c>
      <c r="HJ103" s="104" t="e">
        <f t="shared" ca="1" si="494"/>
        <v>#NAME?</v>
      </c>
      <c r="HK103" s="104" t="e">
        <f t="shared" ca="1" si="472"/>
        <v>#NAME?</v>
      </c>
      <c r="HL103" s="104" t="e">
        <f t="shared" ca="1" si="472"/>
        <v>#NAME?</v>
      </c>
      <c r="HM103" s="104" t="e">
        <f t="shared" ca="1" si="472"/>
        <v>#NAME?</v>
      </c>
      <c r="HN103" s="104" t="e">
        <f t="shared" ca="1" si="472"/>
        <v>#NAME?</v>
      </c>
      <c r="HO103" s="104" t="e">
        <f t="shared" ca="1" si="472"/>
        <v>#NAME?</v>
      </c>
      <c r="HP103" s="104" t="e">
        <f t="shared" ca="1" si="472"/>
        <v>#NAME?</v>
      </c>
      <c r="HQ103" s="104" t="e">
        <f t="shared" ca="1" si="472"/>
        <v>#NAME?</v>
      </c>
      <c r="HR103" s="104" t="e">
        <f t="shared" ca="1" si="472"/>
        <v>#NAME?</v>
      </c>
      <c r="HS103" s="104" t="e">
        <f t="shared" ca="1" si="472"/>
        <v>#NAME?</v>
      </c>
      <c r="HT103" s="104" t="e">
        <f t="shared" ca="1" si="472"/>
        <v>#NAME?</v>
      </c>
      <c r="HU103" s="104" t="e">
        <f t="shared" ca="1" si="472"/>
        <v>#NAME?</v>
      </c>
      <c r="HV103" s="104" t="e">
        <f t="shared" ca="1" si="472"/>
        <v>#NAME?</v>
      </c>
      <c r="HW103" s="104" t="e">
        <f t="shared" ca="1" si="472"/>
        <v>#NAME?</v>
      </c>
      <c r="HX103" s="104" t="e">
        <f t="shared" ca="1" si="472"/>
        <v>#NAME?</v>
      </c>
      <c r="HY103" s="122" t="e">
        <f t="shared" ca="1" si="472"/>
        <v>#NAME?</v>
      </c>
      <c r="IA103" s="222" t="s">
        <v>238</v>
      </c>
      <c r="IB103" s="223">
        <f t="shared" si="495"/>
        <v>0</v>
      </c>
      <c r="IC103" s="223">
        <f t="shared" si="495"/>
        <v>1.4753449048443543E-2</v>
      </c>
      <c r="ID103" s="159" t="str">
        <f>EX103</f>
        <v>KR</v>
      </c>
      <c r="IE103" s="104" t="e">
        <f t="shared" ca="1" si="496"/>
        <v>#NAME?</v>
      </c>
      <c r="IF103" s="104" t="e">
        <f t="shared" ca="1" si="473"/>
        <v>#NAME?</v>
      </c>
      <c r="IG103" s="104" t="e">
        <f t="shared" ca="1" si="473"/>
        <v>#NAME?</v>
      </c>
      <c r="IH103" s="104" t="e">
        <f t="shared" ca="1" si="473"/>
        <v>#NAME?</v>
      </c>
      <c r="II103" s="104" t="e">
        <f t="shared" ca="1" si="473"/>
        <v>#NAME?</v>
      </c>
      <c r="IJ103" s="104" t="e">
        <f t="shared" ca="1" si="473"/>
        <v>#NAME?</v>
      </c>
      <c r="IK103" s="104" t="e">
        <f t="shared" ca="1" si="473"/>
        <v>#NAME?</v>
      </c>
      <c r="IL103" s="104" t="e">
        <f t="shared" ca="1" si="473"/>
        <v>#NAME?</v>
      </c>
      <c r="IM103" s="104" t="e">
        <f t="shared" ca="1" si="473"/>
        <v>#NAME?</v>
      </c>
      <c r="IN103" s="104" t="e">
        <f t="shared" ca="1" si="473"/>
        <v>#NAME?</v>
      </c>
      <c r="IO103" s="104" t="e">
        <f t="shared" ca="1" si="473"/>
        <v>#NAME?</v>
      </c>
      <c r="IP103" s="104" t="e">
        <f t="shared" ca="1" si="473"/>
        <v>#NAME?</v>
      </c>
      <c r="IQ103" s="104" t="e">
        <f t="shared" ca="1" si="473"/>
        <v>#NAME?</v>
      </c>
      <c r="IR103" s="104" t="e">
        <f t="shared" ca="1" si="473"/>
        <v>#NAME?</v>
      </c>
      <c r="IS103" s="104" t="e">
        <f t="shared" ca="1" si="473"/>
        <v>#NAME?</v>
      </c>
      <c r="IT103" s="104" t="e">
        <f t="shared" ca="1" si="473"/>
        <v>#NAME?</v>
      </c>
    </row>
    <row r="104" spans="4:254" x14ac:dyDescent="0.2">
      <c r="D104" s="224">
        <f>[1]LCIA_BAU!I174</f>
        <v>0.1</v>
      </c>
      <c r="E104" s="225">
        <f>[1]LCIA_reshoring!I178</f>
        <v>0</v>
      </c>
      <c r="F104" s="225">
        <f>'[1]LCIA_ally-shoring'!I141</f>
        <v>0.17241379310344829</v>
      </c>
      <c r="G104" s="181" t="str">
        <f>D8</f>
        <v>RER</v>
      </c>
      <c r="H104" s="128">
        <f>H$19*$E8/1000</f>
        <v>450.30761358163113</v>
      </c>
      <c r="I104" s="128">
        <f t="shared" ref="I104:W104" si="500">I$19*$E$8/1000</f>
        <v>415.02823767459574</v>
      </c>
      <c r="J104" s="128">
        <f t="shared" si="500"/>
        <v>413.18782818484055</v>
      </c>
      <c r="K104" s="128">
        <f t="shared" si="500"/>
        <v>613.08135415047491</v>
      </c>
      <c r="L104" s="128">
        <f t="shared" si="500"/>
        <v>399.66378966694975</v>
      </c>
      <c r="M104" s="128">
        <f t="shared" si="500"/>
        <v>403.49591122574446</v>
      </c>
      <c r="N104" s="128">
        <f t="shared" si="500"/>
        <v>322.52920778456735</v>
      </c>
      <c r="O104" s="128">
        <f t="shared" si="500"/>
        <v>282.65399429328255</v>
      </c>
      <c r="P104" s="128">
        <f t="shared" si="500"/>
        <v>883.36958375318443</v>
      </c>
      <c r="Q104" s="128">
        <f t="shared" si="500"/>
        <v>813.86929215680061</v>
      </c>
      <c r="R104" s="128">
        <f t="shared" si="500"/>
        <v>810.65597621936831</v>
      </c>
      <c r="S104" s="128">
        <f t="shared" si="500"/>
        <v>1194.1170732658873</v>
      </c>
      <c r="T104" s="128">
        <f t="shared" si="500"/>
        <v>783.81095163056762</v>
      </c>
      <c r="U104" s="128">
        <f t="shared" si="500"/>
        <v>791.52475182485011</v>
      </c>
      <c r="V104" s="128">
        <f t="shared" si="500"/>
        <v>595.50124937043074</v>
      </c>
      <c r="W104" s="129">
        <f t="shared" si="500"/>
        <v>359.26684285929758</v>
      </c>
      <c r="Y104" s="224">
        <f>[1]LCIA_BAU!I230</f>
        <v>0</v>
      </c>
      <c r="Z104" s="225">
        <f>[1]LCIA_reshoring!I234</f>
        <v>0</v>
      </c>
      <c r="AA104" s="225">
        <f>'[1]LCIA_ally-shoring'!I234</f>
        <v>0</v>
      </c>
      <c r="AB104" s="181" t="str">
        <f t="shared" si="475"/>
        <v>RER</v>
      </c>
      <c r="AC104" s="128">
        <f t="shared" si="464"/>
        <v>314.20151451429842</v>
      </c>
      <c r="AD104" s="128">
        <f t="shared" si="464"/>
        <v>321.53771609767182</v>
      </c>
      <c r="AE104" s="128">
        <f t="shared" si="464"/>
        <v>313.68927853573672</v>
      </c>
      <c r="AF104" s="128">
        <f t="shared" si="464"/>
        <v>373.50817856984389</v>
      </c>
      <c r="AG104" s="128">
        <f t="shared" si="464"/>
        <v>318.58095670772065</v>
      </c>
      <c r="AH104" s="128">
        <f t="shared" si="464"/>
        <v>313.23142377407714</v>
      </c>
      <c r="AI104" s="128">
        <f t="shared" si="464"/>
        <v>250.08393861068689</v>
      </c>
      <c r="AJ104" s="128">
        <f t="shared" si="464"/>
        <v>484.33124799360172</v>
      </c>
      <c r="AK104" s="128">
        <f t="shared" si="464"/>
        <v>603.12453433313772</v>
      </c>
      <c r="AL104" s="128">
        <f t="shared" si="464"/>
        <v>617.53292546298871</v>
      </c>
      <c r="AM104" s="128">
        <f t="shared" si="464"/>
        <v>602.54563750805073</v>
      </c>
      <c r="AN104" s="128">
        <f t="shared" si="464"/>
        <v>198.42980964683588</v>
      </c>
      <c r="AO104" s="128">
        <f t="shared" si="464"/>
        <v>612.04480813788496</v>
      </c>
      <c r="AP104" s="128">
        <f t="shared" si="464"/>
        <v>601.56414425460821</v>
      </c>
      <c r="AQ104" s="128">
        <f t="shared" si="464"/>
        <v>387.01409295509251</v>
      </c>
      <c r="AR104" s="129">
        <f t="shared" si="464"/>
        <v>559.1909373324437</v>
      </c>
      <c r="AT104" s="224">
        <f>[1]LCIA_BAU!I270</f>
        <v>0.17</v>
      </c>
      <c r="AU104" s="225">
        <f>[1]LCIA_reshoring!I274</f>
        <v>0</v>
      </c>
      <c r="AV104" s="225">
        <f>'[1]LCIA_ally-shoring'!I284</f>
        <v>0.48571428571428577</v>
      </c>
      <c r="AW104" s="181" t="str">
        <f t="shared" si="476"/>
        <v>RER</v>
      </c>
      <c r="AX104" s="128">
        <f t="shared" si="465"/>
        <v>102.35948407217506</v>
      </c>
      <c r="AY104" s="128">
        <f t="shared" si="465"/>
        <v>101.04380946970493</v>
      </c>
      <c r="AZ104" s="128">
        <f t="shared" si="465"/>
        <v>97.886190423776668</v>
      </c>
      <c r="BA104" s="128">
        <f t="shared" si="465"/>
        <v>171.89288681272075</v>
      </c>
      <c r="BB104" s="128">
        <f t="shared" si="465"/>
        <v>98.149325344270693</v>
      </c>
      <c r="BC104" s="128">
        <f t="shared" si="465"/>
        <v>97.359920582788618</v>
      </c>
      <c r="BD104" s="128">
        <f t="shared" si="465"/>
        <v>332.03949176666816</v>
      </c>
      <c r="BE104" s="128">
        <f t="shared" si="465"/>
        <v>357.78787767020401</v>
      </c>
      <c r="BF104" s="128">
        <f t="shared" si="465"/>
        <v>199.45626973446971</v>
      </c>
      <c r="BG104" s="128">
        <f t="shared" si="465"/>
        <v>196.82492052952946</v>
      </c>
      <c r="BH104" s="128">
        <f t="shared" si="465"/>
        <v>190.77281735816692</v>
      </c>
      <c r="BI104" s="128">
        <f t="shared" si="465"/>
        <v>331.0292119589916</v>
      </c>
      <c r="BJ104" s="128">
        <f t="shared" si="465"/>
        <v>191.29908719915497</v>
      </c>
      <c r="BK104" s="128">
        <f t="shared" si="465"/>
        <v>189.45714275569676</v>
      </c>
      <c r="BL104" s="128">
        <f t="shared" si="465"/>
        <v>638.54902616130357</v>
      </c>
      <c r="BM104" s="129">
        <f t="shared" si="465"/>
        <v>542.01955755168933</v>
      </c>
      <c r="BO104" s="224">
        <f>'[1]LIB components'!E7</f>
        <v>0.02</v>
      </c>
      <c r="BP104" s="225">
        <f>'[1]LIB components'!E7*[1]LCIA_reshoring!$F$8+[1]LCIA_reshoring!$F$9*[1]LCIA_reshoring!$F$3*'[1]LIB components'!E7/SUM('[1]LIB components'!$E$4:$E$7)</f>
        <v>0</v>
      </c>
      <c r="BQ104" s="225">
        <f>'[1]LIB components'!E7/SUM('[1]LIB components'!$E$3,'[1]LIB components'!$E$5:$E$7)*'[1]LCIA_ally-shoring'!$F$5*'[1]LCIA_ally-shoring'!$F$10+'[1]LIB components'!E7*'[1]LCIA_ally-shoring'!$F$8</f>
        <v>3.5087719298245612E-2</v>
      </c>
      <c r="BR104" s="181" t="str">
        <f t="shared" si="477"/>
        <v>RER</v>
      </c>
      <c r="BS104" s="128">
        <f t="shared" si="466"/>
        <v>8.1259352635060598</v>
      </c>
      <c r="BT104" s="128">
        <f t="shared" si="466"/>
        <v>9.7869744491245818</v>
      </c>
      <c r="BU104" s="128">
        <f t="shared" si="466"/>
        <v>7.2970602639498852</v>
      </c>
      <c r="BV104" s="128">
        <f t="shared" si="466"/>
        <v>12.607040729856621</v>
      </c>
      <c r="BW104" s="128">
        <f t="shared" si="466"/>
        <v>9.2261681498216941</v>
      </c>
      <c r="BX104" s="128">
        <f t="shared" si="466"/>
        <v>7.2082522282831514</v>
      </c>
      <c r="BY104" s="128">
        <f t="shared" si="466"/>
        <v>52.253475839522856</v>
      </c>
      <c r="BZ104" s="128">
        <f t="shared" si="466"/>
        <v>73.029075437741071</v>
      </c>
      <c r="CA104" s="128">
        <f t="shared" si="466"/>
        <v>15.452598206011519</v>
      </c>
      <c r="CB104" s="128">
        <f t="shared" si="466"/>
        <v>18.61515103169906</v>
      </c>
      <c r="CC104" s="128">
        <f t="shared" si="466"/>
        <v>13.883656242565904</v>
      </c>
      <c r="CD104" s="128">
        <f t="shared" si="466"/>
        <v>21.011734549761034</v>
      </c>
      <c r="CE104" s="128">
        <f t="shared" si="466"/>
        <v>17.547810010445179</v>
      </c>
      <c r="CF104" s="128">
        <f t="shared" si="466"/>
        <v>13.706040171232441</v>
      </c>
      <c r="CG104" s="128">
        <f t="shared" si="466"/>
        <v>73.414475822852495</v>
      </c>
      <c r="CH104" s="129">
        <f t="shared" si="466"/>
        <v>95.791104801322589</v>
      </c>
      <c r="CJ104" s="222">
        <f t="shared" ref="CJ104:CM111" si="501">CJ93</f>
        <v>3.5814567727706512E-2</v>
      </c>
      <c r="CK104" s="223">
        <f t="shared" si="501"/>
        <v>0</v>
      </c>
      <c r="CL104" s="223">
        <f t="shared" si="501"/>
        <v>3.5814567727706512E-2</v>
      </c>
      <c r="CM104" s="159" t="str">
        <f>CM93</f>
        <v>Belgium</v>
      </c>
      <c r="CN104" s="104" t="e">
        <f t="shared" ref="CN104:DC111" ca="1" si="502">H$23*$AA4/1000</f>
        <v>#NAME?</v>
      </c>
      <c r="CO104" s="104" t="e">
        <f t="shared" ca="1" si="502"/>
        <v>#NAME?</v>
      </c>
      <c r="CP104" s="104" t="e">
        <f t="shared" ca="1" si="502"/>
        <v>#NAME?</v>
      </c>
      <c r="CQ104" s="104" t="e">
        <f t="shared" ca="1" si="502"/>
        <v>#NAME?</v>
      </c>
      <c r="CR104" s="104" t="e">
        <f t="shared" ca="1" si="502"/>
        <v>#NAME?</v>
      </c>
      <c r="CS104" s="104" t="e">
        <f t="shared" ca="1" si="502"/>
        <v>#NAME?</v>
      </c>
      <c r="CT104" s="104" t="e">
        <f t="shared" ca="1" si="502"/>
        <v>#NAME?</v>
      </c>
      <c r="CU104" s="104" t="e">
        <f t="shared" ca="1" si="502"/>
        <v>#NAME?</v>
      </c>
      <c r="CV104" s="104" t="e">
        <f t="shared" ca="1" si="502"/>
        <v>#NAME?</v>
      </c>
      <c r="CW104" s="104" t="e">
        <f t="shared" ca="1" si="502"/>
        <v>#NAME?</v>
      </c>
      <c r="CX104" s="104" t="e">
        <f t="shared" ca="1" si="502"/>
        <v>#NAME?</v>
      </c>
      <c r="CY104" s="104" t="e">
        <f t="shared" ca="1" si="502"/>
        <v>#NAME?</v>
      </c>
      <c r="CZ104" s="104" t="e">
        <f t="shared" ca="1" si="502"/>
        <v>#NAME?</v>
      </c>
      <c r="DA104" s="104" t="e">
        <f t="shared" ca="1" si="502"/>
        <v>#NAME?</v>
      </c>
      <c r="DB104" s="104" t="e">
        <f t="shared" ca="1" si="502"/>
        <v>#NAME?</v>
      </c>
      <c r="DC104" s="122" t="e">
        <f t="shared" ca="1" si="502"/>
        <v>#NAME?</v>
      </c>
      <c r="DE104" s="224">
        <f t="shared" si="478"/>
        <v>0.1</v>
      </c>
      <c r="DF104" s="225">
        <f t="shared" si="479"/>
        <v>0</v>
      </c>
      <c r="DG104" s="225">
        <f t="shared" si="480"/>
        <v>0.17241379310344829</v>
      </c>
      <c r="DH104" s="181" t="str">
        <f t="shared" si="481"/>
        <v>RER</v>
      </c>
      <c r="DI104" s="128">
        <f t="shared" si="467"/>
        <v>25.754330343352528</v>
      </c>
      <c r="DJ104" s="128">
        <f t="shared" si="467"/>
        <v>25.399098200685597</v>
      </c>
      <c r="DK104" s="128">
        <f t="shared" si="467"/>
        <v>23.178897309017277</v>
      </c>
      <c r="DL104" s="128">
        <f t="shared" si="467"/>
        <v>37.371531509007021</v>
      </c>
      <c r="DM104" s="128">
        <f t="shared" si="467"/>
        <v>23.978169630017877</v>
      </c>
      <c r="DN104" s="128">
        <f t="shared" si="467"/>
        <v>22.912473202017082</v>
      </c>
      <c r="DO104" s="128">
        <f t="shared" si="467"/>
        <v>96.883862264458514</v>
      </c>
      <c r="DP104" s="128">
        <f t="shared" si="467"/>
        <v>202.21801787554116</v>
      </c>
      <c r="DQ104" s="128">
        <f t="shared" si="467"/>
        <v>48.40037943836942</v>
      </c>
      <c r="DR104" s="128">
        <f t="shared" si="467"/>
        <v>47.601107117368826</v>
      </c>
      <c r="DS104" s="128">
        <f t="shared" si="467"/>
        <v>43.515937476699101</v>
      </c>
      <c r="DT104" s="128">
        <f t="shared" si="467"/>
        <v>62.285885848345032</v>
      </c>
      <c r="DU104" s="128">
        <f t="shared" si="467"/>
        <v>44.936866047366827</v>
      </c>
      <c r="DV104" s="128">
        <f t="shared" si="467"/>
        <v>42.983089262698712</v>
      </c>
      <c r="DW104" s="128">
        <f t="shared" si="467"/>
        <v>135.91134077992953</v>
      </c>
      <c r="DX104" s="129">
        <f t="shared" si="467"/>
        <v>194.17433011220939</v>
      </c>
      <c r="DZ104" s="224" t="s">
        <v>238</v>
      </c>
      <c r="EA104" s="225">
        <f>E303</f>
        <v>0</v>
      </c>
      <c r="EB104" s="225">
        <f>E311</f>
        <v>6.6590625324578406E-2</v>
      </c>
      <c r="EC104" s="181" t="str">
        <f>AW104</f>
        <v>RER</v>
      </c>
      <c r="ED104" s="128">
        <f t="shared" si="468"/>
        <v>2.0145138637266204</v>
      </c>
      <c r="EE104" s="128">
        <f t="shared" si="468"/>
        <v>2.0328927407790394</v>
      </c>
      <c r="EF104" s="128">
        <f t="shared" si="468"/>
        <v>1.96063445260622</v>
      </c>
      <c r="EG104" s="128">
        <f t="shared" si="468"/>
        <v>0.71119304274378936</v>
      </c>
      <c r="EH104" s="128">
        <f t="shared" si="468"/>
        <v>2.0039133417776469</v>
      </c>
      <c r="EI104" s="128">
        <f t="shared" si="468"/>
        <v>1.9442865945185956</v>
      </c>
      <c r="EJ104" s="128">
        <f t="shared" si="468"/>
        <v>3.6993951454354743</v>
      </c>
      <c r="EK104" s="128">
        <f t="shared" si="468"/>
        <v>5.3457695666066147</v>
      </c>
      <c r="EL104" s="128">
        <f t="shared" si="468"/>
        <v>3.1673941360188351</v>
      </c>
      <c r="EM104" s="128">
        <f t="shared" si="468"/>
        <v>3.1720010847347049</v>
      </c>
      <c r="EN104" s="128">
        <f t="shared" si="468"/>
        <v>3.063751291583964</v>
      </c>
      <c r="EO104" s="128">
        <f t="shared" si="468"/>
        <v>1.2889428188210283</v>
      </c>
      <c r="EP104" s="128">
        <f t="shared" si="468"/>
        <v>3.1139215121863404</v>
      </c>
      <c r="EQ104" s="128">
        <f t="shared" si="468"/>
        <v>3.0341801407372837</v>
      </c>
      <c r="ER104" s="128">
        <f t="shared" si="468"/>
        <v>5.9393390333447895</v>
      </c>
      <c r="ES104" s="129">
        <f t="shared" si="468"/>
        <v>7.8212016668724385</v>
      </c>
      <c r="EU104" s="224" t="s">
        <v>238</v>
      </c>
      <c r="EV104" s="225">
        <f t="shared" si="482"/>
        <v>0</v>
      </c>
      <c r="EW104" s="225">
        <f t="shared" si="483"/>
        <v>7.8815094243385508E-2</v>
      </c>
      <c r="EX104" s="181" t="str">
        <f>BR104</f>
        <v>RER</v>
      </c>
      <c r="EY104" s="128">
        <f t="shared" si="484"/>
        <v>0</v>
      </c>
      <c r="EZ104" s="128">
        <f t="shared" si="469"/>
        <v>0</v>
      </c>
      <c r="FA104" s="128">
        <f t="shared" si="469"/>
        <v>0</v>
      </c>
      <c r="FB104" s="128">
        <f t="shared" si="469"/>
        <v>0</v>
      </c>
      <c r="FC104" s="128">
        <f t="shared" si="469"/>
        <v>0</v>
      </c>
      <c r="FD104" s="128">
        <f t="shared" si="469"/>
        <v>0</v>
      </c>
      <c r="FE104" s="128">
        <f t="shared" si="469"/>
        <v>0</v>
      </c>
      <c r="FF104" s="128">
        <f t="shared" si="469"/>
        <v>0</v>
      </c>
      <c r="FG104" s="128">
        <f t="shared" si="469"/>
        <v>0</v>
      </c>
      <c r="FH104" s="128">
        <f t="shared" si="469"/>
        <v>0</v>
      </c>
      <c r="FI104" s="128">
        <f t="shared" si="469"/>
        <v>0</v>
      </c>
      <c r="FJ104" s="128">
        <f t="shared" si="469"/>
        <v>0</v>
      </c>
      <c r="FK104" s="128">
        <f t="shared" si="469"/>
        <v>0</v>
      </c>
      <c r="FL104" s="128">
        <f t="shared" si="469"/>
        <v>0</v>
      </c>
      <c r="FM104" s="128">
        <f t="shared" si="469"/>
        <v>0</v>
      </c>
      <c r="FN104" s="129">
        <f t="shared" si="469"/>
        <v>0</v>
      </c>
      <c r="FP104" s="224">
        <f t="shared" si="485"/>
        <v>0</v>
      </c>
      <c r="FQ104" s="225">
        <f t="shared" si="486"/>
        <v>0</v>
      </c>
      <c r="FR104" s="225">
        <f t="shared" si="487"/>
        <v>0</v>
      </c>
      <c r="FS104" s="181" t="str">
        <f t="shared" si="488"/>
        <v>RER</v>
      </c>
      <c r="FT104" s="128">
        <f t="shared" si="470"/>
        <v>61.889333300194288</v>
      </c>
      <c r="FU104" s="128">
        <f t="shared" si="470"/>
        <v>60.906962930349934</v>
      </c>
      <c r="FV104" s="128">
        <f t="shared" si="470"/>
        <v>55.7986370071593</v>
      </c>
      <c r="FW104" s="128">
        <f t="shared" si="470"/>
        <v>85.625857361558488</v>
      </c>
      <c r="FX104" s="128">
        <f t="shared" si="470"/>
        <v>57.566903672879128</v>
      </c>
      <c r="FY104" s="128">
        <f t="shared" si="470"/>
        <v>55.209214785252691</v>
      </c>
      <c r="FZ104" s="128">
        <f t="shared" si="470"/>
        <v>178.31372049763954</v>
      </c>
      <c r="GA104" s="128">
        <f t="shared" si="470"/>
        <v>371.60647688195849</v>
      </c>
      <c r="GB104" s="128">
        <f t="shared" si="470"/>
        <v>114.34791104988278</v>
      </c>
      <c r="GC104" s="128">
        <f t="shared" si="470"/>
        <v>112.57964438416293</v>
      </c>
      <c r="GD104" s="128">
        <f t="shared" si="470"/>
        <v>103.14888883365715</v>
      </c>
      <c r="GE104" s="128">
        <f t="shared" si="470"/>
        <v>39.95873343539396</v>
      </c>
      <c r="GF104" s="128">
        <f t="shared" si="470"/>
        <v>106.48894809112795</v>
      </c>
      <c r="GG104" s="128">
        <f t="shared" si="470"/>
        <v>101.97004438984392</v>
      </c>
      <c r="GH104" s="128">
        <f t="shared" si="470"/>
        <v>250.27304156211275</v>
      </c>
      <c r="GI104" s="129">
        <f t="shared" si="470"/>
        <v>356.77180487968008</v>
      </c>
      <c r="GK104" s="224" t="s">
        <v>238</v>
      </c>
      <c r="GL104" s="223">
        <f t="shared" si="489"/>
        <v>0</v>
      </c>
      <c r="GM104" s="223">
        <f t="shared" si="490"/>
        <v>6.6590625324578406E-2</v>
      </c>
      <c r="GN104" s="181" t="str">
        <f>DH104</f>
        <v>RER</v>
      </c>
      <c r="GO104" s="128">
        <f t="shared" si="491"/>
        <v>2.5611419402203714</v>
      </c>
      <c r="GP104" s="128">
        <f t="shared" si="471"/>
        <v>2.5750611898954818</v>
      </c>
      <c r="GQ104" s="128">
        <f t="shared" si="471"/>
        <v>2.4915456918448173</v>
      </c>
      <c r="GR104" s="128">
        <f t="shared" si="471"/>
        <v>0.18106623952373185</v>
      </c>
      <c r="GS104" s="128">
        <f t="shared" si="471"/>
        <v>2.5193841911950394</v>
      </c>
      <c r="GT104" s="128">
        <f t="shared" si="471"/>
        <v>2.4915456918448173</v>
      </c>
      <c r="GU104" s="128">
        <f t="shared" si="471"/>
        <v>3.7352901352521473</v>
      </c>
      <c r="GV104" s="128">
        <f t="shared" si="471"/>
        <v>3.5585503325289345</v>
      </c>
      <c r="GW104" s="128">
        <f t="shared" si="471"/>
        <v>3.7860359116301137</v>
      </c>
      <c r="GX104" s="128">
        <f t="shared" si="471"/>
        <v>3.7999551613052249</v>
      </c>
      <c r="GY104" s="128">
        <f t="shared" si="471"/>
        <v>3.7025204135794496</v>
      </c>
      <c r="GZ104" s="128">
        <f t="shared" si="471"/>
        <v>0.64666514115618523</v>
      </c>
      <c r="HA104" s="128">
        <f t="shared" si="471"/>
        <v>3.7442781626047816</v>
      </c>
      <c r="HB104" s="128">
        <f t="shared" si="471"/>
        <v>3.6886011639043388</v>
      </c>
      <c r="HC104" s="128">
        <f t="shared" si="471"/>
        <v>5.2952760789290094</v>
      </c>
      <c r="HD104" s="129">
        <f t="shared" si="471"/>
        <v>4.6676952405712182</v>
      </c>
      <c r="HF104" s="224" t="s">
        <v>238</v>
      </c>
      <c r="HG104" s="225">
        <f t="shared" si="492"/>
        <v>0</v>
      </c>
      <c r="HH104" s="225">
        <f t="shared" si="493"/>
        <v>7.8815094243385508E-2</v>
      </c>
      <c r="HI104" s="181" t="str">
        <f>EC104</f>
        <v>RER</v>
      </c>
      <c r="HJ104" s="128">
        <f t="shared" si="494"/>
        <v>0</v>
      </c>
      <c r="HK104" s="128">
        <f t="shared" si="472"/>
        <v>0</v>
      </c>
      <c r="HL104" s="128">
        <f t="shared" si="472"/>
        <v>0</v>
      </c>
      <c r="HM104" s="128">
        <f t="shared" si="472"/>
        <v>0</v>
      </c>
      <c r="HN104" s="128">
        <f t="shared" si="472"/>
        <v>0</v>
      </c>
      <c r="HO104" s="128">
        <f t="shared" si="472"/>
        <v>0</v>
      </c>
      <c r="HP104" s="128">
        <f t="shared" si="472"/>
        <v>0</v>
      </c>
      <c r="HQ104" s="128">
        <f t="shared" si="472"/>
        <v>0</v>
      </c>
      <c r="HR104" s="128">
        <f t="shared" si="472"/>
        <v>0</v>
      </c>
      <c r="HS104" s="128">
        <f t="shared" si="472"/>
        <v>0</v>
      </c>
      <c r="HT104" s="128">
        <f t="shared" si="472"/>
        <v>0</v>
      </c>
      <c r="HU104" s="128">
        <f t="shared" si="472"/>
        <v>0</v>
      </c>
      <c r="HV104" s="128">
        <f t="shared" si="472"/>
        <v>0</v>
      </c>
      <c r="HW104" s="128">
        <f t="shared" si="472"/>
        <v>0</v>
      </c>
      <c r="HX104" s="128">
        <f t="shared" si="472"/>
        <v>0</v>
      </c>
      <c r="HY104" s="129">
        <f t="shared" si="472"/>
        <v>0</v>
      </c>
      <c r="IA104" s="224" t="s">
        <v>238</v>
      </c>
      <c r="IB104" s="223">
        <f t="shared" si="495"/>
        <v>0</v>
      </c>
      <c r="IC104" s="223">
        <f t="shared" si="495"/>
        <v>7.8815094243385508E-2</v>
      </c>
      <c r="ID104" s="181" t="str">
        <f>EX104</f>
        <v>RER</v>
      </c>
      <c r="IE104" s="104">
        <f t="shared" si="496"/>
        <v>0</v>
      </c>
      <c r="IF104" s="104">
        <f t="shared" si="473"/>
        <v>0</v>
      </c>
      <c r="IG104" s="104">
        <f t="shared" si="473"/>
        <v>0</v>
      </c>
      <c r="IH104" s="104">
        <f t="shared" si="473"/>
        <v>0</v>
      </c>
      <c r="II104" s="104">
        <f t="shared" si="473"/>
        <v>0</v>
      </c>
      <c r="IJ104" s="104">
        <f t="shared" si="473"/>
        <v>0</v>
      </c>
      <c r="IK104" s="104">
        <f t="shared" si="473"/>
        <v>0</v>
      </c>
      <c r="IL104" s="104">
        <f t="shared" si="473"/>
        <v>0</v>
      </c>
      <c r="IM104" s="104">
        <f t="shared" si="473"/>
        <v>0</v>
      </c>
      <c r="IN104" s="104">
        <f t="shared" si="473"/>
        <v>0</v>
      </c>
      <c r="IO104" s="104">
        <f t="shared" si="473"/>
        <v>0</v>
      </c>
      <c r="IP104" s="104">
        <f t="shared" si="473"/>
        <v>0</v>
      </c>
      <c r="IQ104" s="104">
        <f t="shared" si="473"/>
        <v>0</v>
      </c>
      <c r="IR104" s="104">
        <f t="shared" si="473"/>
        <v>0</v>
      </c>
      <c r="IS104" s="104">
        <f t="shared" si="473"/>
        <v>0</v>
      </c>
      <c r="IT104" s="104">
        <f t="shared" si="473"/>
        <v>0</v>
      </c>
    </row>
    <row r="105" spans="4:254" x14ac:dyDescent="0.2">
      <c r="D105" s="204"/>
      <c r="E105" s="209"/>
      <c r="F105" s="209"/>
      <c r="G105" s="157"/>
      <c r="H105" s="161" t="str">
        <f>F3</f>
        <v>CN</v>
      </c>
      <c r="I105" s="161"/>
      <c r="J105" s="161"/>
      <c r="K105" s="161"/>
      <c r="L105" s="161"/>
      <c r="M105" s="161"/>
      <c r="N105" s="161"/>
      <c r="O105" s="161"/>
      <c r="P105" s="161"/>
      <c r="Q105" s="161"/>
      <c r="R105" s="161"/>
      <c r="S105" s="161"/>
      <c r="T105" s="161"/>
      <c r="U105" s="161"/>
      <c r="V105" s="161"/>
      <c r="W105" s="162"/>
      <c r="Y105" s="204"/>
      <c r="Z105" s="209"/>
      <c r="AA105" s="209"/>
      <c r="AB105" s="221"/>
      <c r="AC105" s="161" t="str">
        <f>H105</f>
        <v>CN</v>
      </c>
      <c r="AD105" s="161"/>
      <c r="AE105" s="161"/>
      <c r="AF105" s="161"/>
      <c r="AG105" s="161"/>
      <c r="AH105" s="161"/>
      <c r="AI105" s="161"/>
      <c r="AJ105" s="161"/>
      <c r="AK105" s="161"/>
      <c r="AL105" s="161"/>
      <c r="AM105" s="161"/>
      <c r="AN105" s="161"/>
      <c r="AO105" s="161"/>
      <c r="AP105" s="161"/>
      <c r="AQ105" s="161"/>
      <c r="AR105" s="162"/>
      <c r="AT105" s="204"/>
      <c r="AU105" s="209"/>
      <c r="AV105" s="209"/>
      <c r="AW105" s="221"/>
      <c r="AX105" s="161" t="str">
        <f>AC105</f>
        <v>CN</v>
      </c>
      <c r="AY105" s="161"/>
      <c r="AZ105" s="161"/>
      <c r="BA105" s="161"/>
      <c r="BB105" s="161"/>
      <c r="BC105" s="161"/>
      <c r="BD105" s="161"/>
      <c r="BE105" s="161"/>
      <c r="BF105" s="161"/>
      <c r="BG105" s="161"/>
      <c r="BH105" s="161"/>
      <c r="BI105" s="161"/>
      <c r="BJ105" s="161"/>
      <c r="BK105" s="161"/>
      <c r="BL105" s="161"/>
      <c r="BM105" s="162"/>
      <c r="BO105" s="204"/>
      <c r="BP105" s="209"/>
      <c r="BQ105" s="209"/>
      <c r="BR105" s="221"/>
      <c r="BS105" s="161" t="str">
        <f>AX105</f>
        <v>CN</v>
      </c>
      <c r="BT105" s="161"/>
      <c r="BU105" s="161"/>
      <c r="BV105" s="161"/>
      <c r="BW105" s="161"/>
      <c r="BX105" s="161"/>
      <c r="BY105" s="161"/>
      <c r="BZ105" s="161"/>
      <c r="CA105" s="161"/>
      <c r="CB105" s="161"/>
      <c r="CC105" s="161"/>
      <c r="CD105" s="161"/>
      <c r="CE105" s="161"/>
      <c r="CF105" s="161"/>
      <c r="CG105" s="161"/>
      <c r="CH105" s="162"/>
      <c r="CJ105" s="222">
        <f t="shared" si="501"/>
        <v>2.6607649312808002E-2</v>
      </c>
      <c r="CK105" s="223">
        <f t="shared" si="501"/>
        <v>0</v>
      </c>
      <c r="CL105" s="223">
        <f t="shared" si="501"/>
        <v>2.6607649312808002E-2</v>
      </c>
      <c r="CM105" s="159" t="str">
        <f t="shared" si="501"/>
        <v>Hungary</v>
      </c>
      <c r="CN105" s="104" t="e">
        <f t="shared" ca="1" si="502"/>
        <v>#NAME?</v>
      </c>
      <c r="CO105" s="104" t="e">
        <f t="shared" ca="1" si="502"/>
        <v>#NAME?</v>
      </c>
      <c r="CP105" s="104" t="e">
        <f t="shared" ca="1" si="502"/>
        <v>#NAME?</v>
      </c>
      <c r="CQ105" s="104" t="e">
        <f t="shared" ca="1" si="502"/>
        <v>#NAME?</v>
      </c>
      <c r="CR105" s="104" t="e">
        <f t="shared" ca="1" si="502"/>
        <v>#NAME?</v>
      </c>
      <c r="CS105" s="104" t="e">
        <f t="shared" ca="1" si="502"/>
        <v>#NAME?</v>
      </c>
      <c r="CT105" s="104" t="e">
        <f t="shared" ca="1" si="502"/>
        <v>#NAME?</v>
      </c>
      <c r="CU105" s="104" t="e">
        <f t="shared" ca="1" si="502"/>
        <v>#NAME?</v>
      </c>
      <c r="CV105" s="104" t="e">
        <f t="shared" ca="1" si="502"/>
        <v>#NAME?</v>
      </c>
      <c r="CW105" s="104" t="e">
        <f t="shared" ca="1" si="502"/>
        <v>#NAME?</v>
      </c>
      <c r="CX105" s="104" t="e">
        <f t="shared" ca="1" si="502"/>
        <v>#NAME?</v>
      </c>
      <c r="CY105" s="104" t="e">
        <f t="shared" ca="1" si="502"/>
        <v>#NAME?</v>
      </c>
      <c r="CZ105" s="104" t="e">
        <f t="shared" ca="1" si="502"/>
        <v>#NAME?</v>
      </c>
      <c r="DA105" s="104" t="e">
        <f t="shared" ca="1" si="502"/>
        <v>#NAME?</v>
      </c>
      <c r="DB105" s="104" t="e">
        <f t="shared" ca="1" si="502"/>
        <v>#NAME?</v>
      </c>
      <c r="DC105" s="122" t="e">
        <f t="shared" ca="1" si="502"/>
        <v>#NAME?</v>
      </c>
      <c r="DE105" s="204"/>
      <c r="DF105" s="209"/>
      <c r="DG105" s="209"/>
      <c r="DH105" s="157"/>
      <c r="DI105" s="161" t="str">
        <f>D5</f>
        <v>CN</v>
      </c>
      <c r="DJ105" s="161"/>
      <c r="DK105" s="161"/>
      <c r="DL105" s="161"/>
      <c r="DM105" s="161"/>
      <c r="DN105" s="161"/>
      <c r="DO105" s="161"/>
      <c r="DP105" s="161"/>
      <c r="DQ105" s="161"/>
      <c r="DR105" s="161"/>
      <c r="DS105" s="161"/>
      <c r="DT105" s="161"/>
      <c r="DU105" s="161"/>
      <c r="DV105" s="161"/>
      <c r="DW105" s="161"/>
      <c r="DX105" s="162"/>
      <c r="DY105" s="186"/>
      <c r="DZ105" s="204"/>
      <c r="EA105" s="209"/>
      <c r="EB105" s="209"/>
      <c r="EC105" s="157"/>
      <c r="ED105" s="191" t="str">
        <f>CN101</f>
        <v>Hungary</v>
      </c>
      <c r="EE105" s="161"/>
      <c r="EF105" s="161"/>
      <c r="EG105" s="161"/>
      <c r="EH105" s="161"/>
      <c r="EI105" s="161"/>
      <c r="EJ105" s="161"/>
      <c r="EK105" s="161"/>
      <c r="EL105" s="161"/>
      <c r="EM105" s="161"/>
      <c r="EN105" s="161"/>
      <c r="EO105" s="161"/>
      <c r="EP105" s="161"/>
      <c r="EQ105" s="161"/>
      <c r="ER105" s="161"/>
      <c r="ES105" s="162"/>
      <c r="EU105" s="204"/>
      <c r="EV105" s="209"/>
      <c r="EW105" s="209"/>
      <c r="EX105" s="157"/>
      <c r="EY105" s="161" t="str">
        <f>CM94</f>
        <v>Hungary</v>
      </c>
      <c r="EZ105" s="161"/>
      <c r="FA105" s="161"/>
      <c r="FB105" s="161"/>
      <c r="FC105" s="161"/>
      <c r="FD105" s="161"/>
      <c r="FE105" s="161"/>
      <c r="FF105" s="161"/>
      <c r="FG105" s="161"/>
      <c r="FH105" s="161"/>
      <c r="FI105" s="161"/>
      <c r="FJ105" s="161"/>
      <c r="FK105" s="161"/>
      <c r="FL105" s="161"/>
      <c r="FM105" s="161"/>
      <c r="FN105" s="162"/>
      <c r="FP105" s="204"/>
      <c r="FQ105" s="209"/>
      <c r="FR105" s="209"/>
      <c r="FS105" s="157"/>
      <c r="FT105" s="161" t="str">
        <f>DI105</f>
        <v>CN</v>
      </c>
      <c r="FU105" s="161"/>
      <c r="FV105" s="161"/>
      <c r="FW105" s="161"/>
      <c r="FX105" s="161"/>
      <c r="FY105" s="161"/>
      <c r="FZ105" s="161"/>
      <c r="GA105" s="161"/>
      <c r="GB105" s="161"/>
      <c r="GC105" s="161"/>
      <c r="GD105" s="161"/>
      <c r="GE105" s="161"/>
      <c r="GF105" s="161"/>
      <c r="GG105" s="161"/>
      <c r="GH105" s="161"/>
      <c r="GI105" s="162"/>
      <c r="GK105" s="204"/>
      <c r="GL105" s="209"/>
      <c r="GM105" s="209"/>
      <c r="GN105" s="157"/>
      <c r="GO105" s="191" t="str">
        <f>ED105</f>
        <v>Hungary</v>
      </c>
      <c r="GP105" s="161"/>
      <c r="GQ105" s="161"/>
      <c r="GR105" s="161"/>
      <c r="GS105" s="161"/>
      <c r="GT105" s="161"/>
      <c r="GU105" s="161"/>
      <c r="GV105" s="161"/>
      <c r="GW105" s="161"/>
      <c r="GX105" s="161"/>
      <c r="GY105" s="161"/>
      <c r="GZ105" s="161"/>
      <c r="HA105" s="161"/>
      <c r="HB105" s="161"/>
      <c r="HC105" s="161"/>
      <c r="HD105" s="162"/>
      <c r="HF105" s="204"/>
      <c r="HG105" s="209"/>
      <c r="HH105" s="209"/>
      <c r="HI105" s="157"/>
      <c r="HJ105" s="161" t="str">
        <f>EY105</f>
        <v>Hungary</v>
      </c>
      <c r="HK105" s="161"/>
      <c r="HL105" s="161"/>
      <c r="HM105" s="161"/>
      <c r="HN105" s="161"/>
      <c r="HO105" s="161"/>
      <c r="HP105" s="161"/>
      <c r="HQ105" s="161"/>
      <c r="HR105" s="161"/>
      <c r="HS105" s="161"/>
      <c r="HT105" s="161"/>
      <c r="HU105" s="161"/>
      <c r="HV105" s="161"/>
      <c r="HW105" s="161"/>
      <c r="HX105" s="161"/>
      <c r="HY105" s="162"/>
      <c r="IA105" s="204"/>
      <c r="IB105" s="209"/>
      <c r="IC105" s="209"/>
      <c r="ID105" s="157"/>
      <c r="IE105" s="161" t="str">
        <f>HJ105</f>
        <v>Hungary</v>
      </c>
      <c r="IF105" s="161"/>
      <c r="IG105" s="161"/>
      <c r="IH105" s="161"/>
      <c r="II105" s="161"/>
      <c r="IJ105" s="161"/>
      <c r="IK105" s="161"/>
      <c r="IL105" s="161"/>
      <c r="IM105" s="161"/>
      <c r="IN105" s="161"/>
      <c r="IO105" s="161"/>
      <c r="IP105" s="161"/>
      <c r="IQ105" s="161"/>
      <c r="IR105" s="161"/>
      <c r="IS105" s="161"/>
      <c r="IT105" s="162"/>
    </row>
    <row r="106" spans="4:254" x14ac:dyDescent="0.2">
      <c r="D106" s="120"/>
      <c r="G106" s="159" t="str">
        <f>G98</f>
        <v>Sea (km)</v>
      </c>
      <c r="H106" s="170" t="str">
        <f>H98</f>
        <v>BEV-100 PC</v>
      </c>
      <c r="I106" s="170"/>
      <c r="J106" s="170"/>
      <c r="K106" s="170"/>
      <c r="L106" s="170"/>
      <c r="M106" s="170"/>
      <c r="N106" s="170"/>
      <c r="O106" s="170"/>
      <c r="P106" s="170" t="str">
        <f>P98</f>
        <v>BEV-200 PC</v>
      </c>
      <c r="Q106" s="170"/>
      <c r="R106" s="170"/>
      <c r="S106" s="170"/>
      <c r="T106" s="170"/>
      <c r="U106" s="170"/>
      <c r="V106" s="170"/>
      <c r="W106" s="171"/>
      <c r="Y106" s="120"/>
      <c r="AB106" s="179" t="str">
        <f>G106</f>
        <v>Sea (km)</v>
      </c>
      <c r="AC106" s="170" t="str">
        <f>H106</f>
        <v>BEV-100 PC</v>
      </c>
      <c r="AD106" s="170"/>
      <c r="AE106" s="170"/>
      <c r="AF106" s="170"/>
      <c r="AG106" s="170"/>
      <c r="AH106" s="170"/>
      <c r="AI106" s="170"/>
      <c r="AJ106" s="170"/>
      <c r="AK106" s="170" t="str">
        <f>P106</f>
        <v>BEV-200 PC</v>
      </c>
      <c r="AL106" s="170"/>
      <c r="AM106" s="170"/>
      <c r="AN106" s="170"/>
      <c r="AO106" s="170"/>
      <c r="AP106" s="170"/>
      <c r="AQ106" s="170"/>
      <c r="AR106" s="171"/>
      <c r="AT106" s="120"/>
      <c r="AW106" s="179" t="str">
        <f>AB106</f>
        <v>Sea (km)</v>
      </c>
      <c r="AX106" s="170" t="str">
        <f>AC106</f>
        <v>BEV-100 PC</v>
      </c>
      <c r="AY106" s="170"/>
      <c r="AZ106" s="170"/>
      <c r="BA106" s="170"/>
      <c r="BB106" s="170"/>
      <c r="BC106" s="170"/>
      <c r="BD106" s="170"/>
      <c r="BE106" s="170"/>
      <c r="BF106" s="170" t="str">
        <f>AK106</f>
        <v>BEV-200 PC</v>
      </c>
      <c r="BG106" s="170"/>
      <c r="BH106" s="170"/>
      <c r="BI106" s="170"/>
      <c r="BJ106" s="170"/>
      <c r="BK106" s="170"/>
      <c r="BL106" s="170"/>
      <c r="BM106" s="171"/>
      <c r="BO106" s="120"/>
      <c r="BR106" s="179" t="str">
        <f>AW106</f>
        <v>Sea (km)</v>
      </c>
      <c r="BS106" s="170" t="str">
        <f>AX106</f>
        <v>BEV-100 PC</v>
      </c>
      <c r="BT106" s="170"/>
      <c r="BU106" s="170"/>
      <c r="BV106" s="170"/>
      <c r="BW106" s="170"/>
      <c r="BX106" s="170"/>
      <c r="BY106" s="170"/>
      <c r="BZ106" s="170"/>
      <c r="CA106" s="170" t="str">
        <f>BF106</f>
        <v>BEV-200 PC</v>
      </c>
      <c r="CB106" s="170"/>
      <c r="CC106" s="170"/>
      <c r="CD106" s="170"/>
      <c r="CE106" s="170"/>
      <c r="CF106" s="170"/>
      <c r="CG106" s="170"/>
      <c r="CH106" s="171"/>
      <c r="CJ106" s="222">
        <f t="shared" si="501"/>
        <v>6.8727063945112937E-2</v>
      </c>
      <c r="CK106" s="223">
        <f t="shared" si="501"/>
        <v>7.5821578605297549E-2</v>
      </c>
      <c r="CL106" s="223">
        <f t="shared" si="501"/>
        <v>6.8727063945112937E-2</v>
      </c>
      <c r="CM106" s="159" t="str">
        <f t="shared" si="501"/>
        <v>MI, US</v>
      </c>
      <c r="CN106" s="104" t="e">
        <f t="shared" ca="1" si="502"/>
        <v>#NAME?</v>
      </c>
      <c r="CO106" s="104" t="e">
        <f t="shared" ca="1" si="502"/>
        <v>#NAME?</v>
      </c>
      <c r="CP106" s="104" t="e">
        <f t="shared" ca="1" si="502"/>
        <v>#NAME?</v>
      </c>
      <c r="CQ106" s="104" t="e">
        <f t="shared" ca="1" si="502"/>
        <v>#NAME?</v>
      </c>
      <c r="CR106" s="104" t="e">
        <f t="shared" ca="1" si="502"/>
        <v>#NAME?</v>
      </c>
      <c r="CS106" s="104" t="e">
        <f t="shared" ca="1" si="502"/>
        <v>#NAME?</v>
      </c>
      <c r="CT106" s="104" t="e">
        <f t="shared" ca="1" si="502"/>
        <v>#NAME?</v>
      </c>
      <c r="CU106" s="104" t="e">
        <f t="shared" ca="1" si="502"/>
        <v>#NAME?</v>
      </c>
      <c r="CV106" s="104" t="e">
        <f t="shared" ca="1" si="502"/>
        <v>#NAME?</v>
      </c>
      <c r="CW106" s="104" t="e">
        <f t="shared" ca="1" si="502"/>
        <v>#NAME?</v>
      </c>
      <c r="CX106" s="104" t="e">
        <f t="shared" ca="1" si="502"/>
        <v>#NAME?</v>
      </c>
      <c r="CY106" s="104" t="e">
        <f t="shared" ca="1" si="502"/>
        <v>#NAME?</v>
      </c>
      <c r="CZ106" s="104" t="e">
        <f t="shared" ca="1" si="502"/>
        <v>#NAME?</v>
      </c>
      <c r="DA106" s="104" t="e">
        <f t="shared" ca="1" si="502"/>
        <v>#NAME?</v>
      </c>
      <c r="DB106" s="104" t="e">
        <f t="shared" ca="1" si="502"/>
        <v>#NAME?</v>
      </c>
      <c r="DC106" s="122" t="e">
        <f t="shared" ca="1" si="502"/>
        <v>#NAME?</v>
      </c>
      <c r="DE106" s="120"/>
      <c r="DH106" s="159" t="str">
        <f>DH98</f>
        <v>Sea (km)</v>
      </c>
      <c r="DI106" s="170" t="str">
        <f>DI98</f>
        <v>BEV-100 PC</v>
      </c>
      <c r="DJ106" s="170"/>
      <c r="DK106" s="170"/>
      <c r="DL106" s="170"/>
      <c r="DM106" s="170"/>
      <c r="DN106" s="170"/>
      <c r="DO106" s="170"/>
      <c r="DP106" s="170"/>
      <c r="DQ106" s="170" t="str">
        <f>DQ98</f>
        <v>BEV-200 PC</v>
      </c>
      <c r="DR106" s="170"/>
      <c r="DS106" s="170"/>
      <c r="DT106" s="170"/>
      <c r="DU106" s="170"/>
      <c r="DV106" s="170"/>
      <c r="DW106" s="170"/>
      <c r="DX106" s="171"/>
      <c r="DY106" s="186"/>
      <c r="DZ106" s="120"/>
      <c r="EC106" s="159" t="str">
        <f>EC98</f>
        <v>Sea (km)</v>
      </c>
      <c r="ED106" s="170" t="str">
        <f>ED98</f>
        <v>BEV-100 PC</v>
      </c>
      <c r="EE106" s="170"/>
      <c r="EF106" s="170"/>
      <c r="EG106" s="170"/>
      <c r="EH106" s="170"/>
      <c r="EI106" s="170"/>
      <c r="EJ106" s="170"/>
      <c r="EK106" s="170"/>
      <c r="EL106" s="170" t="str">
        <f>EL98</f>
        <v>BEV-200 PC</v>
      </c>
      <c r="EM106" s="170"/>
      <c r="EN106" s="170"/>
      <c r="EO106" s="170"/>
      <c r="EP106" s="170"/>
      <c r="EQ106" s="170"/>
      <c r="ER106" s="170"/>
      <c r="ES106" s="171"/>
      <c r="EU106" s="120"/>
      <c r="EX106" s="159" t="str">
        <f>EX98</f>
        <v>Sea (km)</v>
      </c>
      <c r="EY106" s="170" t="str">
        <f>EY98</f>
        <v>BEV-100 PC</v>
      </c>
      <c r="EZ106" s="170"/>
      <c r="FA106" s="170"/>
      <c r="FB106" s="170"/>
      <c r="FC106" s="170"/>
      <c r="FD106" s="170"/>
      <c r="FE106" s="170"/>
      <c r="FF106" s="170"/>
      <c r="FG106" s="170" t="str">
        <f>FG98</f>
        <v>BEV-200 PC</v>
      </c>
      <c r="FH106" s="170"/>
      <c r="FI106" s="170"/>
      <c r="FJ106" s="170"/>
      <c r="FK106" s="170"/>
      <c r="FL106" s="170"/>
      <c r="FM106" s="170"/>
      <c r="FN106" s="171"/>
      <c r="FP106" s="120"/>
      <c r="FS106" s="159" t="str">
        <f>FS98</f>
        <v>Sea (km)</v>
      </c>
      <c r="FT106" s="170" t="str">
        <f>FT98</f>
        <v>BEV-100 PC</v>
      </c>
      <c r="FU106" s="170"/>
      <c r="FV106" s="170"/>
      <c r="FW106" s="170"/>
      <c r="FX106" s="170"/>
      <c r="FY106" s="170"/>
      <c r="FZ106" s="170"/>
      <c r="GA106" s="170"/>
      <c r="GB106" s="170" t="str">
        <f>GB98</f>
        <v>BEV-200 PC</v>
      </c>
      <c r="GC106" s="170"/>
      <c r="GD106" s="170"/>
      <c r="GE106" s="170"/>
      <c r="GF106" s="170"/>
      <c r="GG106" s="170"/>
      <c r="GH106" s="170"/>
      <c r="GI106" s="171"/>
      <c r="GK106" s="120"/>
      <c r="GN106" s="159" t="str">
        <f>GN98</f>
        <v>Sea (km)</v>
      </c>
      <c r="GO106" s="170" t="str">
        <f>GO98</f>
        <v>BEV-100 PC</v>
      </c>
      <c r="GP106" s="170"/>
      <c r="GQ106" s="170"/>
      <c r="GR106" s="170"/>
      <c r="GS106" s="170"/>
      <c r="GT106" s="170"/>
      <c r="GU106" s="170"/>
      <c r="GV106" s="170"/>
      <c r="GW106" s="170" t="str">
        <f>GW98</f>
        <v>BEV-200 PC</v>
      </c>
      <c r="GX106" s="170"/>
      <c r="GY106" s="170"/>
      <c r="GZ106" s="170"/>
      <c r="HA106" s="170"/>
      <c r="HB106" s="170"/>
      <c r="HC106" s="170"/>
      <c r="HD106" s="171"/>
      <c r="HF106" s="120"/>
      <c r="HI106" s="159" t="str">
        <f>HI98</f>
        <v>Sea (km)</v>
      </c>
      <c r="HJ106" s="170" t="str">
        <f>HJ98</f>
        <v>BEV-100 PC</v>
      </c>
      <c r="HK106" s="170"/>
      <c r="HL106" s="170"/>
      <c r="HM106" s="170"/>
      <c r="HN106" s="170"/>
      <c r="HO106" s="170"/>
      <c r="HP106" s="170"/>
      <c r="HQ106" s="170"/>
      <c r="HR106" s="170" t="str">
        <f>HR98</f>
        <v>BEV-200 PC</v>
      </c>
      <c r="HS106" s="170"/>
      <c r="HT106" s="170"/>
      <c r="HU106" s="170"/>
      <c r="HV106" s="170"/>
      <c r="HW106" s="170"/>
      <c r="HX106" s="170"/>
      <c r="HY106" s="171"/>
      <c r="IA106" s="120"/>
      <c r="ID106" s="159" t="str">
        <f>ID98</f>
        <v>Sea (km)</v>
      </c>
      <c r="IE106" s="170" t="str">
        <f>IE98</f>
        <v>BEV-100 PC</v>
      </c>
      <c r="IF106" s="170"/>
      <c r="IG106" s="170"/>
      <c r="IH106" s="170"/>
      <c r="II106" s="170"/>
      <c r="IJ106" s="170"/>
      <c r="IK106" s="170"/>
      <c r="IL106" s="170"/>
      <c r="IM106" s="170" t="str">
        <f>IM98</f>
        <v>BEV-200 PC</v>
      </c>
      <c r="IN106" s="170"/>
      <c r="IO106" s="170"/>
      <c r="IP106" s="170"/>
      <c r="IQ106" s="170"/>
      <c r="IR106" s="170"/>
      <c r="IS106" s="170"/>
      <c r="IT106" s="171"/>
    </row>
    <row r="107" spans="4:254" x14ac:dyDescent="0.2">
      <c r="D107" s="163" t="str">
        <f>D99</f>
        <v>BAU</v>
      </c>
      <c r="E107" s="159" t="str">
        <f t="shared" ref="E107:F107" si="503">E99</f>
        <v>Reshoring</v>
      </c>
      <c r="F107" s="159" t="str">
        <f t="shared" si="503"/>
        <v>Ally-shoring</v>
      </c>
      <c r="G107" s="159" t="str">
        <f>G99</f>
        <v>Cathode-&gt;Cell (tkm)</v>
      </c>
      <c r="H107" s="159" t="str">
        <f>H99</f>
        <v>NMC622</v>
      </c>
      <c r="I107" s="159" t="str">
        <f t="shared" ref="I107:O107" si="504">I99</f>
        <v>NMC811</v>
      </c>
      <c r="J107" s="159" t="str">
        <f t="shared" si="504"/>
        <v>NCA (I)</v>
      </c>
      <c r="K107" s="159" t="str">
        <f t="shared" si="504"/>
        <v>LFP(II)</v>
      </c>
      <c r="L107" s="159" t="str">
        <f t="shared" si="504"/>
        <v>NMC955</v>
      </c>
      <c r="M107" s="159" t="str">
        <f t="shared" si="504"/>
        <v>NCA955</v>
      </c>
      <c r="N107" s="159" t="str">
        <f t="shared" si="504"/>
        <v>Li-S</v>
      </c>
      <c r="O107" s="159" t="str">
        <f t="shared" si="504"/>
        <v>Li-air</v>
      </c>
      <c r="P107" s="159" t="str">
        <f>P99</f>
        <v>NMC622</v>
      </c>
      <c r="Q107" s="159" t="str">
        <f t="shared" ref="Q107:W107" si="505">Q99</f>
        <v>NMC811</v>
      </c>
      <c r="R107" s="159" t="str">
        <f t="shared" si="505"/>
        <v>NCA (I)</v>
      </c>
      <c r="S107" s="159" t="str">
        <f t="shared" si="505"/>
        <v>LFP(II)</v>
      </c>
      <c r="T107" s="159" t="str">
        <f t="shared" si="505"/>
        <v>NMC955</v>
      </c>
      <c r="U107" s="159" t="str">
        <f t="shared" si="505"/>
        <v>NCA955</v>
      </c>
      <c r="V107" s="159" t="str">
        <f t="shared" si="505"/>
        <v>Li-S</v>
      </c>
      <c r="W107" s="164" t="str">
        <f t="shared" si="505"/>
        <v>Li-air</v>
      </c>
      <c r="Y107" s="174" t="s">
        <v>271</v>
      </c>
      <c r="Z107" s="179" t="s">
        <v>313</v>
      </c>
      <c r="AA107" s="179" t="s">
        <v>315</v>
      </c>
      <c r="AB107" s="179" t="s">
        <v>334</v>
      </c>
      <c r="AC107" s="159" t="str">
        <f>H107</f>
        <v>NMC622</v>
      </c>
      <c r="AD107" s="159" t="str">
        <f t="shared" ref="AD107:AR107" si="506">I107</f>
        <v>NMC811</v>
      </c>
      <c r="AE107" s="159" t="str">
        <f t="shared" si="506"/>
        <v>NCA (I)</v>
      </c>
      <c r="AF107" s="159" t="str">
        <f t="shared" si="506"/>
        <v>LFP(II)</v>
      </c>
      <c r="AG107" s="159" t="str">
        <f t="shared" si="506"/>
        <v>NMC955</v>
      </c>
      <c r="AH107" s="159" t="str">
        <f t="shared" si="506"/>
        <v>NCA955</v>
      </c>
      <c r="AI107" s="159" t="str">
        <f t="shared" si="506"/>
        <v>Li-S</v>
      </c>
      <c r="AJ107" s="159" t="str">
        <f t="shared" si="506"/>
        <v>Li-air</v>
      </c>
      <c r="AK107" s="159" t="str">
        <f t="shared" si="506"/>
        <v>NMC622</v>
      </c>
      <c r="AL107" s="159" t="str">
        <f t="shared" si="506"/>
        <v>NMC811</v>
      </c>
      <c r="AM107" s="159" t="str">
        <f t="shared" si="506"/>
        <v>NCA (I)</v>
      </c>
      <c r="AN107" s="159" t="str">
        <f t="shared" si="506"/>
        <v>LFP(II)</v>
      </c>
      <c r="AO107" s="159" t="str">
        <f t="shared" si="506"/>
        <v>NMC955</v>
      </c>
      <c r="AP107" s="159" t="str">
        <f t="shared" si="506"/>
        <v>NCA955</v>
      </c>
      <c r="AQ107" s="159" t="str">
        <f t="shared" si="506"/>
        <v>Li-S</v>
      </c>
      <c r="AR107" s="164" t="str">
        <f t="shared" si="506"/>
        <v>Li-air</v>
      </c>
      <c r="AT107" s="174" t="s">
        <v>271</v>
      </c>
      <c r="AU107" s="179" t="s">
        <v>313</v>
      </c>
      <c r="AV107" s="179" t="s">
        <v>315</v>
      </c>
      <c r="AW107" s="179" t="s">
        <v>334</v>
      </c>
      <c r="AX107" s="159" t="str">
        <f>AC107</f>
        <v>NMC622</v>
      </c>
      <c r="AY107" s="159" t="str">
        <f t="shared" ref="AY107:BM107" si="507">AD107</f>
        <v>NMC811</v>
      </c>
      <c r="AZ107" s="159" t="str">
        <f t="shared" si="507"/>
        <v>NCA (I)</v>
      </c>
      <c r="BA107" s="159" t="str">
        <f t="shared" si="507"/>
        <v>LFP(II)</v>
      </c>
      <c r="BB107" s="159" t="str">
        <f t="shared" si="507"/>
        <v>NMC955</v>
      </c>
      <c r="BC107" s="159" t="str">
        <f t="shared" si="507"/>
        <v>NCA955</v>
      </c>
      <c r="BD107" s="159" t="str">
        <f t="shared" si="507"/>
        <v>Li-S</v>
      </c>
      <c r="BE107" s="159" t="str">
        <f t="shared" si="507"/>
        <v>Li-air</v>
      </c>
      <c r="BF107" s="159" t="str">
        <f t="shared" si="507"/>
        <v>NMC622</v>
      </c>
      <c r="BG107" s="159" t="str">
        <f t="shared" si="507"/>
        <v>NMC811</v>
      </c>
      <c r="BH107" s="159" t="str">
        <f t="shared" si="507"/>
        <v>NCA (I)</v>
      </c>
      <c r="BI107" s="159" t="str">
        <f t="shared" si="507"/>
        <v>LFP(II)</v>
      </c>
      <c r="BJ107" s="159" t="str">
        <f t="shared" si="507"/>
        <v>NMC955</v>
      </c>
      <c r="BK107" s="159" t="str">
        <f t="shared" si="507"/>
        <v>NCA955</v>
      </c>
      <c r="BL107" s="159" t="str">
        <f t="shared" si="507"/>
        <v>Li-S</v>
      </c>
      <c r="BM107" s="164" t="str">
        <f t="shared" si="507"/>
        <v>Li-air</v>
      </c>
      <c r="BO107" s="174" t="s">
        <v>271</v>
      </c>
      <c r="BP107" s="179" t="s">
        <v>313</v>
      </c>
      <c r="BQ107" s="179" t="s">
        <v>315</v>
      </c>
      <c r="BR107" s="179" t="s">
        <v>334</v>
      </c>
      <c r="BS107" s="159" t="str">
        <f>AX107</f>
        <v>NMC622</v>
      </c>
      <c r="BT107" s="159" t="str">
        <f t="shared" ref="BT107:CH107" si="508">AY107</f>
        <v>NMC811</v>
      </c>
      <c r="BU107" s="159" t="str">
        <f t="shared" si="508"/>
        <v>NCA (I)</v>
      </c>
      <c r="BV107" s="159" t="str">
        <f t="shared" si="508"/>
        <v>LFP(II)</v>
      </c>
      <c r="BW107" s="159" t="str">
        <f t="shared" si="508"/>
        <v>NMC955</v>
      </c>
      <c r="BX107" s="159" t="str">
        <f t="shared" si="508"/>
        <v>NCA955</v>
      </c>
      <c r="BY107" s="159" t="str">
        <f t="shared" si="508"/>
        <v>Li-S</v>
      </c>
      <c r="BZ107" s="159" t="str">
        <f t="shared" si="508"/>
        <v>Li-air</v>
      </c>
      <c r="CA107" s="159" t="str">
        <f t="shared" si="508"/>
        <v>NMC622</v>
      </c>
      <c r="CB107" s="159" t="str">
        <f t="shared" si="508"/>
        <v>NMC811</v>
      </c>
      <c r="CC107" s="159" t="str">
        <f t="shared" si="508"/>
        <v>NCA (I)</v>
      </c>
      <c r="CD107" s="159" t="str">
        <f t="shared" si="508"/>
        <v>LFP(II)</v>
      </c>
      <c r="CE107" s="159" t="str">
        <f t="shared" si="508"/>
        <v>NMC955</v>
      </c>
      <c r="CF107" s="159" t="str">
        <f t="shared" si="508"/>
        <v>NCA955</v>
      </c>
      <c r="CG107" s="159" t="str">
        <f t="shared" si="508"/>
        <v>Li-S</v>
      </c>
      <c r="CH107" s="164" t="str">
        <f t="shared" si="508"/>
        <v>Li-air</v>
      </c>
      <c r="CJ107" s="222">
        <f t="shared" si="501"/>
        <v>1.4753449048443543E-2</v>
      </c>
      <c r="CK107" s="223">
        <f t="shared" si="501"/>
        <v>0</v>
      </c>
      <c r="CL107" s="223">
        <f t="shared" si="501"/>
        <v>1.4753449048443543E-2</v>
      </c>
      <c r="CM107" s="159" t="str">
        <f t="shared" si="501"/>
        <v>Korea</v>
      </c>
      <c r="CN107" s="104" t="e">
        <f t="shared" ca="1" si="502"/>
        <v>#NAME?</v>
      </c>
      <c r="CO107" s="104" t="e">
        <f t="shared" ca="1" si="502"/>
        <v>#NAME?</v>
      </c>
      <c r="CP107" s="104" t="e">
        <f t="shared" ca="1" si="502"/>
        <v>#NAME?</v>
      </c>
      <c r="CQ107" s="104" t="e">
        <f t="shared" ca="1" si="502"/>
        <v>#NAME?</v>
      </c>
      <c r="CR107" s="104" t="e">
        <f t="shared" ca="1" si="502"/>
        <v>#NAME?</v>
      </c>
      <c r="CS107" s="104" t="e">
        <f t="shared" ca="1" si="502"/>
        <v>#NAME?</v>
      </c>
      <c r="CT107" s="104" t="e">
        <f t="shared" ca="1" si="502"/>
        <v>#NAME?</v>
      </c>
      <c r="CU107" s="104" t="e">
        <f t="shared" ca="1" si="502"/>
        <v>#NAME?</v>
      </c>
      <c r="CV107" s="104" t="e">
        <f t="shared" ca="1" si="502"/>
        <v>#NAME?</v>
      </c>
      <c r="CW107" s="104" t="e">
        <f t="shared" ca="1" si="502"/>
        <v>#NAME?</v>
      </c>
      <c r="CX107" s="104" t="e">
        <f t="shared" ca="1" si="502"/>
        <v>#NAME?</v>
      </c>
      <c r="CY107" s="104" t="e">
        <f t="shared" ca="1" si="502"/>
        <v>#NAME?</v>
      </c>
      <c r="CZ107" s="104" t="e">
        <f t="shared" ca="1" si="502"/>
        <v>#NAME?</v>
      </c>
      <c r="DA107" s="104" t="e">
        <f t="shared" ca="1" si="502"/>
        <v>#NAME?</v>
      </c>
      <c r="DB107" s="104" t="e">
        <f t="shared" ca="1" si="502"/>
        <v>#NAME?</v>
      </c>
      <c r="DC107" s="122" t="e">
        <f t="shared" ca="1" si="502"/>
        <v>#NAME?</v>
      </c>
      <c r="DE107" s="163" t="str">
        <f>DE99</f>
        <v>BAU</v>
      </c>
      <c r="DF107" s="159" t="str">
        <f t="shared" ref="DF107:DG107" si="509">DF99</f>
        <v>Reshoring</v>
      </c>
      <c r="DG107" s="159" t="str">
        <f t="shared" si="509"/>
        <v>Ally-shoring</v>
      </c>
      <c r="DH107" s="159" t="str">
        <f>DH99</f>
        <v>Al-&gt;Cathode (tkm)</v>
      </c>
      <c r="DI107" s="159" t="str">
        <f>DI99</f>
        <v>NMC622</v>
      </c>
      <c r="DJ107" s="159" t="str">
        <f t="shared" ref="DJ107:DP107" si="510">DJ99</f>
        <v>NMC811</v>
      </c>
      <c r="DK107" s="159" t="str">
        <f t="shared" si="510"/>
        <v>NCA (I)</v>
      </c>
      <c r="DL107" s="159" t="str">
        <f t="shared" si="510"/>
        <v>LFP(II)</v>
      </c>
      <c r="DM107" s="159" t="str">
        <f t="shared" si="510"/>
        <v>NMC955</v>
      </c>
      <c r="DN107" s="159" t="str">
        <f t="shared" si="510"/>
        <v>NCA955</v>
      </c>
      <c r="DO107" s="159" t="str">
        <f t="shared" si="510"/>
        <v>Li-S</v>
      </c>
      <c r="DP107" s="159" t="str">
        <f t="shared" si="510"/>
        <v>Li-air</v>
      </c>
      <c r="DQ107" s="159" t="str">
        <f>DQ99</f>
        <v>NMC622</v>
      </c>
      <c r="DR107" s="159" t="str">
        <f t="shared" ref="DR107:DX107" si="511">DR99</f>
        <v>NMC811</v>
      </c>
      <c r="DS107" s="159" t="str">
        <f t="shared" si="511"/>
        <v>NCA (I)</v>
      </c>
      <c r="DT107" s="159" t="str">
        <f t="shared" si="511"/>
        <v>LFP(II)</v>
      </c>
      <c r="DU107" s="159" t="str">
        <f t="shared" si="511"/>
        <v>NMC955</v>
      </c>
      <c r="DV107" s="159" t="str">
        <f t="shared" si="511"/>
        <v>NCA955</v>
      </c>
      <c r="DW107" s="159" t="str">
        <f t="shared" si="511"/>
        <v>Li-S</v>
      </c>
      <c r="DX107" s="164" t="str">
        <f t="shared" si="511"/>
        <v>Li-air</v>
      </c>
      <c r="DY107" s="159"/>
      <c r="DZ107" s="163" t="str">
        <f t="shared" ref="DZ107:EB112" si="512">DZ99</f>
        <v>BAU</v>
      </c>
      <c r="EA107" s="159" t="str">
        <f t="shared" si="512"/>
        <v>Reshoring</v>
      </c>
      <c r="EB107" s="159" t="str">
        <f t="shared" si="512"/>
        <v>Ally-shoring</v>
      </c>
      <c r="EC107" s="159" t="str">
        <f>EC99</f>
        <v>Al-&gt;Cell (tkm)</v>
      </c>
      <c r="ED107" s="159" t="str">
        <f>ED99</f>
        <v>NMC622</v>
      </c>
      <c r="EE107" s="159" t="str">
        <f t="shared" ref="EE107:EK107" si="513">EE99</f>
        <v>NMC811</v>
      </c>
      <c r="EF107" s="159" t="str">
        <f t="shared" si="513"/>
        <v>NCA (I)</v>
      </c>
      <c r="EG107" s="159" t="str">
        <f t="shared" si="513"/>
        <v>LFP(II)</v>
      </c>
      <c r="EH107" s="159" t="str">
        <f t="shared" si="513"/>
        <v>NMC955</v>
      </c>
      <c r="EI107" s="159" t="str">
        <f t="shared" si="513"/>
        <v>NCA955</v>
      </c>
      <c r="EJ107" s="159" t="str">
        <f t="shared" si="513"/>
        <v>Li-S</v>
      </c>
      <c r="EK107" s="159" t="str">
        <f t="shared" si="513"/>
        <v>Li-air</v>
      </c>
      <c r="EL107" s="159" t="str">
        <f>EL99</f>
        <v>NMC622</v>
      </c>
      <c r="EM107" s="159" t="str">
        <f t="shared" ref="EM107:ES107" si="514">EM99</f>
        <v>NMC811</v>
      </c>
      <c r="EN107" s="159" t="str">
        <f t="shared" si="514"/>
        <v>NCA (I)</v>
      </c>
      <c r="EO107" s="159" t="str">
        <f t="shared" si="514"/>
        <v>LFP(II)</v>
      </c>
      <c r="EP107" s="159" t="str">
        <f t="shared" si="514"/>
        <v>NMC955</v>
      </c>
      <c r="EQ107" s="159" t="str">
        <f t="shared" si="514"/>
        <v>NCA955</v>
      </c>
      <c r="ER107" s="159" t="str">
        <f t="shared" si="514"/>
        <v>Li-S</v>
      </c>
      <c r="ES107" s="164" t="str">
        <f t="shared" si="514"/>
        <v>Li-air</v>
      </c>
      <c r="EU107" s="163" t="str">
        <f t="shared" ref="EU107:EW112" si="515">EU99</f>
        <v>BAU</v>
      </c>
      <c r="EV107" s="159" t="str">
        <f t="shared" si="515"/>
        <v>Reshoring</v>
      </c>
      <c r="EW107" s="159" t="str">
        <f t="shared" si="515"/>
        <v>Ally-shoring</v>
      </c>
      <c r="EX107" s="159" t="str">
        <f>EX99</f>
        <v>Al-&gt;Pack (tkm)</v>
      </c>
      <c r="EY107" s="159" t="str">
        <f>EY99</f>
        <v>NMC622</v>
      </c>
      <c r="EZ107" s="159" t="str">
        <f t="shared" ref="EZ107:FF107" si="516">EZ99</f>
        <v>NMC811</v>
      </c>
      <c r="FA107" s="159" t="str">
        <f t="shared" si="516"/>
        <v>NCA (I)</v>
      </c>
      <c r="FB107" s="159" t="str">
        <f t="shared" si="516"/>
        <v>LFP(II)</v>
      </c>
      <c r="FC107" s="159" t="str">
        <f t="shared" si="516"/>
        <v>NMC955</v>
      </c>
      <c r="FD107" s="159" t="str">
        <f t="shared" si="516"/>
        <v>NCA955</v>
      </c>
      <c r="FE107" s="159" t="str">
        <f t="shared" si="516"/>
        <v>Li-S</v>
      </c>
      <c r="FF107" s="159" t="str">
        <f t="shared" si="516"/>
        <v>Li-air</v>
      </c>
      <c r="FG107" s="159" t="str">
        <f>FG99</f>
        <v>NMC622</v>
      </c>
      <c r="FH107" s="159" t="str">
        <f t="shared" ref="FH107:FN107" si="517">FH99</f>
        <v>NMC811</v>
      </c>
      <c r="FI107" s="159" t="str">
        <f t="shared" si="517"/>
        <v>NCA (I)</v>
      </c>
      <c r="FJ107" s="159" t="str">
        <f t="shared" si="517"/>
        <v>LFP(II)</v>
      </c>
      <c r="FK107" s="159" t="str">
        <f t="shared" si="517"/>
        <v>NMC955</v>
      </c>
      <c r="FL107" s="159" t="str">
        <f t="shared" si="517"/>
        <v>NCA955</v>
      </c>
      <c r="FM107" s="159" t="str">
        <f t="shared" si="517"/>
        <v>Li-S</v>
      </c>
      <c r="FN107" s="164" t="str">
        <f t="shared" si="517"/>
        <v>Li-air</v>
      </c>
      <c r="FP107" s="163" t="str">
        <f>FP99</f>
        <v>BAU</v>
      </c>
      <c r="FQ107" s="159" t="str">
        <f t="shared" ref="FQ107:FR107" si="518">FQ99</f>
        <v>Reshoring</v>
      </c>
      <c r="FR107" s="159" t="str">
        <f t="shared" si="518"/>
        <v>Ally-shoring</v>
      </c>
      <c r="FS107" s="159" t="str">
        <f>FS99</f>
        <v>Cu-&gt;Anode (tkm)</v>
      </c>
      <c r="FT107" s="159" t="str">
        <f>FT99</f>
        <v>NMC622</v>
      </c>
      <c r="FU107" s="159" t="str">
        <f t="shared" ref="FU107:GA107" si="519">FU99</f>
        <v>NMC811</v>
      </c>
      <c r="FV107" s="159" t="str">
        <f t="shared" si="519"/>
        <v>NCA (I)</v>
      </c>
      <c r="FW107" s="159" t="str">
        <f t="shared" si="519"/>
        <v>LFP(II)</v>
      </c>
      <c r="FX107" s="159" t="str">
        <f t="shared" si="519"/>
        <v>NMC955</v>
      </c>
      <c r="FY107" s="159" t="str">
        <f t="shared" si="519"/>
        <v>NCA955</v>
      </c>
      <c r="FZ107" s="159" t="str">
        <f t="shared" si="519"/>
        <v>Li-S</v>
      </c>
      <c r="GA107" s="159" t="str">
        <f t="shared" si="519"/>
        <v>Li-air</v>
      </c>
      <c r="GB107" s="159" t="str">
        <f>GB99</f>
        <v>NMC622</v>
      </c>
      <c r="GC107" s="159" t="str">
        <f t="shared" ref="GC107:GI107" si="520">GC99</f>
        <v>NMC811</v>
      </c>
      <c r="GD107" s="159" t="str">
        <f t="shared" si="520"/>
        <v>NCA (I)</v>
      </c>
      <c r="GE107" s="159" t="str">
        <f t="shared" si="520"/>
        <v>LFP(II)</v>
      </c>
      <c r="GF107" s="159" t="str">
        <f t="shared" si="520"/>
        <v>NMC955</v>
      </c>
      <c r="GG107" s="159" t="str">
        <f t="shared" si="520"/>
        <v>NCA955</v>
      </c>
      <c r="GH107" s="159" t="str">
        <f t="shared" si="520"/>
        <v>Li-S</v>
      </c>
      <c r="GI107" s="164" t="str">
        <f t="shared" si="520"/>
        <v>Li-air</v>
      </c>
      <c r="GK107" s="163" t="str">
        <f t="shared" ref="GK107:GM112" si="521">GK99</f>
        <v>BAU</v>
      </c>
      <c r="GL107" s="159" t="str">
        <f t="shared" si="521"/>
        <v>Reshoring</v>
      </c>
      <c r="GM107" s="159" t="str">
        <f t="shared" si="521"/>
        <v>Ally-shoring</v>
      </c>
      <c r="GN107" s="159" t="str">
        <f>GN99</f>
        <v>Cu-&gt;Cell (tkm)</v>
      </c>
      <c r="GO107" s="159" t="str">
        <f>GO99</f>
        <v>NMC622</v>
      </c>
      <c r="GP107" s="159" t="str">
        <f t="shared" ref="GP107:GV107" si="522">GP99</f>
        <v>NMC811</v>
      </c>
      <c r="GQ107" s="159" t="str">
        <f t="shared" si="522"/>
        <v>NCA (I)</v>
      </c>
      <c r="GR107" s="159" t="str">
        <f t="shared" si="522"/>
        <v>LFP(II)</v>
      </c>
      <c r="GS107" s="159" t="str">
        <f t="shared" si="522"/>
        <v>NMC955</v>
      </c>
      <c r="GT107" s="159" t="str">
        <f t="shared" si="522"/>
        <v>NCA955</v>
      </c>
      <c r="GU107" s="159" t="str">
        <f t="shared" si="522"/>
        <v>Li-S</v>
      </c>
      <c r="GV107" s="159" t="str">
        <f t="shared" si="522"/>
        <v>Li-air</v>
      </c>
      <c r="GW107" s="159" t="str">
        <f>GW99</f>
        <v>NMC622</v>
      </c>
      <c r="GX107" s="159" t="str">
        <f t="shared" ref="GX107:HD107" si="523">GX99</f>
        <v>NMC811</v>
      </c>
      <c r="GY107" s="159" t="str">
        <f t="shared" si="523"/>
        <v>NCA (I)</v>
      </c>
      <c r="GZ107" s="159" t="str">
        <f t="shared" si="523"/>
        <v>LFP(II)</v>
      </c>
      <c r="HA107" s="159" t="str">
        <f t="shared" si="523"/>
        <v>NMC955</v>
      </c>
      <c r="HB107" s="159" t="str">
        <f t="shared" si="523"/>
        <v>NCA955</v>
      </c>
      <c r="HC107" s="159" t="str">
        <f t="shared" si="523"/>
        <v>Li-S</v>
      </c>
      <c r="HD107" s="164" t="str">
        <f t="shared" si="523"/>
        <v>Li-air</v>
      </c>
      <c r="HF107" s="163" t="str">
        <f t="shared" ref="HF107:HH112" si="524">HF99</f>
        <v>BAU</v>
      </c>
      <c r="HG107" s="159" t="str">
        <f t="shared" si="524"/>
        <v>Reshoring</v>
      </c>
      <c r="HH107" s="159" t="str">
        <f t="shared" si="524"/>
        <v>Ally-shoring</v>
      </c>
      <c r="HI107" s="159" t="str">
        <f>HI99</f>
        <v>Cu-&gt;Pack (tkm)</v>
      </c>
      <c r="HJ107" s="159" t="str">
        <f>HJ99</f>
        <v>NMC622</v>
      </c>
      <c r="HK107" s="159" t="str">
        <f t="shared" ref="HK107:HQ107" si="525">HK99</f>
        <v>NMC811</v>
      </c>
      <c r="HL107" s="159" t="str">
        <f t="shared" si="525"/>
        <v>NCA (I)</v>
      </c>
      <c r="HM107" s="159" t="str">
        <f t="shared" si="525"/>
        <v>LFP(II)</v>
      </c>
      <c r="HN107" s="159" t="str">
        <f t="shared" si="525"/>
        <v>NMC955</v>
      </c>
      <c r="HO107" s="159" t="str">
        <f t="shared" si="525"/>
        <v>NCA955</v>
      </c>
      <c r="HP107" s="159" t="str">
        <f t="shared" si="525"/>
        <v>Li-S</v>
      </c>
      <c r="HQ107" s="159" t="str">
        <f t="shared" si="525"/>
        <v>Li-air</v>
      </c>
      <c r="HR107" s="159" t="str">
        <f>HR99</f>
        <v>NMC622</v>
      </c>
      <c r="HS107" s="159" t="str">
        <f t="shared" ref="HS107:HY107" si="526">HS99</f>
        <v>NMC811</v>
      </c>
      <c r="HT107" s="159" t="str">
        <f t="shared" si="526"/>
        <v>NCA (I)</v>
      </c>
      <c r="HU107" s="159" t="str">
        <f t="shared" si="526"/>
        <v>LFP(II)</v>
      </c>
      <c r="HV107" s="159" t="str">
        <f t="shared" si="526"/>
        <v>NMC955</v>
      </c>
      <c r="HW107" s="159" t="str">
        <f t="shared" si="526"/>
        <v>NCA955</v>
      </c>
      <c r="HX107" s="159" t="str">
        <f t="shared" si="526"/>
        <v>Li-S</v>
      </c>
      <c r="HY107" s="164" t="str">
        <f t="shared" si="526"/>
        <v>Li-air</v>
      </c>
      <c r="IA107" s="163" t="str">
        <f t="shared" ref="IA107:IC112" si="527">IA99</f>
        <v>BAU</v>
      </c>
      <c r="IB107" s="159" t="str">
        <f t="shared" si="527"/>
        <v>Reshoring</v>
      </c>
      <c r="IC107" s="159" t="str">
        <f t="shared" si="527"/>
        <v>Ally-shoring</v>
      </c>
      <c r="ID107" s="159" t="str">
        <f>ID99</f>
        <v>Steel-&gt;Pack (tkm)</v>
      </c>
      <c r="IE107" s="159" t="str">
        <f>IE99</f>
        <v>NMC622</v>
      </c>
      <c r="IF107" s="159" t="str">
        <f t="shared" ref="IF107:IL107" si="528">IF99</f>
        <v>NMC811</v>
      </c>
      <c r="IG107" s="159" t="str">
        <f t="shared" si="528"/>
        <v>NCA (I)</v>
      </c>
      <c r="IH107" s="159" t="str">
        <f t="shared" si="528"/>
        <v>LFP(II)</v>
      </c>
      <c r="II107" s="159" t="str">
        <f t="shared" si="528"/>
        <v>NMC955</v>
      </c>
      <c r="IJ107" s="159" t="str">
        <f t="shared" si="528"/>
        <v>NCA955</v>
      </c>
      <c r="IK107" s="159" t="str">
        <f t="shared" si="528"/>
        <v>Li-S</v>
      </c>
      <c r="IL107" s="159" t="str">
        <f t="shared" si="528"/>
        <v>Li-air</v>
      </c>
      <c r="IM107" s="159" t="str">
        <f>IM99</f>
        <v>NMC622</v>
      </c>
      <c r="IN107" s="159" t="str">
        <f t="shared" ref="IN107:IT107" si="529">IN99</f>
        <v>NMC811</v>
      </c>
      <c r="IO107" s="159" t="str">
        <f t="shared" si="529"/>
        <v>NCA (I)</v>
      </c>
      <c r="IP107" s="159" t="str">
        <f t="shared" si="529"/>
        <v>LFP(II)</v>
      </c>
      <c r="IQ107" s="159" t="str">
        <f t="shared" si="529"/>
        <v>NMC955</v>
      </c>
      <c r="IR107" s="159" t="str">
        <f t="shared" si="529"/>
        <v>NCA955</v>
      </c>
      <c r="IS107" s="159" t="str">
        <f t="shared" si="529"/>
        <v>Li-S</v>
      </c>
      <c r="IT107" s="164" t="str">
        <f t="shared" si="529"/>
        <v>Li-air</v>
      </c>
    </row>
    <row r="108" spans="4:254" x14ac:dyDescent="0.2">
      <c r="D108" s="189">
        <f t="shared" ref="D108:G112" si="530">D100</f>
        <v>0</v>
      </c>
      <c r="E108" s="173">
        <f t="shared" si="530"/>
        <v>1</v>
      </c>
      <c r="F108" s="173">
        <f t="shared" si="530"/>
        <v>0</v>
      </c>
      <c r="G108" s="159" t="str">
        <f t="shared" si="530"/>
        <v>US</v>
      </c>
      <c r="H108" s="104">
        <f t="shared" ref="H108:W112" si="531">H$19*$F4/1000</f>
        <v>516.5843103591701</v>
      </c>
      <c r="I108" s="104">
        <f t="shared" si="531"/>
        <v>476.11248282802393</v>
      </c>
      <c r="J108" s="104">
        <f t="shared" si="531"/>
        <v>474.00120014398971</v>
      </c>
      <c r="K108" s="104">
        <f t="shared" si="531"/>
        <v>703.31524268238206</v>
      </c>
      <c r="L108" s="104">
        <f t="shared" si="531"/>
        <v>458.48668095683189</v>
      </c>
      <c r="M108" s="104">
        <f t="shared" si="531"/>
        <v>462.88281775966573</v>
      </c>
      <c r="N108" s="104">
        <f t="shared" si="531"/>
        <v>369.9993589912437</v>
      </c>
      <c r="O108" s="104">
        <f t="shared" si="531"/>
        <v>324.25527419111876</v>
      </c>
      <c r="P108" s="104">
        <f t="shared" si="531"/>
        <v>1013.3847473415684</v>
      </c>
      <c r="Q108" s="104">
        <f t="shared" si="531"/>
        <v>933.6553376642197</v>
      </c>
      <c r="R108" s="104">
        <f t="shared" si="531"/>
        <v>929.96908287429551</v>
      </c>
      <c r="S108" s="104">
        <f t="shared" si="531"/>
        <v>1369.8683437190989</v>
      </c>
      <c r="T108" s="104">
        <f t="shared" si="531"/>
        <v>899.1729823964904</v>
      </c>
      <c r="U108" s="104">
        <f t="shared" si="531"/>
        <v>908.02210693586369</v>
      </c>
      <c r="V108" s="104">
        <f t="shared" si="531"/>
        <v>683.14768159761968</v>
      </c>
      <c r="W108" s="122">
        <f t="shared" si="531"/>
        <v>412.14407364165697</v>
      </c>
      <c r="Y108" s="222">
        <f>Y100</f>
        <v>0.1</v>
      </c>
      <c r="Z108" s="223">
        <f t="shared" ref="Z108:AA108" si="532">Z100</f>
        <v>1</v>
      </c>
      <c r="AA108" s="223">
        <f t="shared" si="532"/>
        <v>0.2857142857142857</v>
      </c>
      <c r="AB108" s="159" t="str">
        <f>G108</f>
        <v>US</v>
      </c>
      <c r="AC108" s="104">
        <f t="shared" ref="AC108:AR112" si="533">H$20*$F4/1000</f>
        <v>360.44598801737118</v>
      </c>
      <c r="AD108" s="104">
        <f t="shared" si="533"/>
        <v>368.86193862824354</v>
      </c>
      <c r="AE108" s="104">
        <f t="shared" si="533"/>
        <v>359.85836066720987</v>
      </c>
      <c r="AF108" s="104">
        <f t="shared" si="533"/>
        <v>428.48146249482664</v>
      </c>
      <c r="AG108" s="104">
        <f t="shared" si="533"/>
        <v>365.47000061900746</v>
      </c>
      <c r="AH108" s="104">
        <f t="shared" si="533"/>
        <v>359.33311841244233</v>
      </c>
      <c r="AI108" s="104">
        <f t="shared" si="533"/>
        <v>286.89152717531709</v>
      </c>
      <c r="AJ108" s="104">
        <f t="shared" si="533"/>
        <v>555.61557518461848</v>
      </c>
      <c r="AK108" s="104">
        <f t="shared" si="533"/>
        <v>691.89296878876678</v>
      </c>
      <c r="AL108" s="104">
        <f t="shared" si="533"/>
        <v>708.42200043448634</v>
      </c>
      <c r="AM108" s="104">
        <f t="shared" si="533"/>
        <v>691.22886938618717</v>
      </c>
      <c r="AN108" s="104">
        <f t="shared" si="533"/>
        <v>227.63489507940557</v>
      </c>
      <c r="AO108" s="104">
        <f t="shared" si="533"/>
        <v>702.12613685578856</v>
      </c>
      <c r="AP108" s="104">
        <f t="shared" si="533"/>
        <v>690.10291903544999</v>
      </c>
      <c r="AQ108" s="104">
        <f t="shared" si="533"/>
        <v>443.97519002250669</v>
      </c>
      <c r="AR108" s="122">
        <f t="shared" si="533"/>
        <v>641.4931837891578</v>
      </c>
      <c r="AT108" s="222">
        <f>AT100</f>
        <v>0.02</v>
      </c>
      <c r="AU108" s="223">
        <f t="shared" ref="AU108:AV108" si="534">AU100</f>
        <v>1</v>
      </c>
      <c r="AV108" s="223">
        <f t="shared" si="534"/>
        <v>5.7142857142857148E-2</v>
      </c>
      <c r="AW108" s="159" t="str">
        <f>AB108</f>
        <v>US</v>
      </c>
      <c r="AX108" s="104">
        <f t="shared" ref="AX108:BM112" si="535">H$21*$F4/1000</f>
        <v>117.42484891066469</v>
      </c>
      <c r="AY108" s="104">
        <f t="shared" si="535"/>
        <v>115.91553208662012</v>
      </c>
      <c r="AZ108" s="104">
        <f t="shared" si="535"/>
        <v>112.29317170891328</v>
      </c>
      <c r="BA108" s="104">
        <f t="shared" si="535"/>
        <v>197.19224306141831</v>
      </c>
      <c r="BB108" s="104">
        <f t="shared" si="535"/>
        <v>112.59503507372219</v>
      </c>
      <c r="BC108" s="104">
        <f t="shared" si="535"/>
        <v>111.68944497929546</v>
      </c>
      <c r="BD108" s="104">
        <f t="shared" si="535"/>
        <v>380.90937548671832</v>
      </c>
      <c r="BE108" s="104">
        <f t="shared" si="535"/>
        <v>410.44743296934769</v>
      </c>
      <c r="BF108" s="104">
        <f t="shared" si="535"/>
        <v>228.81243052515131</v>
      </c>
      <c r="BG108" s="104">
        <f t="shared" si="535"/>
        <v>225.79379687706219</v>
      </c>
      <c r="BH108" s="104">
        <f t="shared" si="535"/>
        <v>218.85093948645732</v>
      </c>
      <c r="BI108" s="104">
        <f t="shared" si="535"/>
        <v>379.75040174970474</v>
      </c>
      <c r="BJ108" s="104">
        <f t="shared" si="535"/>
        <v>219.4546662160752</v>
      </c>
      <c r="BK108" s="104">
        <f t="shared" si="535"/>
        <v>217.34162266241276</v>
      </c>
      <c r="BL108" s="104">
        <f t="shared" si="535"/>
        <v>732.53127053837693</v>
      </c>
      <c r="BM108" s="122">
        <f t="shared" si="535"/>
        <v>621.79450423230332</v>
      </c>
      <c r="BO108" s="222">
        <f>BO100</f>
        <v>0.06</v>
      </c>
      <c r="BP108" s="223">
        <f t="shared" ref="BP108:BQ108" si="536">BP100</f>
        <v>1</v>
      </c>
      <c r="BQ108" s="223">
        <f t="shared" si="536"/>
        <v>0.10526315789473682</v>
      </c>
      <c r="BR108" s="159" t="str">
        <f>AW108</f>
        <v>US</v>
      </c>
      <c r="BS108" s="104">
        <f t="shared" ref="BS108:CH112" si="537">H$22*$F4/1000</f>
        <v>9.3219180345050496</v>
      </c>
      <c r="BT108" s="104">
        <f t="shared" si="537"/>
        <v>11.227430524861274</v>
      </c>
      <c r="BU108" s="104">
        <f t="shared" si="537"/>
        <v>8.3710484353569932</v>
      </c>
      <c r="BV108" s="104">
        <f t="shared" si="537"/>
        <v>14.462556804899226</v>
      </c>
      <c r="BW108" s="104">
        <f t="shared" si="537"/>
        <v>10.584084228612294</v>
      </c>
      <c r="BX108" s="104">
        <f t="shared" si="537"/>
        <v>8.2691695497339861</v>
      </c>
      <c r="BY108" s="104">
        <f t="shared" si="537"/>
        <v>59.944191406695282</v>
      </c>
      <c r="BZ108" s="104">
        <f t="shared" si="537"/>
        <v>83.777563233081835</v>
      </c>
      <c r="CA108" s="104">
        <f t="shared" si="537"/>
        <v>17.726926098403045</v>
      </c>
      <c r="CB108" s="104">
        <f t="shared" si="537"/>
        <v>21.354946414200089</v>
      </c>
      <c r="CC108" s="104">
        <f t="shared" si="537"/>
        <v>15.927065785729935</v>
      </c>
      <c r="CD108" s="104">
        <f t="shared" si="537"/>
        <v>24.104261341498709</v>
      </c>
      <c r="CE108" s="104">
        <f t="shared" si="537"/>
        <v>20.13051314069396</v>
      </c>
      <c r="CF108" s="104">
        <f t="shared" si="537"/>
        <v>15.72330801448393</v>
      </c>
      <c r="CG108" s="104">
        <f t="shared" si="537"/>
        <v>84.219687208227199</v>
      </c>
      <c r="CH108" s="122">
        <f t="shared" si="537"/>
        <v>109.88972942018401</v>
      </c>
      <c r="CJ108" s="222">
        <f t="shared" si="501"/>
        <v>1.6392877202870991E-2</v>
      </c>
      <c r="CK108" s="223">
        <f t="shared" si="501"/>
        <v>0</v>
      </c>
      <c r="CL108" s="223">
        <f t="shared" si="501"/>
        <v>1.6392877202870991E-2</v>
      </c>
      <c r="CM108" s="159" t="str">
        <f t="shared" si="501"/>
        <v>Poland</v>
      </c>
      <c r="CN108" s="104" t="e">
        <f t="shared" ca="1" si="502"/>
        <v>#NAME?</v>
      </c>
      <c r="CO108" s="104" t="e">
        <f t="shared" ca="1" si="502"/>
        <v>#NAME?</v>
      </c>
      <c r="CP108" s="104" t="e">
        <f t="shared" ca="1" si="502"/>
        <v>#NAME?</v>
      </c>
      <c r="CQ108" s="104" t="e">
        <f t="shared" ca="1" si="502"/>
        <v>#NAME?</v>
      </c>
      <c r="CR108" s="104" t="e">
        <f t="shared" ca="1" si="502"/>
        <v>#NAME?</v>
      </c>
      <c r="CS108" s="104" t="e">
        <f t="shared" ca="1" si="502"/>
        <v>#NAME?</v>
      </c>
      <c r="CT108" s="104" t="e">
        <f t="shared" ca="1" si="502"/>
        <v>#NAME?</v>
      </c>
      <c r="CU108" s="104" t="e">
        <f t="shared" ca="1" si="502"/>
        <v>#NAME?</v>
      </c>
      <c r="CV108" s="104" t="e">
        <f t="shared" ca="1" si="502"/>
        <v>#NAME?</v>
      </c>
      <c r="CW108" s="104" t="e">
        <f t="shared" ca="1" si="502"/>
        <v>#NAME?</v>
      </c>
      <c r="CX108" s="104" t="e">
        <f t="shared" ca="1" si="502"/>
        <v>#NAME?</v>
      </c>
      <c r="CY108" s="104" t="e">
        <f t="shared" ca="1" si="502"/>
        <v>#NAME?</v>
      </c>
      <c r="CZ108" s="104" t="e">
        <f t="shared" ca="1" si="502"/>
        <v>#NAME?</v>
      </c>
      <c r="DA108" s="104" t="e">
        <f t="shared" ca="1" si="502"/>
        <v>#NAME?</v>
      </c>
      <c r="DB108" s="104" t="e">
        <f t="shared" ca="1" si="502"/>
        <v>#NAME?</v>
      </c>
      <c r="DC108" s="122" t="e">
        <f t="shared" ca="1" si="502"/>
        <v>#NAME?</v>
      </c>
      <c r="DE108" s="189">
        <f t="shared" ref="DE108:DH112" si="538">DE100</f>
        <v>0</v>
      </c>
      <c r="DF108" s="173">
        <f t="shared" si="538"/>
        <v>1</v>
      </c>
      <c r="DG108" s="173">
        <f t="shared" si="538"/>
        <v>0</v>
      </c>
      <c r="DH108" s="159" t="str">
        <f t="shared" si="538"/>
        <v>US</v>
      </c>
      <c r="DI108" s="104">
        <f t="shared" ref="DI108:DX112" si="539">H$32*$F4/1000</f>
        <v>29.544876830671736</v>
      </c>
      <c r="DJ108" s="104">
        <f t="shared" si="539"/>
        <v>29.137361288179708</v>
      </c>
      <c r="DK108" s="104">
        <f t="shared" si="539"/>
        <v>26.590389147604565</v>
      </c>
      <c r="DL108" s="104">
        <f t="shared" si="539"/>
        <v>42.871908556231205</v>
      </c>
      <c r="DM108" s="104">
        <f t="shared" si="539"/>
        <v>27.50729911821162</v>
      </c>
      <c r="DN108" s="104">
        <f t="shared" si="539"/>
        <v>26.284752490735549</v>
      </c>
      <c r="DO108" s="104">
        <f t="shared" si="539"/>
        <v>111.14331995131894</v>
      </c>
      <c r="DP108" s="104">
        <f t="shared" si="539"/>
        <v>231.98065534705404</v>
      </c>
      <c r="DQ108" s="104">
        <f t="shared" si="539"/>
        <v>55.52399266453827</v>
      </c>
      <c r="DR108" s="104">
        <f t="shared" si="539"/>
        <v>54.607082693931218</v>
      </c>
      <c r="DS108" s="104">
        <f t="shared" si="539"/>
        <v>49.92065395527294</v>
      </c>
      <c r="DT108" s="104">
        <f t="shared" si="539"/>
        <v>71.453180927052003</v>
      </c>
      <c r="DU108" s="104">
        <f t="shared" si="539"/>
        <v>51.550716125241031</v>
      </c>
      <c r="DV108" s="104">
        <f t="shared" si="539"/>
        <v>49.309380641534908</v>
      </c>
      <c r="DW108" s="104">
        <f t="shared" si="539"/>
        <v>155.91489934704944</v>
      </c>
      <c r="DX108" s="122">
        <f t="shared" si="539"/>
        <v>222.75309007691462</v>
      </c>
      <c r="DZ108" s="189" t="str">
        <f t="shared" si="512"/>
        <v>-</v>
      </c>
      <c r="EA108" s="173">
        <f t="shared" si="512"/>
        <v>1</v>
      </c>
      <c r="EB108" s="173">
        <f t="shared" si="512"/>
        <v>0.69056662872510677</v>
      </c>
      <c r="EC108" s="159" t="str">
        <f>EC100</f>
        <v>US</v>
      </c>
      <c r="ED108" s="104">
        <f t="shared" ref="ED108:ES112" si="540">H$33*$K4/1000</f>
        <v>34.937141455981404</v>
      </c>
      <c r="EE108" s="104">
        <f t="shared" si="540"/>
        <v>35.255881097809748</v>
      </c>
      <c r="EF108" s="104">
        <f t="shared" si="540"/>
        <v>34.002726140319986</v>
      </c>
      <c r="EG108" s="104">
        <f t="shared" si="540"/>
        <v>12.334018834144628</v>
      </c>
      <c r="EH108" s="104">
        <f t="shared" si="540"/>
        <v>34.753299616266581</v>
      </c>
      <c r="EI108" s="104">
        <f t="shared" si="540"/>
        <v>33.719209883225048</v>
      </c>
      <c r="EJ108" s="104">
        <f t="shared" si="540"/>
        <v>64.157558716701601</v>
      </c>
      <c r="EK108" s="104">
        <f t="shared" si="540"/>
        <v>92.71016243795917</v>
      </c>
      <c r="EL108" s="104">
        <f t="shared" si="540"/>
        <v>54.931216393928537</v>
      </c>
      <c r="EM108" s="104">
        <f t="shared" si="540"/>
        <v>55.011113396309568</v>
      </c>
      <c r="EN108" s="104">
        <f t="shared" si="540"/>
        <v>53.133767996019301</v>
      </c>
      <c r="EO108" s="104">
        <f t="shared" si="540"/>
        <v>22.353769016271585</v>
      </c>
      <c r="EP108" s="104">
        <f t="shared" si="540"/>
        <v>54.003855874600852</v>
      </c>
      <c r="EQ108" s="104">
        <f t="shared" si="540"/>
        <v>52.62092393038678</v>
      </c>
      <c r="ER108" s="104">
        <f t="shared" si="540"/>
        <v>103.00426901959412</v>
      </c>
      <c r="ES108" s="122">
        <f t="shared" si="540"/>
        <v>135.6408778869349</v>
      </c>
      <c r="EU108" s="189" t="str">
        <f t="shared" si="515"/>
        <v>-</v>
      </c>
      <c r="EV108" s="173">
        <f t="shared" si="515"/>
        <v>1</v>
      </c>
      <c r="EW108" s="173">
        <f t="shared" si="515"/>
        <v>0.90643145670817082</v>
      </c>
      <c r="EX108" s="159" t="str">
        <f>EX100</f>
        <v>US</v>
      </c>
      <c r="EY108" s="104">
        <f>H$34*$K4/1000</f>
        <v>337.64941486233971</v>
      </c>
      <c r="EZ108" s="104">
        <f t="shared" ref="EZ108:FN112" si="541">I$34*$K4/1000</f>
        <v>338.13766681602959</v>
      </c>
      <c r="FA108" s="104">
        <f t="shared" si="541"/>
        <v>331.6989690087338</v>
      </c>
      <c r="FB108" s="104">
        <f t="shared" si="541"/>
        <v>102.60061341173558</v>
      </c>
      <c r="FC108" s="104">
        <f t="shared" si="541"/>
        <v>333.7437026522008</v>
      </c>
      <c r="FD108" s="104">
        <f t="shared" si="541"/>
        <v>331.82001422821327</v>
      </c>
      <c r="FE108" s="104">
        <f t="shared" si="541"/>
        <v>409.57018809169301</v>
      </c>
      <c r="FF108" s="104">
        <f t="shared" si="541"/>
        <v>975.34048985308561</v>
      </c>
      <c r="FG108" s="104">
        <f t="shared" si="541"/>
        <v>460.81453595559282</v>
      </c>
      <c r="FH108" s="104">
        <f t="shared" si="541"/>
        <v>462.12108847424662</v>
      </c>
      <c r="FI108" s="104">
        <f t="shared" si="541"/>
        <v>451.41527491688009</v>
      </c>
      <c r="FJ108" s="104">
        <f t="shared" si="541"/>
        <v>189.9400538835506</v>
      </c>
      <c r="FK108" s="104">
        <f t="shared" si="541"/>
        <v>455.17759518967898</v>
      </c>
      <c r="FL108" s="104">
        <f t="shared" si="541"/>
        <v>451.02658752406245</v>
      </c>
      <c r="FM108" s="104">
        <f t="shared" si="541"/>
        <v>578.68645033147993</v>
      </c>
      <c r="FN108" s="122">
        <f t="shared" si="541"/>
        <v>1100.586162527748</v>
      </c>
      <c r="FP108" s="189">
        <f t="shared" ref="FP108:FS112" si="542">FP100</f>
        <v>0.1</v>
      </c>
      <c r="FQ108" s="173">
        <f t="shared" si="542"/>
        <v>1</v>
      </c>
      <c r="FR108" s="173">
        <f t="shared" si="542"/>
        <v>0.2857142857142857</v>
      </c>
      <c r="FS108" s="159" t="str">
        <f t="shared" si="542"/>
        <v>US</v>
      </c>
      <c r="FT108" s="104">
        <f t="shared" ref="FT108:GI112" si="543">H$35*$F4/1000</f>
        <v>70.99826340305485</v>
      </c>
      <c r="FU108" s="104">
        <f t="shared" si="543"/>
        <v>69.8713068411016</v>
      </c>
      <c r="FV108" s="104">
        <f t="shared" si="543"/>
        <v>64.011132718944694</v>
      </c>
      <c r="FW108" s="104">
        <f t="shared" si="543"/>
        <v>98.228351331250295</v>
      </c>
      <c r="FX108" s="104">
        <f t="shared" si="543"/>
        <v>66.039654530460538</v>
      </c>
      <c r="FY108" s="104">
        <f t="shared" si="543"/>
        <v>63.334958781772741</v>
      </c>
      <c r="FZ108" s="104">
        <f t="shared" si="543"/>
        <v>204.55810106828812</v>
      </c>
      <c r="GA108" s="104">
        <f t="shared" si="543"/>
        <v>426.29986656947358</v>
      </c>
      <c r="GB108" s="104">
        <f t="shared" si="543"/>
        <v>131.17774381135848</v>
      </c>
      <c r="GC108" s="104">
        <f t="shared" si="543"/>
        <v>129.14922199984264</v>
      </c>
      <c r="GD108" s="104">
        <f t="shared" si="543"/>
        <v>118.33043900509143</v>
      </c>
      <c r="GE108" s="104">
        <f t="shared" si="543"/>
        <v>45.839897287916806</v>
      </c>
      <c r="GF108" s="104">
        <f t="shared" si="543"/>
        <v>122.16209131573248</v>
      </c>
      <c r="GG108" s="104">
        <f t="shared" si="543"/>
        <v>116.97809113074752</v>
      </c>
      <c r="GH108" s="104">
        <f t="shared" si="543"/>
        <v>287.10846247643769</v>
      </c>
      <c r="GI108" s="122">
        <f t="shared" si="543"/>
        <v>409.28181363283966</v>
      </c>
      <c r="GK108" s="189" t="str">
        <f t="shared" si="521"/>
        <v>-</v>
      </c>
      <c r="GL108" s="173">
        <f t="shared" si="521"/>
        <v>1</v>
      </c>
      <c r="GM108" s="173">
        <f t="shared" si="521"/>
        <v>0.69056662872510677</v>
      </c>
      <c r="GN108" s="159" t="str">
        <f>GN100</f>
        <v>US</v>
      </c>
      <c r="GO108" s="104">
        <f>H$36*$K4/1000</f>
        <v>44.417156846366851</v>
      </c>
      <c r="GP108" s="104">
        <f t="shared" ref="GP108:HD112" si="544">I$36*$K4/1000</f>
        <v>44.658554437923179</v>
      </c>
      <c r="GQ108" s="104">
        <f t="shared" si="544"/>
        <v>43.21016888858513</v>
      </c>
      <c r="GR108" s="104">
        <f t="shared" si="544"/>
        <v>3.1401803368287431</v>
      </c>
      <c r="GS108" s="104">
        <f t="shared" si="544"/>
        <v>43.692964071697823</v>
      </c>
      <c r="GT108" s="104">
        <f t="shared" si="544"/>
        <v>43.21016888858513</v>
      </c>
      <c r="GU108" s="104">
        <f t="shared" si="544"/>
        <v>64.78007532448818</v>
      </c>
      <c r="GV108" s="104">
        <f t="shared" si="544"/>
        <v>61.714927151608158</v>
      </c>
      <c r="GW108" s="104">
        <f t="shared" si="544"/>
        <v>65.660144903324891</v>
      </c>
      <c r="GX108" s="104">
        <f t="shared" si="544"/>
        <v>65.901542494881241</v>
      </c>
      <c r="GY108" s="104">
        <f t="shared" si="544"/>
        <v>64.211759353986849</v>
      </c>
      <c r="GZ108" s="104">
        <f t="shared" si="544"/>
        <v>11.214929774388366</v>
      </c>
      <c r="HA108" s="104">
        <f t="shared" si="544"/>
        <v>64.935952128655885</v>
      </c>
      <c r="HB108" s="104">
        <f t="shared" si="544"/>
        <v>63.970361762430507</v>
      </c>
      <c r="HC108" s="104">
        <f t="shared" si="544"/>
        <v>91.834468230357658</v>
      </c>
      <c r="HD108" s="122">
        <f t="shared" si="544"/>
        <v>80.950512096042857</v>
      </c>
      <c r="HF108" s="189" t="str">
        <f t="shared" si="524"/>
        <v>-</v>
      </c>
      <c r="HG108" s="173">
        <f t="shared" si="524"/>
        <v>1</v>
      </c>
      <c r="HH108" s="173">
        <f t="shared" si="524"/>
        <v>0.90643145670817082</v>
      </c>
      <c r="HI108" s="159" t="str">
        <f>HI100</f>
        <v>US</v>
      </c>
      <c r="HJ108" s="104">
        <f>H$37*$K4/1000</f>
        <v>16.062998071478226</v>
      </c>
      <c r="HK108" s="104">
        <f t="shared" ref="HK108:HY112" si="545">I$37*$K4/1000</f>
        <v>15.851775178866427</v>
      </c>
      <c r="HL108" s="104">
        <f t="shared" si="545"/>
        <v>16.284279197071541</v>
      </c>
      <c r="HM108" s="104">
        <f t="shared" si="545"/>
        <v>14.835893647733492</v>
      </c>
      <c r="HN108" s="104">
        <f t="shared" si="545"/>
        <v>16.062998071478226</v>
      </c>
      <c r="HO108" s="104">
        <f t="shared" si="545"/>
        <v>16.294337430053055</v>
      </c>
      <c r="HP108" s="104">
        <f t="shared" si="545"/>
        <v>33.953866055350552</v>
      </c>
      <c r="HQ108" s="104">
        <f t="shared" si="545"/>
        <v>33.393107374386609</v>
      </c>
      <c r="HR108" s="104">
        <f t="shared" si="545"/>
        <v>26.272104547715166</v>
      </c>
      <c r="HS108" s="104">
        <f t="shared" si="545"/>
        <v>26.262046314733656</v>
      </c>
      <c r="HT108" s="104">
        <f t="shared" si="545"/>
        <v>26.704608565920289</v>
      </c>
      <c r="HU108" s="104">
        <f t="shared" si="545"/>
        <v>14.835893647733492</v>
      </c>
      <c r="HV108" s="104">
        <f t="shared" si="545"/>
        <v>26.272104547715166</v>
      </c>
      <c r="HW108" s="104">
        <f t="shared" si="545"/>
        <v>26.704608565920289</v>
      </c>
      <c r="HX108" s="104">
        <f t="shared" si="545"/>
        <v>41.108389833075293</v>
      </c>
      <c r="HY108" s="122">
        <f t="shared" si="545"/>
        <v>39.130037389533499</v>
      </c>
      <c r="IA108" s="189" t="str">
        <f t="shared" si="527"/>
        <v>-</v>
      </c>
      <c r="IB108" s="173">
        <f t="shared" si="527"/>
        <v>1</v>
      </c>
      <c r="IC108" s="173">
        <f t="shared" si="527"/>
        <v>0.90643145670817082</v>
      </c>
      <c r="ID108" s="159" t="str">
        <f>ID100</f>
        <v>US</v>
      </c>
      <c r="IE108" s="104">
        <f>H$38*$K4/1000</f>
        <v>11.204871541406854</v>
      </c>
      <c r="IF108" s="104">
        <f t="shared" ref="IF108:IT112" si="546">I$38*$K4/1000</f>
        <v>11.285337405258968</v>
      </c>
      <c r="IG108" s="104">
        <f t="shared" si="546"/>
        <v>10.893066318979912</v>
      </c>
      <c r="IH108" s="104">
        <f t="shared" si="546"/>
        <v>0</v>
      </c>
      <c r="II108" s="104">
        <f t="shared" si="546"/>
        <v>11.084172745628685</v>
      </c>
      <c r="IJ108" s="104">
        <f t="shared" si="546"/>
        <v>10.802542222146284</v>
      </c>
      <c r="IK108" s="104">
        <f t="shared" si="546"/>
        <v>14.373214930583838</v>
      </c>
      <c r="IL108" s="104">
        <f t="shared" si="546"/>
        <v>16.064441832809397</v>
      </c>
      <c r="IM108" s="104">
        <f t="shared" si="546"/>
        <v>18.627847481764359</v>
      </c>
      <c r="IN108" s="104">
        <f t="shared" si="546"/>
        <v>18.839070374376156</v>
      </c>
      <c r="IO108" s="104">
        <f t="shared" si="546"/>
        <v>17.984120570947447</v>
      </c>
      <c r="IP108" s="104">
        <f t="shared" si="546"/>
        <v>0</v>
      </c>
      <c r="IQ108" s="104">
        <f t="shared" si="546"/>
        <v>18.426682822134072</v>
      </c>
      <c r="IR108" s="104">
        <f t="shared" si="546"/>
        <v>17.803072377280191</v>
      </c>
      <c r="IS108" s="104">
        <f t="shared" si="546"/>
        <v>25.095291288878009</v>
      </c>
      <c r="IT108" s="104">
        <f t="shared" si="546"/>
        <v>24.700613365297112</v>
      </c>
    </row>
    <row r="109" spans="4:254" x14ac:dyDescent="0.2">
      <c r="D109" s="189">
        <f t="shared" si="530"/>
        <v>0.42</v>
      </c>
      <c r="E109" s="173">
        <f t="shared" si="530"/>
        <v>0</v>
      </c>
      <c r="F109" s="173">
        <f t="shared" si="530"/>
        <v>0</v>
      </c>
      <c r="G109" s="159" t="str">
        <f t="shared" si="530"/>
        <v>CN</v>
      </c>
      <c r="H109" s="104">
        <f t="shared" si="531"/>
        <v>0</v>
      </c>
      <c r="I109" s="104">
        <f t="shared" si="531"/>
        <v>0</v>
      </c>
      <c r="J109" s="104">
        <f t="shared" si="531"/>
        <v>0</v>
      </c>
      <c r="K109" s="104">
        <f t="shared" si="531"/>
        <v>0</v>
      </c>
      <c r="L109" s="104">
        <f t="shared" si="531"/>
        <v>0</v>
      </c>
      <c r="M109" s="104">
        <f t="shared" si="531"/>
        <v>0</v>
      </c>
      <c r="N109" s="104">
        <f t="shared" si="531"/>
        <v>0</v>
      </c>
      <c r="O109" s="104">
        <f t="shared" si="531"/>
        <v>0</v>
      </c>
      <c r="P109" s="104">
        <f t="shared" si="531"/>
        <v>0</v>
      </c>
      <c r="Q109" s="104">
        <f t="shared" si="531"/>
        <v>0</v>
      </c>
      <c r="R109" s="104">
        <f t="shared" si="531"/>
        <v>0</v>
      </c>
      <c r="S109" s="104">
        <f t="shared" si="531"/>
        <v>0</v>
      </c>
      <c r="T109" s="104">
        <f t="shared" si="531"/>
        <v>0</v>
      </c>
      <c r="U109" s="104">
        <f t="shared" si="531"/>
        <v>0</v>
      </c>
      <c r="V109" s="104">
        <f t="shared" si="531"/>
        <v>0</v>
      </c>
      <c r="W109" s="122">
        <f t="shared" si="531"/>
        <v>0</v>
      </c>
      <c r="Y109" s="222">
        <f t="shared" ref="Y109:AA112" si="547">Y101</f>
        <v>0.65</v>
      </c>
      <c r="Z109" s="223">
        <f t="shared" si="547"/>
        <v>0</v>
      </c>
      <c r="AA109" s="223">
        <f t="shared" si="547"/>
        <v>0</v>
      </c>
      <c r="AB109" s="159" t="str">
        <f t="shared" ref="AB109:AB112" si="548">G109</f>
        <v>CN</v>
      </c>
      <c r="AC109" s="104">
        <f t="shared" si="533"/>
        <v>0</v>
      </c>
      <c r="AD109" s="104">
        <f t="shared" si="533"/>
        <v>0</v>
      </c>
      <c r="AE109" s="104">
        <f t="shared" si="533"/>
        <v>0</v>
      </c>
      <c r="AF109" s="104">
        <f t="shared" si="533"/>
        <v>0</v>
      </c>
      <c r="AG109" s="104">
        <f t="shared" si="533"/>
        <v>0</v>
      </c>
      <c r="AH109" s="104">
        <f t="shared" si="533"/>
        <v>0</v>
      </c>
      <c r="AI109" s="104">
        <f t="shared" si="533"/>
        <v>0</v>
      </c>
      <c r="AJ109" s="104">
        <f t="shared" si="533"/>
        <v>0</v>
      </c>
      <c r="AK109" s="104">
        <f t="shared" si="533"/>
        <v>0</v>
      </c>
      <c r="AL109" s="104">
        <f t="shared" si="533"/>
        <v>0</v>
      </c>
      <c r="AM109" s="104">
        <f t="shared" si="533"/>
        <v>0</v>
      </c>
      <c r="AN109" s="104">
        <f t="shared" si="533"/>
        <v>0</v>
      </c>
      <c r="AO109" s="104">
        <f t="shared" si="533"/>
        <v>0</v>
      </c>
      <c r="AP109" s="104">
        <f t="shared" si="533"/>
        <v>0</v>
      </c>
      <c r="AQ109" s="104">
        <f t="shared" si="533"/>
        <v>0</v>
      </c>
      <c r="AR109" s="122">
        <f t="shared" si="533"/>
        <v>0</v>
      </c>
      <c r="AT109" s="222">
        <f t="shared" ref="AT109:AV112" si="549">AT101</f>
        <v>0.65</v>
      </c>
      <c r="AU109" s="223">
        <f t="shared" si="549"/>
        <v>0</v>
      </c>
      <c r="AV109" s="223">
        <f t="shared" si="549"/>
        <v>0</v>
      </c>
      <c r="AW109" s="159" t="str">
        <f t="shared" ref="AW109:AW112" si="550">AB109</f>
        <v>CN</v>
      </c>
      <c r="AX109" s="104">
        <f t="shared" si="535"/>
        <v>0</v>
      </c>
      <c r="AY109" s="104">
        <f t="shared" si="535"/>
        <v>0</v>
      </c>
      <c r="AZ109" s="104">
        <f t="shared" si="535"/>
        <v>0</v>
      </c>
      <c r="BA109" s="104">
        <f t="shared" si="535"/>
        <v>0</v>
      </c>
      <c r="BB109" s="104">
        <f t="shared" si="535"/>
        <v>0</v>
      </c>
      <c r="BC109" s="104">
        <f t="shared" si="535"/>
        <v>0</v>
      </c>
      <c r="BD109" s="104">
        <f t="shared" si="535"/>
        <v>0</v>
      </c>
      <c r="BE109" s="104">
        <f t="shared" si="535"/>
        <v>0</v>
      </c>
      <c r="BF109" s="104">
        <f t="shared" si="535"/>
        <v>0</v>
      </c>
      <c r="BG109" s="104">
        <f t="shared" si="535"/>
        <v>0</v>
      </c>
      <c r="BH109" s="104">
        <f t="shared" si="535"/>
        <v>0</v>
      </c>
      <c r="BI109" s="104">
        <f t="shared" si="535"/>
        <v>0</v>
      </c>
      <c r="BJ109" s="104">
        <f t="shared" si="535"/>
        <v>0</v>
      </c>
      <c r="BK109" s="104">
        <f t="shared" si="535"/>
        <v>0</v>
      </c>
      <c r="BL109" s="104">
        <f t="shared" si="535"/>
        <v>0</v>
      </c>
      <c r="BM109" s="122">
        <f t="shared" si="535"/>
        <v>0</v>
      </c>
      <c r="BO109" s="222">
        <f t="shared" ref="BO109:BQ112" si="551">BO101</f>
        <v>0.43</v>
      </c>
      <c r="BP109" s="223">
        <f t="shared" si="551"/>
        <v>0</v>
      </c>
      <c r="BQ109" s="223">
        <f t="shared" si="551"/>
        <v>0</v>
      </c>
      <c r="BR109" s="159" t="str">
        <f t="shared" ref="BR109:BR112" si="552">AW109</f>
        <v>CN</v>
      </c>
      <c r="BS109" s="104">
        <f t="shared" si="537"/>
        <v>0</v>
      </c>
      <c r="BT109" s="104">
        <f t="shared" si="537"/>
        <v>0</v>
      </c>
      <c r="BU109" s="104">
        <f t="shared" si="537"/>
        <v>0</v>
      </c>
      <c r="BV109" s="104">
        <f t="shared" si="537"/>
        <v>0</v>
      </c>
      <c r="BW109" s="104">
        <f t="shared" si="537"/>
        <v>0</v>
      </c>
      <c r="BX109" s="104">
        <f t="shared" si="537"/>
        <v>0</v>
      </c>
      <c r="BY109" s="104">
        <f t="shared" si="537"/>
        <v>0</v>
      </c>
      <c r="BZ109" s="104">
        <f t="shared" si="537"/>
        <v>0</v>
      </c>
      <c r="CA109" s="104">
        <f t="shared" si="537"/>
        <v>0</v>
      </c>
      <c r="CB109" s="104">
        <f t="shared" si="537"/>
        <v>0</v>
      </c>
      <c r="CC109" s="104">
        <f t="shared" si="537"/>
        <v>0</v>
      </c>
      <c r="CD109" s="104">
        <f t="shared" si="537"/>
        <v>0</v>
      </c>
      <c r="CE109" s="104">
        <f t="shared" si="537"/>
        <v>0</v>
      </c>
      <c r="CF109" s="104">
        <f t="shared" si="537"/>
        <v>0</v>
      </c>
      <c r="CG109" s="104">
        <f t="shared" si="537"/>
        <v>0</v>
      </c>
      <c r="CH109" s="122">
        <f t="shared" si="537"/>
        <v>0</v>
      </c>
      <c r="CJ109" s="222">
        <f t="shared" si="501"/>
        <v>3.4729362908164099E-2</v>
      </c>
      <c r="CK109" s="223">
        <f t="shared" si="501"/>
        <v>3.8314384006804557E-2</v>
      </c>
      <c r="CL109" s="223">
        <f t="shared" si="501"/>
        <v>3.4729362908164099E-2</v>
      </c>
      <c r="CM109" s="159" t="str">
        <f t="shared" si="501"/>
        <v>TN, US</v>
      </c>
      <c r="CN109" s="104" t="e">
        <f t="shared" ca="1" si="502"/>
        <v>#NAME?</v>
      </c>
      <c r="CO109" s="104" t="e">
        <f t="shared" ca="1" si="502"/>
        <v>#NAME?</v>
      </c>
      <c r="CP109" s="104" t="e">
        <f t="shared" ca="1" si="502"/>
        <v>#NAME?</v>
      </c>
      <c r="CQ109" s="104" t="e">
        <f t="shared" ca="1" si="502"/>
        <v>#NAME?</v>
      </c>
      <c r="CR109" s="104" t="e">
        <f t="shared" ca="1" si="502"/>
        <v>#NAME?</v>
      </c>
      <c r="CS109" s="104" t="e">
        <f t="shared" ca="1" si="502"/>
        <v>#NAME?</v>
      </c>
      <c r="CT109" s="104" t="e">
        <f t="shared" ca="1" si="502"/>
        <v>#NAME?</v>
      </c>
      <c r="CU109" s="104" t="e">
        <f t="shared" ca="1" si="502"/>
        <v>#NAME?</v>
      </c>
      <c r="CV109" s="104" t="e">
        <f t="shared" ca="1" si="502"/>
        <v>#NAME?</v>
      </c>
      <c r="CW109" s="104" t="e">
        <f t="shared" ca="1" si="502"/>
        <v>#NAME?</v>
      </c>
      <c r="CX109" s="104" t="e">
        <f t="shared" ca="1" si="502"/>
        <v>#NAME?</v>
      </c>
      <c r="CY109" s="104" t="e">
        <f t="shared" ca="1" si="502"/>
        <v>#NAME?</v>
      </c>
      <c r="CZ109" s="104" t="e">
        <f t="shared" ca="1" si="502"/>
        <v>#NAME?</v>
      </c>
      <c r="DA109" s="104" t="e">
        <f t="shared" ca="1" si="502"/>
        <v>#NAME?</v>
      </c>
      <c r="DB109" s="104" t="e">
        <f t="shared" ca="1" si="502"/>
        <v>#NAME?</v>
      </c>
      <c r="DC109" s="122" t="e">
        <f t="shared" ca="1" si="502"/>
        <v>#NAME?</v>
      </c>
      <c r="DE109" s="189">
        <f t="shared" si="538"/>
        <v>0.42</v>
      </c>
      <c r="DF109" s="173">
        <f t="shared" si="538"/>
        <v>0</v>
      </c>
      <c r="DG109" s="173">
        <f t="shared" si="538"/>
        <v>0</v>
      </c>
      <c r="DH109" s="159" t="str">
        <f t="shared" si="538"/>
        <v>CN</v>
      </c>
      <c r="DI109" s="104">
        <f t="shared" si="539"/>
        <v>0</v>
      </c>
      <c r="DJ109" s="104">
        <f t="shared" si="539"/>
        <v>0</v>
      </c>
      <c r="DK109" s="104">
        <f t="shared" si="539"/>
        <v>0</v>
      </c>
      <c r="DL109" s="104">
        <f t="shared" si="539"/>
        <v>0</v>
      </c>
      <c r="DM109" s="104">
        <f t="shared" si="539"/>
        <v>0</v>
      </c>
      <c r="DN109" s="104">
        <f t="shared" si="539"/>
        <v>0</v>
      </c>
      <c r="DO109" s="104">
        <f t="shared" si="539"/>
        <v>0</v>
      </c>
      <c r="DP109" s="104">
        <f t="shared" si="539"/>
        <v>0</v>
      </c>
      <c r="DQ109" s="104">
        <f t="shared" si="539"/>
        <v>0</v>
      </c>
      <c r="DR109" s="104">
        <f t="shared" si="539"/>
        <v>0</v>
      </c>
      <c r="DS109" s="104">
        <f t="shared" si="539"/>
        <v>0</v>
      </c>
      <c r="DT109" s="104">
        <f t="shared" si="539"/>
        <v>0</v>
      </c>
      <c r="DU109" s="104">
        <f t="shared" si="539"/>
        <v>0</v>
      </c>
      <c r="DV109" s="104">
        <f t="shared" si="539"/>
        <v>0</v>
      </c>
      <c r="DW109" s="104">
        <f t="shared" si="539"/>
        <v>0</v>
      </c>
      <c r="DX109" s="122">
        <f t="shared" si="539"/>
        <v>0</v>
      </c>
      <c r="DZ109" s="189" t="str">
        <f t="shared" si="512"/>
        <v>-</v>
      </c>
      <c r="EA109" s="173">
        <f t="shared" si="512"/>
        <v>0</v>
      </c>
      <c r="EB109" s="173">
        <f t="shared" si="512"/>
        <v>0</v>
      </c>
      <c r="EC109" s="159" t="str">
        <f>EC101</f>
        <v>CN</v>
      </c>
      <c r="ED109" s="104">
        <f t="shared" si="540"/>
        <v>29.060750680973459</v>
      </c>
      <c r="EE109" s="104">
        <f t="shared" si="540"/>
        <v>29.325878647295109</v>
      </c>
      <c r="EF109" s="104">
        <f t="shared" si="540"/>
        <v>28.283503047387502</v>
      </c>
      <c r="EG109" s="104">
        <f t="shared" si="540"/>
        <v>10.259449723015104</v>
      </c>
      <c r="EH109" s="104">
        <f t="shared" si="540"/>
        <v>28.907830847065028</v>
      </c>
      <c r="EI109" s="104">
        <f t="shared" si="540"/>
        <v>28.047673929203352</v>
      </c>
      <c r="EJ109" s="104">
        <f t="shared" si="540"/>
        <v>53.366324217311579</v>
      </c>
      <c r="EK109" s="104">
        <f t="shared" si="540"/>
        <v>77.116409755407091</v>
      </c>
      <c r="EL109" s="104">
        <f t="shared" si="540"/>
        <v>45.69184305584502</v>
      </c>
      <c r="EM109" s="104">
        <f t="shared" si="540"/>
        <v>45.758301465708854</v>
      </c>
      <c r="EN109" s="104">
        <f t="shared" si="540"/>
        <v>44.196723604834169</v>
      </c>
      <c r="EO109" s="104">
        <f t="shared" si="540"/>
        <v>18.593888368927225</v>
      </c>
      <c r="EP109" s="104">
        <f t="shared" si="540"/>
        <v>44.920463609203253</v>
      </c>
      <c r="EQ109" s="104">
        <f t="shared" si="540"/>
        <v>43.770139376461017</v>
      </c>
      <c r="ER109" s="104">
        <f t="shared" si="540"/>
        <v>85.679058340414457</v>
      </c>
      <c r="ES109" s="122">
        <f t="shared" si="540"/>
        <v>112.8262236161202</v>
      </c>
      <c r="EU109" s="189" t="str">
        <f t="shared" si="515"/>
        <v>-</v>
      </c>
      <c r="EV109" s="173">
        <f t="shared" si="515"/>
        <v>0</v>
      </c>
      <c r="EW109" s="173">
        <f t="shared" si="515"/>
        <v>0</v>
      </c>
      <c r="EX109" s="159" t="str">
        <f>EX101</f>
        <v>CN</v>
      </c>
      <c r="EY109" s="104">
        <f t="shared" ref="EY109:EY112" si="553">H$34*$K5/1000</f>
        <v>280.85713524256028</v>
      </c>
      <c r="EZ109" s="104">
        <f t="shared" si="541"/>
        <v>281.26326372658514</v>
      </c>
      <c r="FA109" s="104">
        <f t="shared" si="541"/>
        <v>275.90754817888632</v>
      </c>
      <c r="FB109" s="104">
        <f t="shared" si="541"/>
        <v>85.343297185033904</v>
      </c>
      <c r="FC109" s="104">
        <f t="shared" si="541"/>
        <v>277.60835975491807</v>
      </c>
      <c r="FD109" s="104">
        <f t="shared" si="541"/>
        <v>276.00823371862481</v>
      </c>
      <c r="FE109" s="104">
        <f t="shared" si="541"/>
        <v>340.68090938373967</v>
      </c>
      <c r="FF109" s="104">
        <f t="shared" si="541"/>
        <v>811.28923613830443</v>
      </c>
      <c r="FG109" s="104">
        <f t="shared" si="541"/>
        <v>383.30601135317715</v>
      </c>
      <c r="FH109" s="104">
        <f t="shared" si="541"/>
        <v>384.39280310012168</v>
      </c>
      <c r="FI109" s="104">
        <f t="shared" si="541"/>
        <v>375.48769622354439</v>
      </c>
      <c r="FJ109" s="104">
        <f t="shared" si="541"/>
        <v>157.99233481065212</v>
      </c>
      <c r="FK109" s="104">
        <f t="shared" si="541"/>
        <v>378.61719814823783</v>
      </c>
      <c r="FL109" s="104">
        <f t="shared" si="541"/>
        <v>375.16438564503738</v>
      </c>
      <c r="FM109" s="104">
        <f t="shared" si="541"/>
        <v>481.35199259873934</v>
      </c>
      <c r="FN109" s="122">
        <f t="shared" si="541"/>
        <v>915.46871722306946</v>
      </c>
      <c r="FP109" s="189">
        <f t="shared" si="542"/>
        <v>0.65</v>
      </c>
      <c r="FQ109" s="173">
        <f t="shared" si="542"/>
        <v>0</v>
      </c>
      <c r="FR109" s="173">
        <f t="shared" si="542"/>
        <v>0</v>
      </c>
      <c r="FS109" s="159" t="str">
        <f t="shared" si="542"/>
        <v>CN</v>
      </c>
      <c r="FT109" s="104">
        <f t="shared" si="543"/>
        <v>0</v>
      </c>
      <c r="FU109" s="104">
        <f t="shared" si="543"/>
        <v>0</v>
      </c>
      <c r="FV109" s="104">
        <f t="shared" si="543"/>
        <v>0</v>
      </c>
      <c r="FW109" s="104">
        <f t="shared" si="543"/>
        <v>0</v>
      </c>
      <c r="FX109" s="104">
        <f t="shared" si="543"/>
        <v>0</v>
      </c>
      <c r="FY109" s="104">
        <f t="shared" si="543"/>
        <v>0</v>
      </c>
      <c r="FZ109" s="104">
        <f t="shared" si="543"/>
        <v>0</v>
      </c>
      <c r="GA109" s="104">
        <f t="shared" si="543"/>
        <v>0</v>
      </c>
      <c r="GB109" s="104">
        <f t="shared" si="543"/>
        <v>0</v>
      </c>
      <c r="GC109" s="104">
        <f t="shared" si="543"/>
        <v>0</v>
      </c>
      <c r="GD109" s="104">
        <f t="shared" si="543"/>
        <v>0</v>
      </c>
      <c r="GE109" s="104">
        <f t="shared" si="543"/>
        <v>0</v>
      </c>
      <c r="GF109" s="104">
        <f t="shared" si="543"/>
        <v>0</v>
      </c>
      <c r="GG109" s="104">
        <f t="shared" si="543"/>
        <v>0</v>
      </c>
      <c r="GH109" s="104">
        <f t="shared" si="543"/>
        <v>0</v>
      </c>
      <c r="GI109" s="122">
        <f t="shared" si="543"/>
        <v>0</v>
      </c>
      <c r="GK109" s="189" t="str">
        <f t="shared" si="521"/>
        <v>-</v>
      </c>
      <c r="GL109" s="173">
        <f t="shared" si="521"/>
        <v>0</v>
      </c>
      <c r="GM109" s="173">
        <f t="shared" si="521"/>
        <v>0</v>
      </c>
      <c r="GN109" s="159" t="str">
        <f>GN101</f>
        <v>CN</v>
      </c>
      <c r="GO109" s="104">
        <f t="shared" ref="GO109:GO112" si="554">H$36*$K5/1000</f>
        <v>36.946237364504533</v>
      </c>
      <c r="GP109" s="104">
        <f t="shared" si="544"/>
        <v>37.147032132789874</v>
      </c>
      <c r="GQ109" s="104">
        <f t="shared" si="544"/>
        <v>35.94226352307777</v>
      </c>
      <c r="GR109" s="104">
        <f t="shared" si="544"/>
        <v>2.6120052774452707</v>
      </c>
      <c r="GS109" s="104">
        <f t="shared" si="544"/>
        <v>36.343853059648481</v>
      </c>
      <c r="GT109" s="104">
        <f t="shared" si="544"/>
        <v>35.94226352307777</v>
      </c>
      <c r="GU109" s="104">
        <f t="shared" si="544"/>
        <v>53.884134180569284</v>
      </c>
      <c r="GV109" s="104">
        <f t="shared" si="544"/>
        <v>51.334540735308821</v>
      </c>
      <c r="GW109" s="104">
        <f t="shared" si="544"/>
        <v>54.616176973615381</v>
      </c>
      <c r="GX109" s="104">
        <f t="shared" si="544"/>
        <v>54.816971741900744</v>
      </c>
      <c r="GY109" s="104">
        <f t="shared" si="544"/>
        <v>53.411408363903284</v>
      </c>
      <c r="GZ109" s="104">
        <f t="shared" si="544"/>
        <v>9.3285902765902495</v>
      </c>
      <c r="HA109" s="104">
        <f t="shared" si="544"/>
        <v>54.013792668759336</v>
      </c>
      <c r="HB109" s="104">
        <f t="shared" si="544"/>
        <v>53.210613595617929</v>
      </c>
      <c r="HC109" s="104">
        <f t="shared" si="544"/>
        <v>76.388006400715255</v>
      </c>
      <c r="HD109" s="122">
        <f t="shared" si="544"/>
        <v>67.334720342939548</v>
      </c>
      <c r="HF109" s="189" t="str">
        <f t="shared" si="524"/>
        <v>-</v>
      </c>
      <c r="HG109" s="173">
        <f t="shared" si="524"/>
        <v>0</v>
      </c>
      <c r="HH109" s="173">
        <f t="shared" si="524"/>
        <v>0</v>
      </c>
      <c r="HI109" s="159" t="str">
        <f>HI101</f>
        <v>CN</v>
      </c>
      <c r="HJ109" s="104">
        <f t="shared" ref="HJ109:HJ112" si="555">H$37*$K5/1000</f>
        <v>13.361218539654377</v>
      </c>
      <c r="HK109" s="104">
        <f t="shared" si="545"/>
        <v>13.185523117404696</v>
      </c>
      <c r="HL109" s="104">
        <f t="shared" si="545"/>
        <v>13.545280410582615</v>
      </c>
      <c r="HM109" s="104">
        <f t="shared" si="545"/>
        <v>12.340511800870512</v>
      </c>
      <c r="HN109" s="104">
        <f t="shared" si="545"/>
        <v>13.361218539654377</v>
      </c>
      <c r="HO109" s="104">
        <f t="shared" si="545"/>
        <v>13.553646859261171</v>
      </c>
      <c r="HP109" s="104">
        <f t="shared" si="545"/>
        <v>28.242861177778988</v>
      </c>
      <c r="HQ109" s="104">
        <f t="shared" si="545"/>
        <v>27.776421522427771</v>
      </c>
      <c r="HR109" s="104">
        <f t="shared" si="545"/>
        <v>21.853163948388996</v>
      </c>
      <c r="HS109" s="104">
        <f t="shared" si="545"/>
        <v>21.844797499710442</v>
      </c>
      <c r="HT109" s="104">
        <f t="shared" si="545"/>
        <v>22.212921241566921</v>
      </c>
      <c r="HU109" s="104">
        <f t="shared" si="545"/>
        <v>12.340511800870512</v>
      </c>
      <c r="HV109" s="104">
        <f t="shared" si="545"/>
        <v>21.853163948388996</v>
      </c>
      <c r="HW109" s="104">
        <f t="shared" si="545"/>
        <v>22.212921241566921</v>
      </c>
      <c r="HX109" s="104">
        <f t="shared" si="545"/>
        <v>34.194001513845578</v>
      </c>
      <c r="HY109" s="122">
        <f t="shared" si="545"/>
        <v>32.548405889106235</v>
      </c>
      <c r="IA109" s="189" t="str">
        <f t="shared" si="527"/>
        <v>-</v>
      </c>
      <c r="IB109" s="173">
        <f t="shared" si="527"/>
        <v>0</v>
      </c>
      <c r="IC109" s="173">
        <f t="shared" si="527"/>
        <v>0</v>
      </c>
      <c r="ID109" s="159" t="str">
        <f>ID101</f>
        <v>CN</v>
      </c>
      <c r="IE109" s="104">
        <f t="shared" ref="IE109:IE112" si="556">H$38*$K5/1000</f>
        <v>9.3202238279116951</v>
      </c>
      <c r="IF109" s="104">
        <f t="shared" si="546"/>
        <v>9.3871554173401464</v>
      </c>
      <c r="IG109" s="104">
        <f t="shared" si="546"/>
        <v>9.0608639188764499</v>
      </c>
      <c r="IH109" s="104">
        <f t="shared" si="546"/>
        <v>0</v>
      </c>
      <c r="II109" s="104">
        <f t="shared" si="546"/>
        <v>9.2198264437690192</v>
      </c>
      <c r="IJ109" s="104">
        <f t="shared" si="546"/>
        <v>8.9855658807694443</v>
      </c>
      <c r="IK109" s="104">
        <f t="shared" si="546"/>
        <v>11.955655161656923</v>
      </c>
      <c r="IL109" s="104">
        <f t="shared" si="546"/>
        <v>13.362419461834595</v>
      </c>
      <c r="IM109" s="104">
        <f t="shared" si="546"/>
        <v>15.494662952686229</v>
      </c>
      <c r="IN109" s="104">
        <f t="shared" si="546"/>
        <v>15.67035837493591</v>
      </c>
      <c r="IO109" s="104">
        <f t="shared" si="546"/>
        <v>14.959210237258628</v>
      </c>
      <c r="IP109" s="104">
        <f t="shared" si="546"/>
        <v>0</v>
      </c>
      <c r="IQ109" s="104">
        <f t="shared" si="546"/>
        <v>15.327333979115103</v>
      </c>
      <c r="IR109" s="104">
        <f t="shared" si="546"/>
        <v>14.808614161044614</v>
      </c>
      <c r="IS109" s="104">
        <f t="shared" si="546"/>
        <v>20.874289452997917</v>
      </c>
      <c r="IT109" s="104">
        <f t="shared" si="546"/>
        <v>20.545995944757703</v>
      </c>
    </row>
    <row r="110" spans="4:254" x14ac:dyDescent="0.2">
      <c r="D110" s="189">
        <f t="shared" si="530"/>
        <v>0.33</v>
      </c>
      <c r="E110" s="173">
        <f t="shared" si="530"/>
        <v>0</v>
      </c>
      <c r="F110" s="173">
        <f t="shared" si="530"/>
        <v>0.56896551724137934</v>
      </c>
      <c r="G110" s="159" t="str">
        <f t="shared" si="530"/>
        <v>JP</v>
      </c>
      <c r="H110" s="104">
        <f t="shared" si="531"/>
        <v>87.205783260869069</v>
      </c>
      <c r="I110" s="104">
        <f t="shared" si="531"/>
        <v>80.373641151484236</v>
      </c>
      <c r="J110" s="104">
        <f t="shared" si="531"/>
        <v>80.017230675102752</v>
      </c>
      <c r="K110" s="104">
        <f t="shared" si="531"/>
        <v>118.72826059076725</v>
      </c>
      <c r="L110" s="104">
        <f t="shared" si="531"/>
        <v>77.398189077243927</v>
      </c>
      <c r="M110" s="104">
        <f t="shared" si="531"/>
        <v>78.140311022346168</v>
      </c>
      <c r="N110" s="104">
        <f t="shared" si="531"/>
        <v>62.460441131897639</v>
      </c>
      <c r="O110" s="104">
        <f t="shared" si="531"/>
        <v>54.738277170369379</v>
      </c>
      <c r="P110" s="104">
        <f t="shared" si="531"/>
        <v>171.07180544274658</v>
      </c>
      <c r="Q110" s="104">
        <f t="shared" si="531"/>
        <v>157.61250077473269</v>
      </c>
      <c r="R110" s="104">
        <f t="shared" si="531"/>
        <v>156.99021564177744</v>
      </c>
      <c r="S110" s="104">
        <f t="shared" si="531"/>
        <v>231.25061966213244</v>
      </c>
      <c r="T110" s="104">
        <f t="shared" si="531"/>
        <v>151.79145522708311</v>
      </c>
      <c r="U110" s="104">
        <f t="shared" si="531"/>
        <v>153.28529625390888</v>
      </c>
      <c r="V110" s="104">
        <f t="shared" si="531"/>
        <v>115.32372830902737</v>
      </c>
      <c r="W110" s="122">
        <f t="shared" si="531"/>
        <v>69.574987156030232</v>
      </c>
      <c r="Y110" s="222">
        <f t="shared" si="547"/>
        <v>0.19</v>
      </c>
      <c r="Z110" s="223">
        <f t="shared" si="547"/>
        <v>0</v>
      </c>
      <c r="AA110" s="223">
        <f t="shared" si="547"/>
        <v>0.54285714285714282</v>
      </c>
      <c r="AB110" s="159" t="str">
        <f t="shared" si="548"/>
        <v>JP</v>
      </c>
      <c r="AC110" s="104">
        <f t="shared" si="533"/>
        <v>60.847714647852925</v>
      </c>
      <c r="AD110" s="104">
        <f t="shared" si="533"/>
        <v>62.26843058944943</v>
      </c>
      <c r="AE110" s="104">
        <f t="shared" si="533"/>
        <v>60.748515925962401</v>
      </c>
      <c r="AF110" s="104">
        <f t="shared" si="533"/>
        <v>72.332939271121532</v>
      </c>
      <c r="AG110" s="104">
        <f t="shared" si="533"/>
        <v>61.695829747851896</v>
      </c>
      <c r="AH110" s="104">
        <f t="shared" si="533"/>
        <v>60.659848575231486</v>
      </c>
      <c r="AI110" s="104">
        <f t="shared" si="533"/>
        <v>48.430817267437966</v>
      </c>
      <c r="AJ110" s="104">
        <f t="shared" si="533"/>
        <v>93.794740673065888</v>
      </c>
      <c r="AK110" s="104">
        <f t="shared" si="533"/>
        <v>116.80004031473847</v>
      </c>
      <c r="AL110" s="104">
        <f t="shared" si="533"/>
        <v>119.59034408955981</v>
      </c>
      <c r="AM110" s="104">
        <f t="shared" si="533"/>
        <v>116.68793217013615</v>
      </c>
      <c r="AN110" s="104">
        <f t="shared" si="533"/>
        <v>38.427569178597928</v>
      </c>
      <c r="AO110" s="104">
        <f t="shared" si="533"/>
        <v>118.52752490656489</v>
      </c>
      <c r="AP110" s="104">
        <f t="shared" si="533"/>
        <v>116.4978579067877</v>
      </c>
      <c r="AQ110" s="104">
        <f t="shared" si="533"/>
        <v>74.948470981216261</v>
      </c>
      <c r="AR110" s="122">
        <f t="shared" si="533"/>
        <v>108.2919369152867</v>
      </c>
      <c r="AT110" s="222">
        <f t="shared" si="549"/>
        <v>0.12</v>
      </c>
      <c r="AU110" s="223">
        <f t="shared" si="549"/>
        <v>0</v>
      </c>
      <c r="AV110" s="223">
        <f t="shared" si="549"/>
        <v>0.34285714285714286</v>
      </c>
      <c r="AW110" s="159" t="str">
        <f t="shared" si="550"/>
        <v>JP</v>
      </c>
      <c r="AX110" s="104">
        <f t="shared" si="535"/>
        <v>19.822758295589693</v>
      </c>
      <c r="AY110" s="104">
        <f t="shared" si="535"/>
        <v>19.567967057857174</v>
      </c>
      <c r="AZ110" s="104">
        <f t="shared" si="535"/>
        <v>18.956468087299143</v>
      </c>
      <c r="BA110" s="104">
        <f t="shared" si="535"/>
        <v>33.288475209753138</v>
      </c>
      <c r="BB110" s="104">
        <f t="shared" si="535"/>
        <v>19.007426334845647</v>
      </c>
      <c r="BC110" s="104">
        <f t="shared" si="535"/>
        <v>18.854551592206136</v>
      </c>
      <c r="BD110" s="104">
        <f t="shared" si="535"/>
        <v>64.30218606064966</v>
      </c>
      <c r="BE110" s="104">
        <f t="shared" si="535"/>
        <v>69.288573349466674</v>
      </c>
      <c r="BF110" s="104">
        <f t="shared" si="535"/>
        <v>38.626351640249339</v>
      </c>
      <c r="BG110" s="104">
        <f t="shared" si="535"/>
        <v>38.116769164784301</v>
      </c>
      <c r="BH110" s="104">
        <f t="shared" si="535"/>
        <v>36.944729471214728</v>
      </c>
      <c r="BI110" s="104">
        <f t="shared" si="535"/>
        <v>64.106537043658079</v>
      </c>
      <c r="BJ110" s="104">
        <f t="shared" si="535"/>
        <v>37.046645966307743</v>
      </c>
      <c r="BK110" s="104">
        <f t="shared" si="535"/>
        <v>36.689938233482209</v>
      </c>
      <c r="BL110" s="104">
        <f t="shared" si="535"/>
        <v>123.66028531908694</v>
      </c>
      <c r="BM110" s="122">
        <f t="shared" si="535"/>
        <v>104.96655760059946</v>
      </c>
      <c r="BO110" s="222">
        <f t="shared" si="551"/>
        <v>0.21</v>
      </c>
      <c r="BP110" s="223">
        <f t="shared" si="551"/>
        <v>0</v>
      </c>
      <c r="BQ110" s="223">
        <f t="shared" si="551"/>
        <v>0.36842105263157887</v>
      </c>
      <c r="BR110" s="159" t="str">
        <f t="shared" si="552"/>
        <v>JP</v>
      </c>
      <c r="BS110" s="104">
        <f t="shared" si="537"/>
        <v>1.5736543820454483</v>
      </c>
      <c r="BT110" s="104">
        <f t="shared" si="537"/>
        <v>1.8953283196827493</v>
      </c>
      <c r="BU110" s="104">
        <f t="shared" si="537"/>
        <v>1.4131359022739634</v>
      </c>
      <c r="BV110" s="104">
        <f t="shared" si="537"/>
        <v>2.4414574133100366</v>
      </c>
      <c r="BW110" s="104">
        <f t="shared" si="537"/>
        <v>1.7867235545992646</v>
      </c>
      <c r="BX110" s="104">
        <f t="shared" si="537"/>
        <v>1.3959374937270186</v>
      </c>
      <c r="BY110" s="104">
        <f t="shared" si="537"/>
        <v>10.119316554398956</v>
      </c>
      <c r="BZ110" s="104">
        <f t="shared" si="537"/>
        <v>14.142682762370887</v>
      </c>
      <c r="CA110" s="104">
        <f t="shared" si="537"/>
        <v>2.9925230871683928</v>
      </c>
      <c r="CB110" s="104">
        <f t="shared" si="537"/>
        <v>3.6049775248679272</v>
      </c>
      <c r="CC110" s="104">
        <f t="shared" si="537"/>
        <v>2.6886845361723681</v>
      </c>
      <c r="CD110" s="104">
        <f t="shared" si="537"/>
        <v>4.0690956888500622</v>
      </c>
      <c r="CE110" s="104">
        <f t="shared" si="537"/>
        <v>3.3982781332574237</v>
      </c>
      <c r="CF110" s="104">
        <f t="shared" si="537"/>
        <v>2.6542877190784795</v>
      </c>
      <c r="CG110" s="104">
        <f t="shared" si="537"/>
        <v>14.217318725519194</v>
      </c>
      <c r="CH110" s="122">
        <f t="shared" si="537"/>
        <v>18.550737477391138</v>
      </c>
      <c r="CJ110" s="222">
        <f t="shared" si="501"/>
        <v>0.58711020187182972</v>
      </c>
      <c r="CK110" s="223">
        <f t="shared" si="501"/>
        <v>0.64771604904798907</v>
      </c>
      <c r="CL110" s="223">
        <f t="shared" si="501"/>
        <v>0.58711020187182972</v>
      </c>
      <c r="CM110" s="159" t="str">
        <f t="shared" si="501"/>
        <v>NV, US</v>
      </c>
      <c r="CN110" s="104" t="e">
        <f t="shared" ca="1" si="502"/>
        <v>#NAME?</v>
      </c>
      <c r="CO110" s="104" t="e">
        <f t="shared" ca="1" si="502"/>
        <v>#NAME?</v>
      </c>
      <c r="CP110" s="104" t="e">
        <f t="shared" ca="1" si="502"/>
        <v>#NAME?</v>
      </c>
      <c r="CQ110" s="104" t="e">
        <f t="shared" ca="1" si="502"/>
        <v>#NAME?</v>
      </c>
      <c r="CR110" s="104" t="e">
        <f t="shared" ca="1" si="502"/>
        <v>#NAME?</v>
      </c>
      <c r="CS110" s="104" t="e">
        <f t="shared" ca="1" si="502"/>
        <v>#NAME?</v>
      </c>
      <c r="CT110" s="104" t="e">
        <f t="shared" ca="1" si="502"/>
        <v>#NAME?</v>
      </c>
      <c r="CU110" s="104" t="e">
        <f t="shared" ca="1" si="502"/>
        <v>#NAME?</v>
      </c>
      <c r="CV110" s="104" t="e">
        <f t="shared" ca="1" si="502"/>
        <v>#NAME?</v>
      </c>
      <c r="CW110" s="104" t="e">
        <f t="shared" ca="1" si="502"/>
        <v>#NAME?</v>
      </c>
      <c r="CX110" s="104" t="e">
        <f t="shared" ca="1" si="502"/>
        <v>#NAME?</v>
      </c>
      <c r="CY110" s="104" t="e">
        <f t="shared" ca="1" si="502"/>
        <v>#NAME?</v>
      </c>
      <c r="CZ110" s="104" t="e">
        <f t="shared" ca="1" si="502"/>
        <v>#NAME?</v>
      </c>
      <c r="DA110" s="104" t="e">
        <f t="shared" ca="1" si="502"/>
        <v>#NAME?</v>
      </c>
      <c r="DB110" s="104" t="e">
        <f t="shared" ca="1" si="502"/>
        <v>#NAME?</v>
      </c>
      <c r="DC110" s="122" t="e">
        <f t="shared" ca="1" si="502"/>
        <v>#NAME?</v>
      </c>
      <c r="DE110" s="189">
        <f t="shared" si="538"/>
        <v>0.33</v>
      </c>
      <c r="DF110" s="173">
        <f t="shared" si="538"/>
        <v>0</v>
      </c>
      <c r="DG110" s="173">
        <f t="shared" si="538"/>
        <v>0.56896551724137934</v>
      </c>
      <c r="DH110" s="159" t="str">
        <f t="shared" si="538"/>
        <v>JP</v>
      </c>
      <c r="DI110" s="104">
        <f t="shared" si="539"/>
        <v>4.9875384786139874</v>
      </c>
      <c r="DJ110" s="104">
        <f t="shared" si="539"/>
        <v>4.9187448444262083</v>
      </c>
      <c r="DK110" s="104">
        <f t="shared" si="539"/>
        <v>4.4887846307525896</v>
      </c>
      <c r="DL110" s="104">
        <f t="shared" si="539"/>
        <v>7.2373052966612024</v>
      </c>
      <c r="DM110" s="104">
        <f t="shared" si="539"/>
        <v>4.643570307675092</v>
      </c>
      <c r="DN110" s="104">
        <f t="shared" si="539"/>
        <v>4.4371894051117557</v>
      </c>
      <c r="DO110" s="104">
        <f t="shared" si="539"/>
        <v>18.762358972593002</v>
      </c>
      <c r="DP110" s="104">
        <f t="shared" si="539"/>
        <v>39.161186945155251</v>
      </c>
      <c r="DQ110" s="104">
        <f t="shared" si="539"/>
        <v>9.373132658084911</v>
      </c>
      <c r="DR110" s="104">
        <f t="shared" si="539"/>
        <v>9.2183469811624068</v>
      </c>
      <c r="DS110" s="104">
        <f t="shared" si="539"/>
        <v>8.4272201880029449</v>
      </c>
      <c r="DT110" s="104">
        <f t="shared" si="539"/>
        <v>12.062175494435335</v>
      </c>
      <c r="DU110" s="104">
        <f t="shared" si="539"/>
        <v>8.7023947247540612</v>
      </c>
      <c r="DV110" s="104">
        <f t="shared" si="539"/>
        <v>8.3240297367212772</v>
      </c>
      <c r="DW110" s="104">
        <f t="shared" si="539"/>
        <v>26.32035206440073</v>
      </c>
      <c r="DX110" s="122">
        <f t="shared" si="539"/>
        <v>37.60346046985093</v>
      </c>
      <c r="DZ110" s="189" t="str">
        <f t="shared" si="512"/>
        <v>-</v>
      </c>
      <c r="EA110" s="173">
        <f t="shared" si="512"/>
        <v>0</v>
      </c>
      <c r="EB110" s="173">
        <f t="shared" si="512"/>
        <v>0.21586482798306408</v>
      </c>
      <c r="EC110" s="159" t="str">
        <f>EC102</f>
        <v>JP</v>
      </c>
      <c r="ED110" s="104">
        <f t="shared" si="540"/>
        <v>31.548845905977359</v>
      </c>
      <c r="EE110" s="104">
        <f t="shared" si="540"/>
        <v>31.836673341912224</v>
      </c>
      <c r="EF110" s="104">
        <f t="shared" si="540"/>
        <v>30.705052636767576</v>
      </c>
      <c r="EG110" s="104">
        <f t="shared" si="540"/>
        <v>11.13783335966748</v>
      </c>
      <c r="EH110" s="104">
        <f t="shared" si="540"/>
        <v>31.382833529734672</v>
      </c>
      <c r="EI110" s="104">
        <f t="shared" si="540"/>
        <v>30.449032529392809</v>
      </c>
      <c r="EJ110" s="104">
        <f t="shared" si="540"/>
        <v>57.935390512905812</v>
      </c>
      <c r="EK110" s="104">
        <f t="shared" si="540"/>
        <v>83.718887887793898</v>
      </c>
      <c r="EL110" s="104">
        <f t="shared" si="540"/>
        <v>49.603843051196399</v>
      </c>
      <c r="EM110" s="104">
        <f t="shared" si="540"/>
        <v>49.675991432873381</v>
      </c>
      <c r="EN110" s="104">
        <f t="shared" si="540"/>
        <v>47.980715910098368</v>
      </c>
      <c r="EO110" s="104">
        <f t="shared" si="540"/>
        <v>20.185841906977871</v>
      </c>
      <c r="EP110" s="104">
        <f t="shared" si="540"/>
        <v>48.766420385680995</v>
      </c>
      <c r="EQ110" s="104">
        <f t="shared" si="540"/>
        <v>47.51760880613508</v>
      </c>
      <c r="ER110" s="104">
        <f t="shared" si="540"/>
        <v>93.014645031889245</v>
      </c>
      <c r="ES110" s="122">
        <f t="shared" si="540"/>
        <v>122.48607002945751</v>
      </c>
      <c r="EU110" s="189" t="str">
        <f t="shared" si="515"/>
        <v>-</v>
      </c>
      <c r="EV110" s="173">
        <f t="shared" si="515"/>
        <v>0</v>
      </c>
      <c r="EW110" s="173">
        <f t="shared" si="515"/>
        <v>0</v>
      </c>
      <c r="EX110" s="159" t="str">
        <f>EX102</f>
        <v>JP</v>
      </c>
      <c r="EY110" s="104">
        <f t="shared" si="553"/>
        <v>304.90328961677625</v>
      </c>
      <c r="EZ110" s="104">
        <f t="shared" si="541"/>
        <v>305.34418961626994</v>
      </c>
      <c r="FA110" s="104">
        <f t="shared" si="541"/>
        <v>299.52993359840241</v>
      </c>
      <c r="FB110" s="104">
        <f t="shared" si="541"/>
        <v>92.650137002877827</v>
      </c>
      <c r="FC110" s="104">
        <f t="shared" si="541"/>
        <v>301.37636361379987</v>
      </c>
      <c r="FD110" s="104">
        <f t="shared" si="541"/>
        <v>299.63923953523255</v>
      </c>
      <c r="FE110" s="104">
        <f t="shared" si="541"/>
        <v>369.84899775121039</v>
      </c>
      <c r="FF110" s="104">
        <f t="shared" si="541"/>
        <v>880.74941274187597</v>
      </c>
      <c r="FG110" s="104">
        <f t="shared" si="541"/>
        <v>416.12353444584568</v>
      </c>
      <c r="FH110" s="104">
        <f t="shared" si="541"/>
        <v>417.30337407671561</v>
      </c>
      <c r="FI110" s="104">
        <f t="shared" si="541"/>
        <v>407.63583837849507</v>
      </c>
      <c r="FJ110" s="104">
        <f t="shared" si="541"/>
        <v>171.51916961767486</v>
      </c>
      <c r="FK110" s="104">
        <f t="shared" si="541"/>
        <v>411.03327897005062</v>
      </c>
      <c r="FL110" s="104">
        <f t="shared" si="541"/>
        <v>407.2848469077976</v>
      </c>
      <c r="FM110" s="104">
        <f t="shared" si="541"/>
        <v>522.5639216186994</v>
      </c>
      <c r="FN110" s="122">
        <f t="shared" si="541"/>
        <v>993.84843180678331</v>
      </c>
      <c r="FP110" s="189">
        <f t="shared" si="542"/>
        <v>0.19</v>
      </c>
      <c r="FQ110" s="173">
        <f t="shared" si="542"/>
        <v>0</v>
      </c>
      <c r="FR110" s="173">
        <f t="shared" si="542"/>
        <v>0.54285714285714282</v>
      </c>
      <c r="FS110" s="159" t="str">
        <f t="shared" si="542"/>
        <v>JP</v>
      </c>
      <c r="FT110" s="104">
        <f t="shared" si="543"/>
        <v>11.985379822937524</v>
      </c>
      <c r="FU110" s="104">
        <f t="shared" si="543"/>
        <v>11.795135698763913</v>
      </c>
      <c r="FV110" s="104">
        <f t="shared" si="543"/>
        <v>10.805866253061133</v>
      </c>
      <c r="FW110" s="104">
        <f t="shared" si="543"/>
        <v>16.582153473282411</v>
      </c>
      <c r="FX110" s="104">
        <f t="shared" si="543"/>
        <v>11.148305676573633</v>
      </c>
      <c r="FY110" s="104">
        <f t="shared" si="543"/>
        <v>10.691719778556966</v>
      </c>
      <c r="FZ110" s="104">
        <f t="shared" si="543"/>
        <v>34.531922608360382</v>
      </c>
      <c r="GA110" s="104">
        <f t="shared" si="543"/>
        <v>71.964659055067614</v>
      </c>
      <c r="GB110" s="104">
        <f t="shared" si="543"/>
        <v>22.144416053808378</v>
      </c>
      <c r="GC110" s="104">
        <f t="shared" si="543"/>
        <v>21.801976630295879</v>
      </c>
      <c r="GD110" s="104">
        <f t="shared" si="543"/>
        <v>19.975633038229208</v>
      </c>
      <c r="GE110" s="104">
        <f t="shared" si="543"/>
        <v>7.7383382875317919</v>
      </c>
      <c r="GF110" s="104">
        <f t="shared" si="543"/>
        <v>20.622463060419488</v>
      </c>
      <c r="GG110" s="104">
        <f t="shared" si="543"/>
        <v>19.747340089220874</v>
      </c>
      <c r="GH110" s="104">
        <f t="shared" si="543"/>
        <v>48.467438613599249</v>
      </c>
      <c r="GI110" s="122">
        <f t="shared" si="543"/>
        <v>69.091802473569331</v>
      </c>
      <c r="GK110" s="189" t="str">
        <f t="shared" si="521"/>
        <v>-</v>
      </c>
      <c r="GL110" s="173">
        <f t="shared" si="521"/>
        <v>0</v>
      </c>
      <c r="GM110" s="173">
        <f t="shared" si="521"/>
        <v>0.21586482798306408</v>
      </c>
      <c r="GN110" s="159" t="str">
        <f>GN102</f>
        <v>JP</v>
      </c>
      <c r="GO110" s="104">
        <f t="shared" si="554"/>
        <v>40.10946455631516</v>
      </c>
      <c r="GP110" s="104">
        <f t="shared" si="544"/>
        <v>40.327450776729897</v>
      </c>
      <c r="GQ110" s="104">
        <f t="shared" si="544"/>
        <v>39.019533454241362</v>
      </c>
      <c r="GR110" s="104">
        <f t="shared" si="544"/>
        <v>2.8356374172286216</v>
      </c>
      <c r="GS110" s="104">
        <f t="shared" si="544"/>
        <v>39.455505895070885</v>
      </c>
      <c r="GT110" s="104">
        <f t="shared" si="544"/>
        <v>39.019533454241362</v>
      </c>
      <c r="GU110" s="104">
        <f t="shared" si="544"/>
        <v>58.49753382842907</v>
      </c>
      <c r="GV110" s="104">
        <f t="shared" si="544"/>
        <v>55.72965175922721</v>
      </c>
      <c r="GW110" s="104">
        <f t="shared" si="544"/>
        <v>59.2922519528137</v>
      </c>
      <c r="GX110" s="104">
        <f t="shared" si="544"/>
        <v>59.510238173228466</v>
      </c>
      <c r="GY110" s="104">
        <f t="shared" si="544"/>
        <v>57.984334630325165</v>
      </c>
      <c r="GZ110" s="104">
        <f t="shared" si="544"/>
        <v>10.127276490102219</v>
      </c>
      <c r="HA110" s="104">
        <f t="shared" si="544"/>
        <v>58.63829329156944</v>
      </c>
      <c r="HB110" s="104">
        <f t="shared" si="544"/>
        <v>57.7663484099104</v>
      </c>
      <c r="HC110" s="104">
        <f t="shared" si="544"/>
        <v>82.92812079967409</v>
      </c>
      <c r="HD110" s="122">
        <f t="shared" si="544"/>
        <v>73.099719258536354</v>
      </c>
      <c r="HF110" s="189" t="str">
        <f t="shared" si="524"/>
        <v>-</v>
      </c>
      <c r="HG110" s="173">
        <f t="shared" si="524"/>
        <v>0</v>
      </c>
      <c r="HH110" s="173">
        <f t="shared" si="524"/>
        <v>0</v>
      </c>
      <c r="HI110" s="159" t="str">
        <f>HI102</f>
        <v>JP</v>
      </c>
      <c r="HJ110" s="104">
        <f t="shared" si="555"/>
        <v>14.50516641676524</v>
      </c>
      <c r="HK110" s="104">
        <f t="shared" si="545"/>
        <v>14.314428473902328</v>
      </c>
      <c r="HL110" s="104">
        <f t="shared" si="545"/>
        <v>14.704987118812099</v>
      </c>
      <c r="HM110" s="104">
        <f t="shared" si="545"/>
        <v>13.397069796323564</v>
      </c>
      <c r="HN110" s="104">
        <f t="shared" si="545"/>
        <v>14.50516641676524</v>
      </c>
      <c r="HO110" s="104">
        <f t="shared" si="545"/>
        <v>14.714069877996046</v>
      </c>
      <c r="HP110" s="104">
        <f t="shared" si="545"/>
        <v>30.660931130902654</v>
      </c>
      <c r="HQ110" s="104">
        <f t="shared" si="545"/>
        <v>30.154556296588847</v>
      </c>
      <c r="HR110" s="104">
        <f t="shared" si="545"/>
        <v>23.724166988472636</v>
      </c>
      <c r="HS110" s="104">
        <f t="shared" si="545"/>
        <v>23.715084229288689</v>
      </c>
      <c r="HT110" s="104">
        <f t="shared" si="545"/>
        <v>24.114725633382413</v>
      </c>
      <c r="HU110" s="104">
        <f t="shared" si="545"/>
        <v>13.397069796323564</v>
      </c>
      <c r="HV110" s="104">
        <f t="shared" si="545"/>
        <v>23.724166988472636</v>
      </c>
      <c r="HW110" s="104">
        <f t="shared" si="545"/>
        <v>24.114725633382413</v>
      </c>
      <c r="HX110" s="104">
        <f t="shared" si="545"/>
        <v>37.1215904403793</v>
      </c>
      <c r="HY110" s="122">
        <f t="shared" si="545"/>
        <v>35.335103802150691</v>
      </c>
      <c r="IA110" s="189" t="str">
        <f t="shared" si="527"/>
        <v>-</v>
      </c>
      <c r="IB110" s="173">
        <f t="shared" si="527"/>
        <v>0</v>
      </c>
      <c r="IC110" s="173">
        <f t="shared" si="527"/>
        <v>0</v>
      </c>
      <c r="ID110" s="159" t="str">
        <f>ID102</f>
        <v>JP</v>
      </c>
      <c r="IE110" s="104">
        <f t="shared" si="556"/>
        <v>10.11819373091827</v>
      </c>
      <c r="IF110" s="104">
        <f t="shared" si="546"/>
        <v>10.190855804389855</v>
      </c>
      <c r="IG110" s="104">
        <f t="shared" si="546"/>
        <v>9.8366281962158748</v>
      </c>
      <c r="IH110" s="104">
        <f t="shared" si="546"/>
        <v>0</v>
      </c>
      <c r="II110" s="104">
        <f t="shared" si="546"/>
        <v>10.009200620710892</v>
      </c>
      <c r="IJ110" s="104">
        <f t="shared" si="546"/>
        <v>9.7548833635603422</v>
      </c>
      <c r="IK110" s="104">
        <f t="shared" si="546"/>
        <v>12.979262873861947</v>
      </c>
      <c r="IL110" s="104">
        <f t="shared" si="546"/>
        <v>14.506470158338356</v>
      </c>
      <c r="IM110" s="104">
        <f t="shared" si="546"/>
        <v>16.821270008672027</v>
      </c>
      <c r="IN110" s="104">
        <f t="shared" si="546"/>
        <v>17.012007951534937</v>
      </c>
      <c r="IO110" s="104">
        <f t="shared" si="546"/>
        <v>16.239973420899343</v>
      </c>
      <c r="IP110" s="104">
        <f t="shared" si="546"/>
        <v>0</v>
      </c>
      <c r="IQ110" s="104">
        <f t="shared" si="546"/>
        <v>16.639614824993064</v>
      </c>
      <c r="IR110" s="104">
        <f t="shared" si="546"/>
        <v>16.076483755588274</v>
      </c>
      <c r="IS110" s="104">
        <f t="shared" si="546"/>
        <v>22.661484163950703</v>
      </c>
      <c r="IT110" s="104">
        <f t="shared" si="546"/>
        <v>22.305083139864831</v>
      </c>
    </row>
    <row r="111" spans="4:254" x14ac:dyDescent="0.2">
      <c r="D111" s="189">
        <f t="shared" si="530"/>
        <v>0.15</v>
      </c>
      <c r="E111" s="173">
        <f t="shared" si="530"/>
        <v>0</v>
      </c>
      <c r="F111" s="173">
        <f t="shared" si="530"/>
        <v>0.25862068965517243</v>
      </c>
      <c r="G111" s="159" t="str">
        <f t="shared" si="530"/>
        <v>KR</v>
      </c>
      <c r="H111" s="104">
        <f t="shared" si="531"/>
        <v>40.736335357498717</v>
      </c>
      <c r="I111" s="104">
        <f t="shared" si="531"/>
        <v>37.544844819016568</v>
      </c>
      <c r="J111" s="104">
        <f t="shared" si="531"/>
        <v>37.378355210783013</v>
      </c>
      <c r="K111" s="104">
        <f t="shared" si="531"/>
        <v>55.461393258401593</v>
      </c>
      <c r="L111" s="104">
        <f t="shared" si="531"/>
        <v>36.154925377850248</v>
      </c>
      <c r="M111" s="104">
        <f t="shared" si="531"/>
        <v>36.501591932537451</v>
      </c>
      <c r="N111" s="104">
        <f t="shared" si="531"/>
        <v>29.177072682380405</v>
      </c>
      <c r="O111" s="104">
        <f t="shared" si="531"/>
        <v>25.569827278926059</v>
      </c>
      <c r="P111" s="104">
        <f t="shared" si="531"/>
        <v>79.912572035294758</v>
      </c>
      <c r="Q111" s="104">
        <f t="shared" si="531"/>
        <v>73.625342815704826</v>
      </c>
      <c r="R111" s="104">
        <f t="shared" si="531"/>
        <v>73.334655490665611</v>
      </c>
      <c r="S111" s="104">
        <f t="shared" si="531"/>
        <v>108.02383101136697</v>
      </c>
      <c r="T111" s="104">
        <f t="shared" si="531"/>
        <v>70.906164629425845</v>
      </c>
      <c r="U111" s="104">
        <f t="shared" si="531"/>
        <v>71.603980837985375</v>
      </c>
      <c r="V111" s="104">
        <f t="shared" si="531"/>
        <v>53.871038082650109</v>
      </c>
      <c r="W111" s="122">
        <f t="shared" si="531"/>
        <v>32.500482230672056</v>
      </c>
      <c r="Y111" s="222">
        <f t="shared" si="547"/>
        <v>0.06</v>
      </c>
      <c r="Z111" s="223">
        <f t="shared" si="547"/>
        <v>0</v>
      </c>
      <c r="AA111" s="223">
        <f t="shared" si="547"/>
        <v>0.1714285714285714</v>
      </c>
      <c r="AB111" s="159" t="str">
        <f t="shared" si="548"/>
        <v>KR</v>
      </c>
      <c r="AC111" s="104">
        <f t="shared" si="533"/>
        <v>28.423721649485728</v>
      </c>
      <c r="AD111" s="104">
        <f t="shared" si="533"/>
        <v>29.087379022661221</v>
      </c>
      <c r="AE111" s="104">
        <f t="shared" si="533"/>
        <v>28.377383066758025</v>
      </c>
      <c r="AF111" s="104">
        <f t="shared" si="533"/>
        <v>33.788801170761154</v>
      </c>
      <c r="AG111" s="104">
        <f t="shared" si="533"/>
        <v>28.819900662429923</v>
      </c>
      <c r="AH111" s="104">
        <f t="shared" si="533"/>
        <v>28.335963991100733</v>
      </c>
      <c r="AI111" s="104">
        <f t="shared" si="533"/>
        <v>22.62343092478557</v>
      </c>
      <c r="AJ111" s="104">
        <f t="shared" si="533"/>
        <v>43.814227313317751</v>
      </c>
      <c r="AK111" s="104">
        <f t="shared" si="533"/>
        <v>54.560665980114727</v>
      </c>
      <c r="AL111" s="104">
        <f t="shared" si="533"/>
        <v>55.864097313107763</v>
      </c>
      <c r="AM111" s="104">
        <f t="shared" si="533"/>
        <v>54.508297033881362</v>
      </c>
      <c r="AN111" s="104">
        <f t="shared" si="533"/>
        <v>17.950625365637553</v>
      </c>
      <c r="AO111" s="104">
        <f t="shared" si="533"/>
        <v>55.367623833437861</v>
      </c>
      <c r="AP111" s="104">
        <f t="shared" si="533"/>
        <v>54.419507865949349</v>
      </c>
      <c r="AQ111" s="104">
        <f t="shared" si="533"/>
        <v>35.01059143393514</v>
      </c>
      <c r="AR111" s="122">
        <f t="shared" si="533"/>
        <v>50.586285607891597</v>
      </c>
      <c r="AT111" s="222">
        <f t="shared" si="549"/>
        <v>0.04</v>
      </c>
      <c r="AU111" s="223">
        <f t="shared" si="549"/>
        <v>0</v>
      </c>
      <c r="AV111" s="223">
        <f t="shared" si="549"/>
        <v>0.1142857142857143</v>
      </c>
      <c r="AW111" s="159" t="str">
        <f t="shared" si="550"/>
        <v>KR</v>
      </c>
      <c r="AX111" s="104">
        <f t="shared" si="535"/>
        <v>9.2597818567168986</v>
      </c>
      <c r="AY111" s="104">
        <f t="shared" si="535"/>
        <v>9.1407615243683509</v>
      </c>
      <c r="AZ111" s="104">
        <f t="shared" si="535"/>
        <v>8.8551127267318428</v>
      </c>
      <c r="BA111" s="104">
        <f t="shared" si="535"/>
        <v>15.550006421337569</v>
      </c>
      <c r="BB111" s="104">
        <f t="shared" si="535"/>
        <v>8.8789167932015509</v>
      </c>
      <c r="BC111" s="104">
        <f t="shared" si="535"/>
        <v>8.807504593792423</v>
      </c>
      <c r="BD111" s="104">
        <f t="shared" si="535"/>
        <v>30.037404833015199</v>
      </c>
      <c r="BE111" s="104">
        <f t="shared" si="535"/>
        <v>32.366690084796957</v>
      </c>
      <c r="BF111" s="104">
        <f t="shared" si="535"/>
        <v>18.043482384039617</v>
      </c>
      <c r="BG111" s="104">
        <f t="shared" si="535"/>
        <v>17.805441719342522</v>
      </c>
      <c r="BH111" s="104">
        <f t="shared" si="535"/>
        <v>17.25794819053921</v>
      </c>
      <c r="BI111" s="104">
        <f t="shared" si="535"/>
        <v>29.946011536945687</v>
      </c>
      <c r="BJ111" s="104">
        <f t="shared" si="535"/>
        <v>17.30555632347863</v>
      </c>
      <c r="BK111" s="104">
        <f t="shared" si="535"/>
        <v>17.138927858190659</v>
      </c>
      <c r="BL111" s="104">
        <f t="shared" si="535"/>
        <v>57.765284190993683</v>
      </c>
      <c r="BM111" s="122">
        <f t="shared" si="535"/>
        <v>49.032905064897562</v>
      </c>
      <c r="BO111" s="222">
        <f t="shared" si="551"/>
        <v>0.28000000000000003</v>
      </c>
      <c r="BP111" s="223">
        <f t="shared" si="551"/>
        <v>0</v>
      </c>
      <c r="BQ111" s="223">
        <f t="shared" si="551"/>
        <v>0.49122807017543857</v>
      </c>
      <c r="BR111" s="159" t="str">
        <f t="shared" si="552"/>
        <v>KR</v>
      </c>
      <c r="BS111" s="104">
        <f t="shared" si="537"/>
        <v>0.73509932766770891</v>
      </c>
      <c r="BT111" s="104">
        <f t="shared" si="537"/>
        <v>0.88536249725774874</v>
      </c>
      <c r="BU111" s="104">
        <f t="shared" si="537"/>
        <v>0.66011651828812479</v>
      </c>
      <c r="BV111" s="104">
        <f t="shared" si="537"/>
        <v>1.1404751408760856</v>
      </c>
      <c r="BW111" s="104">
        <f t="shared" si="537"/>
        <v>0.83463008059418087</v>
      </c>
      <c r="BX111" s="104">
        <f t="shared" si="537"/>
        <v>0.65208264585459774</v>
      </c>
      <c r="BY111" s="104">
        <f t="shared" si="537"/>
        <v>4.7270244854696148</v>
      </c>
      <c r="BZ111" s="104">
        <f t="shared" si="537"/>
        <v>6.6064548281074114</v>
      </c>
      <c r="CA111" s="104">
        <f t="shared" si="537"/>
        <v>1.3978938034336759</v>
      </c>
      <c r="CB111" s="104">
        <f t="shared" si="537"/>
        <v>1.6839889273164941</v>
      </c>
      <c r="CC111" s="104">
        <f t="shared" si="537"/>
        <v>1.2559620571080343</v>
      </c>
      <c r="CD111" s="104">
        <f t="shared" si="537"/>
        <v>1.9007919014601427</v>
      </c>
      <c r="CE111" s="104">
        <f t="shared" si="537"/>
        <v>1.5874336826987359</v>
      </c>
      <c r="CF111" s="104">
        <f t="shared" si="537"/>
        <v>1.2398943122409809</v>
      </c>
      <c r="CG111" s="104">
        <f t="shared" si="537"/>
        <v>6.6413194381235181</v>
      </c>
      <c r="CH111" s="122">
        <f t="shared" si="537"/>
        <v>8.665584262311393</v>
      </c>
      <c r="CJ111" s="224">
        <f t="shared" si="501"/>
        <v>0.21586482798306408</v>
      </c>
      <c r="CK111" s="225">
        <f t="shared" si="501"/>
        <v>0.23814798833990888</v>
      </c>
      <c r="CL111" s="225">
        <f t="shared" si="501"/>
        <v>0.21586482798306408</v>
      </c>
      <c r="CM111" s="181" t="str">
        <f t="shared" si="501"/>
        <v>CA, US</v>
      </c>
      <c r="CN111" s="128" t="e">
        <f t="shared" ca="1" si="502"/>
        <v>#NAME?</v>
      </c>
      <c r="CO111" s="128" t="e">
        <f t="shared" ca="1" si="502"/>
        <v>#NAME?</v>
      </c>
      <c r="CP111" s="128" t="e">
        <f t="shared" ca="1" si="502"/>
        <v>#NAME?</v>
      </c>
      <c r="CQ111" s="128" t="e">
        <f t="shared" ca="1" si="502"/>
        <v>#NAME?</v>
      </c>
      <c r="CR111" s="128" t="e">
        <f t="shared" ca="1" si="502"/>
        <v>#NAME?</v>
      </c>
      <c r="CS111" s="128" t="e">
        <f t="shared" ca="1" si="502"/>
        <v>#NAME?</v>
      </c>
      <c r="CT111" s="128" t="e">
        <f t="shared" ca="1" si="502"/>
        <v>#NAME?</v>
      </c>
      <c r="CU111" s="128" t="e">
        <f t="shared" ca="1" si="502"/>
        <v>#NAME?</v>
      </c>
      <c r="CV111" s="128" t="e">
        <f t="shared" ca="1" si="502"/>
        <v>#NAME?</v>
      </c>
      <c r="CW111" s="128" t="e">
        <f t="shared" ca="1" si="502"/>
        <v>#NAME?</v>
      </c>
      <c r="CX111" s="128" t="e">
        <f t="shared" ca="1" si="502"/>
        <v>#NAME?</v>
      </c>
      <c r="CY111" s="128" t="e">
        <f t="shared" ca="1" si="502"/>
        <v>#NAME?</v>
      </c>
      <c r="CZ111" s="128" t="e">
        <f t="shared" ca="1" si="502"/>
        <v>#NAME?</v>
      </c>
      <c r="DA111" s="128" t="e">
        <f t="shared" ca="1" si="502"/>
        <v>#NAME?</v>
      </c>
      <c r="DB111" s="128" t="e">
        <f t="shared" ca="1" si="502"/>
        <v>#NAME?</v>
      </c>
      <c r="DC111" s="129" t="e">
        <f t="shared" ca="1" si="502"/>
        <v>#NAME?</v>
      </c>
      <c r="DE111" s="189">
        <f t="shared" si="538"/>
        <v>0.15</v>
      </c>
      <c r="DF111" s="173">
        <f t="shared" si="538"/>
        <v>0</v>
      </c>
      <c r="DG111" s="173">
        <f t="shared" si="538"/>
        <v>0.25862068965517243</v>
      </c>
      <c r="DH111" s="159" t="str">
        <f t="shared" si="538"/>
        <v>KR</v>
      </c>
      <c r="DI111" s="104">
        <f t="shared" si="539"/>
        <v>2.3298230057227931</v>
      </c>
      <c r="DJ111" s="104">
        <f t="shared" si="539"/>
        <v>2.2976875159886849</v>
      </c>
      <c r="DK111" s="104">
        <f t="shared" si="539"/>
        <v>2.0968407051505138</v>
      </c>
      <c r="DL111" s="104">
        <f t="shared" si="539"/>
        <v>3.3807539434335268</v>
      </c>
      <c r="DM111" s="104">
        <f t="shared" si="539"/>
        <v>2.1691455570522558</v>
      </c>
      <c r="DN111" s="104">
        <f t="shared" si="539"/>
        <v>2.072739087849933</v>
      </c>
      <c r="DO111" s="104">
        <f t="shared" si="539"/>
        <v>8.7644387634126613</v>
      </c>
      <c r="DP111" s="104">
        <f t="shared" si="539"/>
        <v>18.293319373365229</v>
      </c>
      <c r="DQ111" s="104">
        <f t="shared" si="539"/>
        <v>4.3784604762721466</v>
      </c>
      <c r="DR111" s="104">
        <f t="shared" si="539"/>
        <v>4.3061556243704047</v>
      </c>
      <c r="DS111" s="104">
        <f t="shared" si="539"/>
        <v>3.936597492428167</v>
      </c>
      <c r="DT111" s="104">
        <f t="shared" si="539"/>
        <v>5.6345899057225441</v>
      </c>
      <c r="DU111" s="104">
        <f t="shared" si="539"/>
        <v>4.0651394513645975</v>
      </c>
      <c r="DV111" s="104">
        <f t="shared" si="539"/>
        <v>3.8883942578270068</v>
      </c>
      <c r="DW111" s="104">
        <f t="shared" si="539"/>
        <v>12.294995220849952</v>
      </c>
      <c r="DX111" s="122">
        <f t="shared" si="539"/>
        <v>17.565660430111116</v>
      </c>
      <c r="DZ111" s="189" t="str">
        <f t="shared" si="512"/>
        <v>-</v>
      </c>
      <c r="EA111" s="173">
        <f t="shared" si="512"/>
        <v>0</v>
      </c>
      <c r="EB111" s="173">
        <f t="shared" si="512"/>
        <v>2.6977917967250645E-2</v>
      </c>
      <c r="EC111" s="159" t="str">
        <f>EC103</f>
        <v>KR</v>
      </c>
      <c r="ED111" s="104">
        <f t="shared" si="540"/>
        <v>29.592112888087033</v>
      </c>
      <c r="EE111" s="104">
        <f t="shared" si="540"/>
        <v>29.862088595022783</v>
      </c>
      <c r="EF111" s="104">
        <f t="shared" si="540"/>
        <v>28.800653645771835</v>
      </c>
      <c r="EG111" s="104">
        <f t="shared" si="540"/>
        <v>10.447038953191504</v>
      </c>
      <c r="EH111" s="104">
        <f t="shared" si="540"/>
        <v>29.436396986680244</v>
      </c>
      <c r="EI111" s="104">
        <f t="shared" si="540"/>
        <v>28.560512502681114</v>
      </c>
      <c r="EJ111" s="104">
        <f t="shared" si="540"/>
        <v>54.342102445924759</v>
      </c>
      <c r="EK111" s="104">
        <f t="shared" si="540"/>
        <v>78.526447167797002</v>
      </c>
      <c r="EL111" s="104">
        <f t="shared" si="540"/>
        <v>46.527296993004903</v>
      </c>
      <c r="EM111" s="104">
        <f t="shared" si="540"/>
        <v>46.5949705637479</v>
      </c>
      <c r="EN111" s="104">
        <f t="shared" si="540"/>
        <v>45.004839983508063</v>
      </c>
      <c r="EO111" s="104">
        <f t="shared" si="540"/>
        <v>18.933868903876217</v>
      </c>
      <c r="EP111" s="104">
        <f t="shared" si="540"/>
        <v>45.741813234682084</v>
      </c>
      <c r="EQ111" s="104">
        <f t="shared" si="540"/>
        <v>44.5704558624344</v>
      </c>
      <c r="ER111" s="104">
        <f t="shared" si="540"/>
        <v>87.245659769364565</v>
      </c>
      <c r="ES111" s="122">
        <f t="shared" si="540"/>
        <v>114.88919823983503</v>
      </c>
      <c r="EU111" s="189" t="str">
        <f t="shared" si="515"/>
        <v>-</v>
      </c>
      <c r="EV111" s="173">
        <f t="shared" si="515"/>
        <v>0</v>
      </c>
      <c r="EW111" s="173">
        <f t="shared" si="515"/>
        <v>1.4753449048443543E-2</v>
      </c>
      <c r="EX111" s="159" t="str">
        <f>EX103</f>
        <v>KR</v>
      </c>
      <c r="EY111" s="104">
        <f t="shared" si="553"/>
        <v>285.99247633902377</v>
      </c>
      <c r="EZ111" s="104">
        <f t="shared" si="541"/>
        <v>286.40603069205019</v>
      </c>
      <c r="FA111" s="104">
        <f t="shared" si="541"/>
        <v>280.95238839547488</v>
      </c>
      <c r="FB111" s="104">
        <f t="shared" si="541"/>
        <v>86.903759378609649</v>
      </c>
      <c r="FC111" s="104">
        <f t="shared" si="541"/>
        <v>282.68429851410269</v>
      </c>
      <c r="FD111" s="104">
        <f t="shared" si="541"/>
        <v>281.05491492312206</v>
      </c>
      <c r="FE111" s="104">
        <f t="shared" si="541"/>
        <v>346.91010015444209</v>
      </c>
      <c r="FF111" s="104">
        <f t="shared" si="541"/>
        <v>826.12327961689141</v>
      </c>
      <c r="FG111" s="104">
        <f t="shared" si="541"/>
        <v>390.31458213747811</v>
      </c>
      <c r="FH111" s="104">
        <f t="shared" si="541"/>
        <v>391.42124536219933</v>
      </c>
      <c r="FI111" s="104">
        <f t="shared" si="541"/>
        <v>382.35331277969078</v>
      </c>
      <c r="FJ111" s="104">
        <f t="shared" si="541"/>
        <v>160.88115061082274</v>
      </c>
      <c r="FK111" s="104">
        <f t="shared" si="541"/>
        <v>385.54003618046124</v>
      </c>
      <c r="FL111" s="104">
        <f t="shared" si="541"/>
        <v>382.02409061877273</v>
      </c>
      <c r="FM111" s="104">
        <f t="shared" si="541"/>
        <v>490.15328820165166</v>
      </c>
      <c r="FN111" s="122">
        <f t="shared" si="541"/>
        <v>932.20763369041219</v>
      </c>
      <c r="FP111" s="189">
        <f t="shared" si="542"/>
        <v>0.06</v>
      </c>
      <c r="FQ111" s="173">
        <f t="shared" si="542"/>
        <v>0</v>
      </c>
      <c r="FR111" s="173">
        <f t="shared" si="542"/>
        <v>0.1714285714285714</v>
      </c>
      <c r="FS111" s="159" t="str">
        <f t="shared" si="542"/>
        <v>KR</v>
      </c>
      <c r="FT111" s="104">
        <f t="shared" si="543"/>
        <v>5.5987164336756168</v>
      </c>
      <c r="FU111" s="104">
        <f t="shared" si="543"/>
        <v>5.5098479188553684</v>
      </c>
      <c r="FV111" s="104">
        <f t="shared" si="543"/>
        <v>5.0477316417900804</v>
      </c>
      <c r="FW111" s="104">
        <f t="shared" si="543"/>
        <v>7.7460019230198558</v>
      </c>
      <c r="FX111" s="104">
        <f t="shared" si="543"/>
        <v>5.2076949684665248</v>
      </c>
      <c r="FY111" s="104">
        <f t="shared" si="543"/>
        <v>4.9944105328979314</v>
      </c>
      <c r="FZ111" s="104">
        <f t="shared" si="543"/>
        <v>16.13085654772825</v>
      </c>
      <c r="GA111" s="104">
        <f t="shared" si="543"/>
        <v>33.616766864941944</v>
      </c>
      <c r="GB111" s="104">
        <f t="shared" si="543"/>
        <v>10.344295125076853</v>
      </c>
      <c r="GC111" s="104">
        <f t="shared" si="543"/>
        <v>10.184331798400407</v>
      </c>
      <c r="GD111" s="104">
        <f t="shared" si="543"/>
        <v>9.3311940561260283</v>
      </c>
      <c r="GE111" s="104">
        <f t="shared" si="543"/>
        <v>3.6148008974092662</v>
      </c>
      <c r="GF111" s="104">
        <f t="shared" si="543"/>
        <v>9.6333470065148727</v>
      </c>
      <c r="GG111" s="104">
        <f t="shared" si="543"/>
        <v>9.224551838341732</v>
      </c>
      <c r="GH111" s="104">
        <f t="shared" si="543"/>
        <v>22.640537811309443</v>
      </c>
      <c r="GI111" s="122">
        <f t="shared" si="543"/>
        <v>32.274772736091258</v>
      </c>
      <c r="GK111" s="189" t="str">
        <f t="shared" si="521"/>
        <v>-</v>
      </c>
      <c r="GL111" s="173">
        <f t="shared" si="521"/>
        <v>0</v>
      </c>
      <c r="GM111" s="173">
        <f t="shared" si="521"/>
        <v>2.6977917967250645E-2</v>
      </c>
      <c r="GN111" s="159" t="str">
        <f>GN103</f>
        <v>KR</v>
      </c>
      <c r="GO111" s="104">
        <f t="shared" si="554"/>
        <v>37.621782000156301</v>
      </c>
      <c r="GP111" s="104">
        <f t="shared" si="544"/>
        <v>37.826248206678876</v>
      </c>
      <c r="GQ111" s="104">
        <f t="shared" si="544"/>
        <v>36.599450967543348</v>
      </c>
      <c r="GR111" s="104">
        <f t="shared" si="544"/>
        <v>2.6597645698480066</v>
      </c>
      <c r="GS111" s="104">
        <f t="shared" si="544"/>
        <v>37.00838338058854</v>
      </c>
      <c r="GT111" s="104">
        <f t="shared" si="544"/>
        <v>36.599450967543348</v>
      </c>
      <c r="GU111" s="104">
        <f t="shared" si="544"/>
        <v>54.869380321693143</v>
      </c>
      <c r="GV111" s="104">
        <f t="shared" si="544"/>
        <v>52.27316875513263</v>
      </c>
      <c r="GW111" s="104">
        <f t="shared" si="544"/>
        <v>55.614808174144088</v>
      </c>
      <c r="GX111" s="104">
        <f t="shared" si="544"/>
        <v>55.819274380666684</v>
      </c>
      <c r="GY111" s="104">
        <f t="shared" si="544"/>
        <v>54.388010935008559</v>
      </c>
      <c r="GZ111" s="104">
        <f t="shared" si="544"/>
        <v>9.4991591780285951</v>
      </c>
      <c r="HA111" s="104">
        <f t="shared" si="544"/>
        <v>55.001409554576327</v>
      </c>
      <c r="HB111" s="104">
        <f t="shared" si="544"/>
        <v>54.18354472848597</v>
      </c>
      <c r="HC111" s="104">
        <f t="shared" si="544"/>
        <v>77.784725299125014</v>
      </c>
      <c r="HD111" s="122">
        <f t="shared" si="544"/>
        <v>68.56590414853288</v>
      </c>
      <c r="HF111" s="189" t="str">
        <f t="shared" si="524"/>
        <v>-</v>
      </c>
      <c r="HG111" s="173">
        <f t="shared" si="524"/>
        <v>0</v>
      </c>
      <c r="HH111" s="173">
        <f t="shared" si="524"/>
        <v>1.4753449048443543E-2</v>
      </c>
      <c r="HI111" s="159" t="str">
        <f>HI103</f>
        <v>KR</v>
      </c>
      <c r="HJ111" s="104">
        <f t="shared" si="555"/>
        <v>13.605522159023915</v>
      </c>
      <c r="HK111" s="104">
        <f t="shared" si="545"/>
        <v>13.42661422831665</v>
      </c>
      <c r="HL111" s="104">
        <f t="shared" si="545"/>
        <v>13.792949515002954</v>
      </c>
      <c r="HM111" s="104">
        <f t="shared" si="545"/>
        <v>12.566152275867424</v>
      </c>
      <c r="HN111" s="104">
        <f t="shared" si="545"/>
        <v>13.605522159023915</v>
      </c>
      <c r="HO111" s="104">
        <f t="shared" si="545"/>
        <v>13.801468940274727</v>
      </c>
      <c r="HP111" s="104">
        <f t="shared" si="545"/>
        <v>28.75926865862402</v>
      </c>
      <c r="HQ111" s="104">
        <f t="shared" si="545"/>
        <v>28.284300372767909</v>
      </c>
      <c r="HR111" s="104">
        <f t="shared" si="545"/>
        <v>22.252738809875051</v>
      </c>
      <c r="HS111" s="104">
        <f t="shared" si="545"/>
        <v>22.24421938460328</v>
      </c>
      <c r="HT111" s="104">
        <f t="shared" si="545"/>
        <v>22.619074096561363</v>
      </c>
      <c r="HU111" s="104">
        <f t="shared" si="545"/>
        <v>12.566152275867424</v>
      </c>
      <c r="HV111" s="104">
        <f t="shared" si="545"/>
        <v>22.252738809875051</v>
      </c>
      <c r="HW111" s="104">
        <f t="shared" si="545"/>
        <v>22.619074096561363</v>
      </c>
      <c r="HX111" s="104">
        <f t="shared" si="545"/>
        <v>34.819222806781333</v>
      </c>
      <c r="HY111" s="122">
        <f t="shared" si="545"/>
        <v>33.143538237238843</v>
      </c>
      <c r="IA111" s="189" t="str">
        <f t="shared" si="527"/>
        <v>-</v>
      </c>
      <c r="IB111" s="173">
        <f t="shared" si="527"/>
        <v>0</v>
      </c>
      <c r="IC111" s="173">
        <f t="shared" si="527"/>
        <v>1.4753449048443543E-2</v>
      </c>
      <c r="ID111" s="159" t="str">
        <f>ID103</f>
        <v>KR</v>
      </c>
      <c r="IE111" s="104">
        <f t="shared" si="556"/>
        <v>9.4906397527568203</v>
      </c>
      <c r="IF111" s="104">
        <f t="shared" si="546"/>
        <v>9.5587951549310173</v>
      </c>
      <c r="IG111" s="104">
        <f t="shared" si="546"/>
        <v>9.2265375693318088</v>
      </c>
      <c r="IH111" s="104">
        <f t="shared" si="546"/>
        <v>0</v>
      </c>
      <c r="II111" s="104">
        <f t="shared" si="546"/>
        <v>9.3884066494955256</v>
      </c>
      <c r="IJ111" s="104">
        <f t="shared" si="546"/>
        <v>9.1498627418858387</v>
      </c>
      <c r="IK111" s="104">
        <f t="shared" si="546"/>
        <v>12.174258713365795</v>
      </c>
      <c r="IL111" s="104">
        <f t="shared" si="546"/>
        <v>13.606745039503396</v>
      </c>
      <c r="IM111" s="104">
        <f t="shared" si="546"/>
        <v>15.777975603326418</v>
      </c>
      <c r="IN111" s="104">
        <f t="shared" si="546"/>
        <v>15.956883534033683</v>
      </c>
      <c r="IO111" s="104">
        <f t="shared" si="546"/>
        <v>15.232732385932851</v>
      </c>
      <c r="IP111" s="104">
        <f t="shared" si="546"/>
        <v>0</v>
      </c>
      <c r="IQ111" s="104">
        <f t="shared" si="546"/>
        <v>15.607587097890928</v>
      </c>
      <c r="IR111" s="104">
        <f t="shared" si="546"/>
        <v>15.079382731040907</v>
      </c>
      <c r="IS111" s="104">
        <f t="shared" si="546"/>
        <v>21.255966053077437</v>
      </c>
      <c r="IT111" s="104">
        <f t="shared" si="546"/>
        <v>20.921669851891178</v>
      </c>
    </row>
    <row r="112" spans="4:254" x14ac:dyDescent="0.2">
      <c r="D112" s="190">
        <f t="shared" si="530"/>
        <v>0.1</v>
      </c>
      <c r="E112" s="183">
        <f t="shared" si="530"/>
        <v>0</v>
      </c>
      <c r="F112" s="183">
        <f t="shared" si="530"/>
        <v>0.17241379310344829</v>
      </c>
      <c r="G112" s="181" t="str">
        <f t="shared" si="530"/>
        <v>RER</v>
      </c>
      <c r="H112" s="128">
        <f t="shared" si="531"/>
        <v>421.37776919277519</v>
      </c>
      <c r="I112" s="128">
        <f t="shared" si="531"/>
        <v>388.36490360966854</v>
      </c>
      <c r="J112" s="128">
        <f t="shared" si="531"/>
        <v>386.64273053996163</v>
      </c>
      <c r="K112" s="128">
        <f t="shared" si="531"/>
        <v>573.69417161493664</v>
      </c>
      <c r="L112" s="128">
        <f t="shared" si="531"/>
        <v>373.98753882374848</v>
      </c>
      <c r="M112" s="128">
        <f t="shared" si="531"/>
        <v>377.5734671647707</v>
      </c>
      <c r="N112" s="128">
        <f t="shared" si="531"/>
        <v>301.80843933507487</v>
      </c>
      <c r="O112" s="128">
        <f t="shared" si="531"/>
        <v>264.49499403620405</v>
      </c>
      <c r="P112" s="128">
        <f t="shared" si="531"/>
        <v>826.61783489296795</v>
      </c>
      <c r="Q112" s="128">
        <f t="shared" si="531"/>
        <v>761.58256356322249</v>
      </c>
      <c r="R112" s="128">
        <f t="shared" si="531"/>
        <v>758.57568590761889</v>
      </c>
      <c r="S112" s="128">
        <f t="shared" si="531"/>
        <v>1117.4014680446228</v>
      </c>
      <c r="T112" s="128">
        <f t="shared" si="531"/>
        <v>733.45530989358235</v>
      </c>
      <c r="U112" s="128">
        <f t="shared" si="531"/>
        <v>740.67353987644333</v>
      </c>
      <c r="V112" s="128">
        <f t="shared" si="531"/>
        <v>557.24349409813863</v>
      </c>
      <c r="W112" s="129">
        <f t="shared" si="531"/>
        <v>336.18587877048833</v>
      </c>
      <c r="Y112" s="224">
        <f t="shared" si="547"/>
        <v>0</v>
      </c>
      <c r="Z112" s="225">
        <f t="shared" si="547"/>
        <v>0</v>
      </c>
      <c r="AA112" s="225">
        <f t="shared" si="547"/>
        <v>0</v>
      </c>
      <c r="AB112" s="181" t="str">
        <f t="shared" si="548"/>
        <v>RER</v>
      </c>
      <c r="AC112" s="128">
        <f t="shared" si="533"/>
        <v>294.01575560752889</v>
      </c>
      <c r="AD112" s="128">
        <f t="shared" si="533"/>
        <v>300.88064566115889</v>
      </c>
      <c r="AE112" s="128">
        <f t="shared" si="533"/>
        <v>293.53642803802632</v>
      </c>
      <c r="AF112" s="128">
        <f t="shared" si="533"/>
        <v>349.5122851892142</v>
      </c>
      <c r="AG112" s="128">
        <f t="shared" si="533"/>
        <v>298.11384217349911</v>
      </c>
      <c r="AH112" s="128">
        <f t="shared" si="533"/>
        <v>293.10798798446405</v>
      </c>
      <c r="AI112" s="128">
        <f t="shared" si="533"/>
        <v>234.01738941198485</v>
      </c>
      <c r="AJ112" s="128">
        <f t="shared" si="533"/>
        <v>453.21556792399235</v>
      </c>
      <c r="AK112" s="128">
        <f t="shared" si="533"/>
        <v>564.37702396665816</v>
      </c>
      <c r="AL112" s="128">
        <f t="shared" si="533"/>
        <v>577.85975339169147</v>
      </c>
      <c r="AM112" s="128">
        <f t="shared" si="533"/>
        <v>563.83531815180936</v>
      </c>
      <c r="AN112" s="128">
        <f t="shared" si="533"/>
        <v>185.68176066419829</v>
      </c>
      <c r="AO112" s="128">
        <f t="shared" si="533"/>
        <v>572.72421811364723</v>
      </c>
      <c r="AP112" s="128">
        <f t="shared" si="533"/>
        <v>562.9168805657248</v>
      </c>
      <c r="AQ112" s="128">
        <f t="shared" si="533"/>
        <v>362.15051715091516</v>
      </c>
      <c r="AR112" s="129">
        <f t="shared" si="533"/>
        <v>523.26592449063105</v>
      </c>
      <c r="AT112" s="224">
        <f t="shared" si="549"/>
        <v>0.17</v>
      </c>
      <c r="AU112" s="225">
        <f t="shared" si="549"/>
        <v>0</v>
      </c>
      <c r="AV112" s="225">
        <f t="shared" si="549"/>
        <v>0.48571428571428577</v>
      </c>
      <c r="AW112" s="181" t="str">
        <f t="shared" si="550"/>
        <v>RER</v>
      </c>
      <c r="AX112" s="128">
        <f t="shared" si="535"/>
        <v>95.783437261909881</v>
      </c>
      <c r="AY112" s="128">
        <f t="shared" si="535"/>
        <v>94.552287682707941</v>
      </c>
      <c r="AZ112" s="128">
        <f t="shared" si="535"/>
        <v>91.597528692623357</v>
      </c>
      <c r="BA112" s="128">
        <f t="shared" si="535"/>
        <v>160.84969252273174</v>
      </c>
      <c r="BB112" s="128">
        <f t="shared" si="535"/>
        <v>91.84375860846373</v>
      </c>
      <c r="BC112" s="128">
        <f t="shared" si="535"/>
        <v>91.105068860942566</v>
      </c>
      <c r="BD112" s="128">
        <f t="shared" si="535"/>
        <v>310.7077386760152</v>
      </c>
      <c r="BE112" s="128">
        <f t="shared" si="535"/>
        <v>334.80192914739126</v>
      </c>
      <c r="BF112" s="128">
        <f t="shared" si="535"/>
        <v>186.64227620701212</v>
      </c>
      <c r="BG112" s="128">
        <f t="shared" si="535"/>
        <v>184.17997704860824</v>
      </c>
      <c r="BH112" s="128">
        <f t="shared" si="535"/>
        <v>178.51668898427937</v>
      </c>
      <c r="BI112" s="128">
        <f t="shared" si="535"/>
        <v>309.76236391711808</v>
      </c>
      <c r="BJ112" s="128">
        <f t="shared" si="535"/>
        <v>179.00914881596017</v>
      </c>
      <c r="BK112" s="128">
        <f t="shared" si="535"/>
        <v>177.28553940507743</v>
      </c>
      <c r="BL112" s="128">
        <f t="shared" si="535"/>
        <v>597.52568255276117</v>
      </c>
      <c r="BM112" s="129">
        <f t="shared" si="535"/>
        <v>507.19771358825307</v>
      </c>
      <c r="BO112" s="224">
        <f t="shared" si="551"/>
        <v>0.02</v>
      </c>
      <c r="BP112" s="225">
        <f t="shared" si="551"/>
        <v>0</v>
      </c>
      <c r="BQ112" s="225">
        <f t="shared" si="551"/>
        <v>3.5087719298245612E-2</v>
      </c>
      <c r="BR112" s="181" t="str">
        <f t="shared" si="552"/>
        <v>RER</v>
      </c>
      <c r="BS112" s="128">
        <f t="shared" si="537"/>
        <v>7.6038875885459021</v>
      </c>
      <c r="BT112" s="128">
        <f t="shared" si="537"/>
        <v>9.1582139322883336</v>
      </c>
      <c r="BU112" s="128">
        <f t="shared" si="537"/>
        <v>6.8282633536486861</v>
      </c>
      <c r="BV112" s="128">
        <f t="shared" si="537"/>
        <v>11.797106108458962</v>
      </c>
      <c r="BW112" s="128">
        <f t="shared" si="537"/>
        <v>8.6334364241535138</v>
      </c>
      <c r="BX112" s="128">
        <f t="shared" si="537"/>
        <v>6.745160757052556</v>
      </c>
      <c r="BY112" s="128">
        <f t="shared" si="537"/>
        <v>48.896470807361204</v>
      </c>
      <c r="BZ112" s="128">
        <f t="shared" si="537"/>
        <v>68.337349771652868</v>
      </c>
      <c r="CA112" s="128">
        <f t="shared" si="537"/>
        <v>14.459851807726629</v>
      </c>
      <c r="CB112" s="128">
        <f t="shared" si="537"/>
        <v>17.419227608733262</v>
      </c>
      <c r="CC112" s="128">
        <f t="shared" si="537"/>
        <v>12.99170593452833</v>
      </c>
      <c r="CD112" s="128">
        <f t="shared" si="537"/>
        <v>19.661843514098273</v>
      </c>
      <c r="CE112" s="128">
        <f t="shared" si="537"/>
        <v>16.420457512605697</v>
      </c>
      <c r="CF112" s="128">
        <f t="shared" si="537"/>
        <v>12.825500741336075</v>
      </c>
      <c r="CG112" s="128">
        <f t="shared" si="537"/>
        <v>68.697990253017593</v>
      </c>
      <c r="CH112" s="129">
        <f t="shared" si="537"/>
        <v>89.637041063209736</v>
      </c>
      <c r="CJ112" s="204"/>
      <c r="CK112" s="209"/>
      <c r="CL112" s="209"/>
      <c r="CM112" s="221"/>
      <c r="CN112" s="161" t="str">
        <f>AB3</f>
        <v>MI, US</v>
      </c>
      <c r="CO112" s="161"/>
      <c r="CP112" s="161"/>
      <c r="CQ112" s="161"/>
      <c r="CR112" s="161"/>
      <c r="CS112" s="161"/>
      <c r="CT112" s="161"/>
      <c r="CU112" s="161"/>
      <c r="CV112" s="161"/>
      <c r="CW112" s="161"/>
      <c r="CX112" s="161"/>
      <c r="CY112" s="161"/>
      <c r="CZ112" s="161"/>
      <c r="DA112" s="161"/>
      <c r="DB112" s="161"/>
      <c r="DC112" s="162"/>
      <c r="DE112" s="190">
        <f t="shared" si="538"/>
        <v>0.1</v>
      </c>
      <c r="DF112" s="183">
        <f t="shared" si="538"/>
        <v>0</v>
      </c>
      <c r="DG112" s="183">
        <f t="shared" si="538"/>
        <v>0.17241379310344829</v>
      </c>
      <c r="DH112" s="181" t="str">
        <f t="shared" si="538"/>
        <v>RER</v>
      </c>
      <c r="DI112" s="128">
        <f t="shared" si="539"/>
        <v>24.099753012877709</v>
      </c>
      <c r="DJ112" s="128">
        <f t="shared" si="539"/>
        <v>23.767342626493193</v>
      </c>
      <c r="DK112" s="128">
        <f t="shared" si="539"/>
        <v>21.689777711589944</v>
      </c>
      <c r="DL112" s="128">
        <f t="shared" si="539"/>
        <v>34.970611430108974</v>
      </c>
      <c r="DM112" s="128">
        <f t="shared" si="539"/>
        <v>22.437701080955119</v>
      </c>
      <c r="DN112" s="128">
        <f t="shared" si="539"/>
        <v>21.440469921801554</v>
      </c>
      <c r="DO112" s="128">
        <f t="shared" si="539"/>
        <v>90.659594731406813</v>
      </c>
      <c r="DP112" s="128">
        <f t="shared" si="539"/>
        <v>189.22659687061562</v>
      </c>
      <c r="DQ112" s="128">
        <f t="shared" si="539"/>
        <v>45.290915144890889</v>
      </c>
      <c r="DR112" s="128">
        <f t="shared" si="539"/>
        <v>44.542991775525714</v>
      </c>
      <c r="DS112" s="128">
        <f t="shared" si="539"/>
        <v>40.720272332103725</v>
      </c>
      <c r="DT112" s="128">
        <f t="shared" si="539"/>
        <v>58.284352383514957</v>
      </c>
      <c r="DU112" s="128">
        <f t="shared" si="539"/>
        <v>42.049913877641806</v>
      </c>
      <c r="DV112" s="128">
        <f t="shared" si="539"/>
        <v>40.221656752526947</v>
      </c>
      <c r="DW112" s="128">
        <f t="shared" si="539"/>
        <v>127.17976747125093</v>
      </c>
      <c r="DX112" s="129">
        <f t="shared" si="539"/>
        <v>181.69967282232494</v>
      </c>
      <c r="DZ112" s="190" t="str">
        <f t="shared" si="512"/>
        <v>-</v>
      </c>
      <c r="EA112" s="183">
        <f t="shared" si="512"/>
        <v>0</v>
      </c>
      <c r="EB112" s="183">
        <f t="shared" si="512"/>
        <v>6.6590625324578406E-2</v>
      </c>
      <c r="EC112" s="181" t="str">
        <f>EC104</f>
        <v>RER</v>
      </c>
      <c r="ED112" s="128">
        <f t="shared" si="540"/>
        <v>3.2198285222969036</v>
      </c>
      <c r="EE112" s="128">
        <f t="shared" si="540"/>
        <v>3.2492037644368095</v>
      </c>
      <c r="EF112" s="128">
        <f t="shared" si="540"/>
        <v>3.1337122300172844</v>
      </c>
      <c r="EG112" s="128">
        <f t="shared" si="540"/>
        <v>1.1367107891972925</v>
      </c>
      <c r="EH112" s="128">
        <f t="shared" si="540"/>
        <v>3.2028855448683946</v>
      </c>
      <c r="EI112" s="128">
        <f t="shared" si="540"/>
        <v>3.1075831967568126</v>
      </c>
      <c r="EJ112" s="128">
        <f t="shared" si="540"/>
        <v>5.912800213985661</v>
      </c>
      <c r="EK112" s="128">
        <f t="shared" si="540"/>
        <v>8.5442257976550486</v>
      </c>
      <c r="EL112" s="128">
        <f t="shared" si="540"/>
        <v>5.0624948103575749</v>
      </c>
      <c r="EM112" s="128">
        <f t="shared" si="540"/>
        <v>5.0698581674151812</v>
      </c>
      <c r="EN112" s="128">
        <f t="shared" si="540"/>
        <v>4.8968408564919761</v>
      </c>
      <c r="EO112" s="128">
        <f t="shared" si="540"/>
        <v>2.0601371508917632</v>
      </c>
      <c r="EP112" s="128">
        <f t="shared" si="540"/>
        <v>4.9770286924627998</v>
      </c>
      <c r="EQ112" s="128">
        <f t="shared" si="540"/>
        <v>4.8495768308390828</v>
      </c>
      <c r="ER112" s="128">
        <f t="shared" si="540"/>
        <v>9.4929370144806562</v>
      </c>
      <c r="ES112" s="129">
        <f t="shared" si="540"/>
        <v>12.50074703335445</v>
      </c>
      <c r="EU112" s="190" t="str">
        <f t="shared" si="515"/>
        <v>-</v>
      </c>
      <c r="EV112" s="183">
        <f t="shared" si="515"/>
        <v>0</v>
      </c>
      <c r="EW112" s="183">
        <f t="shared" si="515"/>
        <v>7.8815094243385508E-2</v>
      </c>
      <c r="EX112" s="181" t="str">
        <f>EX104</f>
        <v>RER</v>
      </c>
      <c r="EY112" s="128">
        <f t="shared" si="553"/>
        <v>31.117978495189458</v>
      </c>
      <c r="EZ112" s="128">
        <f t="shared" si="541"/>
        <v>31.162976096625698</v>
      </c>
      <c r="FA112" s="128">
        <f t="shared" si="541"/>
        <v>30.569581732278465</v>
      </c>
      <c r="FB112" s="128">
        <f t="shared" si="541"/>
        <v>9.455735864495173</v>
      </c>
      <c r="FC112" s="128">
        <f t="shared" si="541"/>
        <v>30.758025647016886</v>
      </c>
      <c r="FD112" s="128">
        <f t="shared" si="541"/>
        <v>30.5807373344235</v>
      </c>
      <c r="FE112" s="128">
        <f t="shared" si="541"/>
        <v>37.746241350674822</v>
      </c>
      <c r="FF112" s="128">
        <f t="shared" si="541"/>
        <v>89.887981595081015</v>
      </c>
      <c r="FG112" s="128">
        <f t="shared" si="541"/>
        <v>42.468952081504817</v>
      </c>
      <c r="FH112" s="128">
        <f t="shared" si="541"/>
        <v>42.589364768122032</v>
      </c>
      <c r="FI112" s="128">
        <f t="shared" si="541"/>
        <v>41.602710382277884</v>
      </c>
      <c r="FJ112" s="128">
        <f t="shared" si="541"/>
        <v>17.504992610554936</v>
      </c>
      <c r="FK112" s="128">
        <f t="shared" si="541"/>
        <v>41.949448140993397</v>
      </c>
      <c r="FL112" s="128">
        <f t="shared" si="541"/>
        <v>41.566888712230018</v>
      </c>
      <c r="FM112" s="128">
        <f t="shared" si="541"/>
        <v>53.332100469400267</v>
      </c>
      <c r="FN112" s="129">
        <f t="shared" si="541"/>
        <v>101.43070009940497</v>
      </c>
      <c r="FP112" s="190">
        <f t="shared" si="542"/>
        <v>0</v>
      </c>
      <c r="FQ112" s="183">
        <f t="shared" si="542"/>
        <v>0</v>
      </c>
      <c r="FR112" s="183">
        <f t="shared" si="542"/>
        <v>0</v>
      </c>
      <c r="FS112" s="181" t="str">
        <f t="shared" si="542"/>
        <v>RER</v>
      </c>
      <c r="FT112" s="128">
        <f t="shared" si="543"/>
        <v>57.913276205658633</v>
      </c>
      <c r="FU112" s="128">
        <f t="shared" si="543"/>
        <v>56.994017853187863</v>
      </c>
      <c r="FV112" s="128">
        <f t="shared" si="543"/>
        <v>52.213874420339856</v>
      </c>
      <c r="FW112" s="128">
        <f t="shared" si="543"/>
        <v>80.124856147233672</v>
      </c>
      <c r="FX112" s="128">
        <f t="shared" si="543"/>
        <v>53.868539454787232</v>
      </c>
      <c r="FY112" s="128">
        <f t="shared" si="543"/>
        <v>51.662319408857392</v>
      </c>
      <c r="FZ112" s="128">
        <f t="shared" si="543"/>
        <v>166.85802214653998</v>
      </c>
      <c r="GA112" s="128">
        <f t="shared" si="543"/>
        <v>347.73275761574575</v>
      </c>
      <c r="GB112" s="128">
        <f t="shared" si="543"/>
        <v>107.00167222759787</v>
      </c>
      <c r="GC112" s="128">
        <f t="shared" si="543"/>
        <v>105.34700719315047</v>
      </c>
      <c r="GD112" s="128">
        <f t="shared" si="543"/>
        <v>96.522127009431074</v>
      </c>
      <c r="GE112" s="128">
        <f t="shared" si="543"/>
        <v>37.391599535375711</v>
      </c>
      <c r="GF112" s="128">
        <f t="shared" si="543"/>
        <v>99.647605407831691</v>
      </c>
      <c r="GG112" s="128">
        <f t="shared" si="543"/>
        <v>95.419016986466147</v>
      </c>
      <c r="GH112" s="128">
        <f t="shared" si="543"/>
        <v>234.19434351494976</v>
      </c>
      <c r="GI112" s="129">
        <f t="shared" si="543"/>
        <v>333.85113357366538</v>
      </c>
      <c r="GK112" s="190" t="str">
        <f t="shared" si="521"/>
        <v>-</v>
      </c>
      <c r="GL112" s="183">
        <f t="shared" si="521"/>
        <v>0</v>
      </c>
      <c r="GM112" s="183">
        <f t="shared" si="521"/>
        <v>6.6590625324578406E-2</v>
      </c>
      <c r="GN112" s="181" t="str">
        <f>GN104</f>
        <v>RER</v>
      </c>
      <c r="GO112" s="128">
        <f t="shared" si="554"/>
        <v>4.0935125924213871</v>
      </c>
      <c r="GP112" s="128">
        <f t="shared" si="544"/>
        <v>4.1157599434671548</v>
      </c>
      <c r="GQ112" s="128">
        <f t="shared" si="544"/>
        <v>3.9822758371925442</v>
      </c>
      <c r="GR112" s="128">
        <f t="shared" si="544"/>
        <v>0.28940095818703743</v>
      </c>
      <c r="GS112" s="128">
        <f t="shared" si="544"/>
        <v>4.0267705392840822</v>
      </c>
      <c r="GT112" s="128">
        <f t="shared" si="544"/>
        <v>3.9822758371925442</v>
      </c>
      <c r="GU112" s="128">
        <f t="shared" si="544"/>
        <v>5.9701717288212448</v>
      </c>
      <c r="GV112" s="128">
        <f t="shared" si="544"/>
        <v>5.6876857811789634</v>
      </c>
      <c r="GW112" s="128">
        <f t="shared" si="544"/>
        <v>6.0512794844490063</v>
      </c>
      <c r="GX112" s="128">
        <f t="shared" si="544"/>
        <v>6.0735268354947758</v>
      </c>
      <c r="GY112" s="128">
        <f t="shared" si="544"/>
        <v>5.9177953781743966</v>
      </c>
      <c r="GZ112" s="128">
        <f t="shared" si="544"/>
        <v>1.0335748506679907</v>
      </c>
      <c r="HA112" s="128">
        <f t="shared" si="544"/>
        <v>5.9845374313117015</v>
      </c>
      <c r="HB112" s="128">
        <f t="shared" si="544"/>
        <v>5.8955480271286271</v>
      </c>
      <c r="HC112" s="128">
        <f t="shared" si="544"/>
        <v>8.4635212789411156</v>
      </c>
      <c r="HD112" s="129">
        <f t="shared" si="544"/>
        <v>7.4604491632430143</v>
      </c>
      <c r="HF112" s="190" t="str">
        <f t="shared" si="524"/>
        <v>-</v>
      </c>
      <c r="HG112" s="183">
        <f t="shared" si="524"/>
        <v>0</v>
      </c>
      <c r="HH112" s="183">
        <f t="shared" si="524"/>
        <v>7.8815094243385508E-2</v>
      </c>
      <c r="HI112" s="181" t="str">
        <f>HI104</f>
        <v>RER</v>
      </c>
      <c r="HJ112" s="128">
        <f t="shared" si="555"/>
        <v>1.4803758175038395</v>
      </c>
      <c r="HK112" s="128">
        <f t="shared" si="545"/>
        <v>1.4609093853387922</v>
      </c>
      <c r="HL112" s="128">
        <f t="shared" si="545"/>
        <v>1.5007692226291272</v>
      </c>
      <c r="HM112" s="128">
        <f t="shared" si="545"/>
        <v>1.3672851163545168</v>
      </c>
      <c r="HN112" s="128">
        <f t="shared" si="545"/>
        <v>1.4803758175038395</v>
      </c>
      <c r="HO112" s="128">
        <f t="shared" si="545"/>
        <v>1.5016961955893673</v>
      </c>
      <c r="HP112" s="128">
        <f t="shared" si="545"/>
        <v>3.1292092544265464</v>
      </c>
      <c r="HQ112" s="128">
        <f t="shared" si="545"/>
        <v>3.0775293882483652</v>
      </c>
      <c r="HR112" s="128">
        <f t="shared" si="545"/>
        <v>2.4212533721477949</v>
      </c>
      <c r="HS112" s="128">
        <f t="shared" si="545"/>
        <v>2.4203263991875543</v>
      </c>
      <c r="HT112" s="128">
        <f t="shared" si="545"/>
        <v>2.4611132094381301</v>
      </c>
      <c r="HU112" s="128">
        <f t="shared" si="545"/>
        <v>1.3672851163545168</v>
      </c>
      <c r="HV112" s="128">
        <f t="shared" si="545"/>
        <v>2.4212533721477949</v>
      </c>
      <c r="HW112" s="128">
        <f t="shared" si="545"/>
        <v>2.4611132094381301</v>
      </c>
      <c r="HX112" s="128">
        <f t="shared" si="545"/>
        <v>3.7885745820677283</v>
      </c>
      <c r="HY112" s="129">
        <f t="shared" si="545"/>
        <v>3.6062483996896604</v>
      </c>
      <c r="IA112" s="190" t="str">
        <f t="shared" si="527"/>
        <v>-</v>
      </c>
      <c r="IB112" s="183">
        <f t="shared" si="527"/>
        <v>0</v>
      </c>
      <c r="IC112" s="183">
        <f t="shared" si="527"/>
        <v>7.8815094243385508E-2</v>
      </c>
      <c r="ID112" s="181" t="str">
        <f>ID104</f>
        <v>RER</v>
      </c>
      <c r="IE112" s="104">
        <f t="shared" si="556"/>
        <v>1.0326478777077504</v>
      </c>
      <c r="IF112" s="104">
        <f t="shared" si="546"/>
        <v>1.0400636613896732</v>
      </c>
      <c r="IG112" s="104">
        <f t="shared" si="546"/>
        <v>1.0039117159402993</v>
      </c>
      <c r="IH112" s="104">
        <f t="shared" si="546"/>
        <v>0</v>
      </c>
      <c r="II112" s="104">
        <f t="shared" si="546"/>
        <v>1.0215242021848661</v>
      </c>
      <c r="IJ112" s="104">
        <f t="shared" si="546"/>
        <v>0.99556895929813627</v>
      </c>
      <c r="IK112" s="104">
        <f t="shared" si="546"/>
        <v>1.3246443601834605</v>
      </c>
      <c r="IL112" s="104">
        <f t="shared" si="546"/>
        <v>1.480508875439313</v>
      </c>
      <c r="IM112" s="104">
        <f t="shared" si="546"/>
        <v>1.7167539223651287</v>
      </c>
      <c r="IN112" s="104">
        <f t="shared" si="546"/>
        <v>1.7362203545301762</v>
      </c>
      <c r="IO112" s="104">
        <f t="shared" si="546"/>
        <v>1.6574276529097463</v>
      </c>
      <c r="IP112" s="104">
        <f t="shared" si="546"/>
        <v>0</v>
      </c>
      <c r="IQ112" s="104">
        <f t="shared" si="546"/>
        <v>1.698214463160322</v>
      </c>
      <c r="IR112" s="104">
        <f t="shared" si="546"/>
        <v>1.64074213962542</v>
      </c>
      <c r="IS112" s="104">
        <f t="shared" si="546"/>
        <v>2.3127975357996742</v>
      </c>
      <c r="IT112" s="104">
        <f t="shared" si="546"/>
        <v>2.2764237747388898</v>
      </c>
    </row>
    <row r="113" spans="4:254" x14ac:dyDescent="0.2">
      <c r="D113" s="204"/>
      <c r="E113" s="209"/>
      <c r="F113" s="209"/>
      <c r="G113" s="157"/>
      <c r="H113" s="161" t="str">
        <f>G3</f>
        <v>JP</v>
      </c>
      <c r="I113" s="161"/>
      <c r="J113" s="161"/>
      <c r="K113" s="161"/>
      <c r="L113" s="161"/>
      <c r="M113" s="161"/>
      <c r="N113" s="161"/>
      <c r="O113" s="161"/>
      <c r="P113" s="161"/>
      <c r="Q113" s="161"/>
      <c r="R113" s="161"/>
      <c r="S113" s="161"/>
      <c r="T113" s="161"/>
      <c r="U113" s="161"/>
      <c r="V113" s="161"/>
      <c r="W113" s="162"/>
      <c r="Y113" s="204"/>
      <c r="Z113" s="209"/>
      <c r="AA113" s="209"/>
      <c r="AB113" s="221"/>
      <c r="AC113" s="161" t="str">
        <f>H113</f>
        <v>JP</v>
      </c>
      <c r="AD113" s="161"/>
      <c r="AE113" s="161"/>
      <c r="AF113" s="161"/>
      <c r="AG113" s="161"/>
      <c r="AH113" s="161"/>
      <c r="AI113" s="161"/>
      <c r="AJ113" s="161"/>
      <c r="AK113" s="161"/>
      <c r="AL113" s="161"/>
      <c r="AM113" s="161"/>
      <c r="AN113" s="161"/>
      <c r="AO113" s="161"/>
      <c r="AP113" s="161"/>
      <c r="AQ113" s="161"/>
      <c r="AR113" s="162"/>
      <c r="AT113" s="204"/>
      <c r="AU113" s="209"/>
      <c r="AV113" s="209"/>
      <c r="AW113" s="221"/>
      <c r="AX113" s="161" t="str">
        <f>AC113</f>
        <v>JP</v>
      </c>
      <c r="AY113" s="161"/>
      <c r="AZ113" s="161"/>
      <c r="BA113" s="161"/>
      <c r="BB113" s="161"/>
      <c r="BC113" s="161"/>
      <c r="BD113" s="161"/>
      <c r="BE113" s="161"/>
      <c r="BF113" s="161"/>
      <c r="BG113" s="161"/>
      <c r="BH113" s="161"/>
      <c r="BI113" s="161"/>
      <c r="BJ113" s="161"/>
      <c r="BK113" s="161"/>
      <c r="BL113" s="161"/>
      <c r="BM113" s="162"/>
      <c r="BO113" s="204"/>
      <c r="BP113" s="209"/>
      <c r="BQ113" s="209"/>
      <c r="BR113" s="221"/>
      <c r="BS113" s="161" t="str">
        <f>AX113</f>
        <v>JP</v>
      </c>
      <c r="BT113" s="161"/>
      <c r="BU113" s="161"/>
      <c r="BV113" s="161"/>
      <c r="BW113" s="161"/>
      <c r="BX113" s="161"/>
      <c r="BY113" s="161"/>
      <c r="BZ113" s="161"/>
      <c r="CA113" s="161"/>
      <c r="CB113" s="161"/>
      <c r="CC113" s="161"/>
      <c r="CD113" s="161"/>
      <c r="CE113" s="161"/>
      <c r="CF113" s="161"/>
      <c r="CG113" s="161"/>
      <c r="CH113" s="162"/>
      <c r="CJ113" s="120"/>
      <c r="CM113" s="179" t="str">
        <f>CM102</f>
        <v>Sea (km)</v>
      </c>
      <c r="CN113" s="170" t="str">
        <f>CN102</f>
        <v>BEV-100 PC</v>
      </c>
      <c r="CO113" s="170"/>
      <c r="CP113" s="170"/>
      <c r="CQ113" s="170"/>
      <c r="CR113" s="170"/>
      <c r="CS113" s="170"/>
      <c r="CT113" s="170"/>
      <c r="CU113" s="170"/>
      <c r="CV113" s="170" t="str">
        <f>CV102</f>
        <v>BEV-200 PC</v>
      </c>
      <c r="CW113" s="170"/>
      <c r="CX113" s="170"/>
      <c r="CY113" s="170"/>
      <c r="CZ113" s="170"/>
      <c r="DA113" s="170"/>
      <c r="DB113" s="170"/>
      <c r="DC113" s="171"/>
      <c r="DE113" s="204"/>
      <c r="DF113" s="209"/>
      <c r="DG113" s="209"/>
      <c r="DH113" s="157"/>
      <c r="DI113" s="161" t="str">
        <f>D6</f>
        <v>JP</v>
      </c>
      <c r="DJ113" s="161"/>
      <c r="DK113" s="161"/>
      <c r="DL113" s="161"/>
      <c r="DM113" s="161"/>
      <c r="DN113" s="161"/>
      <c r="DO113" s="161"/>
      <c r="DP113" s="161"/>
      <c r="DQ113" s="161"/>
      <c r="DR113" s="161"/>
      <c r="DS113" s="161"/>
      <c r="DT113" s="161"/>
      <c r="DU113" s="161"/>
      <c r="DV113" s="161"/>
      <c r="DW113" s="161"/>
      <c r="DX113" s="162"/>
      <c r="DY113" s="186"/>
      <c r="DZ113" s="204"/>
      <c r="EA113" s="209"/>
      <c r="EB113" s="209"/>
      <c r="EC113" s="157"/>
      <c r="ED113" s="161" t="str">
        <f>CN112</f>
        <v>MI, US</v>
      </c>
      <c r="EE113" s="161"/>
      <c r="EF113" s="161"/>
      <c r="EG113" s="161"/>
      <c r="EH113" s="161"/>
      <c r="EI113" s="161"/>
      <c r="EJ113" s="161"/>
      <c r="EK113" s="161"/>
      <c r="EL113" s="161"/>
      <c r="EM113" s="161"/>
      <c r="EN113" s="161"/>
      <c r="EO113" s="161"/>
      <c r="EP113" s="161"/>
      <c r="EQ113" s="161"/>
      <c r="ER113" s="161"/>
      <c r="ES113" s="162"/>
      <c r="EU113" s="204"/>
      <c r="EV113" s="209"/>
      <c r="EW113" s="209"/>
      <c r="EX113" s="157"/>
      <c r="EY113" s="161" t="str">
        <f>CM95</f>
        <v>MI, US</v>
      </c>
      <c r="EZ113" s="161"/>
      <c r="FA113" s="161"/>
      <c r="FB113" s="161"/>
      <c r="FC113" s="161"/>
      <c r="FD113" s="161"/>
      <c r="FE113" s="161"/>
      <c r="FF113" s="161"/>
      <c r="FG113" s="161"/>
      <c r="FH113" s="161"/>
      <c r="FI113" s="161"/>
      <c r="FJ113" s="161"/>
      <c r="FK113" s="161"/>
      <c r="FL113" s="161"/>
      <c r="FM113" s="161"/>
      <c r="FN113" s="162"/>
      <c r="FP113" s="204"/>
      <c r="FQ113" s="209"/>
      <c r="FR113" s="209"/>
      <c r="FS113" s="157"/>
      <c r="FT113" s="161" t="str">
        <f>DI113</f>
        <v>JP</v>
      </c>
      <c r="FU113" s="161"/>
      <c r="FV113" s="161"/>
      <c r="FW113" s="161"/>
      <c r="FX113" s="161"/>
      <c r="FY113" s="161"/>
      <c r="FZ113" s="161"/>
      <c r="GA113" s="161"/>
      <c r="GB113" s="161"/>
      <c r="GC113" s="161"/>
      <c r="GD113" s="161"/>
      <c r="GE113" s="161"/>
      <c r="GF113" s="161"/>
      <c r="GG113" s="161"/>
      <c r="GH113" s="161"/>
      <c r="GI113" s="162"/>
      <c r="GK113" s="204"/>
      <c r="GL113" s="209"/>
      <c r="GM113" s="209"/>
      <c r="GN113" s="157"/>
      <c r="GO113" s="161" t="str">
        <f>ED113</f>
        <v>MI, US</v>
      </c>
      <c r="GP113" s="161"/>
      <c r="GQ113" s="161"/>
      <c r="GR113" s="161"/>
      <c r="GS113" s="161"/>
      <c r="GT113" s="161"/>
      <c r="GU113" s="161"/>
      <c r="GV113" s="161"/>
      <c r="GW113" s="161"/>
      <c r="GX113" s="161"/>
      <c r="GY113" s="161"/>
      <c r="GZ113" s="161"/>
      <c r="HA113" s="161"/>
      <c r="HB113" s="161"/>
      <c r="HC113" s="161"/>
      <c r="HD113" s="162"/>
      <c r="HF113" s="204"/>
      <c r="HG113" s="209"/>
      <c r="HH113" s="209"/>
      <c r="HI113" s="157"/>
      <c r="HJ113" s="161" t="str">
        <f>EY113</f>
        <v>MI, US</v>
      </c>
      <c r="HK113" s="161"/>
      <c r="HL113" s="161"/>
      <c r="HM113" s="161"/>
      <c r="HN113" s="161"/>
      <c r="HO113" s="161"/>
      <c r="HP113" s="161"/>
      <c r="HQ113" s="161"/>
      <c r="HR113" s="161"/>
      <c r="HS113" s="161"/>
      <c r="HT113" s="161"/>
      <c r="HU113" s="161"/>
      <c r="HV113" s="161"/>
      <c r="HW113" s="161"/>
      <c r="HX113" s="161"/>
      <c r="HY113" s="162"/>
      <c r="IA113" s="204"/>
      <c r="IB113" s="209"/>
      <c r="IC113" s="209"/>
      <c r="ID113" s="157"/>
      <c r="IE113" s="161" t="str">
        <f>HJ113</f>
        <v>MI, US</v>
      </c>
      <c r="IF113" s="161"/>
      <c r="IG113" s="161"/>
      <c r="IH113" s="161"/>
      <c r="II113" s="161"/>
      <c r="IJ113" s="161"/>
      <c r="IK113" s="161"/>
      <c r="IL113" s="161"/>
      <c r="IM113" s="161"/>
      <c r="IN113" s="161"/>
      <c r="IO113" s="161"/>
      <c r="IP113" s="161"/>
      <c r="IQ113" s="161"/>
      <c r="IR113" s="161"/>
      <c r="IS113" s="161"/>
      <c r="IT113" s="162"/>
    </row>
    <row r="114" spans="4:254" x14ac:dyDescent="0.2">
      <c r="D114" s="120"/>
      <c r="G114" s="159" t="str">
        <f>G106</f>
        <v>Sea (km)</v>
      </c>
      <c r="H114" s="170" t="str">
        <f>H106</f>
        <v>BEV-100 PC</v>
      </c>
      <c r="I114" s="170"/>
      <c r="J114" s="170"/>
      <c r="K114" s="170"/>
      <c r="L114" s="170"/>
      <c r="M114" s="170"/>
      <c r="N114" s="170"/>
      <c r="O114" s="170"/>
      <c r="P114" s="170" t="str">
        <f>P106</f>
        <v>BEV-200 PC</v>
      </c>
      <c r="Q114" s="170"/>
      <c r="R114" s="170"/>
      <c r="S114" s="170"/>
      <c r="T114" s="170"/>
      <c r="U114" s="170"/>
      <c r="V114" s="170"/>
      <c r="W114" s="171"/>
      <c r="Y114" s="120"/>
      <c r="AB114" s="179" t="str">
        <f>G114</f>
        <v>Sea (km)</v>
      </c>
      <c r="AC114" s="170" t="str">
        <f>H114</f>
        <v>BEV-100 PC</v>
      </c>
      <c r="AD114" s="170"/>
      <c r="AE114" s="170"/>
      <c r="AF114" s="170"/>
      <c r="AG114" s="170"/>
      <c r="AH114" s="170"/>
      <c r="AI114" s="170"/>
      <c r="AJ114" s="170"/>
      <c r="AK114" s="170" t="str">
        <f>P114</f>
        <v>BEV-200 PC</v>
      </c>
      <c r="AL114" s="170"/>
      <c r="AM114" s="170"/>
      <c r="AN114" s="170"/>
      <c r="AO114" s="170"/>
      <c r="AP114" s="170"/>
      <c r="AQ114" s="170"/>
      <c r="AR114" s="171"/>
      <c r="AT114" s="120"/>
      <c r="AW114" s="179" t="str">
        <f>AB114</f>
        <v>Sea (km)</v>
      </c>
      <c r="AX114" s="170" t="str">
        <f>AC114</f>
        <v>BEV-100 PC</v>
      </c>
      <c r="AY114" s="170"/>
      <c r="AZ114" s="170"/>
      <c r="BA114" s="170"/>
      <c r="BB114" s="170"/>
      <c r="BC114" s="170"/>
      <c r="BD114" s="170"/>
      <c r="BE114" s="170"/>
      <c r="BF114" s="170" t="str">
        <f>AK114</f>
        <v>BEV-200 PC</v>
      </c>
      <c r="BG114" s="170"/>
      <c r="BH114" s="170"/>
      <c r="BI114" s="170"/>
      <c r="BJ114" s="170"/>
      <c r="BK114" s="170"/>
      <c r="BL114" s="170"/>
      <c r="BM114" s="171"/>
      <c r="BO114" s="120"/>
      <c r="BR114" s="179" t="str">
        <f>AW114</f>
        <v>Sea (km)</v>
      </c>
      <c r="BS114" s="170" t="str">
        <f>AX114</f>
        <v>BEV-100 PC</v>
      </c>
      <c r="BT114" s="170"/>
      <c r="BU114" s="170"/>
      <c r="BV114" s="170"/>
      <c r="BW114" s="170"/>
      <c r="BX114" s="170"/>
      <c r="BY114" s="170"/>
      <c r="BZ114" s="170"/>
      <c r="CA114" s="170" t="str">
        <f>BF114</f>
        <v>BEV-200 PC</v>
      </c>
      <c r="CB114" s="170"/>
      <c r="CC114" s="170"/>
      <c r="CD114" s="170"/>
      <c r="CE114" s="170"/>
      <c r="CF114" s="170"/>
      <c r="CG114" s="170"/>
      <c r="CH114" s="171"/>
      <c r="CJ114" s="174" t="s">
        <v>271</v>
      </c>
      <c r="CK114" s="179" t="s">
        <v>313</v>
      </c>
      <c r="CL114" s="179" t="s">
        <v>315</v>
      </c>
      <c r="CM114" s="179" t="str">
        <f>CM103</f>
        <v>Cell-&gt;Pack (tkm)</v>
      </c>
      <c r="CN114" s="159" t="str">
        <f>CN103</f>
        <v>NMC622</v>
      </c>
      <c r="CO114" s="159" t="str">
        <f t="shared" ref="CO114:DC114" si="557">CO103</f>
        <v>NMC811</v>
      </c>
      <c r="CP114" s="159" t="str">
        <f t="shared" si="557"/>
        <v>NCA (I)</v>
      </c>
      <c r="CQ114" s="159" t="str">
        <f t="shared" si="557"/>
        <v>LFP(II)</v>
      </c>
      <c r="CR114" s="159" t="str">
        <f t="shared" si="557"/>
        <v>NMC955</v>
      </c>
      <c r="CS114" s="159" t="str">
        <f t="shared" si="557"/>
        <v>NCA955</v>
      </c>
      <c r="CT114" s="159" t="str">
        <f t="shared" si="557"/>
        <v>Li-S</v>
      </c>
      <c r="CU114" s="159" t="str">
        <f t="shared" si="557"/>
        <v>Li-air</v>
      </c>
      <c r="CV114" s="159" t="str">
        <f t="shared" si="557"/>
        <v>NMC622</v>
      </c>
      <c r="CW114" s="159" t="str">
        <f t="shared" si="557"/>
        <v>NMC811</v>
      </c>
      <c r="CX114" s="159" t="str">
        <f t="shared" si="557"/>
        <v>NCA (I)</v>
      </c>
      <c r="CY114" s="159" t="str">
        <f t="shared" si="557"/>
        <v>LFP(II)</v>
      </c>
      <c r="CZ114" s="159" t="str">
        <f t="shared" si="557"/>
        <v>NMC955</v>
      </c>
      <c r="DA114" s="159" t="str">
        <f t="shared" si="557"/>
        <v>NCA955</v>
      </c>
      <c r="DB114" s="159" t="str">
        <f t="shared" si="557"/>
        <v>Li-S</v>
      </c>
      <c r="DC114" s="164" t="str">
        <f t="shared" si="557"/>
        <v>Li-air</v>
      </c>
      <c r="DE114" s="120"/>
      <c r="DH114" s="159" t="str">
        <f>DH106</f>
        <v>Sea (km)</v>
      </c>
      <c r="DI114" s="170" t="str">
        <f>DI106</f>
        <v>BEV-100 PC</v>
      </c>
      <c r="DJ114" s="170"/>
      <c r="DK114" s="170"/>
      <c r="DL114" s="170"/>
      <c r="DM114" s="170"/>
      <c r="DN114" s="170"/>
      <c r="DO114" s="170"/>
      <c r="DP114" s="170"/>
      <c r="DQ114" s="170" t="str">
        <f>DQ106</f>
        <v>BEV-200 PC</v>
      </c>
      <c r="DR114" s="170"/>
      <c r="DS114" s="170"/>
      <c r="DT114" s="170"/>
      <c r="DU114" s="170"/>
      <c r="DV114" s="170"/>
      <c r="DW114" s="170"/>
      <c r="DX114" s="171"/>
      <c r="DY114" s="186"/>
      <c r="DZ114" s="120"/>
      <c r="EC114" s="159" t="str">
        <f>EC106</f>
        <v>Sea (km)</v>
      </c>
      <c r="ED114" s="170" t="str">
        <f>ED106</f>
        <v>BEV-100 PC</v>
      </c>
      <c r="EE114" s="170"/>
      <c r="EF114" s="170"/>
      <c r="EG114" s="170"/>
      <c r="EH114" s="170"/>
      <c r="EI114" s="170"/>
      <c r="EJ114" s="170"/>
      <c r="EK114" s="170"/>
      <c r="EL114" s="170" t="str">
        <f>EL106</f>
        <v>BEV-200 PC</v>
      </c>
      <c r="EM114" s="170"/>
      <c r="EN114" s="170"/>
      <c r="EO114" s="170"/>
      <c r="EP114" s="170"/>
      <c r="EQ114" s="170"/>
      <c r="ER114" s="170"/>
      <c r="ES114" s="171"/>
      <c r="EU114" s="120"/>
      <c r="EX114" s="159" t="str">
        <f>EX106</f>
        <v>Sea (km)</v>
      </c>
      <c r="EY114" s="170" t="str">
        <f>EY106</f>
        <v>BEV-100 PC</v>
      </c>
      <c r="EZ114" s="170"/>
      <c r="FA114" s="170"/>
      <c r="FB114" s="170"/>
      <c r="FC114" s="170"/>
      <c r="FD114" s="170"/>
      <c r="FE114" s="170"/>
      <c r="FF114" s="170"/>
      <c r="FG114" s="170" t="str">
        <f>FG106</f>
        <v>BEV-200 PC</v>
      </c>
      <c r="FH114" s="170"/>
      <c r="FI114" s="170"/>
      <c r="FJ114" s="170"/>
      <c r="FK114" s="170"/>
      <c r="FL114" s="170"/>
      <c r="FM114" s="170"/>
      <c r="FN114" s="171"/>
      <c r="FP114" s="120"/>
      <c r="FS114" s="159" t="str">
        <f>FS106</f>
        <v>Sea (km)</v>
      </c>
      <c r="FT114" s="170" t="str">
        <f>FT106</f>
        <v>BEV-100 PC</v>
      </c>
      <c r="FU114" s="170"/>
      <c r="FV114" s="170"/>
      <c r="FW114" s="170"/>
      <c r="FX114" s="170"/>
      <c r="FY114" s="170"/>
      <c r="FZ114" s="170"/>
      <c r="GA114" s="170"/>
      <c r="GB114" s="170" t="str">
        <f>GB106</f>
        <v>BEV-200 PC</v>
      </c>
      <c r="GC114" s="170"/>
      <c r="GD114" s="170"/>
      <c r="GE114" s="170"/>
      <c r="GF114" s="170"/>
      <c r="GG114" s="170"/>
      <c r="GH114" s="170"/>
      <c r="GI114" s="171"/>
      <c r="GK114" s="120"/>
      <c r="GN114" s="159" t="str">
        <f>GN106</f>
        <v>Sea (km)</v>
      </c>
      <c r="GO114" s="170" t="str">
        <f>GO106</f>
        <v>BEV-100 PC</v>
      </c>
      <c r="GP114" s="170"/>
      <c r="GQ114" s="170"/>
      <c r="GR114" s="170"/>
      <c r="GS114" s="170"/>
      <c r="GT114" s="170"/>
      <c r="GU114" s="170"/>
      <c r="GV114" s="170"/>
      <c r="GW114" s="170" t="str">
        <f>GW106</f>
        <v>BEV-200 PC</v>
      </c>
      <c r="GX114" s="170"/>
      <c r="GY114" s="170"/>
      <c r="GZ114" s="170"/>
      <c r="HA114" s="170"/>
      <c r="HB114" s="170"/>
      <c r="HC114" s="170"/>
      <c r="HD114" s="171"/>
      <c r="HF114" s="120"/>
      <c r="HI114" s="159" t="str">
        <f>HI106</f>
        <v>Sea (km)</v>
      </c>
      <c r="HJ114" s="170" t="str">
        <f>HJ106</f>
        <v>BEV-100 PC</v>
      </c>
      <c r="HK114" s="170"/>
      <c r="HL114" s="170"/>
      <c r="HM114" s="170"/>
      <c r="HN114" s="170"/>
      <c r="HO114" s="170"/>
      <c r="HP114" s="170"/>
      <c r="HQ114" s="170"/>
      <c r="HR114" s="170" t="str">
        <f>HR106</f>
        <v>BEV-200 PC</v>
      </c>
      <c r="HS114" s="170"/>
      <c r="HT114" s="170"/>
      <c r="HU114" s="170"/>
      <c r="HV114" s="170"/>
      <c r="HW114" s="170"/>
      <c r="HX114" s="170"/>
      <c r="HY114" s="171"/>
      <c r="IA114" s="120"/>
      <c r="ID114" s="159" t="str">
        <f>ID106</f>
        <v>Sea (km)</v>
      </c>
      <c r="IE114" s="170" t="str">
        <f>IE106</f>
        <v>BEV-100 PC</v>
      </c>
      <c r="IF114" s="170"/>
      <c r="IG114" s="170"/>
      <c r="IH114" s="170"/>
      <c r="II114" s="170"/>
      <c r="IJ114" s="170"/>
      <c r="IK114" s="170"/>
      <c r="IL114" s="170"/>
      <c r="IM114" s="170" t="str">
        <f>IM106</f>
        <v>BEV-200 PC</v>
      </c>
      <c r="IN114" s="170"/>
      <c r="IO114" s="170"/>
      <c r="IP114" s="170"/>
      <c r="IQ114" s="170"/>
      <c r="IR114" s="170"/>
      <c r="IS114" s="170"/>
      <c r="IT114" s="171"/>
    </row>
    <row r="115" spans="4:254" x14ac:dyDescent="0.2">
      <c r="D115" s="163" t="str">
        <f>D107</f>
        <v>BAU</v>
      </c>
      <c r="E115" s="159" t="str">
        <f t="shared" ref="E115:F115" si="558">E107</f>
        <v>Reshoring</v>
      </c>
      <c r="F115" s="159" t="str">
        <f t="shared" si="558"/>
        <v>Ally-shoring</v>
      </c>
      <c r="G115" s="159" t="str">
        <f>G107</f>
        <v>Cathode-&gt;Cell (tkm)</v>
      </c>
      <c r="H115" s="159" t="str">
        <f>H107</f>
        <v>NMC622</v>
      </c>
      <c r="I115" s="159" t="str">
        <f t="shared" ref="I115:O115" si="559">I107</f>
        <v>NMC811</v>
      </c>
      <c r="J115" s="159" t="str">
        <f t="shared" si="559"/>
        <v>NCA (I)</v>
      </c>
      <c r="K115" s="159" t="str">
        <f t="shared" si="559"/>
        <v>LFP(II)</v>
      </c>
      <c r="L115" s="159" t="str">
        <f t="shared" si="559"/>
        <v>NMC955</v>
      </c>
      <c r="M115" s="159" t="str">
        <f t="shared" si="559"/>
        <v>NCA955</v>
      </c>
      <c r="N115" s="159" t="str">
        <f t="shared" si="559"/>
        <v>Li-S</v>
      </c>
      <c r="O115" s="159" t="str">
        <f t="shared" si="559"/>
        <v>Li-air</v>
      </c>
      <c r="P115" s="159" t="str">
        <f>P107</f>
        <v>NMC622</v>
      </c>
      <c r="Q115" s="159" t="str">
        <f t="shared" ref="Q115:W115" si="560">Q107</f>
        <v>NMC811</v>
      </c>
      <c r="R115" s="159" t="str">
        <f t="shared" si="560"/>
        <v>NCA (I)</v>
      </c>
      <c r="S115" s="159" t="str">
        <f t="shared" si="560"/>
        <v>LFP(II)</v>
      </c>
      <c r="T115" s="159" t="str">
        <f t="shared" si="560"/>
        <v>NMC955</v>
      </c>
      <c r="U115" s="159" t="str">
        <f t="shared" si="560"/>
        <v>NCA955</v>
      </c>
      <c r="V115" s="159" t="str">
        <f t="shared" si="560"/>
        <v>Li-S</v>
      </c>
      <c r="W115" s="164" t="str">
        <f t="shared" si="560"/>
        <v>Li-air</v>
      </c>
      <c r="Y115" s="174" t="s">
        <v>271</v>
      </c>
      <c r="Z115" s="179" t="s">
        <v>313</v>
      </c>
      <c r="AA115" s="179" t="s">
        <v>315</v>
      </c>
      <c r="AB115" s="179" t="s">
        <v>334</v>
      </c>
      <c r="AC115" s="159" t="str">
        <f>H115</f>
        <v>NMC622</v>
      </c>
      <c r="AD115" s="159" t="str">
        <f t="shared" ref="AD115:AR115" si="561">I115</f>
        <v>NMC811</v>
      </c>
      <c r="AE115" s="159" t="str">
        <f t="shared" si="561"/>
        <v>NCA (I)</v>
      </c>
      <c r="AF115" s="159" t="str">
        <f t="shared" si="561"/>
        <v>LFP(II)</v>
      </c>
      <c r="AG115" s="159" t="str">
        <f t="shared" si="561"/>
        <v>NMC955</v>
      </c>
      <c r="AH115" s="159" t="str">
        <f t="shared" si="561"/>
        <v>NCA955</v>
      </c>
      <c r="AI115" s="159" t="str">
        <f t="shared" si="561"/>
        <v>Li-S</v>
      </c>
      <c r="AJ115" s="159" t="str">
        <f t="shared" si="561"/>
        <v>Li-air</v>
      </c>
      <c r="AK115" s="159" t="str">
        <f t="shared" si="561"/>
        <v>NMC622</v>
      </c>
      <c r="AL115" s="159" t="str">
        <f t="shared" si="561"/>
        <v>NMC811</v>
      </c>
      <c r="AM115" s="159" t="str">
        <f t="shared" si="561"/>
        <v>NCA (I)</v>
      </c>
      <c r="AN115" s="159" t="str">
        <f t="shared" si="561"/>
        <v>LFP(II)</v>
      </c>
      <c r="AO115" s="159" t="str">
        <f t="shared" si="561"/>
        <v>NMC955</v>
      </c>
      <c r="AP115" s="159" t="str">
        <f t="shared" si="561"/>
        <v>NCA955</v>
      </c>
      <c r="AQ115" s="159" t="str">
        <f t="shared" si="561"/>
        <v>Li-S</v>
      </c>
      <c r="AR115" s="164" t="str">
        <f t="shared" si="561"/>
        <v>Li-air</v>
      </c>
      <c r="AT115" s="174" t="s">
        <v>271</v>
      </c>
      <c r="AU115" s="179" t="s">
        <v>313</v>
      </c>
      <c r="AV115" s="179" t="s">
        <v>315</v>
      </c>
      <c r="AW115" s="179" t="s">
        <v>334</v>
      </c>
      <c r="AX115" s="159" t="str">
        <f>AC115</f>
        <v>NMC622</v>
      </c>
      <c r="AY115" s="159" t="str">
        <f t="shared" ref="AY115:BM115" si="562">AD115</f>
        <v>NMC811</v>
      </c>
      <c r="AZ115" s="159" t="str">
        <f t="shared" si="562"/>
        <v>NCA (I)</v>
      </c>
      <c r="BA115" s="159" t="str">
        <f t="shared" si="562"/>
        <v>LFP(II)</v>
      </c>
      <c r="BB115" s="159" t="str">
        <f t="shared" si="562"/>
        <v>NMC955</v>
      </c>
      <c r="BC115" s="159" t="str">
        <f t="shared" si="562"/>
        <v>NCA955</v>
      </c>
      <c r="BD115" s="159" t="str">
        <f t="shared" si="562"/>
        <v>Li-S</v>
      </c>
      <c r="BE115" s="159" t="str">
        <f t="shared" si="562"/>
        <v>Li-air</v>
      </c>
      <c r="BF115" s="159" t="str">
        <f t="shared" si="562"/>
        <v>NMC622</v>
      </c>
      <c r="BG115" s="159" t="str">
        <f t="shared" si="562"/>
        <v>NMC811</v>
      </c>
      <c r="BH115" s="159" t="str">
        <f t="shared" si="562"/>
        <v>NCA (I)</v>
      </c>
      <c r="BI115" s="159" t="str">
        <f t="shared" si="562"/>
        <v>LFP(II)</v>
      </c>
      <c r="BJ115" s="159" t="str">
        <f t="shared" si="562"/>
        <v>NMC955</v>
      </c>
      <c r="BK115" s="159" t="str">
        <f t="shared" si="562"/>
        <v>NCA955</v>
      </c>
      <c r="BL115" s="159" t="str">
        <f t="shared" si="562"/>
        <v>Li-S</v>
      </c>
      <c r="BM115" s="164" t="str">
        <f t="shared" si="562"/>
        <v>Li-air</v>
      </c>
      <c r="BO115" s="174" t="s">
        <v>271</v>
      </c>
      <c r="BP115" s="179" t="s">
        <v>313</v>
      </c>
      <c r="BQ115" s="179" t="s">
        <v>315</v>
      </c>
      <c r="BR115" s="179" t="s">
        <v>334</v>
      </c>
      <c r="BS115" s="159" t="str">
        <f>AX115</f>
        <v>NMC622</v>
      </c>
      <c r="BT115" s="159" t="str">
        <f t="shared" ref="BT115:CH115" si="563">AY115</f>
        <v>NMC811</v>
      </c>
      <c r="BU115" s="159" t="str">
        <f t="shared" si="563"/>
        <v>NCA (I)</v>
      </c>
      <c r="BV115" s="159" t="str">
        <f t="shared" si="563"/>
        <v>LFP(II)</v>
      </c>
      <c r="BW115" s="159" t="str">
        <f t="shared" si="563"/>
        <v>NMC955</v>
      </c>
      <c r="BX115" s="159" t="str">
        <f t="shared" si="563"/>
        <v>NCA955</v>
      </c>
      <c r="BY115" s="159" t="str">
        <f t="shared" si="563"/>
        <v>Li-S</v>
      </c>
      <c r="BZ115" s="159" t="str">
        <f t="shared" si="563"/>
        <v>Li-air</v>
      </c>
      <c r="CA115" s="159" t="str">
        <f t="shared" si="563"/>
        <v>NMC622</v>
      </c>
      <c r="CB115" s="159" t="str">
        <f t="shared" si="563"/>
        <v>NMC811</v>
      </c>
      <c r="CC115" s="159" t="str">
        <f t="shared" si="563"/>
        <v>NCA (I)</v>
      </c>
      <c r="CD115" s="159" t="str">
        <f t="shared" si="563"/>
        <v>LFP(II)</v>
      </c>
      <c r="CE115" s="159" t="str">
        <f t="shared" si="563"/>
        <v>NMC955</v>
      </c>
      <c r="CF115" s="159" t="str">
        <f t="shared" si="563"/>
        <v>NCA955</v>
      </c>
      <c r="CG115" s="159" t="str">
        <f t="shared" si="563"/>
        <v>Li-S</v>
      </c>
      <c r="CH115" s="164" t="str">
        <f t="shared" si="563"/>
        <v>Li-air</v>
      </c>
      <c r="CJ115" s="222">
        <f t="shared" ref="CJ115:CM122" si="564">CJ104</f>
        <v>3.5814567727706512E-2</v>
      </c>
      <c r="CK115" s="223">
        <f t="shared" si="564"/>
        <v>0</v>
      </c>
      <c r="CL115" s="223">
        <f t="shared" si="564"/>
        <v>3.5814567727706512E-2</v>
      </c>
      <c r="CM115" s="159" t="str">
        <f>CM104</f>
        <v>Belgium</v>
      </c>
      <c r="CN115" s="104" t="e">
        <f t="shared" ref="CN115:DC122" ca="1" si="565">H$23*$AB4/1000</f>
        <v>#NAME?</v>
      </c>
      <c r="CO115" s="104" t="e">
        <f t="shared" ca="1" si="565"/>
        <v>#NAME?</v>
      </c>
      <c r="CP115" s="104" t="e">
        <f t="shared" ca="1" si="565"/>
        <v>#NAME?</v>
      </c>
      <c r="CQ115" s="104" t="e">
        <f t="shared" ca="1" si="565"/>
        <v>#NAME?</v>
      </c>
      <c r="CR115" s="104" t="e">
        <f t="shared" ca="1" si="565"/>
        <v>#NAME?</v>
      </c>
      <c r="CS115" s="104" t="e">
        <f t="shared" ca="1" si="565"/>
        <v>#NAME?</v>
      </c>
      <c r="CT115" s="104" t="e">
        <f t="shared" ca="1" si="565"/>
        <v>#NAME?</v>
      </c>
      <c r="CU115" s="104" t="e">
        <f t="shared" ca="1" si="565"/>
        <v>#NAME?</v>
      </c>
      <c r="CV115" s="104" t="e">
        <f t="shared" ca="1" si="565"/>
        <v>#NAME?</v>
      </c>
      <c r="CW115" s="104" t="e">
        <f t="shared" ca="1" si="565"/>
        <v>#NAME?</v>
      </c>
      <c r="CX115" s="104" t="e">
        <f t="shared" ca="1" si="565"/>
        <v>#NAME?</v>
      </c>
      <c r="CY115" s="104" t="e">
        <f t="shared" ca="1" si="565"/>
        <v>#NAME?</v>
      </c>
      <c r="CZ115" s="104" t="e">
        <f t="shared" ca="1" si="565"/>
        <v>#NAME?</v>
      </c>
      <c r="DA115" s="104" t="e">
        <f t="shared" ca="1" si="565"/>
        <v>#NAME?</v>
      </c>
      <c r="DB115" s="104" t="e">
        <f t="shared" ca="1" si="565"/>
        <v>#NAME?</v>
      </c>
      <c r="DC115" s="122" t="e">
        <f t="shared" ca="1" si="565"/>
        <v>#NAME?</v>
      </c>
      <c r="DE115" s="163" t="str">
        <f>DE107</f>
        <v>BAU</v>
      </c>
      <c r="DF115" s="159" t="str">
        <f t="shared" ref="DF115:DG115" si="566">DF107</f>
        <v>Reshoring</v>
      </c>
      <c r="DG115" s="159" t="str">
        <f t="shared" si="566"/>
        <v>Ally-shoring</v>
      </c>
      <c r="DH115" s="159" t="str">
        <f>DH107</f>
        <v>Al-&gt;Cathode (tkm)</v>
      </c>
      <c r="DI115" s="159" t="str">
        <f>DI107</f>
        <v>NMC622</v>
      </c>
      <c r="DJ115" s="159" t="str">
        <f t="shared" ref="DJ115:DP115" si="567">DJ107</f>
        <v>NMC811</v>
      </c>
      <c r="DK115" s="159" t="str">
        <f t="shared" si="567"/>
        <v>NCA (I)</v>
      </c>
      <c r="DL115" s="159" t="str">
        <f t="shared" si="567"/>
        <v>LFP(II)</v>
      </c>
      <c r="DM115" s="159" t="str">
        <f t="shared" si="567"/>
        <v>NMC955</v>
      </c>
      <c r="DN115" s="159" t="str">
        <f t="shared" si="567"/>
        <v>NCA955</v>
      </c>
      <c r="DO115" s="159" t="str">
        <f t="shared" si="567"/>
        <v>Li-S</v>
      </c>
      <c r="DP115" s="159" t="str">
        <f t="shared" si="567"/>
        <v>Li-air</v>
      </c>
      <c r="DQ115" s="159" t="str">
        <f>DQ107</f>
        <v>NMC622</v>
      </c>
      <c r="DR115" s="159" t="str">
        <f t="shared" ref="DR115:DX115" si="568">DR107</f>
        <v>NMC811</v>
      </c>
      <c r="DS115" s="159" t="str">
        <f t="shared" si="568"/>
        <v>NCA (I)</v>
      </c>
      <c r="DT115" s="159" t="str">
        <f t="shared" si="568"/>
        <v>LFP(II)</v>
      </c>
      <c r="DU115" s="159" t="str">
        <f t="shared" si="568"/>
        <v>NMC955</v>
      </c>
      <c r="DV115" s="159" t="str">
        <f t="shared" si="568"/>
        <v>NCA955</v>
      </c>
      <c r="DW115" s="159" t="str">
        <f t="shared" si="568"/>
        <v>Li-S</v>
      </c>
      <c r="DX115" s="164" t="str">
        <f t="shared" si="568"/>
        <v>Li-air</v>
      </c>
      <c r="DY115" s="159"/>
      <c r="DZ115" s="163" t="str">
        <f t="shared" ref="DZ115:EB120" si="569">DZ107</f>
        <v>BAU</v>
      </c>
      <c r="EA115" s="159" t="str">
        <f t="shared" si="569"/>
        <v>Reshoring</v>
      </c>
      <c r="EB115" s="159" t="str">
        <f t="shared" si="569"/>
        <v>Ally-shoring</v>
      </c>
      <c r="EC115" s="159" t="str">
        <f>EC107</f>
        <v>Al-&gt;Cell (tkm)</v>
      </c>
      <c r="ED115" s="159" t="str">
        <f>ED107</f>
        <v>NMC622</v>
      </c>
      <c r="EE115" s="159" t="str">
        <f t="shared" ref="EE115:EK115" si="570">EE107</f>
        <v>NMC811</v>
      </c>
      <c r="EF115" s="159" t="str">
        <f t="shared" si="570"/>
        <v>NCA (I)</v>
      </c>
      <c r="EG115" s="159" t="str">
        <f t="shared" si="570"/>
        <v>LFP(II)</v>
      </c>
      <c r="EH115" s="159" t="str">
        <f t="shared" si="570"/>
        <v>NMC955</v>
      </c>
      <c r="EI115" s="159" t="str">
        <f t="shared" si="570"/>
        <v>NCA955</v>
      </c>
      <c r="EJ115" s="159" t="str">
        <f t="shared" si="570"/>
        <v>Li-S</v>
      </c>
      <c r="EK115" s="159" t="str">
        <f t="shared" si="570"/>
        <v>Li-air</v>
      </c>
      <c r="EL115" s="159" t="str">
        <f>EL107</f>
        <v>NMC622</v>
      </c>
      <c r="EM115" s="159" t="str">
        <f t="shared" ref="EM115:ES115" si="571">EM107</f>
        <v>NMC811</v>
      </c>
      <c r="EN115" s="159" t="str">
        <f t="shared" si="571"/>
        <v>NCA (I)</v>
      </c>
      <c r="EO115" s="159" t="str">
        <f t="shared" si="571"/>
        <v>LFP(II)</v>
      </c>
      <c r="EP115" s="159" t="str">
        <f t="shared" si="571"/>
        <v>NMC955</v>
      </c>
      <c r="EQ115" s="159" t="str">
        <f t="shared" si="571"/>
        <v>NCA955</v>
      </c>
      <c r="ER115" s="159" t="str">
        <f t="shared" si="571"/>
        <v>Li-S</v>
      </c>
      <c r="ES115" s="164" t="str">
        <f t="shared" si="571"/>
        <v>Li-air</v>
      </c>
      <c r="EU115" s="163" t="str">
        <f t="shared" ref="EU115:EW120" si="572">EU107</f>
        <v>BAU</v>
      </c>
      <c r="EV115" s="159" t="str">
        <f t="shared" si="572"/>
        <v>Reshoring</v>
      </c>
      <c r="EW115" s="159" t="str">
        <f t="shared" si="572"/>
        <v>Ally-shoring</v>
      </c>
      <c r="EX115" s="159" t="str">
        <f>EX107</f>
        <v>Al-&gt;Pack (tkm)</v>
      </c>
      <c r="EY115" s="159" t="str">
        <f>EY107</f>
        <v>NMC622</v>
      </c>
      <c r="EZ115" s="159" t="str">
        <f t="shared" ref="EZ115:FF115" si="573">EZ107</f>
        <v>NMC811</v>
      </c>
      <c r="FA115" s="159" t="str">
        <f t="shared" si="573"/>
        <v>NCA (I)</v>
      </c>
      <c r="FB115" s="159" t="str">
        <f t="shared" si="573"/>
        <v>LFP(II)</v>
      </c>
      <c r="FC115" s="159" t="str">
        <f t="shared" si="573"/>
        <v>NMC955</v>
      </c>
      <c r="FD115" s="159" t="str">
        <f t="shared" si="573"/>
        <v>NCA955</v>
      </c>
      <c r="FE115" s="159" t="str">
        <f t="shared" si="573"/>
        <v>Li-S</v>
      </c>
      <c r="FF115" s="159" t="str">
        <f t="shared" si="573"/>
        <v>Li-air</v>
      </c>
      <c r="FG115" s="159" t="str">
        <f>FG107</f>
        <v>NMC622</v>
      </c>
      <c r="FH115" s="159" t="str">
        <f t="shared" ref="FH115:FN115" si="574">FH107</f>
        <v>NMC811</v>
      </c>
      <c r="FI115" s="159" t="str">
        <f t="shared" si="574"/>
        <v>NCA (I)</v>
      </c>
      <c r="FJ115" s="159" t="str">
        <f t="shared" si="574"/>
        <v>LFP(II)</v>
      </c>
      <c r="FK115" s="159" t="str">
        <f t="shared" si="574"/>
        <v>NMC955</v>
      </c>
      <c r="FL115" s="159" t="str">
        <f t="shared" si="574"/>
        <v>NCA955</v>
      </c>
      <c r="FM115" s="159" t="str">
        <f t="shared" si="574"/>
        <v>Li-S</v>
      </c>
      <c r="FN115" s="164" t="str">
        <f t="shared" si="574"/>
        <v>Li-air</v>
      </c>
      <c r="FP115" s="163" t="str">
        <f>FP107</f>
        <v>BAU</v>
      </c>
      <c r="FQ115" s="159" t="str">
        <f t="shared" ref="FQ115:FR115" si="575">FQ107</f>
        <v>Reshoring</v>
      </c>
      <c r="FR115" s="159" t="str">
        <f t="shared" si="575"/>
        <v>Ally-shoring</v>
      </c>
      <c r="FS115" s="159" t="str">
        <f>FS107</f>
        <v>Cu-&gt;Anode (tkm)</v>
      </c>
      <c r="FT115" s="159" t="str">
        <f>FT107</f>
        <v>NMC622</v>
      </c>
      <c r="FU115" s="159" t="str">
        <f t="shared" ref="FU115:GA115" si="576">FU107</f>
        <v>NMC811</v>
      </c>
      <c r="FV115" s="159" t="str">
        <f t="shared" si="576"/>
        <v>NCA (I)</v>
      </c>
      <c r="FW115" s="159" t="str">
        <f t="shared" si="576"/>
        <v>LFP(II)</v>
      </c>
      <c r="FX115" s="159" t="str">
        <f t="shared" si="576"/>
        <v>NMC955</v>
      </c>
      <c r="FY115" s="159" t="str">
        <f t="shared" si="576"/>
        <v>NCA955</v>
      </c>
      <c r="FZ115" s="159" t="str">
        <f t="shared" si="576"/>
        <v>Li-S</v>
      </c>
      <c r="GA115" s="159" t="str">
        <f t="shared" si="576"/>
        <v>Li-air</v>
      </c>
      <c r="GB115" s="159" t="str">
        <f>GB107</f>
        <v>NMC622</v>
      </c>
      <c r="GC115" s="159" t="str">
        <f t="shared" ref="GC115:GI115" si="577">GC107</f>
        <v>NMC811</v>
      </c>
      <c r="GD115" s="159" t="str">
        <f t="shared" si="577"/>
        <v>NCA (I)</v>
      </c>
      <c r="GE115" s="159" t="str">
        <f t="shared" si="577"/>
        <v>LFP(II)</v>
      </c>
      <c r="GF115" s="159" t="str">
        <f t="shared" si="577"/>
        <v>NMC955</v>
      </c>
      <c r="GG115" s="159" t="str">
        <f t="shared" si="577"/>
        <v>NCA955</v>
      </c>
      <c r="GH115" s="159" t="str">
        <f t="shared" si="577"/>
        <v>Li-S</v>
      </c>
      <c r="GI115" s="164" t="str">
        <f t="shared" si="577"/>
        <v>Li-air</v>
      </c>
      <c r="GK115" s="163" t="str">
        <f t="shared" ref="GK115:GM120" si="578">GK107</f>
        <v>BAU</v>
      </c>
      <c r="GL115" s="159" t="str">
        <f t="shared" si="578"/>
        <v>Reshoring</v>
      </c>
      <c r="GM115" s="159" t="str">
        <f t="shared" si="578"/>
        <v>Ally-shoring</v>
      </c>
      <c r="GN115" s="159" t="str">
        <f>GN107</f>
        <v>Cu-&gt;Cell (tkm)</v>
      </c>
      <c r="GO115" s="159" t="str">
        <f>GO107</f>
        <v>NMC622</v>
      </c>
      <c r="GP115" s="159" t="str">
        <f t="shared" ref="GP115:GV115" si="579">GP107</f>
        <v>NMC811</v>
      </c>
      <c r="GQ115" s="159" t="str">
        <f t="shared" si="579"/>
        <v>NCA (I)</v>
      </c>
      <c r="GR115" s="159" t="str">
        <f t="shared" si="579"/>
        <v>LFP(II)</v>
      </c>
      <c r="GS115" s="159" t="str">
        <f t="shared" si="579"/>
        <v>NMC955</v>
      </c>
      <c r="GT115" s="159" t="str">
        <f t="shared" si="579"/>
        <v>NCA955</v>
      </c>
      <c r="GU115" s="159" t="str">
        <f t="shared" si="579"/>
        <v>Li-S</v>
      </c>
      <c r="GV115" s="159" t="str">
        <f t="shared" si="579"/>
        <v>Li-air</v>
      </c>
      <c r="GW115" s="159" t="str">
        <f>GW107</f>
        <v>NMC622</v>
      </c>
      <c r="GX115" s="159" t="str">
        <f t="shared" ref="GX115:HD115" si="580">GX107</f>
        <v>NMC811</v>
      </c>
      <c r="GY115" s="159" t="str">
        <f t="shared" si="580"/>
        <v>NCA (I)</v>
      </c>
      <c r="GZ115" s="159" t="str">
        <f t="shared" si="580"/>
        <v>LFP(II)</v>
      </c>
      <c r="HA115" s="159" t="str">
        <f t="shared" si="580"/>
        <v>NMC955</v>
      </c>
      <c r="HB115" s="159" t="str">
        <f t="shared" si="580"/>
        <v>NCA955</v>
      </c>
      <c r="HC115" s="159" t="str">
        <f t="shared" si="580"/>
        <v>Li-S</v>
      </c>
      <c r="HD115" s="164" t="str">
        <f t="shared" si="580"/>
        <v>Li-air</v>
      </c>
      <c r="HF115" s="163" t="str">
        <f t="shared" ref="HF115:HH120" si="581">HF107</f>
        <v>BAU</v>
      </c>
      <c r="HG115" s="159" t="str">
        <f t="shared" si="581"/>
        <v>Reshoring</v>
      </c>
      <c r="HH115" s="159" t="str">
        <f t="shared" si="581"/>
        <v>Ally-shoring</v>
      </c>
      <c r="HI115" s="159" t="str">
        <f>HI107</f>
        <v>Cu-&gt;Pack (tkm)</v>
      </c>
      <c r="HJ115" s="159" t="str">
        <f>HJ107</f>
        <v>NMC622</v>
      </c>
      <c r="HK115" s="159" t="str">
        <f t="shared" ref="HK115:HQ115" si="582">HK107</f>
        <v>NMC811</v>
      </c>
      <c r="HL115" s="159" t="str">
        <f t="shared" si="582"/>
        <v>NCA (I)</v>
      </c>
      <c r="HM115" s="159" t="str">
        <f t="shared" si="582"/>
        <v>LFP(II)</v>
      </c>
      <c r="HN115" s="159" t="str">
        <f t="shared" si="582"/>
        <v>NMC955</v>
      </c>
      <c r="HO115" s="159" t="str">
        <f t="shared" si="582"/>
        <v>NCA955</v>
      </c>
      <c r="HP115" s="159" t="str">
        <f t="shared" si="582"/>
        <v>Li-S</v>
      </c>
      <c r="HQ115" s="159" t="str">
        <f t="shared" si="582"/>
        <v>Li-air</v>
      </c>
      <c r="HR115" s="159" t="str">
        <f>HR107</f>
        <v>NMC622</v>
      </c>
      <c r="HS115" s="159" t="str">
        <f t="shared" ref="HS115:HY115" si="583">HS107</f>
        <v>NMC811</v>
      </c>
      <c r="HT115" s="159" t="str">
        <f t="shared" si="583"/>
        <v>NCA (I)</v>
      </c>
      <c r="HU115" s="159" t="str">
        <f t="shared" si="583"/>
        <v>LFP(II)</v>
      </c>
      <c r="HV115" s="159" t="str">
        <f t="shared" si="583"/>
        <v>NMC955</v>
      </c>
      <c r="HW115" s="159" t="str">
        <f t="shared" si="583"/>
        <v>NCA955</v>
      </c>
      <c r="HX115" s="159" t="str">
        <f t="shared" si="583"/>
        <v>Li-S</v>
      </c>
      <c r="HY115" s="164" t="str">
        <f t="shared" si="583"/>
        <v>Li-air</v>
      </c>
      <c r="IA115" s="163" t="str">
        <f t="shared" ref="IA115:IC120" si="584">IA107</f>
        <v>BAU</v>
      </c>
      <c r="IB115" s="159" t="str">
        <f t="shared" si="584"/>
        <v>Reshoring</v>
      </c>
      <c r="IC115" s="159" t="str">
        <f t="shared" si="584"/>
        <v>Ally-shoring</v>
      </c>
      <c r="ID115" s="159" t="str">
        <f>ID107</f>
        <v>Steel-&gt;Pack (tkm)</v>
      </c>
      <c r="IE115" s="159" t="str">
        <f>IE107</f>
        <v>NMC622</v>
      </c>
      <c r="IF115" s="159" t="str">
        <f t="shared" ref="IF115:IL115" si="585">IF107</f>
        <v>NMC811</v>
      </c>
      <c r="IG115" s="159" t="str">
        <f t="shared" si="585"/>
        <v>NCA (I)</v>
      </c>
      <c r="IH115" s="159" t="str">
        <f t="shared" si="585"/>
        <v>LFP(II)</v>
      </c>
      <c r="II115" s="159" t="str">
        <f t="shared" si="585"/>
        <v>NMC955</v>
      </c>
      <c r="IJ115" s="159" t="str">
        <f t="shared" si="585"/>
        <v>NCA955</v>
      </c>
      <c r="IK115" s="159" t="str">
        <f t="shared" si="585"/>
        <v>Li-S</v>
      </c>
      <c r="IL115" s="159" t="str">
        <f t="shared" si="585"/>
        <v>Li-air</v>
      </c>
      <c r="IM115" s="159" t="str">
        <f>IM107</f>
        <v>NMC622</v>
      </c>
      <c r="IN115" s="159" t="str">
        <f t="shared" ref="IN115:IT115" si="586">IN107</f>
        <v>NMC811</v>
      </c>
      <c r="IO115" s="159" t="str">
        <f t="shared" si="586"/>
        <v>NCA (I)</v>
      </c>
      <c r="IP115" s="159" t="str">
        <f t="shared" si="586"/>
        <v>LFP(II)</v>
      </c>
      <c r="IQ115" s="159" t="str">
        <f t="shared" si="586"/>
        <v>NMC955</v>
      </c>
      <c r="IR115" s="159" t="str">
        <f t="shared" si="586"/>
        <v>NCA955</v>
      </c>
      <c r="IS115" s="159" t="str">
        <f t="shared" si="586"/>
        <v>Li-S</v>
      </c>
      <c r="IT115" s="164" t="str">
        <f t="shared" si="586"/>
        <v>Li-air</v>
      </c>
    </row>
    <row r="116" spans="4:254" x14ac:dyDescent="0.2">
      <c r="D116" s="189">
        <f t="shared" ref="D116:G120" si="587">D108</f>
        <v>0</v>
      </c>
      <c r="E116" s="173">
        <f t="shared" si="587"/>
        <v>1</v>
      </c>
      <c r="F116" s="173">
        <f t="shared" si="587"/>
        <v>0</v>
      </c>
      <c r="G116" s="159" t="str">
        <f>G108</f>
        <v>US</v>
      </c>
      <c r="H116" s="104">
        <f t="shared" ref="H116:W120" si="588">H$19*$G4/1000</f>
        <v>436.31377126861702</v>
      </c>
      <c r="I116" s="104">
        <f t="shared" si="588"/>
        <v>402.13074374311992</v>
      </c>
      <c r="J116" s="104">
        <f t="shared" si="588"/>
        <v>400.34752715753564</v>
      </c>
      <c r="K116" s="104">
        <f t="shared" si="588"/>
        <v>594.02912510466149</v>
      </c>
      <c r="L116" s="104">
        <f t="shared" si="588"/>
        <v>387.24376415075432</v>
      </c>
      <c r="M116" s="104">
        <f t="shared" si="588"/>
        <v>390.95679799439455</v>
      </c>
      <c r="N116" s="104">
        <f t="shared" si="588"/>
        <v>312.50623073743282</v>
      </c>
      <c r="O116" s="104">
        <f t="shared" si="588"/>
        <v>273.87018672266777</v>
      </c>
      <c r="P116" s="104">
        <f t="shared" si="588"/>
        <v>855.91782791713945</v>
      </c>
      <c r="Q116" s="104">
        <f t="shared" si="588"/>
        <v>788.57734017921734</v>
      </c>
      <c r="R116" s="104">
        <f t="shared" si="588"/>
        <v>785.46388183951183</v>
      </c>
      <c r="S116" s="104">
        <f t="shared" si="588"/>
        <v>1157.0084712290454</v>
      </c>
      <c r="T116" s="104">
        <f t="shared" si="588"/>
        <v>759.45309817770044</v>
      </c>
      <c r="U116" s="104">
        <f t="shared" si="588"/>
        <v>766.92718289683398</v>
      </c>
      <c r="V116" s="104">
        <f t="shared" si="588"/>
        <v>576.99534289771668</v>
      </c>
      <c r="W116" s="122">
        <f t="shared" si="588"/>
        <v>348.102200300226</v>
      </c>
      <c r="Y116" s="222">
        <f>Y108</f>
        <v>0.1</v>
      </c>
      <c r="Z116" s="223">
        <f t="shared" ref="Z116:AA116" si="589">Z108</f>
        <v>1</v>
      </c>
      <c r="AA116" s="223">
        <f t="shared" si="589"/>
        <v>0.2857142857142857</v>
      </c>
      <c r="AB116" s="159" t="str">
        <f>G116</f>
        <v>US</v>
      </c>
      <c r="AC116" s="104">
        <f t="shared" ref="AC116:AR120" si="590">H$20*$G4/1000</f>
        <v>304.43733039657587</v>
      </c>
      <c r="AD116" s="104">
        <f t="shared" si="590"/>
        <v>311.54555082875868</v>
      </c>
      <c r="AE116" s="104">
        <f t="shared" si="590"/>
        <v>303.94101275759988</v>
      </c>
      <c r="AF116" s="104">
        <f t="shared" si="590"/>
        <v>361.90096964003084</v>
      </c>
      <c r="AG116" s="104">
        <f t="shared" si="590"/>
        <v>308.68067623802597</v>
      </c>
      <c r="AH116" s="104">
        <f t="shared" si="590"/>
        <v>303.49738637481664</v>
      </c>
      <c r="AI116" s="104">
        <f t="shared" si="590"/>
        <v>242.3122840874594</v>
      </c>
      <c r="AJ116" s="104">
        <f t="shared" si="590"/>
        <v>469.28008095296457</v>
      </c>
      <c r="AK116" s="104">
        <f t="shared" si="590"/>
        <v>584.38172525327741</v>
      </c>
      <c r="AL116" s="104">
        <f t="shared" si="590"/>
        <v>598.34235856741736</v>
      </c>
      <c r="AM116" s="104">
        <f t="shared" si="590"/>
        <v>583.82081833251698</v>
      </c>
      <c r="AN116" s="104">
        <f t="shared" si="590"/>
        <v>192.2633683461585</v>
      </c>
      <c r="AO116" s="104">
        <f t="shared" si="590"/>
        <v>593.02479098681385</v>
      </c>
      <c r="AP116" s="104">
        <f t="shared" si="590"/>
        <v>582.86982614413671</v>
      </c>
      <c r="AQ116" s="104">
        <f t="shared" si="590"/>
        <v>374.98717174305307</v>
      </c>
      <c r="AR116" s="122">
        <f t="shared" si="590"/>
        <v>541.81341680229559</v>
      </c>
      <c r="AT116" s="222">
        <f>AT108</f>
        <v>0.02</v>
      </c>
      <c r="AU116" s="223">
        <f t="shared" ref="AU116:AV116" si="591">AU108</f>
        <v>1</v>
      </c>
      <c r="AV116" s="223">
        <f t="shared" si="591"/>
        <v>5.7142857142857148E-2</v>
      </c>
      <c r="AW116" s="159" t="str">
        <f>AB116</f>
        <v>US</v>
      </c>
      <c r="AX116" s="104">
        <f t="shared" ref="AX116:BM120" si="592">H$21*$G4/1000</f>
        <v>99.17854189810312</v>
      </c>
      <c r="AY116" s="104">
        <f t="shared" si="592"/>
        <v>97.903753441829295</v>
      </c>
      <c r="AZ116" s="104">
        <f t="shared" si="592"/>
        <v>94.844261146772141</v>
      </c>
      <c r="BA116" s="104">
        <f t="shared" si="592"/>
        <v>166.5511118121745</v>
      </c>
      <c r="BB116" s="104">
        <f t="shared" si="592"/>
        <v>95.099218838026914</v>
      </c>
      <c r="BC116" s="104">
        <f t="shared" si="592"/>
        <v>94.334345764262608</v>
      </c>
      <c r="BD116" s="104">
        <f t="shared" si="592"/>
        <v>321.72097138341502</v>
      </c>
      <c r="BE116" s="104">
        <f t="shared" si="592"/>
        <v>346.66919570566472</v>
      </c>
      <c r="BF116" s="104">
        <f t="shared" si="592"/>
        <v>193.25792997111103</v>
      </c>
      <c r="BG116" s="104">
        <f t="shared" si="592"/>
        <v>190.70835305856335</v>
      </c>
      <c r="BH116" s="104">
        <f t="shared" si="592"/>
        <v>184.84432615970377</v>
      </c>
      <c r="BI116" s="104">
        <f t="shared" si="592"/>
        <v>320.74208721706066</v>
      </c>
      <c r="BJ116" s="104">
        <f t="shared" si="592"/>
        <v>185.35424154221334</v>
      </c>
      <c r="BK116" s="104">
        <f t="shared" si="592"/>
        <v>183.56953770342994</v>
      </c>
      <c r="BL116" s="104">
        <f t="shared" si="592"/>
        <v>618.70535905082033</v>
      </c>
      <c r="BM116" s="122">
        <f t="shared" si="592"/>
        <v>525.1756579813059</v>
      </c>
      <c r="BO116" s="222">
        <f>BO108</f>
        <v>0.06</v>
      </c>
      <c r="BP116" s="223">
        <f t="shared" ref="BP116:BQ116" si="593">BP108</f>
        <v>1</v>
      </c>
      <c r="BQ116" s="223">
        <f t="shared" si="593"/>
        <v>0.10526315789473682</v>
      </c>
      <c r="BR116" s="159" t="str">
        <f>AW116</f>
        <v>US</v>
      </c>
      <c r="BS116" s="104">
        <f t="shared" ref="BS116:CH120" si="594">H$22*$G4/1000</f>
        <v>7.8734122030611768</v>
      </c>
      <c r="BT116" s="104">
        <f t="shared" si="594"/>
        <v>9.4828326291068752</v>
      </c>
      <c r="BU116" s="104">
        <f t="shared" si="594"/>
        <v>7.0702954756086704</v>
      </c>
      <c r="BV116" s="104">
        <f t="shared" si="594"/>
        <v>12.215262010851285</v>
      </c>
      <c r="BW116" s="104">
        <f t="shared" si="594"/>
        <v>8.9394540496201582</v>
      </c>
      <c r="BX116" s="104">
        <f t="shared" si="594"/>
        <v>6.984247254810187</v>
      </c>
      <c r="BY116" s="104">
        <f t="shared" si="594"/>
        <v>50.629637203108992</v>
      </c>
      <c r="BZ116" s="104">
        <f t="shared" si="594"/>
        <v>70.759610442884394</v>
      </c>
      <c r="CA116" s="104">
        <f t="shared" si="594"/>
        <v>14.972390418936005</v>
      </c>
      <c r="CB116" s="104">
        <f t="shared" si="594"/>
        <v>18.036663170704198</v>
      </c>
      <c r="CC116" s="104">
        <f t="shared" si="594"/>
        <v>13.452205184829475</v>
      </c>
      <c r="CD116" s="104">
        <f t="shared" si="594"/>
        <v>20.358770018085476</v>
      </c>
      <c r="CE116" s="104">
        <f t="shared" si="594"/>
        <v>17.002491035552062</v>
      </c>
      <c r="CF116" s="104">
        <f t="shared" si="594"/>
        <v>13.280108743232514</v>
      </c>
      <c r="CG116" s="104">
        <f t="shared" si="594"/>
        <v>71.133034054665842</v>
      </c>
      <c r="CH116" s="122">
        <f t="shared" si="594"/>
        <v>92.814282790881251</v>
      </c>
      <c r="CJ116" s="222">
        <f t="shared" si="564"/>
        <v>2.6607649312808002E-2</v>
      </c>
      <c r="CK116" s="223">
        <f t="shared" si="564"/>
        <v>0</v>
      </c>
      <c r="CL116" s="223">
        <f t="shared" si="564"/>
        <v>2.6607649312808002E-2</v>
      </c>
      <c r="CM116" s="159" t="str">
        <f t="shared" si="564"/>
        <v>Hungary</v>
      </c>
      <c r="CN116" s="104" t="e">
        <f t="shared" ca="1" si="565"/>
        <v>#NAME?</v>
      </c>
      <c r="CO116" s="104" t="e">
        <f t="shared" ca="1" si="565"/>
        <v>#NAME?</v>
      </c>
      <c r="CP116" s="104" t="e">
        <f t="shared" ca="1" si="565"/>
        <v>#NAME?</v>
      </c>
      <c r="CQ116" s="104" t="e">
        <f t="shared" ca="1" si="565"/>
        <v>#NAME?</v>
      </c>
      <c r="CR116" s="104" t="e">
        <f t="shared" ca="1" si="565"/>
        <v>#NAME?</v>
      </c>
      <c r="CS116" s="104" t="e">
        <f t="shared" ca="1" si="565"/>
        <v>#NAME?</v>
      </c>
      <c r="CT116" s="104" t="e">
        <f t="shared" ca="1" si="565"/>
        <v>#NAME?</v>
      </c>
      <c r="CU116" s="104" t="e">
        <f t="shared" ca="1" si="565"/>
        <v>#NAME?</v>
      </c>
      <c r="CV116" s="104" t="e">
        <f t="shared" ca="1" si="565"/>
        <v>#NAME?</v>
      </c>
      <c r="CW116" s="104" t="e">
        <f t="shared" ca="1" si="565"/>
        <v>#NAME?</v>
      </c>
      <c r="CX116" s="104" t="e">
        <f t="shared" ca="1" si="565"/>
        <v>#NAME?</v>
      </c>
      <c r="CY116" s="104" t="e">
        <f t="shared" ca="1" si="565"/>
        <v>#NAME?</v>
      </c>
      <c r="CZ116" s="104" t="e">
        <f t="shared" ca="1" si="565"/>
        <v>#NAME?</v>
      </c>
      <c r="DA116" s="104" t="e">
        <f t="shared" ca="1" si="565"/>
        <v>#NAME?</v>
      </c>
      <c r="DB116" s="104" t="e">
        <f t="shared" ca="1" si="565"/>
        <v>#NAME?</v>
      </c>
      <c r="DC116" s="122" t="e">
        <f t="shared" ca="1" si="565"/>
        <v>#NAME?</v>
      </c>
      <c r="DE116" s="189">
        <f t="shared" ref="DE116:DH120" si="595">DE108</f>
        <v>0</v>
      </c>
      <c r="DF116" s="173">
        <f t="shared" si="595"/>
        <v>1</v>
      </c>
      <c r="DG116" s="173">
        <f t="shared" si="595"/>
        <v>0</v>
      </c>
      <c r="DH116" s="159" t="str">
        <f>DH108</f>
        <v>US</v>
      </c>
      <c r="DI116" s="104">
        <f t="shared" ref="DI116:DX120" si="596">H$32*$G4/1000</f>
        <v>24.953984031560005</v>
      </c>
      <c r="DJ116" s="104">
        <f t="shared" si="596"/>
        <v>24.609791148366071</v>
      </c>
      <c r="DK116" s="104">
        <f t="shared" si="596"/>
        <v>22.458585628404009</v>
      </c>
      <c r="DL116" s="104">
        <f t="shared" si="596"/>
        <v>36.21016691476153</v>
      </c>
      <c r="DM116" s="104">
        <f t="shared" si="596"/>
        <v>23.233019615590354</v>
      </c>
      <c r="DN116" s="104">
        <f t="shared" si="596"/>
        <v>22.200440966008561</v>
      </c>
      <c r="DO116" s="104">
        <f t="shared" si="596"/>
        <v>93.87308152188767</v>
      </c>
      <c r="DP116" s="104">
        <f t="shared" si="596"/>
        <v>195.93385351844083</v>
      </c>
      <c r="DQ116" s="104">
        <f t="shared" si="596"/>
        <v>46.896280335173124</v>
      </c>
      <c r="DR116" s="104">
        <f t="shared" si="596"/>
        <v>46.121846347986782</v>
      </c>
      <c r="DS116" s="104">
        <f t="shared" si="596"/>
        <v>42.163628191256564</v>
      </c>
      <c r="DT116" s="104">
        <f t="shared" si="596"/>
        <v>60.350278191269226</v>
      </c>
      <c r="DU116" s="104">
        <f t="shared" si="596"/>
        <v>43.540399724032291</v>
      </c>
      <c r="DV116" s="104">
        <f t="shared" si="596"/>
        <v>41.647338866465674</v>
      </c>
      <c r="DW116" s="104">
        <f t="shared" si="596"/>
        <v>131.68773492903739</v>
      </c>
      <c r="DX116" s="122">
        <f t="shared" si="596"/>
        <v>188.1401328770946</v>
      </c>
      <c r="DZ116" s="189" t="str">
        <f t="shared" si="569"/>
        <v>-</v>
      </c>
      <c r="EA116" s="173">
        <f t="shared" si="569"/>
        <v>1</v>
      </c>
      <c r="EB116" s="173">
        <f t="shared" si="569"/>
        <v>0.69056662872510677</v>
      </c>
      <c r="EC116" s="159" t="str">
        <f>EC108</f>
        <v>US</v>
      </c>
      <c r="ED116" s="104">
        <f t="shared" ref="ED116:ES120" si="597">H$33*$L4/1000</f>
        <v>0</v>
      </c>
      <c r="EE116" s="104">
        <f t="shared" si="597"/>
        <v>0</v>
      </c>
      <c r="EF116" s="104">
        <f t="shared" si="597"/>
        <v>0</v>
      </c>
      <c r="EG116" s="104">
        <f t="shared" si="597"/>
        <v>0</v>
      </c>
      <c r="EH116" s="104">
        <f t="shared" si="597"/>
        <v>0</v>
      </c>
      <c r="EI116" s="104">
        <f t="shared" si="597"/>
        <v>0</v>
      </c>
      <c r="EJ116" s="104">
        <f t="shared" si="597"/>
        <v>0</v>
      </c>
      <c r="EK116" s="104">
        <f t="shared" si="597"/>
        <v>0</v>
      </c>
      <c r="EL116" s="104">
        <f t="shared" si="597"/>
        <v>0</v>
      </c>
      <c r="EM116" s="104">
        <f t="shared" si="597"/>
        <v>0</v>
      </c>
      <c r="EN116" s="104">
        <f t="shared" si="597"/>
        <v>0</v>
      </c>
      <c r="EO116" s="104">
        <f t="shared" si="597"/>
        <v>0</v>
      </c>
      <c r="EP116" s="104">
        <f t="shared" si="597"/>
        <v>0</v>
      </c>
      <c r="EQ116" s="104">
        <f t="shared" si="597"/>
        <v>0</v>
      </c>
      <c r="ER116" s="104">
        <f t="shared" si="597"/>
        <v>0</v>
      </c>
      <c r="ES116" s="122">
        <f t="shared" si="597"/>
        <v>0</v>
      </c>
      <c r="EU116" s="189" t="str">
        <f t="shared" si="572"/>
        <v>-</v>
      </c>
      <c r="EV116" s="173">
        <f t="shared" si="572"/>
        <v>1</v>
      </c>
      <c r="EW116" s="173">
        <f t="shared" si="572"/>
        <v>0.90643145670817082</v>
      </c>
      <c r="EX116" s="159" t="str">
        <f>EX108</f>
        <v>US</v>
      </c>
      <c r="EY116" s="104">
        <f>H$34*$L4/1000</f>
        <v>0</v>
      </c>
      <c r="EZ116" s="104">
        <f t="shared" ref="EZ116:FN120" si="598">I$34*$L4/1000</f>
        <v>0</v>
      </c>
      <c r="FA116" s="104">
        <f t="shared" si="598"/>
        <v>0</v>
      </c>
      <c r="FB116" s="104">
        <f t="shared" si="598"/>
        <v>0</v>
      </c>
      <c r="FC116" s="104">
        <f t="shared" si="598"/>
        <v>0</v>
      </c>
      <c r="FD116" s="104">
        <f t="shared" si="598"/>
        <v>0</v>
      </c>
      <c r="FE116" s="104">
        <f t="shared" si="598"/>
        <v>0</v>
      </c>
      <c r="FF116" s="104">
        <f t="shared" si="598"/>
        <v>0</v>
      </c>
      <c r="FG116" s="104">
        <f t="shared" si="598"/>
        <v>0</v>
      </c>
      <c r="FH116" s="104">
        <f t="shared" si="598"/>
        <v>0</v>
      </c>
      <c r="FI116" s="104">
        <f t="shared" si="598"/>
        <v>0</v>
      </c>
      <c r="FJ116" s="104">
        <f t="shared" si="598"/>
        <v>0</v>
      </c>
      <c r="FK116" s="104">
        <f t="shared" si="598"/>
        <v>0</v>
      </c>
      <c r="FL116" s="104">
        <f t="shared" si="598"/>
        <v>0</v>
      </c>
      <c r="FM116" s="104">
        <f t="shared" si="598"/>
        <v>0</v>
      </c>
      <c r="FN116" s="122">
        <f t="shared" si="598"/>
        <v>0</v>
      </c>
      <c r="FP116" s="189">
        <f t="shared" ref="FP116:FS120" si="599">FP108</f>
        <v>0.1</v>
      </c>
      <c r="FQ116" s="173">
        <f t="shared" si="599"/>
        <v>1</v>
      </c>
      <c r="FR116" s="173">
        <f t="shared" si="599"/>
        <v>0.2857142857142857</v>
      </c>
      <c r="FS116" s="159" t="str">
        <f>FS108</f>
        <v>US</v>
      </c>
      <c r="FT116" s="104">
        <f t="shared" ref="FT116:GI120" si="600">H$35*$G4/1000</f>
        <v>59.966048983120452</v>
      </c>
      <c r="FU116" s="104">
        <f t="shared" si="600"/>
        <v>59.014206935769337</v>
      </c>
      <c r="FV116" s="104">
        <f t="shared" si="600"/>
        <v>54.064628289543528</v>
      </c>
      <c r="FW116" s="104">
        <f t="shared" si="600"/>
        <v>82.964932452241868</v>
      </c>
      <c r="FX116" s="104">
        <f t="shared" si="600"/>
        <v>55.777943974775532</v>
      </c>
      <c r="FY116" s="104">
        <f t="shared" si="600"/>
        <v>53.493523061132862</v>
      </c>
      <c r="FZ116" s="104">
        <f t="shared" si="600"/>
        <v>172.77241048725813</v>
      </c>
      <c r="GA116" s="104">
        <f t="shared" si="600"/>
        <v>360.05836558395094</v>
      </c>
      <c r="GB116" s="104">
        <f t="shared" si="600"/>
        <v>110.79441431167018</v>
      </c>
      <c r="GC116" s="104">
        <f t="shared" si="600"/>
        <v>109.08109862643816</v>
      </c>
      <c r="GD116" s="104">
        <f t="shared" si="600"/>
        <v>99.94341497186744</v>
      </c>
      <c r="GE116" s="104">
        <f t="shared" si="600"/>
        <v>38.716968477712861</v>
      </c>
      <c r="GF116" s="104">
        <f t="shared" si="600"/>
        <v>103.17967793286124</v>
      </c>
      <c r="GG116" s="104">
        <f t="shared" si="600"/>
        <v>98.801204515046095</v>
      </c>
      <c r="GH116" s="104">
        <f t="shared" si="600"/>
        <v>242.49551044074798</v>
      </c>
      <c r="GI116" s="122">
        <f t="shared" si="600"/>
        <v>345.68469858026452</v>
      </c>
      <c r="GK116" s="189" t="str">
        <f t="shared" si="578"/>
        <v>-</v>
      </c>
      <c r="GL116" s="173">
        <f t="shared" si="578"/>
        <v>1</v>
      </c>
      <c r="GM116" s="173">
        <f t="shared" si="578"/>
        <v>0.69056662872510677</v>
      </c>
      <c r="GN116" s="159" t="str">
        <f>GN108</f>
        <v>US</v>
      </c>
      <c r="GO116" s="104">
        <f>H$36*$L4/1000</f>
        <v>0</v>
      </c>
      <c r="GP116" s="104">
        <f t="shared" ref="GP116:HD120" si="601">I$36*$L4/1000</f>
        <v>0</v>
      </c>
      <c r="GQ116" s="104">
        <f t="shared" si="601"/>
        <v>0</v>
      </c>
      <c r="GR116" s="104">
        <f t="shared" si="601"/>
        <v>0</v>
      </c>
      <c r="GS116" s="104">
        <f t="shared" si="601"/>
        <v>0</v>
      </c>
      <c r="GT116" s="104">
        <f t="shared" si="601"/>
        <v>0</v>
      </c>
      <c r="GU116" s="104">
        <f t="shared" si="601"/>
        <v>0</v>
      </c>
      <c r="GV116" s="104">
        <f t="shared" si="601"/>
        <v>0</v>
      </c>
      <c r="GW116" s="104">
        <f t="shared" si="601"/>
        <v>0</v>
      </c>
      <c r="GX116" s="104">
        <f t="shared" si="601"/>
        <v>0</v>
      </c>
      <c r="GY116" s="104">
        <f t="shared" si="601"/>
        <v>0</v>
      </c>
      <c r="GZ116" s="104">
        <f t="shared" si="601"/>
        <v>0</v>
      </c>
      <c r="HA116" s="104">
        <f t="shared" si="601"/>
        <v>0</v>
      </c>
      <c r="HB116" s="104">
        <f t="shared" si="601"/>
        <v>0</v>
      </c>
      <c r="HC116" s="104">
        <f t="shared" si="601"/>
        <v>0</v>
      </c>
      <c r="HD116" s="122">
        <f t="shared" si="601"/>
        <v>0</v>
      </c>
      <c r="HF116" s="189" t="str">
        <f t="shared" si="581"/>
        <v>-</v>
      </c>
      <c r="HG116" s="173">
        <f t="shared" si="581"/>
        <v>1</v>
      </c>
      <c r="HH116" s="173">
        <f t="shared" si="581"/>
        <v>0.90643145670817082</v>
      </c>
      <c r="HI116" s="159" t="str">
        <f>HI108</f>
        <v>US</v>
      </c>
      <c r="HJ116" s="104">
        <f>H$37*$L4/1000</f>
        <v>0</v>
      </c>
      <c r="HK116" s="104">
        <f t="shared" ref="HK116:HY120" si="602">I$37*$L4/1000</f>
        <v>0</v>
      </c>
      <c r="HL116" s="104">
        <f t="shared" si="602"/>
        <v>0</v>
      </c>
      <c r="HM116" s="104">
        <f t="shared" si="602"/>
        <v>0</v>
      </c>
      <c r="HN116" s="104">
        <f t="shared" si="602"/>
        <v>0</v>
      </c>
      <c r="HO116" s="104">
        <f t="shared" si="602"/>
        <v>0</v>
      </c>
      <c r="HP116" s="104">
        <f t="shared" si="602"/>
        <v>0</v>
      </c>
      <c r="HQ116" s="104">
        <f t="shared" si="602"/>
        <v>0</v>
      </c>
      <c r="HR116" s="104">
        <f t="shared" si="602"/>
        <v>0</v>
      </c>
      <c r="HS116" s="104">
        <f t="shared" si="602"/>
        <v>0</v>
      </c>
      <c r="HT116" s="104">
        <f t="shared" si="602"/>
        <v>0</v>
      </c>
      <c r="HU116" s="104">
        <f t="shared" si="602"/>
        <v>0</v>
      </c>
      <c r="HV116" s="104">
        <f t="shared" si="602"/>
        <v>0</v>
      </c>
      <c r="HW116" s="104">
        <f t="shared" si="602"/>
        <v>0</v>
      </c>
      <c r="HX116" s="104">
        <f t="shared" si="602"/>
        <v>0</v>
      </c>
      <c r="HY116" s="122">
        <f t="shared" si="602"/>
        <v>0</v>
      </c>
      <c r="IA116" s="189" t="str">
        <f t="shared" si="584"/>
        <v>-</v>
      </c>
      <c r="IB116" s="173">
        <f t="shared" si="584"/>
        <v>1</v>
      </c>
      <c r="IC116" s="173">
        <f t="shared" si="584"/>
        <v>0.90643145670817082</v>
      </c>
      <c r="ID116" s="159" t="str">
        <f>ID108</f>
        <v>US</v>
      </c>
      <c r="IE116" s="104">
        <f>H$38*$L4/1000</f>
        <v>0</v>
      </c>
      <c r="IF116" s="104">
        <f t="shared" ref="IF116:IT120" si="603">I$38*$L4/1000</f>
        <v>0</v>
      </c>
      <c r="IG116" s="104">
        <f t="shared" si="603"/>
        <v>0</v>
      </c>
      <c r="IH116" s="104">
        <f t="shared" si="603"/>
        <v>0</v>
      </c>
      <c r="II116" s="104">
        <f t="shared" si="603"/>
        <v>0</v>
      </c>
      <c r="IJ116" s="104">
        <f t="shared" si="603"/>
        <v>0</v>
      </c>
      <c r="IK116" s="104">
        <f t="shared" si="603"/>
        <v>0</v>
      </c>
      <c r="IL116" s="104">
        <f t="shared" si="603"/>
        <v>0</v>
      </c>
      <c r="IM116" s="104">
        <f t="shared" si="603"/>
        <v>0</v>
      </c>
      <c r="IN116" s="104">
        <f t="shared" si="603"/>
        <v>0</v>
      </c>
      <c r="IO116" s="104">
        <f t="shared" si="603"/>
        <v>0</v>
      </c>
      <c r="IP116" s="104">
        <f t="shared" si="603"/>
        <v>0</v>
      </c>
      <c r="IQ116" s="104">
        <f t="shared" si="603"/>
        <v>0</v>
      </c>
      <c r="IR116" s="104">
        <f t="shared" si="603"/>
        <v>0</v>
      </c>
      <c r="IS116" s="104">
        <f t="shared" si="603"/>
        <v>0</v>
      </c>
      <c r="IT116" s="104">
        <f t="shared" si="603"/>
        <v>0</v>
      </c>
    </row>
    <row r="117" spans="4:254" x14ac:dyDescent="0.2">
      <c r="D117" s="189">
        <f t="shared" si="587"/>
        <v>0.42</v>
      </c>
      <c r="E117" s="173">
        <f t="shared" si="587"/>
        <v>0</v>
      </c>
      <c r="F117" s="173">
        <f t="shared" si="587"/>
        <v>0</v>
      </c>
      <c r="G117" s="159" t="str">
        <f t="shared" si="587"/>
        <v>CN</v>
      </c>
      <c r="H117" s="104">
        <f t="shared" si="588"/>
        <v>87.205783260869069</v>
      </c>
      <c r="I117" s="104">
        <f t="shared" si="588"/>
        <v>80.373641151484236</v>
      </c>
      <c r="J117" s="104">
        <f t="shared" si="588"/>
        <v>80.017230675102752</v>
      </c>
      <c r="K117" s="104">
        <f>K$19*$G5/1000</f>
        <v>118.72826059076725</v>
      </c>
      <c r="L117" s="104">
        <f t="shared" si="588"/>
        <v>77.398189077243927</v>
      </c>
      <c r="M117" s="104">
        <f t="shared" si="588"/>
        <v>78.140311022346168</v>
      </c>
      <c r="N117" s="104">
        <f t="shared" si="588"/>
        <v>62.460441131897639</v>
      </c>
      <c r="O117" s="104">
        <f t="shared" si="588"/>
        <v>54.738277170369379</v>
      </c>
      <c r="P117" s="104">
        <f t="shared" si="588"/>
        <v>171.07180544274658</v>
      </c>
      <c r="Q117" s="104">
        <f t="shared" si="588"/>
        <v>157.61250077473269</v>
      </c>
      <c r="R117" s="104">
        <f t="shared" si="588"/>
        <v>156.99021564177744</v>
      </c>
      <c r="S117" s="104">
        <f t="shared" si="588"/>
        <v>231.25061966213244</v>
      </c>
      <c r="T117" s="104">
        <f t="shared" si="588"/>
        <v>151.79145522708311</v>
      </c>
      <c r="U117" s="104">
        <f t="shared" si="588"/>
        <v>153.28529625390888</v>
      </c>
      <c r="V117" s="104">
        <f t="shared" si="588"/>
        <v>115.32372830902737</v>
      </c>
      <c r="W117" s="122">
        <f t="shared" si="588"/>
        <v>69.574987156030232</v>
      </c>
      <c r="Y117" s="222">
        <f t="shared" ref="Y117:AA120" si="604">Y109</f>
        <v>0.65</v>
      </c>
      <c r="Z117" s="223">
        <f t="shared" si="604"/>
        <v>0</v>
      </c>
      <c r="AA117" s="223">
        <f t="shared" si="604"/>
        <v>0</v>
      </c>
      <c r="AB117" s="159" t="str">
        <f t="shared" ref="AB117:AB120" si="605">G117</f>
        <v>CN</v>
      </c>
      <c r="AC117" s="104">
        <f t="shared" si="590"/>
        <v>60.847714647852925</v>
      </c>
      <c r="AD117" s="104">
        <f t="shared" si="590"/>
        <v>62.26843058944943</v>
      </c>
      <c r="AE117" s="104">
        <f t="shared" si="590"/>
        <v>60.748515925962401</v>
      </c>
      <c r="AF117" s="104">
        <f t="shared" si="590"/>
        <v>72.332939271121532</v>
      </c>
      <c r="AG117" s="104">
        <f t="shared" si="590"/>
        <v>61.695829747851896</v>
      </c>
      <c r="AH117" s="104">
        <f t="shared" si="590"/>
        <v>60.659848575231486</v>
      </c>
      <c r="AI117" s="104">
        <f t="shared" si="590"/>
        <v>48.430817267437966</v>
      </c>
      <c r="AJ117" s="104">
        <f t="shared" si="590"/>
        <v>93.794740673065888</v>
      </c>
      <c r="AK117" s="104">
        <f t="shared" si="590"/>
        <v>116.80004031473847</v>
      </c>
      <c r="AL117" s="104">
        <f t="shared" si="590"/>
        <v>119.59034408955981</v>
      </c>
      <c r="AM117" s="104">
        <f t="shared" si="590"/>
        <v>116.68793217013615</v>
      </c>
      <c r="AN117" s="104">
        <f t="shared" si="590"/>
        <v>38.427569178597928</v>
      </c>
      <c r="AO117" s="104">
        <f t="shared" si="590"/>
        <v>118.52752490656489</v>
      </c>
      <c r="AP117" s="104">
        <f t="shared" si="590"/>
        <v>116.4978579067877</v>
      </c>
      <c r="AQ117" s="104">
        <f t="shared" si="590"/>
        <v>74.948470981216261</v>
      </c>
      <c r="AR117" s="122">
        <f t="shared" si="590"/>
        <v>108.2919369152867</v>
      </c>
      <c r="AT117" s="222">
        <f t="shared" ref="AT117:AV120" si="606">AT109</f>
        <v>0.65</v>
      </c>
      <c r="AU117" s="223">
        <f t="shared" si="606"/>
        <v>0</v>
      </c>
      <c r="AV117" s="223">
        <f t="shared" si="606"/>
        <v>0</v>
      </c>
      <c r="AW117" s="159" t="str">
        <f t="shared" ref="AW117:AW120" si="607">AB117</f>
        <v>CN</v>
      </c>
      <c r="AX117" s="104">
        <f t="shared" si="592"/>
        <v>19.822758295589693</v>
      </c>
      <c r="AY117" s="104">
        <f t="shared" si="592"/>
        <v>19.567967057857174</v>
      </c>
      <c r="AZ117" s="104">
        <f t="shared" si="592"/>
        <v>18.956468087299143</v>
      </c>
      <c r="BA117" s="104">
        <f t="shared" si="592"/>
        <v>33.288475209753138</v>
      </c>
      <c r="BB117" s="104">
        <f t="shared" si="592"/>
        <v>19.007426334845647</v>
      </c>
      <c r="BC117" s="104">
        <f t="shared" si="592"/>
        <v>18.854551592206136</v>
      </c>
      <c r="BD117" s="104">
        <f t="shared" si="592"/>
        <v>64.30218606064966</v>
      </c>
      <c r="BE117" s="104">
        <f t="shared" si="592"/>
        <v>69.288573349466674</v>
      </c>
      <c r="BF117" s="104">
        <f t="shared" si="592"/>
        <v>38.626351640249339</v>
      </c>
      <c r="BG117" s="104">
        <f t="shared" si="592"/>
        <v>38.116769164784301</v>
      </c>
      <c r="BH117" s="104">
        <f t="shared" si="592"/>
        <v>36.944729471214728</v>
      </c>
      <c r="BI117" s="104">
        <f t="shared" si="592"/>
        <v>64.106537043658079</v>
      </c>
      <c r="BJ117" s="104">
        <f t="shared" si="592"/>
        <v>37.046645966307743</v>
      </c>
      <c r="BK117" s="104">
        <f t="shared" si="592"/>
        <v>36.689938233482209</v>
      </c>
      <c r="BL117" s="104">
        <f t="shared" si="592"/>
        <v>123.66028531908694</v>
      </c>
      <c r="BM117" s="122">
        <f t="shared" si="592"/>
        <v>104.96655760059946</v>
      </c>
      <c r="BO117" s="222">
        <f t="shared" ref="BO117:BQ120" si="608">BO109</f>
        <v>0.43</v>
      </c>
      <c r="BP117" s="223">
        <f t="shared" si="608"/>
        <v>0</v>
      </c>
      <c r="BQ117" s="223">
        <f t="shared" si="608"/>
        <v>0</v>
      </c>
      <c r="BR117" s="159" t="str">
        <f t="shared" ref="BR117:BR120" si="609">AW117</f>
        <v>CN</v>
      </c>
      <c r="BS117" s="104">
        <f t="shared" si="594"/>
        <v>1.5736543820454483</v>
      </c>
      <c r="BT117" s="104">
        <f t="shared" si="594"/>
        <v>1.8953283196827493</v>
      </c>
      <c r="BU117" s="104">
        <f t="shared" si="594"/>
        <v>1.4131359022739634</v>
      </c>
      <c r="BV117" s="104">
        <f t="shared" si="594"/>
        <v>2.4414574133100366</v>
      </c>
      <c r="BW117" s="104">
        <f t="shared" si="594"/>
        <v>1.7867235545992646</v>
      </c>
      <c r="BX117" s="104">
        <f t="shared" si="594"/>
        <v>1.3959374937270186</v>
      </c>
      <c r="BY117" s="104">
        <f t="shared" si="594"/>
        <v>10.119316554398956</v>
      </c>
      <c r="BZ117" s="104">
        <f t="shared" si="594"/>
        <v>14.142682762370887</v>
      </c>
      <c r="CA117" s="104">
        <f t="shared" si="594"/>
        <v>2.9925230871683928</v>
      </c>
      <c r="CB117" s="104">
        <f t="shared" si="594"/>
        <v>3.6049775248679272</v>
      </c>
      <c r="CC117" s="104">
        <f t="shared" si="594"/>
        <v>2.6886845361723681</v>
      </c>
      <c r="CD117" s="104">
        <f t="shared" si="594"/>
        <v>4.0690956888500622</v>
      </c>
      <c r="CE117" s="104">
        <f t="shared" si="594"/>
        <v>3.3982781332574237</v>
      </c>
      <c r="CF117" s="104">
        <f t="shared" si="594"/>
        <v>2.6542877190784795</v>
      </c>
      <c r="CG117" s="104">
        <f t="shared" si="594"/>
        <v>14.217318725519194</v>
      </c>
      <c r="CH117" s="122">
        <f t="shared" si="594"/>
        <v>18.550737477391138</v>
      </c>
      <c r="CJ117" s="222">
        <f t="shared" si="564"/>
        <v>6.8727063945112937E-2</v>
      </c>
      <c r="CK117" s="223">
        <f t="shared" si="564"/>
        <v>7.5821578605297549E-2</v>
      </c>
      <c r="CL117" s="223">
        <f t="shared" si="564"/>
        <v>6.8727063945112937E-2</v>
      </c>
      <c r="CM117" s="159" t="str">
        <f t="shared" si="564"/>
        <v>MI, US</v>
      </c>
      <c r="CN117" s="104" t="e">
        <f t="shared" ca="1" si="565"/>
        <v>#NAME?</v>
      </c>
      <c r="CO117" s="104" t="e">
        <f t="shared" ca="1" si="565"/>
        <v>#NAME?</v>
      </c>
      <c r="CP117" s="104" t="e">
        <f t="shared" ca="1" si="565"/>
        <v>#NAME?</v>
      </c>
      <c r="CQ117" s="104" t="e">
        <f t="shared" ca="1" si="565"/>
        <v>#NAME?</v>
      </c>
      <c r="CR117" s="104" t="e">
        <f t="shared" ca="1" si="565"/>
        <v>#NAME?</v>
      </c>
      <c r="CS117" s="104" t="e">
        <f t="shared" ca="1" si="565"/>
        <v>#NAME?</v>
      </c>
      <c r="CT117" s="104" t="e">
        <f t="shared" ca="1" si="565"/>
        <v>#NAME?</v>
      </c>
      <c r="CU117" s="104" t="e">
        <f t="shared" ca="1" si="565"/>
        <v>#NAME?</v>
      </c>
      <c r="CV117" s="104" t="e">
        <f t="shared" ca="1" si="565"/>
        <v>#NAME?</v>
      </c>
      <c r="CW117" s="104" t="e">
        <f t="shared" ca="1" si="565"/>
        <v>#NAME?</v>
      </c>
      <c r="CX117" s="104" t="e">
        <f t="shared" ca="1" si="565"/>
        <v>#NAME?</v>
      </c>
      <c r="CY117" s="104" t="e">
        <f t="shared" ca="1" si="565"/>
        <v>#NAME?</v>
      </c>
      <c r="CZ117" s="104" t="e">
        <f t="shared" ca="1" si="565"/>
        <v>#NAME?</v>
      </c>
      <c r="DA117" s="104" t="e">
        <f t="shared" ca="1" si="565"/>
        <v>#NAME?</v>
      </c>
      <c r="DB117" s="104" t="e">
        <f t="shared" ca="1" si="565"/>
        <v>#NAME?</v>
      </c>
      <c r="DC117" s="122" t="e">
        <f t="shared" ca="1" si="565"/>
        <v>#NAME?</v>
      </c>
      <c r="DE117" s="189">
        <f t="shared" si="595"/>
        <v>0.42</v>
      </c>
      <c r="DF117" s="173">
        <f t="shared" si="595"/>
        <v>0</v>
      </c>
      <c r="DG117" s="173">
        <f t="shared" si="595"/>
        <v>0</v>
      </c>
      <c r="DH117" s="159" t="str">
        <f t="shared" si="595"/>
        <v>CN</v>
      </c>
      <c r="DI117" s="104">
        <f t="shared" si="596"/>
        <v>4.9875384786139874</v>
      </c>
      <c r="DJ117" s="104">
        <f t="shared" si="596"/>
        <v>4.9187448444262083</v>
      </c>
      <c r="DK117" s="104">
        <f t="shared" si="596"/>
        <v>4.4887846307525896</v>
      </c>
      <c r="DL117" s="104">
        <f t="shared" si="596"/>
        <v>7.2373052966612024</v>
      </c>
      <c r="DM117" s="104">
        <f t="shared" si="596"/>
        <v>4.643570307675092</v>
      </c>
      <c r="DN117" s="104">
        <f t="shared" si="596"/>
        <v>4.4371894051117557</v>
      </c>
      <c r="DO117" s="104">
        <f t="shared" si="596"/>
        <v>18.762358972593002</v>
      </c>
      <c r="DP117" s="104">
        <f t="shared" si="596"/>
        <v>39.161186945155251</v>
      </c>
      <c r="DQ117" s="104">
        <f t="shared" si="596"/>
        <v>9.373132658084911</v>
      </c>
      <c r="DR117" s="104">
        <f t="shared" si="596"/>
        <v>9.2183469811624068</v>
      </c>
      <c r="DS117" s="104">
        <f t="shared" si="596"/>
        <v>8.4272201880029449</v>
      </c>
      <c r="DT117" s="104">
        <f t="shared" si="596"/>
        <v>12.062175494435335</v>
      </c>
      <c r="DU117" s="104">
        <f t="shared" si="596"/>
        <v>8.7023947247540612</v>
      </c>
      <c r="DV117" s="104">
        <f t="shared" si="596"/>
        <v>8.3240297367212772</v>
      </c>
      <c r="DW117" s="104">
        <f t="shared" si="596"/>
        <v>26.32035206440073</v>
      </c>
      <c r="DX117" s="122">
        <f t="shared" si="596"/>
        <v>37.60346046985093</v>
      </c>
      <c r="DZ117" s="189" t="str">
        <f t="shared" si="569"/>
        <v>-</v>
      </c>
      <c r="EA117" s="173">
        <f t="shared" si="569"/>
        <v>0</v>
      </c>
      <c r="EB117" s="173">
        <f t="shared" si="569"/>
        <v>0</v>
      </c>
      <c r="EC117" s="159" t="str">
        <f>EC109</f>
        <v>CN</v>
      </c>
      <c r="ED117" s="104">
        <f t="shared" si="597"/>
        <v>41.335465262554095</v>
      </c>
      <c r="EE117" s="104">
        <f t="shared" si="597"/>
        <v>41.712578295948497</v>
      </c>
      <c r="EF117" s="104">
        <f t="shared" si="597"/>
        <v>40.229922845181875</v>
      </c>
      <c r="EG117" s="104">
        <f t="shared" si="597"/>
        <v>14.592848350481963</v>
      </c>
      <c r="EH117" s="104">
        <f t="shared" si="597"/>
        <v>41.117954966558337</v>
      </c>
      <c r="EI117" s="104">
        <f t="shared" si="597"/>
        <v>39.894483942394622</v>
      </c>
      <c r="EJ117" s="104">
        <f t="shared" si="597"/>
        <v>75.907255978736117</v>
      </c>
      <c r="EK117" s="104">
        <f t="shared" si="597"/>
        <v>109.68893101252607</v>
      </c>
      <c r="EL117" s="104">
        <f t="shared" si="597"/>
        <v>64.991218298208437</v>
      </c>
      <c r="EM117" s="104">
        <f t="shared" si="597"/>
        <v>65.085747490605712</v>
      </c>
      <c r="EN117" s="104">
        <f t="shared" si="597"/>
        <v>62.864588507771167</v>
      </c>
      <c r="EO117" s="104">
        <f t="shared" si="597"/>
        <v>26.447597145961073</v>
      </c>
      <c r="EP117" s="104">
        <f t="shared" si="597"/>
        <v>63.894022679590613</v>
      </c>
      <c r="EQ117" s="104">
        <f t="shared" si="597"/>
        <v>62.257823123523323</v>
      </c>
      <c r="ER117" s="104">
        <f t="shared" si="597"/>
        <v>121.86828133373993</v>
      </c>
      <c r="ES117" s="122">
        <f t="shared" si="597"/>
        <v>160.48189870204254</v>
      </c>
      <c r="EU117" s="189" t="str">
        <f t="shared" si="572"/>
        <v>-</v>
      </c>
      <c r="EV117" s="173">
        <f t="shared" si="572"/>
        <v>0</v>
      </c>
      <c r="EW117" s="173">
        <f t="shared" si="572"/>
        <v>0</v>
      </c>
      <c r="EX117" s="159" t="str">
        <f>EX109</f>
        <v>CN</v>
      </c>
      <c r="EY117" s="104">
        <f t="shared" ref="EY117:EY120" si="610">H$34*$L5/1000</f>
        <v>399.4859074703856</v>
      </c>
      <c r="EZ117" s="104">
        <f t="shared" si="598"/>
        <v>400.06357698855584</v>
      </c>
      <c r="FA117" s="104">
        <f t="shared" si="598"/>
        <v>392.44570791117627</v>
      </c>
      <c r="FB117" s="104">
        <f t="shared" si="598"/>
        <v>121.3907009805306</v>
      </c>
      <c r="FC117" s="104">
        <f t="shared" si="598"/>
        <v>394.86491031207095</v>
      </c>
      <c r="FD117" s="104">
        <f t="shared" si="598"/>
        <v>392.58892112944415</v>
      </c>
      <c r="FE117" s="104">
        <f t="shared" si="598"/>
        <v>484.57811878434228</v>
      </c>
      <c r="FF117" s="104">
        <f t="shared" si="598"/>
        <v>1153.9625526684981</v>
      </c>
      <c r="FG117" s="104">
        <f t="shared" si="598"/>
        <v>545.20726223327836</v>
      </c>
      <c r="FH117" s="104">
        <f t="shared" si="598"/>
        <v>546.7530943763162</v>
      </c>
      <c r="FI117" s="104">
        <f t="shared" si="598"/>
        <v>534.08663782132112</v>
      </c>
      <c r="FJ117" s="104">
        <f t="shared" si="598"/>
        <v>224.72532588744426</v>
      </c>
      <c r="FK117" s="104">
        <f t="shared" si="598"/>
        <v>538.53798250671343</v>
      </c>
      <c r="FL117" s="104">
        <f t="shared" si="598"/>
        <v>533.62676693451567</v>
      </c>
      <c r="FM117" s="104">
        <f t="shared" si="598"/>
        <v>684.66602213938029</v>
      </c>
      <c r="FN117" s="122">
        <f t="shared" si="598"/>
        <v>1302.1454874014823</v>
      </c>
      <c r="FP117" s="189">
        <f t="shared" si="599"/>
        <v>0.65</v>
      </c>
      <c r="FQ117" s="173">
        <f t="shared" si="599"/>
        <v>0</v>
      </c>
      <c r="FR117" s="173">
        <f t="shared" si="599"/>
        <v>0</v>
      </c>
      <c r="FS117" s="159" t="str">
        <f t="shared" si="599"/>
        <v>CN</v>
      </c>
      <c r="FT117" s="104">
        <f t="shared" si="600"/>
        <v>11.985379822937524</v>
      </c>
      <c r="FU117" s="104">
        <f t="shared" si="600"/>
        <v>11.795135698763913</v>
      </c>
      <c r="FV117" s="104">
        <f t="shared" si="600"/>
        <v>10.805866253061133</v>
      </c>
      <c r="FW117" s="104">
        <f t="shared" si="600"/>
        <v>16.582153473282411</v>
      </c>
      <c r="FX117" s="104">
        <f t="shared" si="600"/>
        <v>11.148305676573633</v>
      </c>
      <c r="FY117" s="104">
        <f t="shared" si="600"/>
        <v>10.691719778556966</v>
      </c>
      <c r="FZ117" s="104">
        <f t="shared" si="600"/>
        <v>34.531922608360382</v>
      </c>
      <c r="GA117" s="104">
        <f t="shared" si="600"/>
        <v>71.964659055067614</v>
      </c>
      <c r="GB117" s="104">
        <f t="shared" si="600"/>
        <v>22.144416053808378</v>
      </c>
      <c r="GC117" s="104">
        <f t="shared" si="600"/>
        <v>21.801976630295879</v>
      </c>
      <c r="GD117" s="104">
        <f t="shared" si="600"/>
        <v>19.975633038229208</v>
      </c>
      <c r="GE117" s="104">
        <f t="shared" si="600"/>
        <v>7.7383382875317919</v>
      </c>
      <c r="GF117" s="104">
        <f t="shared" si="600"/>
        <v>20.622463060419488</v>
      </c>
      <c r="GG117" s="104">
        <f t="shared" si="600"/>
        <v>19.747340089220874</v>
      </c>
      <c r="GH117" s="104">
        <f t="shared" si="600"/>
        <v>48.467438613599249</v>
      </c>
      <c r="GI117" s="122">
        <f t="shared" si="600"/>
        <v>69.091802473569331</v>
      </c>
      <c r="GK117" s="189" t="str">
        <f t="shared" si="578"/>
        <v>-</v>
      </c>
      <c r="GL117" s="173">
        <f t="shared" si="578"/>
        <v>0</v>
      </c>
      <c r="GM117" s="173">
        <f t="shared" si="578"/>
        <v>0</v>
      </c>
      <c r="GN117" s="159" t="str">
        <f>GN109</f>
        <v>CN</v>
      </c>
      <c r="GO117" s="104">
        <f t="shared" ref="GO117:GO120" si="611">H$36*$L5/1000</f>
        <v>52.551633229572118</v>
      </c>
      <c r="GP117" s="104">
        <f t="shared" si="601"/>
        <v>52.837239931906737</v>
      </c>
      <c r="GQ117" s="104">
        <f t="shared" si="601"/>
        <v>51.123599717898941</v>
      </c>
      <c r="GR117" s="104">
        <f t="shared" si="601"/>
        <v>3.715267186202992</v>
      </c>
      <c r="GS117" s="104">
        <f t="shared" si="601"/>
        <v>51.694813122568213</v>
      </c>
      <c r="GT117" s="104">
        <f t="shared" si="601"/>
        <v>51.123599717898941</v>
      </c>
      <c r="GU117" s="104">
        <f t="shared" si="601"/>
        <v>76.6437791327253</v>
      </c>
      <c r="GV117" s="104">
        <f t="shared" si="601"/>
        <v>73.017285362927424</v>
      </c>
      <c r="GW117" s="104">
        <f t="shared" si="601"/>
        <v>77.68502303501964</v>
      </c>
      <c r="GX117" s="104">
        <f t="shared" si="601"/>
        <v>77.970629737354272</v>
      </c>
      <c r="GY117" s="104">
        <f t="shared" si="601"/>
        <v>75.971382821011858</v>
      </c>
      <c r="GZ117" s="104">
        <f t="shared" si="601"/>
        <v>13.2688113792964</v>
      </c>
      <c r="HA117" s="104">
        <f t="shared" si="601"/>
        <v>76.828202928015742</v>
      </c>
      <c r="HB117" s="104">
        <f t="shared" si="601"/>
        <v>75.685776118677211</v>
      </c>
      <c r="HC117" s="104">
        <f t="shared" si="601"/>
        <v>108.65286377890483</v>
      </c>
      <c r="HD117" s="122">
        <f t="shared" si="601"/>
        <v>95.775639943177779</v>
      </c>
      <c r="HF117" s="189" t="str">
        <f t="shared" si="581"/>
        <v>-</v>
      </c>
      <c r="HG117" s="173">
        <f t="shared" si="581"/>
        <v>0</v>
      </c>
      <c r="HH117" s="173">
        <f t="shared" si="581"/>
        <v>0</v>
      </c>
      <c r="HI117" s="159" t="str">
        <f>HI109</f>
        <v>CN</v>
      </c>
      <c r="HJ117" s="104">
        <f t="shared" ref="HJ117:HJ120" si="612">H$37*$L5/1000</f>
        <v>19.004745984516909</v>
      </c>
      <c r="HK117" s="104">
        <f t="shared" si="602"/>
        <v>18.754840119974105</v>
      </c>
      <c r="HL117" s="104">
        <f t="shared" si="602"/>
        <v>19.266552128323653</v>
      </c>
      <c r="HM117" s="104">
        <f t="shared" si="602"/>
        <v>17.552911914315864</v>
      </c>
      <c r="HN117" s="104">
        <f t="shared" si="602"/>
        <v>19.004745984516909</v>
      </c>
      <c r="HO117" s="104">
        <f t="shared" si="602"/>
        <v>19.278452407587594</v>
      </c>
      <c r="HP117" s="104">
        <f t="shared" si="602"/>
        <v>40.172114614147169</v>
      </c>
      <c r="HQ117" s="104">
        <f t="shared" si="602"/>
        <v>39.508659620072592</v>
      </c>
      <c r="HR117" s="104">
        <f t="shared" si="602"/>
        <v>31.083529437419006</v>
      </c>
      <c r="HS117" s="104">
        <f t="shared" si="602"/>
        <v>31.071629158155066</v>
      </c>
      <c r="HT117" s="104">
        <f t="shared" si="602"/>
        <v>31.595241445768558</v>
      </c>
      <c r="HU117" s="104">
        <f t="shared" si="602"/>
        <v>17.552911914315864</v>
      </c>
      <c r="HV117" s="104">
        <f t="shared" si="602"/>
        <v>31.083529437419006</v>
      </c>
      <c r="HW117" s="104">
        <f t="shared" si="602"/>
        <v>31.595241445768558</v>
      </c>
      <c r="HX117" s="104">
        <f t="shared" si="602"/>
        <v>48.636904713155886</v>
      </c>
      <c r="HY117" s="122">
        <f t="shared" si="602"/>
        <v>46.296240443008209</v>
      </c>
      <c r="IA117" s="189" t="str">
        <f t="shared" si="584"/>
        <v>-</v>
      </c>
      <c r="IB117" s="173">
        <f t="shared" si="584"/>
        <v>0</v>
      </c>
      <c r="IC117" s="173">
        <f t="shared" si="584"/>
        <v>0</v>
      </c>
      <c r="ID117" s="159" t="str">
        <f>ID109</f>
        <v>CN</v>
      </c>
      <c r="IE117" s="104">
        <f t="shared" ref="IE117:IE120" si="613">H$38*$L5/1000</f>
        <v>13.256911100032458</v>
      </c>
      <c r="IF117" s="104">
        <f t="shared" si="603"/>
        <v>13.352113334144002</v>
      </c>
      <c r="IG117" s="104">
        <f t="shared" si="603"/>
        <v>12.888002442850224</v>
      </c>
      <c r="IH117" s="104">
        <f t="shared" si="603"/>
        <v>0</v>
      </c>
      <c r="II117" s="104">
        <f t="shared" si="603"/>
        <v>13.114107748865143</v>
      </c>
      <c r="IJ117" s="104">
        <f t="shared" si="603"/>
        <v>12.780899929474739</v>
      </c>
      <c r="IK117" s="104">
        <f t="shared" si="603"/>
        <v>17.00549906817449</v>
      </c>
      <c r="IL117" s="104">
        <f t="shared" si="603"/>
        <v>19.006454153641936</v>
      </c>
      <c r="IM117" s="104">
        <f t="shared" si="603"/>
        <v>22.03931719682236</v>
      </c>
      <c r="IN117" s="104">
        <f t="shared" si="603"/>
        <v>22.289223061365163</v>
      </c>
      <c r="IO117" s="104">
        <f t="shared" si="603"/>
        <v>21.277699323930008</v>
      </c>
      <c r="IP117" s="104">
        <f t="shared" si="603"/>
        <v>0</v>
      </c>
      <c r="IQ117" s="104">
        <f t="shared" si="603"/>
        <v>21.8013116115435</v>
      </c>
      <c r="IR117" s="104">
        <f t="shared" si="603"/>
        <v>21.063494297179037</v>
      </c>
      <c r="IS117" s="104">
        <f t="shared" si="603"/>
        <v>29.691196763537683</v>
      </c>
      <c r="IT117" s="104">
        <f t="shared" si="603"/>
        <v>29.224238251186868</v>
      </c>
    </row>
    <row r="118" spans="4:254" x14ac:dyDescent="0.2">
      <c r="D118" s="189">
        <f t="shared" si="587"/>
        <v>0.33</v>
      </c>
      <c r="E118" s="173">
        <f t="shared" si="587"/>
        <v>0</v>
      </c>
      <c r="F118" s="173">
        <f t="shared" si="587"/>
        <v>0.56896551724137934</v>
      </c>
      <c r="G118" s="159" t="str">
        <f t="shared" si="587"/>
        <v>JP</v>
      </c>
      <c r="H118" s="104">
        <f t="shared" si="588"/>
        <v>0</v>
      </c>
      <c r="I118" s="104">
        <f t="shared" si="588"/>
        <v>0</v>
      </c>
      <c r="J118" s="104">
        <f t="shared" si="588"/>
        <v>0</v>
      </c>
      <c r="K118" s="104">
        <f t="shared" si="588"/>
        <v>0</v>
      </c>
      <c r="L118" s="104">
        <f t="shared" si="588"/>
        <v>0</v>
      </c>
      <c r="M118" s="104">
        <f t="shared" si="588"/>
        <v>0</v>
      </c>
      <c r="N118" s="104">
        <f t="shared" si="588"/>
        <v>0</v>
      </c>
      <c r="O118" s="104">
        <f t="shared" si="588"/>
        <v>0</v>
      </c>
      <c r="P118" s="104">
        <f t="shared" si="588"/>
        <v>0</v>
      </c>
      <c r="Q118" s="104">
        <f t="shared" si="588"/>
        <v>0</v>
      </c>
      <c r="R118" s="104">
        <f t="shared" si="588"/>
        <v>0</v>
      </c>
      <c r="S118" s="104">
        <f t="shared" si="588"/>
        <v>0</v>
      </c>
      <c r="T118" s="104">
        <f t="shared" si="588"/>
        <v>0</v>
      </c>
      <c r="U118" s="104">
        <f t="shared" si="588"/>
        <v>0</v>
      </c>
      <c r="V118" s="104">
        <f t="shared" si="588"/>
        <v>0</v>
      </c>
      <c r="W118" s="122">
        <f t="shared" si="588"/>
        <v>0</v>
      </c>
      <c r="Y118" s="222">
        <f t="shared" si="604"/>
        <v>0.19</v>
      </c>
      <c r="Z118" s="223">
        <f t="shared" si="604"/>
        <v>0</v>
      </c>
      <c r="AA118" s="223">
        <f t="shared" si="604"/>
        <v>0.54285714285714282</v>
      </c>
      <c r="AB118" s="159" t="str">
        <f t="shared" si="605"/>
        <v>JP</v>
      </c>
      <c r="AC118" s="104">
        <f t="shared" si="590"/>
        <v>0</v>
      </c>
      <c r="AD118" s="104">
        <f t="shared" si="590"/>
        <v>0</v>
      </c>
      <c r="AE118" s="104">
        <f t="shared" si="590"/>
        <v>0</v>
      </c>
      <c r="AF118" s="104">
        <f t="shared" si="590"/>
        <v>0</v>
      </c>
      <c r="AG118" s="104">
        <f t="shared" si="590"/>
        <v>0</v>
      </c>
      <c r="AH118" s="104">
        <f t="shared" si="590"/>
        <v>0</v>
      </c>
      <c r="AI118" s="104">
        <f t="shared" si="590"/>
        <v>0</v>
      </c>
      <c r="AJ118" s="104">
        <f t="shared" si="590"/>
        <v>0</v>
      </c>
      <c r="AK118" s="104">
        <f t="shared" si="590"/>
        <v>0</v>
      </c>
      <c r="AL118" s="104">
        <f t="shared" si="590"/>
        <v>0</v>
      </c>
      <c r="AM118" s="104">
        <f t="shared" si="590"/>
        <v>0</v>
      </c>
      <c r="AN118" s="104">
        <f t="shared" si="590"/>
        <v>0</v>
      </c>
      <c r="AO118" s="104">
        <f t="shared" si="590"/>
        <v>0</v>
      </c>
      <c r="AP118" s="104">
        <f t="shared" si="590"/>
        <v>0</v>
      </c>
      <c r="AQ118" s="104">
        <f t="shared" si="590"/>
        <v>0</v>
      </c>
      <c r="AR118" s="122">
        <f t="shared" si="590"/>
        <v>0</v>
      </c>
      <c r="AT118" s="222">
        <f t="shared" si="606"/>
        <v>0.12</v>
      </c>
      <c r="AU118" s="223">
        <f t="shared" si="606"/>
        <v>0</v>
      </c>
      <c r="AV118" s="223">
        <f t="shared" si="606"/>
        <v>0.34285714285714286</v>
      </c>
      <c r="AW118" s="159" t="str">
        <f t="shared" si="607"/>
        <v>JP</v>
      </c>
      <c r="AX118" s="104">
        <f t="shared" si="592"/>
        <v>0</v>
      </c>
      <c r="AY118" s="104">
        <f t="shared" si="592"/>
        <v>0</v>
      </c>
      <c r="AZ118" s="104">
        <f t="shared" si="592"/>
        <v>0</v>
      </c>
      <c r="BA118" s="104">
        <f t="shared" si="592"/>
        <v>0</v>
      </c>
      <c r="BB118" s="104">
        <f t="shared" si="592"/>
        <v>0</v>
      </c>
      <c r="BC118" s="104">
        <f t="shared" si="592"/>
        <v>0</v>
      </c>
      <c r="BD118" s="104">
        <f t="shared" si="592"/>
        <v>0</v>
      </c>
      <c r="BE118" s="104">
        <f t="shared" si="592"/>
        <v>0</v>
      </c>
      <c r="BF118" s="104">
        <f t="shared" si="592"/>
        <v>0</v>
      </c>
      <c r="BG118" s="104">
        <f t="shared" si="592"/>
        <v>0</v>
      </c>
      <c r="BH118" s="104">
        <f t="shared" si="592"/>
        <v>0</v>
      </c>
      <c r="BI118" s="104">
        <f t="shared" si="592"/>
        <v>0</v>
      </c>
      <c r="BJ118" s="104">
        <f t="shared" si="592"/>
        <v>0</v>
      </c>
      <c r="BK118" s="104">
        <f t="shared" si="592"/>
        <v>0</v>
      </c>
      <c r="BL118" s="104">
        <f t="shared" si="592"/>
        <v>0</v>
      </c>
      <c r="BM118" s="122">
        <f t="shared" si="592"/>
        <v>0</v>
      </c>
      <c r="BO118" s="222">
        <f t="shared" si="608"/>
        <v>0.21</v>
      </c>
      <c r="BP118" s="223">
        <f t="shared" si="608"/>
        <v>0</v>
      </c>
      <c r="BQ118" s="223">
        <f t="shared" si="608"/>
        <v>0.36842105263157887</v>
      </c>
      <c r="BR118" s="159" t="str">
        <f t="shared" si="609"/>
        <v>JP</v>
      </c>
      <c r="BS118" s="104">
        <f t="shared" si="594"/>
        <v>0</v>
      </c>
      <c r="BT118" s="104">
        <f t="shared" si="594"/>
        <v>0</v>
      </c>
      <c r="BU118" s="104">
        <f t="shared" si="594"/>
        <v>0</v>
      </c>
      <c r="BV118" s="104">
        <f t="shared" si="594"/>
        <v>0</v>
      </c>
      <c r="BW118" s="104">
        <f t="shared" si="594"/>
        <v>0</v>
      </c>
      <c r="BX118" s="104">
        <f t="shared" si="594"/>
        <v>0</v>
      </c>
      <c r="BY118" s="104">
        <f t="shared" si="594"/>
        <v>0</v>
      </c>
      <c r="BZ118" s="104">
        <f t="shared" si="594"/>
        <v>0</v>
      </c>
      <c r="CA118" s="104">
        <f t="shared" si="594"/>
        <v>0</v>
      </c>
      <c r="CB118" s="104">
        <f t="shared" si="594"/>
        <v>0</v>
      </c>
      <c r="CC118" s="104">
        <f t="shared" si="594"/>
        <v>0</v>
      </c>
      <c r="CD118" s="104">
        <f t="shared" si="594"/>
        <v>0</v>
      </c>
      <c r="CE118" s="104">
        <f t="shared" si="594"/>
        <v>0</v>
      </c>
      <c r="CF118" s="104">
        <f t="shared" si="594"/>
        <v>0</v>
      </c>
      <c r="CG118" s="104">
        <f t="shared" si="594"/>
        <v>0</v>
      </c>
      <c r="CH118" s="122">
        <f t="shared" si="594"/>
        <v>0</v>
      </c>
      <c r="CJ118" s="222">
        <f t="shared" si="564"/>
        <v>1.4753449048443543E-2</v>
      </c>
      <c r="CK118" s="223">
        <f t="shared" si="564"/>
        <v>0</v>
      </c>
      <c r="CL118" s="223">
        <f t="shared" si="564"/>
        <v>1.4753449048443543E-2</v>
      </c>
      <c r="CM118" s="159" t="str">
        <f t="shared" si="564"/>
        <v>Korea</v>
      </c>
      <c r="CN118" s="104" t="e">
        <f t="shared" ca="1" si="565"/>
        <v>#NAME?</v>
      </c>
      <c r="CO118" s="104" t="e">
        <f t="shared" ca="1" si="565"/>
        <v>#NAME?</v>
      </c>
      <c r="CP118" s="104" t="e">
        <f t="shared" ca="1" si="565"/>
        <v>#NAME?</v>
      </c>
      <c r="CQ118" s="104" t="e">
        <f t="shared" ca="1" si="565"/>
        <v>#NAME?</v>
      </c>
      <c r="CR118" s="104" t="e">
        <f t="shared" ca="1" si="565"/>
        <v>#NAME?</v>
      </c>
      <c r="CS118" s="104" t="e">
        <f t="shared" ca="1" si="565"/>
        <v>#NAME?</v>
      </c>
      <c r="CT118" s="104" t="e">
        <f t="shared" ca="1" si="565"/>
        <v>#NAME?</v>
      </c>
      <c r="CU118" s="104" t="e">
        <f t="shared" ca="1" si="565"/>
        <v>#NAME?</v>
      </c>
      <c r="CV118" s="104" t="e">
        <f t="shared" ca="1" si="565"/>
        <v>#NAME?</v>
      </c>
      <c r="CW118" s="104" t="e">
        <f t="shared" ca="1" si="565"/>
        <v>#NAME?</v>
      </c>
      <c r="CX118" s="104" t="e">
        <f t="shared" ca="1" si="565"/>
        <v>#NAME?</v>
      </c>
      <c r="CY118" s="104" t="e">
        <f t="shared" ca="1" si="565"/>
        <v>#NAME?</v>
      </c>
      <c r="CZ118" s="104" t="e">
        <f t="shared" ca="1" si="565"/>
        <v>#NAME?</v>
      </c>
      <c r="DA118" s="104" t="e">
        <f t="shared" ca="1" si="565"/>
        <v>#NAME?</v>
      </c>
      <c r="DB118" s="104" t="e">
        <f t="shared" ca="1" si="565"/>
        <v>#NAME?</v>
      </c>
      <c r="DC118" s="122" t="e">
        <f t="shared" ca="1" si="565"/>
        <v>#NAME?</v>
      </c>
      <c r="DE118" s="189">
        <f t="shared" si="595"/>
        <v>0.33</v>
      </c>
      <c r="DF118" s="173">
        <f t="shared" si="595"/>
        <v>0</v>
      </c>
      <c r="DG118" s="173">
        <f t="shared" si="595"/>
        <v>0.56896551724137934</v>
      </c>
      <c r="DH118" s="159" t="str">
        <f t="shared" si="595"/>
        <v>JP</v>
      </c>
      <c r="DI118" s="104">
        <f t="shared" si="596"/>
        <v>0</v>
      </c>
      <c r="DJ118" s="104">
        <f t="shared" si="596"/>
        <v>0</v>
      </c>
      <c r="DK118" s="104">
        <f t="shared" si="596"/>
        <v>0</v>
      </c>
      <c r="DL118" s="104">
        <f t="shared" si="596"/>
        <v>0</v>
      </c>
      <c r="DM118" s="104">
        <f t="shared" si="596"/>
        <v>0</v>
      </c>
      <c r="DN118" s="104">
        <f t="shared" si="596"/>
        <v>0</v>
      </c>
      <c r="DO118" s="104">
        <f t="shared" si="596"/>
        <v>0</v>
      </c>
      <c r="DP118" s="104">
        <f t="shared" si="596"/>
        <v>0</v>
      </c>
      <c r="DQ118" s="104">
        <f t="shared" si="596"/>
        <v>0</v>
      </c>
      <c r="DR118" s="104">
        <f t="shared" si="596"/>
        <v>0</v>
      </c>
      <c r="DS118" s="104">
        <f t="shared" si="596"/>
        <v>0</v>
      </c>
      <c r="DT118" s="104">
        <f t="shared" si="596"/>
        <v>0</v>
      </c>
      <c r="DU118" s="104">
        <f t="shared" si="596"/>
        <v>0</v>
      </c>
      <c r="DV118" s="104">
        <f t="shared" si="596"/>
        <v>0</v>
      </c>
      <c r="DW118" s="104">
        <f t="shared" si="596"/>
        <v>0</v>
      </c>
      <c r="DX118" s="122">
        <f t="shared" si="596"/>
        <v>0</v>
      </c>
      <c r="DZ118" s="189" t="str">
        <f t="shared" si="569"/>
        <v>-</v>
      </c>
      <c r="EA118" s="173">
        <f t="shared" si="569"/>
        <v>0</v>
      </c>
      <c r="EB118" s="173">
        <f t="shared" si="569"/>
        <v>0.21586482798306408</v>
      </c>
      <c r="EC118" s="159" t="str">
        <f>EC110</f>
        <v>JP</v>
      </c>
      <c r="ED118" s="104">
        <f t="shared" si="597"/>
        <v>37.825943635764801</v>
      </c>
      <c r="EE118" s="104">
        <f t="shared" si="597"/>
        <v>38.171038489660432</v>
      </c>
      <c r="EF118" s="104">
        <f t="shared" si="597"/>
        <v>36.814265530756224</v>
      </c>
      <c r="EG118" s="104">
        <f t="shared" si="597"/>
        <v>13.353865879686655</v>
      </c>
      <c r="EH118" s="104">
        <f t="shared" si="597"/>
        <v>37.626900703883564</v>
      </c>
      <c r="EI118" s="104">
        <f t="shared" si="597"/>
        <v>36.507306532001039</v>
      </c>
      <c r="EJ118" s="104">
        <f t="shared" si="597"/>
        <v>69.4624717046146</v>
      </c>
      <c r="EK118" s="104">
        <f t="shared" si="597"/>
        <v>100.37596760053341</v>
      </c>
      <c r="EL118" s="104">
        <f t="shared" si="597"/>
        <v>59.473242760248972</v>
      </c>
      <c r="EM118" s="104">
        <f t="shared" si="597"/>
        <v>59.55974610261714</v>
      </c>
      <c r="EN118" s="104">
        <f t="shared" si="597"/>
        <v>57.527171073955635</v>
      </c>
      <c r="EO118" s="104">
        <f t="shared" si="597"/>
        <v>24.20210617178676</v>
      </c>
      <c r="EP118" s="104">
        <f t="shared" si="597"/>
        <v>58.46920278238418</v>
      </c>
      <c r="EQ118" s="104">
        <f t="shared" si="597"/>
        <v>56.971922135086572</v>
      </c>
      <c r="ER118" s="104">
        <f t="shared" si="597"/>
        <v>111.52124964451745</v>
      </c>
      <c r="ES118" s="122">
        <f t="shared" si="597"/>
        <v>146.8564395321601</v>
      </c>
      <c r="EU118" s="189" t="str">
        <f t="shared" si="572"/>
        <v>-</v>
      </c>
      <c r="EV118" s="173">
        <f t="shared" si="572"/>
        <v>0</v>
      </c>
      <c r="EW118" s="173">
        <f t="shared" si="572"/>
        <v>0</v>
      </c>
      <c r="EX118" s="159" t="str">
        <f>EX110</f>
        <v>JP</v>
      </c>
      <c r="EY118" s="104">
        <f t="shared" si="610"/>
        <v>365.5681948485576</v>
      </c>
      <c r="EZ118" s="104">
        <f t="shared" si="598"/>
        <v>366.09681825936508</v>
      </c>
      <c r="FA118" s="104">
        <f t="shared" si="598"/>
        <v>359.12573218315163</v>
      </c>
      <c r="FB118" s="104">
        <f t="shared" si="598"/>
        <v>111.08421748805569</v>
      </c>
      <c r="FC118" s="104">
        <f t="shared" si="598"/>
        <v>361.3395360699231</v>
      </c>
      <c r="FD118" s="104">
        <f t="shared" si="598"/>
        <v>359.2567861119677</v>
      </c>
      <c r="FE118" s="104">
        <f t="shared" si="598"/>
        <v>443.43578793260434</v>
      </c>
      <c r="FF118" s="104">
        <f t="shared" si="598"/>
        <v>1055.9872060896889</v>
      </c>
      <c r="FG118" s="104">
        <f t="shared" si="598"/>
        <v>498.91731083835253</v>
      </c>
      <c r="FH118" s="104">
        <f t="shared" si="598"/>
        <v>500.33189657342291</v>
      </c>
      <c r="FI118" s="104">
        <f t="shared" si="598"/>
        <v>488.74086527207345</v>
      </c>
      <c r="FJ118" s="104">
        <f t="shared" si="598"/>
        <v>205.64538118911463</v>
      </c>
      <c r="FK118" s="104">
        <f t="shared" si="598"/>
        <v>492.81427564990565</v>
      </c>
      <c r="FL118" s="104">
        <f t="shared" si="598"/>
        <v>488.32003898806909</v>
      </c>
      <c r="FM118" s="104">
        <f t="shared" si="598"/>
        <v>626.53554758046198</v>
      </c>
      <c r="FN118" s="122">
        <f t="shared" si="598"/>
        <v>1191.5889055356561</v>
      </c>
      <c r="FP118" s="189">
        <f t="shared" si="599"/>
        <v>0.19</v>
      </c>
      <c r="FQ118" s="173">
        <f t="shared" si="599"/>
        <v>0</v>
      </c>
      <c r="FR118" s="173">
        <f t="shared" si="599"/>
        <v>0.54285714285714282</v>
      </c>
      <c r="FS118" s="159" t="str">
        <f t="shared" si="599"/>
        <v>JP</v>
      </c>
      <c r="FT118" s="104">
        <f t="shared" si="600"/>
        <v>0</v>
      </c>
      <c r="FU118" s="104">
        <f t="shared" si="600"/>
        <v>0</v>
      </c>
      <c r="FV118" s="104">
        <f t="shared" si="600"/>
        <v>0</v>
      </c>
      <c r="FW118" s="104">
        <f t="shared" si="600"/>
        <v>0</v>
      </c>
      <c r="FX118" s="104">
        <f t="shared" si="600"/>
        <v>0</v>
      </c>
      <c r="FY118" s="104">
        <f t="shared" si="600"/>
        <v>0</v>
      </c>
      <c r="FZ118" s="104">
        <f t="shared" si="600"/>
        <v>0</v>
      </c>
      <c r="GA118" s="104">
        <f t="shared" si="600"/>
        <v>0</v>
      </c>
      <c r="GB118" s="104">
        <f t="shared" si="600"/>
        <v>0</v>
      </c>
      <c r="GC118" s="104">
        <f t="shared" si="600"/>
        <v>0</v>
      </c>
      <c r="GD118" s="104">
        <f t="shared" si="600"/>
        <v>0</v>
      </c>
      <c r="GE118" s="104">
        <f t="shared" si="600"/>
        <v>0</v>
      </c>
      <c r="GF118" s="104">
        <f t="shared" si="600"/>
        <v>0</v>
      </c>
      <c r="GG118" s="104">
        <f t="shared" si="600"/>
        <v>0</v>
      </c>
      <c r="GH118" s="104">
        <f t="shared" si="600"/>
        <v>0</v>
      </c>
      <c r="GI118" s="122">
        <f t="shared" si="600"/>
        <v>0</v>
      </c>
      <c r="GK118" s="189" t="str">
        <f t="shared" si="578"/>
        <v>-</v>
      </c>
      <c r="GL118" s="173">
        <f t="shared" si="578"/>
        <v>0</v>
      </c>
      <c r="GM118" s="173">
        <f t="shared" si="578"/>
        <v>0.21586482798306408</v>
      </c>
      <c r="GN118" s="159" t="str">
        <f>GN110</f>
        <v>JP</v>
      </c>
      <c r="GO118" s="104">
        <f t="shared" si="611"/>
        <v>48.089820784234554</v>
      </c>
      <c r="GP118" s="104">
        <f t="shared" si="601"/>
        <v>48.351178505887994</v>
      </c>
      <c r="GQ118" s="104">
        <f t="shared" si="601"/>
        <v>46.7830321759673</v>
      </c>
      <c r="GR118" s="104">
        <f t="shared" si="601"/>
        <v>3.3998283625086114</v>
      </c>
      <c r="GS118" s="104">
        <f t="shared" si="601"/>
        <v>47.3057476192742</v>
      </c>
      <c r="GT118" s="104">
        <f t="shared" si="601"/>
        <v>46.7830321759673</v>
      </c>
      <c r="GU118" s="104">
        <f t="shared" si="601"/>
        <v>70.136461537129392</v>
      </c>
      <c r="GV118" s="104">
        <f t="shared" si="601"/>
        <v>66.817869425960041</v>
      </c>
      <c r="GW118" s="104">
        <f t="shared" si="601"/>
        <v>71.08930028973802</v>
      </c>
      <c r="GX118" s="104">
        <f t="shared" si="601"/>
        <v>71.350658011391488</v>
      </c>
      <c r="GY118" s="104">
        <f t="shared" si="601"/>
        <v>69.52115395981734</v>
      </c>
      <c r="GZ118" s="104">
        <f t="shared" si="601"/>
        <v>12.142244151816467</v>
      </c>
      <c r="HA118" s="104">
        <f t="shared" si="601"/>
        <v>70.305227124777687</v>
      </c>
      <c r="HB118" s="104">
        <f t="shared" si="601"/>
        <v>69.259796238163872</v>
      </c>
      <c r="HC118" s="104">
        <f t="shared" si="601"/>
        <v>99.427865999816191</v>
      </c>
      <c r="HD118" s="122">
        <f t="shared" si="601"/>
        <v>87.6439622769132</v>
      </c>
      <c r="HF118" s="189" t="str">
        <f t="shared" si="581"/>
        <v>-</v>
      </c>
      <c r="HG118" s="173">
        <f t="shared" si="581"/>
        <v>0</v>
      </c>
      <c r="HH118" s="173">
        <f t="shared" si="581"/>
        <v>0</v>
      </c>
      <c r="HI118" s="159" t="str">
        <f>HI110</f>
        <v>JP</v>
      </c>
      <c r="HJ118" s="104">
        <f t="shared" si="612"/>
        <v>17.391178395023228</v>
      </c>
      <c r="HK118" s="104">
        <f t="shared" si="602"/>
        <v>17.162490388576462</v>
      </c>
      <c r="HL118" s="104">
        <f t="shared" si="602"/>
        <v>17.630756306538888</v>
      </c>
      <c r="HM118" s="104">
        <f t="shared" si="602"/>
        <v>16.062609976618198</v>
      </c>
      <c r="HN118" s="104">
        <f t="shared" si="602"/>
        <v>17.391178395023228</v>
      </c>
      <c r="HO118" s="104">
        <f t="shared" si="602"/>
        <v>17.641646211607782</v>
      </c>
      <c r="HP118" s="104">
        <f t="shared" si="602"/>
        <v>36.761365415203798</v>
      </c>
      <c r="HQ118" s="104">
        <f t="shared" si="602"/>
        <v>36.154240007244113</v>
      </c>
      <c r="HR118" s="104">
        <f t="shared" si="602"/>
        <v>28.444432039950325</v>
      </c>
      <c r="HS118" s="104">
        <f t="shared" si="602"/>
        <v>28.433542134881431</v>
      </c>
      <c r="HT118" s="104">
        <f t="shared" si="602"/>
        <v>28.912697957912759</v>
      </c>
      <c r="HU118" s="104">
        <f t="shared" si="602"/>
        <v>16.062609976618198</v>
      </c>
      <c r="HV118" s="104">
        <f t="shared" si="602"/>
        <v>28.444432039950325</v>
      </c>
      <c r="HW118" s="104">
        <f t="shared" si="602"/>
        <v>28.912697957912759</v>
      </c>
      <c r="HX118" s="104">
        <f t="shared" si="602"/>
        <v>44.5074660370285</v>
      </c>
      <c r="HY118" s="122">
        <f t="shared" si="602"/>
        <v>42.365532126511688</v>
      </c>
      <c r="IA118" s="189" t="str">
        <f t="shared" si="584"/>
        <v>-</v>
      </c>
      <c r="IB118" s="173">
        <f t="shared" si="584"/>
        <v>0</v>
      </c>
      <c r="IC118" s="173">
        <f t="shared" si="584"/>
        <v>0</v>
      </c>
      <c r="ID118" s="159" t="str">
        <f>ID110</f>
        <v>JP</v>
      </c>
      <c r="IE118" s="104">
        <f t="shared" si="613"/>
        <v>12.131354246747575</v>
      </c>
      <c r="IF118" s="104">
        <f t="shared" si="603"/>
        <v>12.218473487298725</v>
      </c>
      <c r="IG118" s="104">
        <f t="shared" si="603"/>
        <v>11.79376718961187</v>
      </c>
      <c r="IH118" s="104">
        <f t="shared" si="603"/>
        <v>0</v>
      </c>
      <c r="II118" s="104">
        <f t="shared" si="603"/>
        <v>12.000675385920852</v>
      </c>
      <c r="IJ118" s="104">
        <f t="shared" si="603"/>
        <v>11.695758043991827</v>
      </c>
      <c r="IK118" s="104">
        <f t="shared" si="603"/>
        <v>15.561674343449088</v>
      </c>
      <c r="IL118" s="104">
        <f t="shared" si="603"/>
        <v>17.392741534778239</v>
      </c>
      <c r="IM118" s="104">
        <f t="shared" si="603"/>
        <v>20.168104187591123</v>
      </c>
      <c r="IN118" s="104">
        <f t="shared" si="603"/>
        <v>20.396792194037886</v>
      </c>
      <c r="IO118" s="104">
        <f t="shared" si="603"/>
        <v>19.471150263181922</v>
      </c>
      <c r="IP118" s="104">
        <f t="shared" si="603"/>
        <v>0</v>
      </c>
      <c r="IQ118" s="104">
        <f t="shared" si="603"/>
        <v>19.950306086213249</v>
      </c>
      <c r="IR118" s="104">
        <f t="shared" si="603"/>
        <v>19.275131971941839</v>
      </c>
      <c r="IS118" s="104">
        <f t="shared" si="603"/>
        <v>27.170313146889768</v>
      </c>
      <c r="IT118" s="104">
        <f t="shared" si="603"/>
        <v>26.743001000861408</v>
      </c>
    </row>
    <row r="119" spans="4:254" x14ac:dyDescent="0.2">
      <c r="D119" s="189">
        <f t="shared" si="587"/>
        <v>0.15</v>
      </c>
      <c r="E119" s="173">
        <f t="shared" si="587"/>
        <v>0</v>
      </c>
      <c r="F119" s="173">
        <f t="shared" si="587"/>
        <v>0.25862068965517243</v>
      </c>
      <c r="G119" s="159" t="str">
        <f t="shared" si="587"/>
        <v>KR</v>
      </c>
      <c r="H119" s="104">
        <f t="shared" si="588"/>
        <v>48.227146863852134</v>
      </c>
      <c r="I119" s="104">
        <f t="shared" si="588"/>
        <v>44.448788266712377</v>
      </c>
      <c r="J119" s="104">
        <f t="shared" si="588"/>
        <v>44.251683674040507</v>
      </c>
      <c r="K119" s="104">
        <f t="shared" si="588"/>
        <v>65.659925824781553</v>
      </c>
      <c r="L119" s="104">
        <f t="shared" si="588"/>
        <v>42.803283131560057</v>
      </c>
      <c r="M119" s="104">
        <f t="shared" si="588"/>
        <v>43.213696554833483</v>
      </c>
      <c r="N119" s="104">
        <f t="shared" si="588"/>
        <v>34.542306198179531</v>
      </c>
      <c r="O119" s="104">
        <f t="shared" si="588"/>
        <v>30.27174154577212</v>
      </c>
      <c r="P119" s="104">
        <f t="shared" si="588"/>
        <v>94.607315900959875</v>
      </c>
      <c r="Q119" s="104">
        <f t="shared" si="588"/>
        <v>87.163957918979563</v>
      </c>
      <c r="R119" s="104">
        <f t="shared" si="588"/>
        <v>86.8198174803982</v>
      </c>
      <c r="S119" s="104">
        <f t="shared" si="588"/>
        <v>127.88782096527355</v>
      </c>
      <c r="T119" s="104">
        <f t="shared" si="588"/>
        <v>83.944762952426913</v>
      </c>
      <c r="U119" s="104">
        <f t="shared" si="588"/>
        <v>84.770897274005804</v>
      </c>
      <c r="V119" s="104">
        <f t="shared" si="588"/>
        <v>63.777127778429168</v>
      </c>
      <c r="W119" s="122">
        <f t="shared" si="588"/>
        <v>38.476841766182851</v>
      </c>
      <c r="Y119" s="222">
        <f t="shared" si="604"/>
        <v>0.06</v>
      </c>
      <c r="Z119" s="223">
        <f t="shared" si="604"/>
        <v>0</v>
      </c>
      <c r="AA119" s="223">
        <f t="shared" si="604"/>
        <v>0.1714285714285714</v>
      </c>
      <c r="AB119" s="159" t="str">
        <f t="shared" si="605"/>
        <v>KR</v>
      </c>
      <c r="AC119" s="104">
        <f t="shared" si="590"/>
        <v>33.650425016806679</v>
      </c>
      <c r="AD119" s="104">
        <f t="shared" si="590"/>
        <v>34.436119196769809</v>
      </c>
      <c r="AE119" s="104">
        <f t="shared" si="590"/>
        <v>33.595565451873824</v>
      </c>
      <c r="AF119" s="104">
        <f t="shared" si="590"/>
        <v>40.002063565981331</v>
      </c>
      <c r="AG119" s="104">
        <f t="shared" si="590"/>
        <v>34.119455509460423</v>
      </c>
      <c r="AH119" s="104">
        <f t="shared" si="590"/>
        <v>33.546530018834517</v>
      </c>
      <c r="AI119" s="104">
        <f t="shared" si="590"/>
        <v>26.783546340110473</v>
      </c>
      <c r="AJ119" s="104">
        <f t="shared" si="590"/>
        <v>51.871017773733307</v>
      </c>
      <c r="AK119" s="104">
        <f t="shared" si="590"/>
        <v>64.593568079221058</v>
      </c>
      <c r="AL119" s="104">
        <f t="shared" si="590"/>
        <v>66.1366812181802</v>
      </c>
      <c r="AM119" s="104">
        <f t="shared" si="590"/>
        <v>64.531569255838022</v>
      </c>
      <c r="AN119" s="104">
        <f t="shared" si="590"/>
        <v>21.251480728671702</v>
      </c>
      <c r="AO119" s="104">
        <f t="shared" si="590"/>
        <v>65.548913584986835</v>
      </c>
      <c r="AP119" s="104">
        <f t="shared" si="590"/>
        <v>64.426453068920438</v>
      </c>
      <c r="AQ119" s="104">
        <f t="shared" si="590"/>
        <v>41.448523045996147</v>
      </c>
      <c r="AR119" s="122">
        <f t="shared" si="590"/>
        <v>59.888357749869897</v>
      </c>
      <c r="AT119" s="222">
        <f t="shared" si="606"/>
        <v>0.04</v>
      </c>
      <c r="AU119" s="223">
        <f t="shared" si="606"/>
        <v>0</v>
      </c>
      <c r="AV119" s="223">
        <f t="shared" si="606"/>
        <v>0.1142857142857143</v>
      </c>
      <c r="AW119" s="159" t="str">
        <f t="shared" si="607"/>
        <v>KR</v>
      </c>
      <c r="AX119" s="104">
        <f t="shared" si="592"/>
        <v>10.962519225453951</v>
      </c>
      <c r="AY119" s="104">
        <f t="shared" si="592"/>
        <v>10.821612808674336</v>
      </c>
      <c r="AZ119" s="104">
        <f t="shared" si="592"/>
        <v>10.483437408403264</v>
      </c>
      <c r="BA119" s="104">
        <f t="shared" si="592"/>
        <v>18.409423352256542</v>
      </c>
      <c r="BB119" s="104">
        <f t="shared" si="592"/>
        <v>10.511618691759187</v>
      </c>
      <c r="BC119" s="104">
        <f t="shared" si="592"/>
        <v>10.427074841691418</v>
      </c>
      <c r="BD119" s="104">
        <f t="shared" si="592"/>
        <v>35.560840747648285</v>
      </c>
      <c r="BE119" s="104">
        <f t="shared" si="592"/>
        <v>38.318447217146399</v>
      </c>
      <c r="BF119" s="104">
        <f t="shared" si="592"/>
        <v>21.361412783789451</v>
      </c>
      <c r="BG119" s="104">
        <f t="shared" si="592"/>
        <v>21.079599950230222</v>
      </c>
      <c r="BH119" s="104">
        <f t="shared" si="592"/>
        <v>20.431430433043996</v>
      </c>
      <c r="BI119" s="104">
        <f t="shared" si="592"/>
        <v>35.452641571820735</v>
      </c>
      <c r="BJ119" s="104">
        <f t="shared" si="592"/>
        <v>20.487792999755847</v>
      </c>
      <c r="BK119" s="104">
        <f t="shared" si="592"/>
        <v>20.290524016264381</v>
      </c>
      <c r="BL119" s="104">
        <f t="shared" si="592"/>
        <v>68.387468334173306</v>
      </c>
      <c r="BM119" s="122">
        <f t="shared" si="592"/>
        <v>58.049333426131028</v>
      </c>
      <c r="BO119" s="222">
        <f t="shared" si="608"/>
        <v>0.28000000000000003</v>
      </c>
      <c r="BP119" s="223">
        <f t="shared" si="608"/>
        <v>0</v>
      </c>
      <c r="BQ119" s="223">
        <f t="shared" si="608"/>
        <v>0.49122807017543857</v>
      </c>
      <c r="BR119" s="159" t="str">
        <f t="shared" si="609"/>
        <v>KR</v>
      </c>
      <c r="BS119" s="104">
        <f t="shared" si="594"/>
        <v>0.8702732566350897</v>
      </c>
      <c r="BT119" s="104">
        <f t="shared" si="594"/>
        <v>1.0481676078193523</v>
      </c>
      <c r="BU119" s="104">
        <f t="shared" si="594"/>
        <v>0.78150221406393294</v>
      </c>
      <c r="BV119" s="104">
        <f t="shared" si="594"/>
        <v>1.3501917055354054</v>
      </c>
      <c r="BW119" s="104">
        <f t="shared" si="594"/>
        <v>0.98810624766704191</v>
      </c>
      <c r="BX119" s="104">
        <f t="shared" si="594"/>
        <v>0.77199103093130894</v>
      </c>
      <c r="BY119" s="104">
        <f t="shared" si="594"/>
        <v>5.5962545989744612</v>
      </c>
      <c r="BZ119" s="104">
        <f t="shared" si="594"/>
        <v>7.8212844736386309</v>
      </c>
      <c r="CA119" s="104">
        <f t="shared" si="594"/>
        <v>1.6549458650765636</v>
      </c>
      <c r="CB119" s="104">
        <f t="shared" si="594"/>
        <v>1.9936496644105606</v>
      </c>
      <c r="CC119" s="104">
        <f t="shared" si="594"/>
        <v>1.4869149630668741</v>
      </c>
      <c r="CD119" s="104">
        <f t="shared" si="594"/>
        <v>2.2503195092256756</v>
      </c>
      <c r="CE119" s="104">
        <f t="shared" si="594"/>
        <v>1.8793393337980986</v>
      </c>
      <c r="CF119" s="104">
        <f t="shared" si="594"/>
        <v>1.467892596801627</v>
      </c>
      <c r="CG119" s="104">
        <f t="shared" si="594"/>
        <v>7.8625601714362281</v>
      </c>
      <c r="CH119" s="122">
        <f t="shared" si="594"/>
        <v>10.25905745354798</v>
      </c>
      <c r="CJ119" s="222">
        <f t="shared" si="564"/>
        <v>1.6392877202870991E-2</v>
      </c>
      <c r="CK119" s="223">
        <f t="shared" si="564"/>
        <v>0</v>
      </c>
      <c r="CL119" s="223">
        <f t="shared" si="564"/>
        <v>1.6392877202870991E-2</v>
      </c>
      <c r="CM119" s="159" t="str">
        <f t="shared" si="564"/>
        <v>Poland</v>
      </c>
      <c r="CN119" s="104" t="e">
        <f t="shared" ca="1" si="565"/>
        <v>#NAME?</v>
      </c>
      <c r="CO119" s="104" t="e">
        <f t="shared" ca="1" si="565"/>
        <v>#NAME?</v>
      </c>
      <c r="CP119" s="104" t="e">
        <f t="shared" ca="1" si="565"/>
        <v>#NAME?</v>
      </c>
      <c r="CQ119" s="104" t="e">
        <f t="shared" ca="1" si="565"/>
        <v>#NAME?</v>
      </c>
      <c r="CR119" s="104" t="e">
        <f t="shared" ca="1" si="565"/>
        <v>#NAME?</v>
      </c>
      <c r="CS119" s="104" t="e">
        <f t="shared" ca="1" si="565"/>
        <v>#NAME?</v>
      </c>
      <c r="CT119" s="104" t="e">
        <f t="shared" ca="1" si="565"/>
        <v>#NAME?</v>
      </c>
      <c r="CU119" s="104" t="e">
        <f t="shared" ca="1" si="565"/>
        <v>#NAME?</v>
      </c>
      <c r="CV119" s="104" t="e">
        <f t="shared" ca="1" si="565"/>
        <v>#NAME?</v>
      </c>
      <c r="CW119" s="104" t="e">
        <f t="shared" ca="1" si="565"/>
        <v>#NAME?</v>
      </c>
      <c r="CX119" s="104" t="e">
        <f t="shared" ca="1" si="565"/>
        <v>#NAME?</v>
      </c>
      <c r="CY119" s="104" t="e">
        <f t="shared" ca="1" si="565"/>
        <v>#NAME?</v>
      </c>
      <c r="CZ119" s="104" t="e">
        <f t="shared" ca="1" si="565"/>
        <v>#NAME?</v>
      </c>
      <c r="DA119" s="104" t="e">
        <f t="shared" ca="1" si="565"/>
        <v>#NAME?</v>
      </c>
      <c r="DB119" s="104" t="e">
        <f t="shared" ca="1" si="565"/>
        <v>#NAME?</v>
      </c>
      <c r="DC119" s="122" t="e">
        <f t="shared" ca="1" si="565"/>
        <v>#NAME?</v>
      </c>
      <c r="DE119" s="189">
        <f t="shared" si="595"/>
        <v>0.15</v>
      </c>
      <c r="DF119" s="173">
        <f t="shared" si="595"/>
        <v>0</v>
      </c>
      <c r="DG119" s="173">
        <f t="shared" si="595"/>
        <v>0.25862068965517243</v>
      </c>
      <c r="DH119" s="159" t="str">
        <f t="shared" si="595"/>
        <v>KR</v>
      </c>
      <c r="DI119" s="104">
        <f t="shared" si="596"/>
        <v>2.7582431084609391</v>
      </c>
      <c r="DJ119" s="104">
        <f t="shared" si="596"/>
        <v>2.7201983759304431</v>
      </c>
      <c r="DK119" s="104">
        <f t="shared" si="596"/>
        <v>2.4824187976148453</v>
      </c>
      <c r="DL119" s="104">
        <f t="shared" si="596"/>
        <v>4.0024247519973066</v>
      </c>
      <c r="DM119" s="104">
        <f t="shared" si="596"/>
        <v>2.5680194458084613</v>
      </c>
      <c r="DN119" s="104">
        <f t="shared" si="596"/>
        <v>2.4538852482169742</v>
      </c>
      <c r="DO119" s="104">
        <f t="shared" si="596"/>
        <v>10.376089840013888</v>
      </c>
      <c r="DP119" s="104">
        <f t="shared" si="596"/>
        <v>21.657191112166039</v>
      </c>
      <c r="DQ119" s="104">
        <f t="shared" si="596"/>
        <v>5.1835948072800422</v>
      </c>
      <c r="DR119" s="104">
        <f t="shared" si="596"/>
        <v>5.0979941590864266</v>
      </c>
      <c r="DS119" s="104">
        <f t="shared" si="596"/>
        <v>4.6604797349857252</v>
      </c>
      <c r="DT119" s="104">
        <f t="shared" si="596"/>
        <v>6.6707079199955102</v>
      </c>
      <c r="DU119" s="104">
        <f t="shared" si="596"/>
        <v>4.8126586651077075</v>
      </c>
      <c r="DV119" s="104">
        <f t="shared" si="596"/>
        <v>4.603412636189983</v>
      </c>
      <c r="DW119" s="104">
        <f t="shared" si="596"/>
        <v>14.555863579838199</v>
      </c>
      <c r="DX119" s="122">
        <f t="shared" si="596"/>
        <v>20.795726416946422</v>
      </c>
      <c r="DZ119" s="189" t="str">
        <f t="shared" si="569"/>
        <v>-</v>
      </c>
      <c r="EA119" s="173">
        <f t="shared" si="569"/>
        <v>0</v>
      </c>
      <c r="EB119" s="173">
        <f t="shared" si="569"/>
        <v>2.6977917967250645E-2</v>
      </c>
      <c r="EC119" s="159" t="str">
        <f>EC111</f>
        <v>KR</v>
      </c>
      <c r="ED119" s="104">
        <f t="shared" si="597"/>
        <v>39.256789902203479</v>
      </c>
      <c r="EE119" s="104">
        <f t="shared" si="597"/>
        <v>39.614938698335635</v>
      </c>
      <c r="EF119" s="104">
        <f t="shared" si="597"/>
        <v>38.206842934603436</v>
      </c>
      <c r="EG119" s="104">
        <f t="shared" si="597"/>
        <v>13.859004081140702</v>
      </c>
      <c r="EH119" s="104">
        <f t="shared" si="597"/>
        <v>39.05021775072931</v>
      </c>
      <c r="EI119" s="104">
        <f t="shared" si="597"/>
        <v>37.888272562935846</v>
      </c>
      <c r="EJ119" s="104">
        <f t="shared" si="597"/>
        <v>72.090036511806218</v>
      </c>
      <c r="EK119" s="104">
        <f t="shared" si="597"/>
        <v>104.17290072834561</v>
      </c>
      <c r="EL119" s="104">
        <f t="shared" si="597"/>
        <v>61.722943869517344</v>
      </c>
      <c r="EM119" s="104">
        <f t="shared" si="597"/>
        <v>61.812719383642907</v>
      </c>
      <c r="EN119" s="104">
        <f t="shared" si="597"/>
        <v>59.7032579084985</v>
      </c>
      <c r="EO119" s="104">
        <f t="shared" si="597"/>
        <v>25.117601990987179</v>
      </c>
      <c r="EP119" s="104">
        <f t="shared" si="597"/>
        <v>60.680923957364151</v>
      </c>
      <c r="EQ119" s="104">
        <f t="shared" si="597"/>
        <v>59.127005504949878</v>
      </c>
      <c r="ER119" s="104">
        <f t="shared" si="597"/>
        <v>115.73977662216456</v>
      </c>
      <c r="ES119" s="122">
        <f t="shared" si="597"/>
        <v>152.41159475129882</v>
      </c>
      <c r="EU119" s="189" t="str">
        <f t="shared" si="572"/>
        <v>-</v>
      </c>
      <c r="EV119" s="173">
        <f t="shared" si="572"/>
        <v>0</v>
      </c>
      <c r="EW119" s="173">
        <f t="shared" si="572"/>
        <v>1.4753449048443543E-2</v>
      </c>
      <c r="EX119" s="159" t="str">
        <f>EX111</f>
        <v>KR</v>
      </c>
      <c r="EY119" s="104">
        <f t="shared" si="610"/>
        <v>379.39658447882221</v>
      </c>
      <c r="EZ119" s="104">
        <f t="shared" si="598"/>
        <v>379.94520418743497</v>
      </c>
      <c r="FA119" s="104">
        <f t="shared" si="598"/>
        <v>372.71042204639309</v>
      </c>
      <c r="FB119" s="104">
        <f t="shared" si="598"/>
        <v>115.28621280067922</v>
      </c>
      <c r="FC119" s="104">
        <f t="shared" si="598"/>
        <v>375.00796774424839</v>
      </c>
      <c r="FD119" s="104">
        <f t="shared" si="598"/>
        <v>372.84643336706046</v>
      </c>
      <c r="FE119" s="104">
        <f t="shared" si="598"/>
        <v>460.2096838511913</v>
      </c>
      <c r="FF119" s="104">
        <f t="shared" si="598"/>
        <v>1095.9321540806709</v>
      </c>
      <c r="FG119" s="104">
        <f t="shared" si="598"/>
        <v>517.78991262586499</v>
      </c>
      <c r="FH119" s="104">
        <f t="shared" si="598"/>
        <v>519.25800805621407</v>
      </c>
      <c r="FI119" s="104">
        <f t="shared" si="598"/>
        <v>507.22852149724019</v>
      </c>
      <c r="FJ119" s="104">
        <f t="shared" si="598"/>
        <v>213.42435238195986</v>
      </c>
      <c r="FK119" s="104">
        <f t="shared" si="598"/>
        <v>511.45601723212036</v>
      </c>
      <c r="FL119" s="104">
        <f t="shared" si="598"/>
        <v>506.79177656959052</v>
      </c>
      <c r="FM119" s="104">
        <f t="shared" si="598"/>
        <v>650.23557890496772</v>
      </c>
      <c r="FN119" s="122">
        <f t="shared" si="598"/>
        <v>1236.6632744141461</v>
      </c>
      <c r="FP119" s="189">
        <f t="shared" si="599"/>
        <v>0.06</v>
      </c>
      <c r="FQ119" s="173">
        <f t="shared" si="599"/>
        <v>0</v>
      </c>
      <c r="FR119" s="173">
        <f t="shared" si="599"/>
        <v>0.1714285714285714</v>
      </c>
      <c r="FS119" s="159" t="str">
        <f t="shared" si="599"/>
        <v>KR</v>
      </c>
      <c r="FT119" s="104">
        <f t="shared" si="600"/>
        <v>6.6282378453130324</v>
      </c>
      <c r="FU119" s="104">
        <f t="shared" si="600"/>
        <v>6.5230277207842535</v>
      </c>
      <c r="FV119" s="104">
        <f t="shared" si="600"/>
        <v>5.9759350732346075</v>
      </c>
      <c r="FW119" s="104">
        <f t="shared" si="600"/>
        <v>9.1703774792396384</v>
      </c>
      <c r="FX119" s="104">
        <f t="shared" si="600"/>
        <v>6.1653132973864064</v>
      </c>
      <c r="FY119" s="104">
        <f t="shared" si="600"/>
        <v>5.91280899851734</v>
      </c>
      <c r="FZ119" s="104">
        <f t="shared" si="600"/>
        <v>19.097083253558239</v>
      </c>
      <c r="GA119" s="104">
        <f t="shared" si="600"/>
        <v>39.798394687581933</v>
      </c>
      <c r="GB119" s="104">
        <f t="shared" si="600"/>
        <v>12.246458495149792</v>
      </c>
      <c r="GC119" s="104">
        <f t="shared" si="600"/>
        <v>12.057080270997993</v>
      </c>
      <c r="GD119" s="104">
        <f t="shared" si="600"/>
        <v>11.047063075521722</v>
      </c>
      <c r="GE119" s="104">
        <f t="shared" si="600"/>
        <v>4.2795094903118303</v>
      </c>
      <c r="GF119" s="104">
        <f t="shared" si="600"/>
        <v>11.404777498919568</v>
      </c>
      <c r="GG119" s="104">
        <f t="shared" si="600"/>
        <v>10.920810926087187</v>
      </c>
      <c r="GH119" s="104">
        <f t="shared" si="600"/>
        <v>26.803798930863412</v>
      </c>
      <c r="GI119" s="122">
        <f t="shared" si="600"/>
        <v>38.20962762312886</v>
      </c>
      <c r="GK119" s="189" t="str">
        <f t="shared" si="578"/>
        <v>-</v>
      </c>
      <c r="GL119" s="173">
        <f t="shared" si="578"/>
        <v>0</v>
      </c>
      <c r="GM119" s="173">
        <f t="shared" si="578"/>
        <v>2.6977917967250645E-2</v>
      </c>
      <c r="GN119" s="159" t="str">
        <f>GN111</f>
        <v>KR</v>
      </c>
      <c r="GO119" s="104">
        <f t="shared" si="611"/>
        <v>49.90891989740954</v>
      </c>
      <c r="GP119" s="104">
        <f t="shared" si="601"/>
        <v>50.180164027286757</v>
      </c>
      <c r="GQ119" s="104">
        <f t="shared" si="601"/>
        <v>48.552699248023401</v>
      </c>
      <c r="GR119" s="104">
        <f t="shared" si="601"/>
        <v>3.5284340561529119</v>
      </c>
      <c r="GS119" s="104">
        <f t="shared" si="601"/>
        <v>49.095187507777858</v>
      </c>
      <c r="GT119" s="104">
        <f t="shared" si="601"/>
        <v>48.552699248023401</v>
      </c>
      <c r="GU119" s="104">
        <f t="shared" si="601"/>
        <v>72.789521434271919</v>
      </c>
      <c r="GV119" s="104">
        <f t="shared" si="601"/>
        <v>69.345396562365039</v>
      </c>
      <c r="GW119" s="104">
        <f t="shared" si="601"/>
        <v>73.7784033266054</v>
      </c>
      <c r="GX119" s="104">
        <f t="shared" si="601"/>
        <v>74.049647456482631</v>
      </c>
      <c r="GY119" s="104">
        <f t="shared" si="601"/>
        <v>72.150938547342051</v>
      </c>
      <c r="GZ119" s="104">
        <f t="shared" si="601"/>
        <v>12.601550200546113</v>
      </c>
      <c r="HA119" s="104">
        <f t="shared" si="601"/>
        <v>72.964670936973732</v>
      </c>
      <c r="HB119" s="104">
        <f t="shared" si="601"/>
        <v>71.879694417464805</v>
      </c>
      <c r="HC119" s="104">
        <f t="shared" si="601"/>
        <v>103.18893518068622</v>
      </c>
      <c r="HD119" s="122">
        <f t="shared" si="601"/>
        <v>90.959280393160824</v>
      </c>
      <c r="HF119" s="189" t="str">
        <f t="shared" si="581"/>
        <v>-</v>
      </c>
      <c r="HG119" s="173">
        <f t="shared" si="581"/>
        <v>0</v>
      </c>
      <c r="HH119" s="173">
        <f t="shared" si="581"/>
        <v>1.4753449048443543E-2</v>
      </c>
      <c r="HI119" s="159" t="str">
        <f>HI111</f>
        <v>KR</v>
      </c>
      <c r="HJ119" s="104">
        <f t="shared" si="612"/>
        <v>18.049036475580397</v>
      </c>
      <c r="HK119" s="104">
        <f t="shared" si="602"/>
        <v>17.811697861937823</v>
      </c>
      <c r="HL119" s="104">
        <f t="shared" si="602"/>
        <v>18.297676927967853</v>
      </c>
      <c r="HM119" s="104">
        <f t="shared" si="602"/>
        <v>16.670212148704501</v>
      </c>
      <c r="HN119" s="104">
        <f t="shared" si="602"/>
        <v>18.049036475580397</v>
      </c>
      <c r="HO119" s="104">
        <f t="shared" si="602"/>
        <v>18.308978766712734</v>
      </c>
      <c r="HP119" s="104">
        <f t="shared" si="602"/>
        <v>38.151941760371258</v>
      </c>
      <c r="HQ119" s="104">
        <f t="shared" si="602"/>
        <v>37.521850550643236</v>
      </c>
      <c r="HR119" s="104">
        <f t="shared" si="602"/>
        <v>29.520402801638067</v>
      </c>
      <c r="HS119" s="104">
        <f t="shared" si="602"/>
        <v>29.509100962893182</v>
      </c>
      <c r="HT119" s="104">
        <f t="shared" si="602"/>
        <v>30.0063818676681</v>
      </c>
      <c r="HU119" s="104">
        <f t="shared" si="602"/>
        <v>16.670212148704501</v>
      </c>
      <c r="HV119" s="104">
        <f t="shared" si="602"/>
        <v>29.520402801638067</v>
      </c>
      <c r="HW119" s="104">
        <f t="shared" si="602"/>
        <v>30.0063818676681</v>
      </c>
      <c r="HX119" s="104">
        <f t="shared" si="602"/>
        <v>46.191055010272649</v>
      </c>
      <c r="HY119" s="122">
        <f t="shared" si="602"/>
        <v>43.968097922427262</v>
      </c>
      <c r="IA119" s="189" t="str">
        <f t="shared" si="584"/>
        <v>-</v>
      </c>
      <c r="IB119" s="173">
        <f t="shared" si="584"/>
        <v>0</v>
      </c>
      <c r="IC119" s="173">
        <f t="shared" si="584"/>
        <v>1.4753449048443543E-2</v>
      </c>
      <c r="ID119" s="159" t="str">
        <f>ID111</f>
        <v>KR</v>
      </c>
      <c r="IE119" s="104">
        <f t="shared" si="613"/>
        <v>12.59024836180123</v>
      </c>
      <c r="IF119" s="104">
        <f t="shared" si="603"/>
        <v>12.680663071760303</v>
      </c>
      <c r="IG119" s="104">
        <f t="shared" si="603"/>
        <v>12.239891360709811</v>
      </c>
      <c r="IH119" s="104">
        <f t="shared" si="603"/>
        <v>0</v>
      </c>
      <c r="II119" s="104">
        <f t="shared" si="603"/>
        <v>12.454626296862616</v>
      </c>
      <c r="IJ119" s="104">
        <f t="shared" si="603"/>
        <v>12.138174812005852</v>
      </c>
      <c r="IK119" s="104">
        <f t="shared" si="603"/>
        <v>16.150327566439817</v>
      </c>
      <c r="IL119" s="104">
        <f t="shared" si="603"/>
        <v>18.050658744400472</v>
      </c>
      <c r="IM119" s="104">
        <f t="shared" si="603"/>
        <v>20.931005355525922</v>
      </c>
      <c r="IN119" s="104">
        <f t="shared" si="603"/>
        <v>21.16834396916849</v>
      </c>
      <c r="IO119" s="104">
        <f t="shared" si="603"/>
        <v>20.207687675853318</v>
      </c>
      <c r="IP119" s="104">
        <f t="shared" si="603"/>
        <v>0</v>
      </c>
      <c r="IQ119" s="104">
        <f t="shared" si="603"/>
        <v>20.704968580628233</v>
      </c>
      <c r="IR119" s="104">
        <f t="shared" si="603"/>
        <v>20.004254578445398</v>
      </c>
      <c r="IS119" s="104">
        <f t="shared" si="603"/>
        <v>28.198087668486593</v>
      </c>
      <c r="IT119" s="104">
        <f t="shared" si="603"/>
        <v>27.754611537373396</v>
      </c>
    </row>
    <row r="120" spans="4:254" x14ac:dyDescent="0.2">
      <c r="D120" s="189">
        <f t="shared" si="587"/>
        <v>0.1</v>
      </c>
      <c r="E120" s="173">
        <f t="shared" si="587"/>
        <v>0</v>
      </c>
      <c r="F120" s="173">
        <f t="shared" si="587"/>
        <v>0.17241379310344829</v>
      </c>
      <c r="G120" s="159" t="str">
        <f t="shared" si="587"/>
        <v>RER</v>
      </c>
      <c r="H120" s="104">
        <f t="shared" si="588"/>
        <v>444.57408175190034</v>
      </c>
      <c r="I120" s="104">
        <f t="shared" si="588"/>
        <v>409.74389972610351</v>
      </c>
      <c r="J120" s="104">
        <f t="shared" si="588"/>
        <v>407.926923209878</v>
      </c>
      <c r="K120" s="104">
        <f t="shared" si="588"/>
        <v>605.27530923313975</v>
      </c>
      <c r="L120" s="104">
        <f t="shared" si="588"/>
        <v>394.57507921628604</v>
      </c>
      <c r="M120" s="104">
        <f t="shared" si="588"/>
        <v>398.35840837124374</v>
      </c>
      <c r="N120" s="104">
        <f t="shared" si="588"/>
        <v>318.42261170873741</v>
      </c>
      <c r="O120" s="104">
        <f t="shared" si="588"/>
        <v>279.05510850009949</v>
      </c>
      <c r="P120" s="104">
        <f t="shared" si="588"/>
        <v>872.12209987082099</v>
      </c>
      <c r="Q120" s="104">
        <f t="shared" si="588"/>
        <v>803.50671921536946</v>
      </c>
      <c r="R120" s="104">
        <f t="shared" si="588"/>
        <v>800.33431675274971</v>
      </c>
      <c r="S120" s="104">
        <f t="shared" si="588"/>
        <v>1178.9130037776113</v>
      </c>
      <c r="T120" s="104">
        <f t="shared" si="588"/>
        <v>773.83109585171167</v>
      </c>
      <c r="U120" s="104">
        <f t="shared" si="588"/>
        <v>781.44668025392627</v>
      </c>
      <c r="V120" s="104">
        <f t="shared" si="588"/>
        <v>587.91904275226329</v>
      </c>
      <c r="W120" s="122">
        <f t="shared" si="588"/>
        <v>354.69248564930729</v>
      </c>
      <c r="Y120" s="224">
        <f t="shared" si="604"/>
        <v>0</v>
      </c>
      <c r="Z120" s="225">
        <f t="shared" si="604"/>
        <v>0</v>
      </c>
      <c r="AA120" s="225">
        <f t="shared" si="604"/>
        <v>0</v>
      </c>
      <c r="AB120" s="181" t="str">
        <f t="shared" si="605"/>
        <v>RER</v>
      </c>
      <c r="AC120" s="128">
        <f t="shared" si="590"/>
        <v>310.20095061068412</v>
      </c>
      <c r="AD120" s="128">
        <f t="shared" si="590"/>
        <v>317.44374416803498</v>
      </c>
      <c r="AE120" s="128">
        <f t="shared" si="590"/>
        <v>309.69523666550322</v>
      </c>
      <c r="AF120" s="128">
        <f t="shared" si="590"/>
        <v>368.75249386475559</v>
      </c>
      <c r="AG120" s="128">
        <f t="shared" si="590"/>
        <v>314.5246316522734</v>
      </c>
      <c r="AH120" s="128">
        <f t="shared" si="590"/>
        <v>309.24321152957106</v>
      </c>
      <c r="AI120" s="128">
        <f t="shared" si="590"/>
        <v>246.89975033830964</v>
      </c>
      <c r="AJ120" s="128">
        <f t="shared" si="590"/>
        <v>478.16451098372175</v>
      </c>
      <c r="AK120" s="128">
        <f t="shared" si="590"/>
        <v>595.44526440610639</v>
      </c>
      <c r="AL120" s="128">
        <f t="shared" si="590"/>
        <v>609.6702010113911</v>
      </c>
      <c r="AM120" s="128">
        <f t="shared" si="590"/>
        <v>594.87373837216921</v>
      </c>
      <c r="AN120" s="128">
        <f t="shared" si="590"/>
        <v>195.90330644044201</v>
      </c>
      <c r="AO120" s="128">
        <f t="shared" si="590"/>
        <v>604.25196101995834</v>
      </c>
      <c r="AP120" s="128">
        <f t="shared" si="590"/>
        <v>593.90474196008461</v>
      </c>
      <c r="AQ120" s="128">
        <f t="shared" si="590"/>
        <v>382.08644449082732</v>
      </c>
      <c r="AR120" s="129">
        <f t="shared" si="590"/>
        <v>552.0710509672283</v>
      </c>
      <c r="AT120" s="224">
        <f t="shared" si="606"/>
        <v>0.17</v>
      </c>
      <c r="AU120" s="225">
        <f t="shared" si="606"/>
        <v>0</v>
      </c>
      <c r="AV120" s="225">
        <f t="shared" si="606"/>
        <v>0.48571428571428577</v>
      </c>
      <c r="AW120" s="181" t="str">
        <f t="shared" si="607"/>
        <v>RER</v>
      </c>
      <c r="AX120" s="128">
        <f t="shared" si="592"/>
        <v>101.05619418254886</v>
      </c>
      <c r="AY120" s="128">
        <f t="shared" si="592"/>
        <v>99.757271378145902</v>
      </c>
      <c r="AZ120" s="128">
        <f t="shared" si="592"/>
        <v>96.639856647578867</v>
      </c>
      <c r="BA120" s="128">
        <f t="shared" si="592"/>
        <v>169.70426439524437</v>
      </c>
      <c r="BB120" s="128">
        <f t="shared" si="592"/>
        <v>96.899641208459457</v>
      </c>
      <c r="BC120" s="128">
        <f t="shared" si="592"/>
        <v>96.120287525817687</v>
      </c>
      <c r="BD120" s="128">
        <f t="shared" si="592"/>
        <v>327.81180620827882</v>
      </c>
      <c r="BE120" s="128">
        <f t="shared" si="592"/>
        <v>353.23235135209956</v>
      </c>
      <c r="BF120" s="128">
        <f t="shared" si="592"/>
        <v>196.91669714748602</v>
      </c>
      <c r="BG120" s="128">
        <f t="shared" si="592"/>
        <v>194.31885153868012</v>
      </c>
      <c r="BH120" s="128">
        <f t="shared" si="592"/>
        <v>188.34380663842654</v>
      </c>
      <c r="BI120" s="128">
        <f t="shared" si="592"/>
        <v>326.8143897661318</v>
      </c>
      <c r="BJ120" s="128">
        <f t="shared" si="592"/>
        <v>188.86337576018778</v>
      </c>
      <c r="BK120" s="128">
        <f t="shared" si="592"/>
        <v>187.04488383402361</v>
      </c>
      <c r="BL120" s="128">
        <f t="shared" si="592"/>
        <v>630.41871466774546</v>
      </c>
      <c r="BM120" s="129">
        <f t="shared" si="592"/>
        <v>535.11830540353776</v>
      </c>
      <c r="BO120" s="224">
        <f t="shared" si="608"/>
        <v>0.02</v>
      </c>
      <c r="BP120" s="225">
        <f t="shared" si="608"/>
        <v>0</v>
      </c>
      <c r="BQ120" s="225">
        <f t="shared" si="608"/>
        <v>3.5087719298245612E-2</v>
      </c>
      <c r="BR120" s="181" t="str">
        <f t="shared" si="609"/>
        <v>RER</v>
      </c>
      <c r="BS120" s="128">
        <f t="shared" si="594"/>
        <v>8.0224719706936707</v>
      </c>
      <c r="BT120" s="128">
        <f t="shared" si="594"/>
        <v>9.6623620112523856</v>
      </c>
      <c r="BU120" s="128">
        <f t="shared" si="594"/>
        <v>7.2041506039198167</v>
      </c>
      <c r="BV120" s="128">
        <f t="shared" si="594"/>
        <v>12.446521859814814</v>
      </c>
      <c r="BW120" s="128">
        <f t="shared" si="594"/>
        <v>9.1086961658756316</v>
      </c>
      <c r="BX120" s="128">
        <f t="shared" si="594"/>
        <v>7.1164733146226169</v>
      </c>
      <c r="BY120" s="128">
        <f t="shared" si="594"/>
        <v>51.588159602568624</v>
      </c>
      <c r="BZ120" s="128">
        <f t="shared" si="594"/>
        <v>72.099234333817137</v>
      </c>
      <c r="CA120" s="128">
        <f t="shared" si="594"/>
        <v>15.255848337712552</v>
      </c>
      <c r="CB120" s="128">
        <f t="shared" si="594"/>
        <v>18.378134028796126</v>
      </c>
      <c r="CC120" s="128">
        <f t="shared" si="594"/>
        <v>13.706882893462041</v>
      </c>
      <c r="CD120" s="128">
        <f t="shared" si="594"/>
        <v>20.744203099691358</v>
      </c>
      <c r="CE120" s="128">
        <f t="shared" si="594"/>
        <v>17.324382903724235</v>
      </c>
      <c r="CF120" s="128">
        <f t="shared" si="594"/>
        <v>13.53152831486765</v>
      </c>
      <c r="CG120" s="128">
        <f t="shared" si="594"/>
        <v>72.47972761696407</v>
      </c>
      <c r="CH120" s="129">
        <f t="shared" si="594"/>
        <v>94.571446656937482</v>
      </c>
      <c r="CJ120" s="222">
        <f t="shared" si="564"/>
        <v>3.4729362908164099E-2</v>
      </c>
      <c r="CK120" s="223">
        <f t="shared" si="564"/>
        <v>3.8314384006804557E-2</v>
      </c>
      <c r="CL120" s="223">
        <f t="shared" si="564"/>
        <v>3.4729362908164099E-2</v>
      </c>
      <c r="CM120" s="159" t="str">
        <f t="shared" si="564"/>
        <v>TN, US</v>
      </c>
      <c r="CN120" s="104" t="e">
        <f t="shared" ca="1" si="565"/>
        <v>#NAME?</v>
      </c>
      <c r="CO120" s="104" t="e">
        <f t="shared" ca="1" si="565"/>
        <v>#NAME?</v>
      </c>
      <c r="CP120" s="104" t="e">
        <f t="shared" ca="1" si="565"/>
        <v>#NAME?</v>
      </c>
      <c r="CQ120" s="104" t="e">
        <f t="shared" ca="1" si="565"/>
        <v>#NAME?</v>
      </c>
      <c r="CR120" s="104" t="e">
        <f t="shared" ca="1" si="565"/>
        <v>#NAME?</v>
      </c>
      <c r="CS120" s="104" t="e">
        <f t="shared" ca="1" si="565"/>
        <v>#NAME?</v>
      </c>
      <c r="CT120" s="104" t="e">
        <f t="shared" ca="1" si="565"/>
        <v>#NAME?</v>
      </c>
      <c r="CU120" s="104" t="e">
        <f t="shared" ca="1" si="565"/>
        <v>#NAME?</v>
      </c>
      <c r="CV120" s="104" t="e">
        <f t="shared" ca="1" si="565"/>
        <v>#NAME?</v>
      </c>
      <c r="CW120" s="104" t="e">
        <f t="shared" ca="1" si="565"/>
        <v>#NAME?</v>
      </c>
      <c r="CX120" s="104" t="e">
        <f t="shared" ca="1" si="565"/>
        <v>#NAME?</v>
      </c>
      <c r="CY120" s="104" t="e">
        <f t="shared" ca="1" si="565"/>
        <v>#NAME?</v>
      </c>
      <c r="CZ120" s="104" t="e">
        <f t="shared" ca="1" si="565"/>
        <v>#NAME?</v>
      </c>
      <c r="DA120" s="104" t="e">
        <f t="shared" ca="1" si="565"/>
        <v>#NAME?</v>
      </c>
      <c r="DB120" s="104" t="e">
        <f t="shared" ca="1" si="565"/>
        <v>#NAME?</v>
      </c>
      <c r="DC120" s="122" t="e">
        <f t="shared" ca="1" si="565"/>
        <v>#NAME?</v>
      </c>
      <c r="DE120" s="190">
        <f t="shared" si="595"/>
        <v>0.1</v>
      </c>
      <c r="DF120" s="183">
        <f t="shared" si="595"/>
        <v>0</v>
      </c>
      <c r="DG120" s="183">
        <f t="shared" si="595"/>
        <v>0.17241379310344829</v>
      </c>
      <c r="DH120" s="181" t="str">
        <f t="shared" si="595"/>
        <v>RER</v>
      </c>
      <c r="DI120" s="128">
        <f t="shared" si="596"/>
        <v>25.426413896187583</v>
      </c>
      <c r="DJ120" s="128">
        <f t="shared" si="596"/>
        <v>25.075704738998784</v>
      </c>
      <c r="DK120" s="128">
        <f t="shared" si="596"/>
        <v>22.883772506568828</v>
      </c>
      <c r="DL120" s="128">
        <f t="shared" si="596"/>
        <v>36.895699302377366</v>
      </c>
      <c r="DM120" s="128">
        <f t="shared" si="596"/>
        <v>23.672868110243616</v>
      </c>
      <c r="DN120" s="128">
        <f t="shared" si="596"/>
        <v>22.620740638677233</v>
      </c>
      <c r="DO120" s="128">
        <f t="shared" si="596"/>
        <v>95.650290609601683</v>
      </c>
      <c r="DP120" s="128">
        <f t="shared" si="596"/>
        <v>199.64328139082411</v>
      </c>
      <c r="DQ120" s="128">
        <f t="shared" si="596"/>
        <v>47.784122666973225</v>
      </c>
      <c r="DR120" s="128">
        <f t="shared" si="596"/>
        <v>46.995027063298437</v>
      </c>
      <c r="DS120" s="128">
        <f t="shared" si="596"/>
        <v>42.9618717556273</v>
      </c>
      <c r="DT120" s="128">
        <f t="shared" si="596"/>
        <v>61.492832170628944</v>
      </c>
      <c r="DU120" s="128">
        <f t="shared" si="596"/>
        <v>44.364708384382475</v>
      </c>
      <c r="DV120" s="128">
        <f t="shared" si="596"/>
        <v>42.43580801984411</v>
      </c>
      <c r="DW120" s="128">
        <f t="shared" si="596"/>
        <v>134.18085260944284</v>
      </c>
      <c r="DX120" s="129">
        <f t="shared" si="596"/>
        <v>191.70200970580973</v>
      </c>
      <c r="DZ120" s="190" t="str">
        <f t="shared" si="569"/>
        <v>-</v>
      </c>
      <c r="EA120" s="183">
        <f t="shared" si="569"/>
        <v>0</v>
      </c>
      <c r="EB120" s="183">
        <f t="shared" si="569"/>
        <v>6.6590625324578406E-2</v>
      </c>
      <c r="EC120" s="181" t="str">
        <f>EC112</f>
        <v>RER</v>
      </c>
      <c r="ED120" s="128">
        <f t="shared" si="597"/>
        <v>21.395048195023062</v>
      </c>
      <c r="EE120" s="128">
        <f t="shared" si="597"/>
        <v>21.590240180239537</v>
      </c>
      <c r="EF120" s="128">
        <f t="shared" si="597"/>
        <v>20.822824484679384</v>
      </c>
      <c r="EG120" s="128">
        <f t="shared" si="597"/>
        <v>7.5531917151071832</v>
      </c>
      <c r="EH120" s="128">
        <f t="shared" si="597"/>
        <v>21.282465858373794</v>
      </c>
      <c r="EI120" s="128">
        <f t="shared" si="597"/>
        <v>20.649202839294873</v>
      </c>
      <c r="EJ120" s="128">
        <f t="shared" si="597"/>
        <v>39.289249309314854</v>
      </c>
      <c r="EK120" s="128">
        <f t="shared" si="597"/>
        <v>56.774490151911436</v>
      </c>
      <c r="EL120" s="128">
        <f t="shared" si="597"/>
        <v>33.639158018697387</v>
      </c>
      <c r="EM120" s="128">
        <f t="shared" si="597"/>
        <v>33.688085897320029</v>
      </c>
      <c r="EN120" s="128">
        <f t="shared" si="597"/>
        <v>32.538424143552284</v>
      </c>
      <c r="EO120" s="128">
        <f t="shared" si="597"/>
        <v>13.689155595231545</v>
      </c>
      <c r="EP120" s="128">
        <f t="shared" si="597"/>
        <v>33.071254573300301</v>
      </c>
      <c r="EQ120" s="128">
        <f t="shared" si="597"/>
        <v>32.224365149499675</v>
      </c>
      <c r="ER120" s="128">
        <f t="shared" si="597"/>
        <v>63.078466300511806</v>
      </c>
      <c r="ES120" s="129">
        <f t="shared" si="597"/>
        <v>83.064698445996257</v>
      </c>
      <c r="EU120" s="190" t="str">
        <f t="shared" si="572"/>
        <v>-</v>
      </c>
      <c r="EV120" s="183">
        <f t="shared" si="572"/>
        <v>0</v>
      </c>
      <c r="EW120" s="183">
        <f t="shared" si="572"/>
        <v>7.8815094243385508E-2</v>
      </c>
      <c r="EX120" s="181" t="str">
        <f>EX112</f>
        <v>RER</v>
      </c>
      <c r="EY120" s="128">
        <f t="shared" si="610"/>
        <v>206.77208274474631</v>
      </c>
      <c r="EZ120" s="128">
        <f t="shared" si="598"/>
        <v>207.07108185128942</v>
      </c>
      <c r="FA120" s="128">
        <f t="shared" si="598"/>
        <v>203.12810757922867</v>
      </c>
      <c r="FB120" s="128">
        <f t="shared" si="598"/>
        <v>62.831272889018607</v>
      </c>
      <c r="FC120" s="128">
        <f t="shared" si="598"/>
        <v>204.38027570245882</v>
      </c>
      <c r="FD120" s="128">
        <f t="shared" si="598"/>
        <v>203.20223408748362</v>
      </c>
      <c r="FE120" s="128">
        <f t="shared" si="598"/>
        <v>250.81542302214322</v>
      </c>
      <c r="FF120" s="128">
        <f t="shared" si="598"/>
        <v>597.28575141889746</v>
      </c>
      <c r="FG120" s="128">
        <f t="shared" si="598"/>
        <v>282.19679100418108</v>
      </c>
      <c r="FH120" s="128">
        <f t="shared" si="598"/>
        <v>282.99690666736853</v>
      </c>
      <c r="FI120" s="128">
        <f t="shared" si="598"/>
        <v>276.44080655496015</v>
      </c>
      <c r="FJ120" s="128">
        <f t="shared" si="598"/>
        <v>116.31680319707738</v>
      </c>
      <c r="FK120" s="128">
        <f t="shared" si="598"/>
        <v>278.74480225143304</v>
      </c>
      <c r="FL120" s="128">
        <f t="shared" si="598"/>
        <v>276.20277948246456</v>
      </c>
      <c r="FM120" s="128">
        <f t="shared" si="598"/>
        <v>354.38000874365014</v>
      </c>
      <c r="FN120" s="129">
        <f t="shared" si="598"/>
        <v>673.98456223799838</v>
      </c>
      <c r="FP120" s="190">
        <f t="shared" si="599"/>
        <v>0</v>
      </c>
      <c r="FQ120" s="183">
        <f t="shared" si="599"/>
        <v>0</v>
      </c>
      <c r="FR120" s="183">
        <f t="shared" si="599"/>
        <v>0</v>
      </c>
      <c r="FS120" s="181" t="str">
        <f t="shared" si="599"/>
        <v>RER</v>
      </c>
      <c r="FT120" s="128">
        <f t="shared" si="600"/>
        <v>61.101328719114392</v>
      </c>
      <c r="FU120" s="128">
        <f t="shared" si="600"/>
        <v>60.131466358493526</v>
      </c>
      <c r="FV120" s="128">
        <f t="shared" si="600"/>
        <v>55.088182083265039</v>
      </c>
      <c r="FW120" s="128">
        <f t="shared" si="600"/>
        <v>84.535628007615998</v>
      </c>
      <c r="FX120" s="128">
        <f t="shared" si="600"/>
        <v>56.833934332382583</v>
      </c>
      <c r="FY120" s="128">
        <f t="shared" si="600"/>
        <v>54.50626466689252</v>
      </c>
      <c r="FZ120" s="128">
        <f t="shared" si="600"/>
        <v>176.04334495586423</v>
      </c>
      <c r="GA120" s="128">
        <f t="shared" si="600"/>
        <v>366.87500555197045</v>
      </c>
      <c r="GB120" s="128">
        <f t="shared" si="600"/>
        <v>112.89197877626849</v>
      </c>
      <c r="GC120" s="128">
        <f t="shared" si="600"/>
        <v>111.14622652715094</v>
      </c>
      <c r="GD120" s="128">
        <f t="shared" si="600"/>
        <v>101.83554786519066</v>
      </c>
      <c r="GE120" s="128">
        <f t="shared" si="600"/>
        <v>39.449959736887465</v>
      </c>
      <c r="GF120" s="128">
        <f t="shared" si="600"/>
        <v>105.13307989130159</v>
      </c>
      <c r="GG120" s="128">
        <f t="shared" si="600"/>
        <v>100.67171303244561</v>
      </c>
      <c r="GH120" s="128">
        <f t="shared" si="600"/>
        <v>247.08644554054717</v>
      </c>
      <c r="GI120" s="129">
        <f t="shared" si="600"/>
        <v>352.22921568613242</v>
      </c>
      <c r="GK120" s="190" t="str">
        <f t="shared" si="578"/>
        <v>-</v>
      </c>
      <c r="GL120" s="183">
        <f t="shared" si="578"/>
        <v>0</v>
      </c>
      <c r="GM120" s="183">
        <f t="shared" si="578"/>
        <v>6.6590625324578406E-2</v>
      </c>
      <c r="GN120" s="181" t="str">
        <f>GN112</f>
        <v>RER</v>
      </c>
      <c r="GO120" s="128">
        <f t="shared" si="611"/>
        <v>27.200485552352486</v>
      </c>
      <c r="GP120" s="128">
        <f t="shared" si="601"/>
        <v>27.348314278180482</v>
      </c>
      <c r="GQ120" s="128">
        <f t="shared" si="601"/>
        <v>26.461341923212466</v>
      </c>
      <c r="GR120" s="128">
        <f t="shared" si="601"/>
        <v>1.923005341812601</v>
      </c>
      <c r="GS120" s="128">
        <f t="shared" si="601"/>
        <v>26.756999374868474</v>
      </c>
      <c r="GT120" s="128">
        <f t="shared" si="601"/>
        <v>26.461341923212466</v>
      </c>
      <c r="GU120" s="128">
        <f t="shared" si="601"/>
        <v>39.670470332865875</v>
      </c>
      <c r="GV120" s="128">
        <f t="shared" si="601"/>
        <v>37.793413706287524</v>
      </c>
      <c r="GW120" s="128">
        <f t="shared" si="601"/>
        <v>40.209413425216717</v>
      </c>
      <c r="GX120" s="128">
        <f t="shared" si="601"/>
        <v>40.357242151044716</v>
      </c>
      <c r="GY120" s="128">
        <f t="shared" si="601"/>
        <v>39.322441070248701</v>
      </c>
      <c r="GZ120" s="128">
        <f t="shared" si="601"/>
        <v>6.8678762207592881</v>
      </c>
      <c r="HA120" s="128">
        <f t="shared" si="601"/>
        <v>39.765927247732712</v>
      </c>
      <c r="HB120" s="128">
        <f t="shared" si="601"/>
        <v>39.174612344420687</v>
      </c>
      <c r="HC120" s="128">
        <f t="shared" si="601"/>
        <v>56.238226479643274</v>
      </c>
      <c r="HD120" s="129">
        <f t="shared" si="601"/>
        <v>49.573034184515912</v>
      </c>
      <c r="HF120" s="190" t="str">
        <f t="shared" si="581"/>
        <v>-</v>
      </c>
      <c r="HG120" s="183">
        <f t="shared" si="581"/>
        <v>0</v>
      </c>
      <c r="HH120" s="183">
        <f t="shared" si="581"/>
        <v>7.8815094243385508E-2</v>
      </c>
      <c r="HI120" s="181" t="str">
        <f>HI112</f>
        <v>RER</v>
      </c>
      <c r="HJ120" s="128">
        <f t="shared" si="612"/>
        <v>9.8367697978050082</v>
      </c>
      <c r="HK120" s="128">
        <f t="shared" si="602"/>
        <v>9.7074196627055063</v>
      </c>
      <c r="HL120" s="128">
        <f t="shared" si="602"/>
        <v>9.9722794631473448</v>
      </c>
      <c r="HM120" s="128">
        <f t="shared" si="602"/>
        <v>9.0853071081793271</v>
      </c>
      <c r="HN120" s="128">
        <f t="shared" si="602"/>
        <v>9.8367697978050082</v>
      </c>
      <c r="HO120" s="128">
        <f t="shared" si="602"/>
        <v>9.978438993390176</v>
      </c>
      <c r="HP120" s="128">
        <f t="shared" si="602"/>
        <v>20.792903208090362</v>
      </c>
      <c r="HQ120" s="128">
        <f t="shared" si="602"/>
        <v>20.449501930681414</v>
      </c>
      <c r="HR120" s="128">
        <f t="shared" si="602"/>
        <v>16.088692994280951</v>
      </c>
      <c r="HS120" s="128">
        <f t="shared" si="602"/>
        <v>16.082533464038118</v>
      </c>
      <c r="HT120" s="128">
        <f t="shared" si="602"/>
        <v>16.353552794722791</v>
      </c>
      <c r="HU120" s="128">
        <f t="shared" si="602"/>
        <v>9.0853071081793271</v>
      </c>
      <c r="HV120" s="128">
        <f t="shared" si="602"/>
        <v>16.088692994280951</v>
      </c>
      <c r="HW120" s="128">
        <f t="shared" si="602"/>
        <v>16.353552794722791</v>
      </c>
      <c r="HX120" s="128">
        <f t="shared" si="602"/>
        <v>25.174239936217351</v>
      </c>
      <c r="HY120" s="129">
        <f t="shared" si="602"/>
        <v>23.962722791071187</v>
      </c>
      <c r="IA120" s="190" t="str">
        <f t="shared" si="584"/>
        <v>-</v>
      </c>
      <c r="IB120" s="183">
        <f t="shared" si="584"/>
        <v>0</v>
      </c>
      <c r="IC120" s="183">
        <f t="shared" si="584"/>
        <v>7.8815094243385508E-2</v>
      </c>
      <c r="ID120" s="181" t="str">
        <f>ID112</f>
        <v>RER</v>
      </c>
      <c r="IE120" s="104">
        <f t="shared" si="613"/>
        <v>6.8617166905164559</v>
      </c>
      <c r="IF120" s="104">
        <f t="shared" si="603"/>
        <v>6.9109929324591226</v>
      </c>
      <c r="IG120" s="104">
        <f t="shared" si="603"/>
        <v>6.6707712529886187</v>
      </c>
      <c r="IH120" s="104">
        <f t="shared" si="603"/>
        <v>0</v>
      </c>
      <c r="II120" s="104">
        <f t="shared" si="603"/>
        <v>6.7878023276024546</v>
      </c>
      <c r="IJ120" s="104">
        <f t="shared" si="603"/>
        <v>6.6153354808031182</v>
      </c>
      <c r="IK120" s="104">
        <f t="shared" si="603"/>
        <v>8.8019687170089895</v>
      </c>
      <c r="IL120" s="104">
        <f t="shared" si="603"/>
        <v>9.8376539383492876</v>
      </c>
      <c r="IM120" s="104">
        <f t="shared" si="603"/>
        <v>11.407450009727535</v>
      </c>
      <c r="IN120" s="104">
        <f t="shared" si="603"/>
        <v>11.536800144827039</v>
      </c>
      <c r="IO120" s="104">
        <f t="shared" si="603"/>
        <v>11.013240074186195</v>
      </c>
      <c r="IP120" s="104">
        <f t="shared" si="603"/>
        <v>0</v>
      </c>
      <c r="IQ120" s="104">
        <f t="shared" si="603"/>
        <v>11.284259404870866</v>
      </c>
      <c r="IR120" s="104">
        <f t="shared" si="603"/>
        <v>10.902368529815194</v>
      </c>
      <c r="IS120" s="104">
        <f t="shared" si="603"/>
        <v>15.36802795586944</v>
      </c>
      <c r="IT120" s="104">
        <f t="shared" si="603"/>
        <v>15.126332360734274</v>
      </c>
    </row>
    <row r="121" spans="4:254" x14ac:dyDescent="0.2">
      <c r="D121" s="204"/>
      <c r="E121" s="209"/>
      <c r="F121" s="209"/>
      <c r="G121" s="157"/>
      <c r="H121" s="161" t="str">
        <f>H3</f>
        <v>KR</v>
      </c>
      <c r="I121" s="161"/>
      <c r="J121" s="161"/>
      <c r="K121" s="161"/>
      <c r="L121" s="161"/>
      <c r="M121" s="161"/>
      <c r="N121" s="161"/>
      <c r="O121" s="161"/>
      <c r="P121" s="161"/>
      <c r="Q121" s="161"/>
      <c r="R121" s="161"/>
      <c r="S121" s="161"/>
      <c r="T121" s="161"/>
      <c r="U121" s="161"/>
      <c r="V121" s="161"/>
      <c r="W121" s="162"/>
      <c r="Y121" s="204"/>
      <c r="Z121" s="209"/>
      <c r="AA121" s="209"/>
      <c r="AB121" s="221"/>
      <c r="AC121" s="161" t="str">
        <f>H121</f>
        <v>KR</v>
      </c>
      <c r="AD121" s="161"/>
      <c r="AE121" s="161"/>
      <c r="AF121" s="161"/>
      <c r="AG121" s="161"/>
      <c r="AH121" s="161"/>
      <c r="AI121" s="161"/>
      <c r="AJ121" s="161"/>
      <c r="AK121" s="161"/>
      <c r="AL121" s="161"/>
      <c r="AM121" s="161"/>
      <c r="AN121" s="161"/>
      <c r="AO121" s="161"/>
      <c r="AP121" s="161"/>
      <c r="AQ121" s="161"/>
      <c r="AR121" s="162"/>
      <c r="AT121" s="204"/>
      <c r="AU121" s="209"/>
      <c r="AV121" s="209"/>
      <c r="AW121" s="221"/>
      <c r="AX121" s="161" t="str">
        <f>AC121</f>
        <v>KR</v>
      </c>
      <c r="AY121" s="161"/>
      <c r="AZ121" s="161"/>
      <c r="BA121" s="161"/>
      <c r="BB121" s="161"/>
      <c r="BC121" s="161"/>
      <c r="BD121" s="161"/>
      <c r="BE121" s="161"/>
      <c r="BF121" s="161"/>
      <c r="BG121" s="161"/>
      <c r="BH121" s="161"/>
      <c r="BI121" s="161"/>
      <c r="BJ121" s="161"/>
      <c r="BK121" s="161"/>
      <c r="BL121" s="161"/>
      <c r="BM121" s="162"/>
      <c r="BO121" s="204"/>
      <c r="BP121" s="209"/>
      <c r="BQ121" s="209"/>
      <c r="BR121" s="221"/>
      <c r="BS121" s="161" t="str">
        <f>AX121</f>
        <v>KR</v>
      </c>
      <c r="BT121" s="161"/>
      <c r="BU121" s="161"/>
      <c r="BV121" s="161"/>
      <c r="BW121" s="161"/>
      <c r="BX121" s="161"/>
      <c r="BY121" s="161"/>
      <c r="BZ121" s="161"/>
      <c r="CA121" s="161"/>
      <c r="CB121" s="161"/>
      <c r="CC121" s="161"/>
      <c r="CD121" s="161"/>
      <c r="CE121" s="161"/>
      <c r="CF121" s="161"/>
      <c r="CG121" s="161"/>
      <c r="CH121" s="162"/>
      <c r="CJ121" s="222">
        <f t="shared" si="564"/>
        <v>0.58711020187182972</v>
      </c>
      <c r="CK121" s="223">
        <f t="shared" si="564"/>
        <v>0.64771604904798907</v>
      </c>
      <c r="CL121" s="223">
        <f t="shared" si="564"/>
        <v>0.58711020187182972</v>
      </c>
      <c r="CM121" s="159" t="str">
        <f t="shared" si="564"/>
        <v>NV, US</v>
      </c>
      <c r="CN121" s="104" t="e">
        <f t="shared" ca="1" si="565"/>
        <v>#NAME?</v>
      </c>
      <c r="CO121" s="104" t="e">
        <f t="shared" ca="1" si="565"/>
        <v>#NAME?</v>
      </c>
      <c r="CP121" s="104" t="e">
        <f t="shared" ca="1" si="565"/>
        <v>#NAME?</v>
      </c>
      <c r="CQ121" s="104" t="e">
        <f t="shared" ca="1" si="565"/>
        <v>#NAME?</v>
      </c>
      <c r="CR121" s="104" t="e">
        <f t="shared" ca="1" si="565"/>
        <v>#NAME?</v>
      </c>
      <c r="CS121" s="104" t="e">
        <f t="shared" ca="1" si="565"/>
        <v>#NAME?</v>
      </c>
      <c r="CT121" s="104" t="e">
        <f t="shared" ca="1" si="565"/>
        <v>#NAME?</v>
      </c>
      <c r="CU121" s="104" t="e">
        <f t="shared" ca="1" si="565"/>
        <v>#NAME?</v>
      </c>
      <c r="CV121" s="104" t="e">
        <f t="shared" ca="1" si="565"/>
        <v>#NAME?</v>
      </c>
      <c r="CW121" s="104" t="e">
        <f t="shared" ca="1" si="565"/>
        <v>#NAME?</v>
      </c>
      <c r="CX121" s="104" t="e">
        <f t="shared" ca="1" si="565"/>
        <v>#NAME?</v>
      </c>
      <c r="CY121" s="104" t="e">
        <f t="shared" ca="1" si="565"/>
        <v>#NAME?</v>
      </c>
      <c r="CZ121" s="104" t="e">
        <f t="shared" ca="1" si="565"/>
        <v>#NAME?</v>
      </c>
      <c r="DA121" s="104" t="e">
        <f t="shared" ca="1" si="565"/>
        <v>#NAME?</v>
      </c>
      <c r="DB121" s="104" t="e">
        <f t="shared" ca="1" si="565"/>
        <v>#NAME?</v>
      </c>
      <c r="DC121" s="122" t="e">
        <f t="shared" ca="1" si="565"/>
        <v>#NAME?</v>
      </c>
      <c r="DE121" s="204"/>
      <c r="DF121" s="209"/>
      <c r="DG121" s="209"/>
      <c r="DH121" s="157"/>
      <c r="DI121" s="161" t="str">
        <f>D7</f>
        <v>KR</v>
      </c>
      <c r="DJ121" s="161"/>
      <c r="DK121" s="161"/>
      <c r="DL121" s="161"/>
      <c r="DM121" s="161"/>
      <c r="DN121" s="161"/>
      <c r="DO121" s="161"/>
      <c r="DP121" s="161"/>
      <c r="DQ121" s="161"/>
      <c r="DR121" s="161"/>
      <c r="DS121" s="161"/>
      <c r="DT121" s="161"/>
      <c r="DU121" s="161"/>
      <c r="DV121" s="161"/>
      <c r="DW121" s="161"/>
      <c r="DX121" s="162"/>
      <c r="DY121" s="186"/>
      <c r="DZ121" s="204"/>
      <c r="EA121" s="209"/>
      <c r="EB121" s="209"/>
      <c r="EC121" s="157"/>
      <c r="ED121" s="161" t="str">
        <f>CN123</f>
        <v>Korea</v>
      </c>
      <c r="EE121" s="161"/>
      <c r="EF121" s="161"/>
      <c r="EG121" s="161"/>
      <c r="EH121" s="161"/>
      <c r="EI121" s="161"/>
      <c r="EJ121" s="161"/>
      <c r="EK121" s="161"/>
      <c r="EL121" s="161"/>
      <c r="EM121" s="161"/>
      <c r="EN121" s="161"/>
      <c r="EO121" s="161"/>
      <c r="EP121" s="161"/>
      <c r="EQ121" s="161"/>
      <c r="ER121" s="161"/>
      <c r="ES121" s="162"/>
      <c r="EU121" s="204"/>
      <c r="EV121" s="209"/>
      <c r="EW121" s="209"/>
      <c r="EX121" s="157"/>
      <c r="EY121" s="161" t="str">
        <f>CM96</f>
        <v>Korea</v>
      </c>
      <c r="EZ121" s="161"/>
      <c r="FA121" s="161"/>
      <c r="FB121" s="161"/>
      <c r="FC121" s="161"/>
      <c r="FD121" s="161"/>
      <c r="FE121" s="161"/>
      <c r="FF121" s="161"/>
      <c r="FG121" s="161"/>
      <c r="FH121" s="161"/>
      <c r="FI121" s="161"/>
      <c r="FJ121" s="161"/>
      <c r="FK121" s="161"/>
      <c r="FL121" s="161"/>
      <c r="FM121" s="161"/>
      <c r="FN121" s="162"/>
      <c r="FP121" s="204"/>
      <c r="FQ121" s="209"/>
      <c r="FR121" s="209"/>
      <c r="FS121" s="157"/>
      <c r="FT121" s="161" t="str">
        <f>DI121</f>
        <v>KR</v>
      </c>
      <c r="FU121" s="161"/>
      <c r="FV121" s="161"/>
      <c r="FW121" s="161"/>
      <c r="FX121" s="161"/>
      <c r="FY121" s="161"/>
      <c r="FZ121" s="161"/>
      <c r="GA121" s="161"/>
      <c r="GB121" s="161"/>
      <c r="GC121" s="161"/>
      <c r="GD121" s="161"/>
      <c r="GE121" s="161"/>
      <c r="GF121" s="161"/>
      <c r="GG121" s="161"/>
      <c r="GH121" s="161"/>
      <c r="GI121" s="162"/>
      <c r="GK121" s="204"/>
      <c r="GL121" s="209"/>
      <c r="GM121" s="209"/>
      <c r="GN121" s="157"/>
      <c r="GO121" s="161" t="str">
        <f>ED121</f>
        <v>Korea</v>
      </c>
      <c r="GP121" s="161"/>
      <c r="GQ121" s="161"/>
      <c r="GR121" s="161"/>
      <c r="GS121" s="161"/>
      <c r="GT121" s="161"/>
      <c r="GU121" s="161"/>
      <c r="GV121" s="161"/>
      <c r="GW121" s="161"/>
      <c r="GX121" s="161"/>
      <c r="GY121" s="161"/>
      <c r="GZ121" s="161"/>
      <c r="HA121" s="161"/>
      <c r="HB121" s="161"/>
      <c r="HC121" s="161"/>
      <c r="HD121" s="162"/>
      <c r="HF121" s="204"/>
      <c r="HG121" s="209"/>
      <c r="HH121" s="209"/>
      <c r="HI121" s="157"/>
      <c r="HJ121" s="161" t="str">
        <f>EY121</f>
        <v>Korea</v>
      </c>
      <c r="HK121" s="161"/>
      <c r="HL121" s="161"/>
      <c r="HM121" s="161"/>
      <c r="HN121" s="161"/>
      <c r="HO121" s="161"/>
      <c r="HP121" s="161"/>
      <c r="HQ121" s="161"/>
      <c r="HR121" s="161"/>
      <c r="HS121" s="161"/>
      <c r="HT121" s="161"/>
      <c r="HU121" s="161"/>
      <c r="HV121" s="161"/>
      <c r="HW121" s="161"/>
      <c r="HX121" s="161"/>
      <c r="HY121" s="162"/>
      <c r="IA121" s="204"/>
      <c r="IB121" s="209"/>
      <c r="IC121" s="209"/>
      <c r="ID121" s="157"/>
      <c r="IE121" s="161" t="str">
        <f>HJ121</f>
        <v>Korea</v>
      </c>
      <c r="IF121" s="161"/>
      <c r="IG121" s="161"/>
      <c r="IH121" s="161"/>
      <c r="II121" s="161"/>
      <c r="IJ121" s="161"/>
      <c r="IK121" s="161"/>
      <c r="IL121" s="161"/>
      <c r="IM121" s="161"/>
      <c r="IN121" s="161"/>
      <c r="IO121" s="161"/>
      <c r="IP121" s="161"/>
      <c r="IQ121" s="161"/>
      <c r="IR121" s="161"/>
      <c r="IS121" s="161"/>
      <c r="IT121" s="162"/>
    </row>
    <row r="122" spans="4:254" x14ac:dyDescent="0.2">
      <c r="D122" s="120"/>
      <c r="G122" s="159" t="str">
        <f>G114</f>
        <v>Sea (km)</v>
      </c>
      <c r="H122" s="170" t="str">
        <f>H114</f>
        <v>BEV-100 PC</v>
      </c>
      <c r="I122" s="170"/>
      <c r="J122" s="170"/>
      <c r="K122" s="170"/>
      <c r="L122" s="170"/>
      <c r="M122" s="170"/>
      <c r="N122" s="170"/>
      <c r="O122" s="170"/>
      <c r="P122" s="170" t="str">
        <f>P114</f>
        <v>BEV-200 PC</v>
      </c>
      <c r="Q122" s="170"/>
      <c r="R122" s="170"/>
      <c r="S122" s="170"/>
      <c r="T122" s="170"/>
      <c r="U122" s="170"/>
      <c r="V122" s="170"/>
      <c r="W122" s="171"/>
      <c r="Y122" s="120"/>
      <c r="AB122" s="179" t="str">
        <f>G122</f>
        <v>Sea (km)</v>
      </c>
      <c r="AC122" s="170" t="str">
        <f>H122</f>
        <v>BEV-100 PC</v>
      </c>
      <c r="AD122" s="170"/>
      <c r="AE122" s="170"/>
      <c r="AF122" s="170"/>
      <c r="AG122" s="170"/>
      <c r="AH122" s="170"/>
      <c r="AI122" s="170"/>
      <c r="AJ122" s="170"/>
      <c r="AK122" s="170" t="str">
        <f>P122</f>
        <v>BEV-200 PC</v>
      </c>
      <c r="AL122" s="170"/>
      <c r="AM122" s="170"/>
      <c r="AN122" s="170"/>
      <c r="AO122" s="170"/>
      <c r="AP122" s="170"/>
      <c r="AQ122" s="170"/>
      <c r="AR122" s="171"/>
      <c r="AT122" s="120"/>
      <c r="AW122" s="179" t="str">
        <f>AB122</f>
        <v>Sea (km)</v>
      </c>
      <c r="AX122" s="170" t="str">
        <f>AC122</f>
        <v>BEV-100 PC</v>
      </c>
      <c r="AY122" s="170"/>
      <c r="AZ122" s="170"/>
      <c r="BA122" s="170"/>
      <c r="BB122" s="170"/>
      <c r="BC122" s="170"/>
      <c r="BD122" s="170"/>
      <c r="BE122" s="170"/>
      <c r="BF122" s="170" t="str">
        <f>AK122</f>
        <v>BEV-200 PC</v>
      </c>
      <c r="BG122" s="170"/>
      <c r="BH122" s="170"/>
      <c r="BI122" s="170"/>
      <c r="BJ122" s="170"/>
      <c r="BK122" s="170"/>
      <c r="BL122" s="170"/>
      <c r="BM122" s="171"/>
      <c r="BO122" s="120"/>
      <c r="BR122" s="179" t="str">
        <f>AW122</f>
        <v>Sea (km)</v>
      </c>
      <c r="BS122" s="170" t="str">
        <f>AX122</f>
        <v>BEV-100 PC</v>
      </c>
      <c r="BT122" s="170"/>
      <c r="BU122" s="170"/>
      <c r="BV122" s="170"/>
      <c r="BW122" s="170"/>
      <c r="BX122" s="170"/>
      <c r="BY122" s="170"/>
      <c r="BZ122" s="170"/>
      <c r="CA122" s="170" t="str">
        <f>BF122</f>
        <v>BEV-200 PC</v>
      </c>
      <c r="CB122" s="170"/>
      <c r="CC122" s="170"/>
      <c r="CD122" s="170"/>
      <c r="CE122" s="170"/>
      <c r="CF122" s="170"/>
      <c r="CG122" s="170"/>
      <c r="CH122" s="171"/>
      <c r="CJ122" s="224">
        <f t="shared" si="564"/>
        <v>0.21586482798306408</v>
      </c>
      <c r="CK122" s="225">
        <f t="shared" si="564"/>
        <v>0.23814798833990888</v>
      </c>
      <c r="CL122" s="225">
        <f t="shared" si="564"/>
        <v>0.21586482798306408</v>
      </c>
      <c r="CM122" s="181" t="str">
        <f t="shared" si="564"/>
        <v>CA, US</v>
      </c>
      <c r="CN122" s="128" t="e">
        <f t="shared" ca="1" si="565"/>
        <v>#NAME?</v>
      </c>
      <c r="CO122" s="128" t="e">
        <f t="shared" ca="1" si="565"/>
        <v>#NAME?</v>
      </c>
      <c r="CP122" s="128" t="e">
        <f t="shared" ca="1" si="565"/>
        <v>#NAME?</v>
      </c>
      <c r="CQ122" s="128" t="e">
        <f t="shared" ca="1" si="565"/>
        <v>#NAME?</v>
      </c>
      <c r="CR122" s="128" t="e">
        <f t="shared" ca="1" si="565"/>
        <v>#NAME?</v>
      </c>
      <c r="CS122" s="128" t="e">
        <f t="shared" ca="1" si="565"/>
        <v>#NAME?</v>
      </c>
      <c r="CT122" s="128" t="e">
        <f t="shared" ca="1" si="565"/>
        <v>#NAME?</v>
      </c>
      <c r="CU122" s="128" t="e">
        <f t="shared" ca="1" si="565"/>
        <v>#NAME?</v>
      </c>
      <c r="CV122" s="128" t="e">
        <f t="shared" ca="1" si="565"/>
        <v>#NAME?</v>
      </c>
      <c r="CW122" s="128" t="e">
        <f t="shared" ca="1" si="565"/>
        <v>#NAME?</v>
      </c>
      <c r="CX122" s="128" t="e">
        <f t="shared" ca="1" si="565"/>
        <v>#NAME?</v>
      </c>
      <c r="CY122" s="128" t="e">
        <f t="shared" ca="1" si="565"/>
        <v>#NAME?</v>
      </c>
      <c r="CZ122" s="128" t="e">
        <f t="shared" ca="1" si="565"/>
        <v>#NAME?</v>
      </c>
      <c r="DA122" s="128" t="e">
        <f t="shared" ca="1" si="565"/>
        <v>#NAME?</v>
      </c>
      <c r="DB122" s="128" t="e">
        <f t="shared" ca="1" si="565"/>
        <v>#NAME?</v>
      </c>
      <c r="DC122" s="129" t="e">
        <f t="shared" ca="1" si="565"/>
        <v>#NAME?</v>
      </c>
      <c r="DE122" s="120"/>
      <c r="DH122" s="159" t="str">
        <f>DH114</f>
        <v>Sea (km)</v>
      </c>
      <c r="DI122" s="170" t="str">
        <f>DI114</f>
        <v>BEV-100 PC</v>
      </c>
      <c r="DJ122" s="170"/>
      <c r="DK122" s="170"/>
      <c r="DL122" s="170"/>
      <c r="DM122" s="170"/>
      <c r="DN122" s="170"/>
      <c r="DO122" s="170"/>
      <c r="DP122" s="170"/>
      <c r="DQ122" s="170" t="str">
        <f>DQ114</f>
        <v>BEV-200 PC</v>
      </c>
      <c r="DR122" s="170"/>
      <c r="DS122" s="170"/>
      <c r="DT122" s="170"/>
      <c r="DU122" s="170"/>
      <c r="DV122" s="170"/>
      <c r="DW122" s="170"/>
      <c r="DX122" s="171"/>
      <c r="DY122" s="186"/>
      <c r="DZ122" s="120"/>
      <c r="EC122" s="159" t="str">
        <f>EC114</f>
        <v>Sea (km)</v>
      </c>
      <c r="ED122" s="170" t="str">
        <f>ED114</f>
        <v>BEV-100 PC</v>
      </c>
      <c r="EE122" s="170"/>
      <c r="EF122" s="170"/>
      <c r="EG122" s="170"/>
      <c r="EH122" s="170"/>
      <c r="EI122" s="170"/>
      <c r="EJ122" s="170"/>
      <c r="EK122" s="170"/>
      <c r="EL122" s="170" t="str">
        <f>EL114</f>
        <v>BEV-200 PC</v>
      </c>
      <c r="EM122" s="170"/>
      <c r="EN122" s="170"/>
      <c r="EO122" s="170"/>
      <c r="EP122" s="170"/>
      <c r="EQ122" s="170"/>
      <c r="ER122" s="170"/>
      <c r="ES122" s="171"/>
      <c r="EU122" s="120"/>
      <c r="EX122" s="159" t="str">
        <f>EX114</f>
        <v>Sea (km)</v>
      </c>
      <c r="EY122" s="170" t="str">
        <f>EY114</f>
        <v>BEV-100 PC</v>
      </c>
      <c r="EZ122" s="170"/>
      <c r="FA122" s="170"/>
      <c r="FB122" s="170"/>
      <c r="FC122" s="170"/>
      <c r="FD122" s="170"/>
      <c r="FE122" s="170"/>
      <c r="FF122" s="170"/>
      <c r="FG122" s="170" t="str">
        <f>FG114</f>
        <v>BEV-200 PC</v>
      </c>
      <c r="FH122" s="170"/>
      <c r="FI122" s="170"/>
      <c r="FJ122" s="170"/>
      <c r="FK122" s="170"/>
      <c r="FL122" s="170"/>
      <c r="FM122" s="170"/>
      <c r="FN122" s="171"/>
      <c r="FP122" s="120"/>
      <c r="FS122" s="159" t="str">
        <f>FS114</f>
        <v>Sea (km)</v>
      </c>
      <c r="FT122" s="170" t="str">
        <f>FT114</f>
        <v>BEV-100 PC</v>
      </c>
      <c r="FU122" s="170"/>
      <c r="FV122" s="170"/>
      <c r="FW122" s="170"/>
      <c r="FX122" s="170"/>
      <c r="FY122" s="170"/>
      <c r="FZ122" s="170"/>
      <c r="GA122" s="170"/>
      <c r="GB122" s="170" t="str">
        <f>GB114</f>
        <v>BEV-200 PC</v>
      </c>
      <c r="GC122" s="170"/>
      <c r="GD122" s="170"/>
      <c r="GE122" s="170"/>
      <c r="GF122" s="170"/>
      <c r="GG122" s="170"/>
      <c r="GH122" s="170"/>
      <c r="GI122" s="171"/>
      <c r="GK122" s="120"/>
      <c r="GN122" s="159" t="str">
        <f>GN114</f>
        <v>Sea (km)</v>
      </c>
      <c r="GO122" s="170" t="str">
        <f>GO114</f>
        <v>BEV-100 PC</v>
      </c>
      <c r="GP122" s="170"/>
      <c r="GQ122" s="170"/>
      <c r="GR122" s="170"/>
      <c r="GS122" s="170"/>
      <c r="GT122" s="170"/>
      <c r="GU122" s="170"/>
      <c r="GV122" s="170"/>
      <c r="GW122" s="170" t="str">
        <f>GW114</f>
        <v>BEV-200 PC</v>
      </c>
      <c r="GX122" s="170"/>
      <c r="GY122" s="170"/>
      <c r="GZ122" s="170"/>
      <c r="HA122" s="170"/>
      <c r="HB122" s="170"/>
      <c r="HC122" s="170"/>
      <c r="HD122" s="171"/>
      <c r="HF122" s="120"/>
      <c r="HI122" s="159" t="str">
        <f>HI114</f>
        <v>Sea (km)</v>
      </c>
      <c r="HJ122" s="170" t="str">
        <f>HJ114</f>
        <v>BEV-100 PC</v>
      </c>
      <c r="HK122" s="170"/>
      <c r="HL122" s="170"/>
      <c r="HM122" s="170"/>
      <c r="HN122" s="170"/>
      <c r="HO122" s="170"/>
      <c r="HP122" s="170"/>
      <c r="HQ122" s="170"/>
      <c r="HR122" s="170" t="str">
        <f>HR114</f>
        <v>BEV-200 PC</v>
      </c>
      <c r="HS122" s="170"/>
      <c r="HT122" s="170"/>
      <c r="HU122" s="170"/>
      <c r="HV122" s="170"/>
      <c r="HW122" s="170"/>
      <c r="HX122" s="170"/>
      <c r="HY122" s="171"/>
      <c r="IA122" s="120"/>
      <c r="ID122" s="159" t="str">
        <f>ID114</f>
        <v>Sea (km)</v>
      </c>
      <c r="IE122" s="170" t="str">
        <f>IE114</f>
        <v>BEV-100 PC</v>
      </c>
      <c r="IF122" s="170"/>
      <c r="IG122" s="170"/>
      <c r="IH122" s="170"/>
      <c r="II122" s="170"/>
      <c r="IJ122" s="170"/>
      <c r="IK122" s="170"/>
      <c r="IL122" s="170"/>
      <c r="IM122" s="170" t="str">
        <f>IM114</f>
        <v>BEV-200 PC</v>
      </c>
      <c r="IN122" s="170"/>
      <c r="IO122" s="170"/>
      <c r="IP122" s="170"/>
      <c r="IQ122" s="170"/>
      <c r="IR122" s="170"/>
      <c r="IS122" s="170"/>
      <c r="IT122" s="171"/>
    </row>
    <row r="123" spans="4:254" x14ac:dyDescent="0.2">
      <c r="D123" s="163" t="str">
        <f>D115</f>
        <v>BAU</v>
      </c>
      <c r="E123" s="159" t="str">
        <f t="shared" ref="E123:F123" si="614">E115</f>
        <v>Reshoring</v>
      </c>
      <c r="F123" s="159" t="str">
        <f t="shared" si="614"/>
        <v>Ally-shoring</v>
      </c>
      <c r="G123" s="159" t="str">
        <f>G115</f>
        <v>Cathode-&gt;Cell (tkm)</v>
      </c>
      <c r="H123" s="159" t="str">
        <f>H115</f>
        <v>NMC622</v>
      </c>
      <c r="I123" s="159" t="str">
        <f t="shared" ref="I123:O123" si="615">I115</f>
        <v>NMC811</v>
      </c>
      <c r="J123" s="159" t="str">
        <f t="shared" si="615"/>
        <v>NCA (I)</v>
      </c>
      <c r="K123" s="159" t="str">
        <f t="shared" si="615"/>
        <v>LFP(II)</v>
      </c>
      <c r="L123" s="159" t="str">
        <f t="shared" si="615"/>
        <v>NMC955</v>
      </c>
      <c r="M123" s="159" t="str">
        <f t="shared" si="615"/>
        <v>NCA955</v>
      </c>
      <c r="N123" s="159" t="str">
        <f t="shared" si="615"/>
        <v>Li-S</v>
      </c>
      <c r="O123" s="159" t="str">
        <f t="shared" si="615"/>
        <v>Li-air</v>
      </c>
      <c r="P123" s="159" t="str">
        <f>P115</f>
        <v>NMC622</v>
      </c>
      <c r="Q123" s="159" t="str">
        <f t="shared" ref="Q123:W123" si="616">Q115</f>
        <v>NMC811</v>
      </c>
      <c r="R123" s="159" t="str">
        <f t="shared" si="616"/>
        <v>NCA (I)</v>
      </c>
      <c r="S123" s="159" t="str">
        <f t="shared" si="616"/>
        <v>LFP(II)</v>
      </c>
      <c r="T123" s="159" t="str">
        <f t="shared" si="616"/>
        <v>NMC955</v>
      </c>
      <c r="U123" s="159" t="str">
        <f t="shared" si="616"/>
        <v>NCA955</v>
      </c>
      <c r="V123" s="159" t="str">
        <f t="shared" si="616"/>
        <v>Li-S</v>
      </c>
      <c r="W123" s="164" t="str">
        <f t="shared" si="616"/>
        <v>Li-air</v>
      </c>
      <c r="Y123" s="174" t="s">
        <v>271</v>
      </c>
      <c r="Z123" s="179" t="s">
        <v>313</v>
      </c>
      <c r="AA123" s="179" t="s">
        <v>315</v>
      </c>
      <c r="AB123" s="179" t="s">
        <v>334</v>
      </c>
      <c r="AC123" s="159" t="str">
        <f>H123</f>
        <v>NMC622</v>
      </c>
      <c r="AD123" s="159" t="str">
        <f t="shared" ref="AD123:AR123" si="617">I123</f>
        <v>NMC811</v>
      </c>
      <c r="AE123" s="159" t="str">
        <f t="shared" si="617"/>
        <v>NCA (I)</v>
      </c>
      <c r="AF123" s="159" t="str">
        <f t="shared" si="617"/>
        <v>LFP(II)</v>
      </c>
      <c r="AG123" s="159" t="str">
        <f t="shared" si="617"/>
        <v>NMC955</v>
      </c>
      <c r="AH123" s="159" t="str">
        <f t="shared" si="617"/>
        <v>NCA955</v>
      </c>
      <c r="AI123" s="159" t="str">
        <f t="shared" si="617"/>
        <v>Li-S</v>
      </c>
      <c r="AJ123" s="159" t="str">
        <f t="shared" si="617"/>
        <v>Li-air</v>
      </c>
      <c r="AK123" s="159" t="str">
        <f t="shared" si="617"/>
        <v>NMC622</v>
      </c>
      <c r="AL123" s="159" t="str">
        <f t="shared" si="617"/>
        <v>NMC811</v>
      </c>
      <c r="AM123" s="159" t="str">
        <f t="shared" si="617"/>
        <v>NCA (I)</v>
      </c>
      <c r="AN123" s="159" t="str">
        <f t="shared" si="617"/>
        <v>LFP(II)</v>
      </c>
      <c r="AO123" s="159" t="str">
        <f t="shared" si="617"/>
        <v>NMC955</v>
      </c>
      <c r="AP123" s="159" t="str">
        <f t="shared" si="617"/>
        <v>NCA955</v>
      </c>
      <c r="AQ123" s="159" t="str">
        <f t="shared" si="617"/>
        <v>Li-S</v>
      </c>
      <c r="AR123" s="164" t="str">
        <f t="shared" si="617"/>
        <v>Li-air</v>
      </c>
      <c r="AT123" s="174" t="s">
        <v>271</v>
      </c>
      <c r="AU123" s="179" t="s">
        <v>313</v>
      </c>
      <c r="AV123" s="179" t="s">
        <v>315</v>
      </c>
      <c r="AW123" s="179" t="s">
        <v>334</v>
      </c>
      <c r="AX123" s="159" t="str">
        <f>AC123</f>
        <v>NMC622</v>
      </c>
      <c r="AY123" s="159" t="str">
        <f t="shared" ref="AY123:BM123" si="618">AD123</f>
        <v>NMC811</v>
      </c>
      <c r="AZ123" s="159" t="str">
        <f t="shared" si="618"/>
        <v>NCA (I)</v>
      </c>
      <c r="BA123" s="159" t="str">
        <f t="shared" si="618"/>
        <v>LFP(II)</v>
      </c>
      <c r="BB123" s="159" t="str">
        <f t="shared" si="618"/>
        <v>NMC955</v>
      </c>
      <c r="BC123" s="159" t="str">
        <f t="shared" si="618"/>
        <v>NCA955</v>
      </c>
      <c r="BD123" s="159" t="str">
        <f t="shared" si="618"/>
        <v>Li-S</v>
      </c>
      <c r="BE123" s="159" t="str">
        <f t="shared" si="618"/>
        <v>Li-air</v>
      </c>
      <c r="BF123" s="159" t="str">
        <f t="shared" si="618"/>
        <v>NMC622</v>
      </c>
      <c r="BG123" s="159" t="str">
        <f t="shared" si="618"/>
        <v>NMC811</v>
      </c>
      <c r="BH123" s="159" t="str">
        <f t="shared" si="618"/>
        <v>NCA (I)</v>
      </c>
      <c r="BI123" s="159" t="str">
        <f t="shared" si="618"/>
        <v>LFP(II)</v>
      </c>
      <c r="BJ123" s="159" t="str">
        <f t="shared" si="618"/>
        <v>NMC955</v>
      </c>
      <c r="BK123" s="159" t="str">
        <f t="shared" si="618"/>
        <v>NCA955</v>
      </c>
      <c r="BL123" s="159" t="str">
        <f t="shared" si="618"/>
        <v>Li-S</v>
      </c>
      <c r="BM123" s="164" t="str">
        <f t="shared" si="618"/>
        <v>Li-air</v>
      </c>
      <c r="BO123" s="174" t="s">
        <v>271</v>
      </c>
      <c r="BP123" s="179" t="s">
        <v>313</v>
      </c>
      <c r="BQ123" s="179" t="s">
        <v>315</v>
      </c>
      <c r="BR123" s="179" t="s">
        <v>334</v>
      </c>
      <c r="BS123" s="159" t="str">
        <f>AX123</f>
        <v>NMC622</v>
      </c>
      <c r="BT123" s="159" t="str">
        <f t="shared" ref="BT123:CH123" si="619">AY123</f>
        <v>NMC811</v>
      </c>
      <c r="BU123" s="159" t="str">
        <f t="shared" si="619"/>
        <v>NCA (I)</v>
      </c>
      <c r="BV123" s="159" t="str">
        <f t="shared" si="619"/>
        <v>LFP(II)</v>
      </c>
      <c r="BW123" s="159" t="str">
        <f t="shared" si="619"/>
        <v>NMC955</v>
      </c>
      <c r="BX123" s="159" t="str">
        <f t="shared" si="619"/>
        <v>NCA955</v>
      </c>
      <c r="BY123" s="159" t="str">
        <f t="shared" si="619"/>
        <v>Li-S</v>
      </c>
      <c r="BZ123" s="159" t="str">
        <f t="shared" si="619"/>
        <v>Li-air</v>
      </c>
      <c r="CA123" s="159" t="str">
        <f t="shared" si="619"/>
        <v>NMC622</v>
      </c>
      <c r="CB123" s="159" t="str">
        <f t="shared" si="619"/>
        <v>NMC811</v>
      </c>
      <c r="CC123" s="159" t="str">
        <f t="shared" si="619"/>
        <v>NCA (I)</v>
      </c>
      <c r="CD123" s="159" t="str">
        <f t="shared" si="619"/>
        <v>LFP(II)</v>
      </c>
      <c r="CE123" s="159" t="str">
        <f t="shared" si="619"/>
        <v>NMC955</v>
      </c>
      <c r="CF123" s="159" t="str">
        <f t="shared" si="619"/>
        <v>NCA955</v>
      </c>
      <c r="CG123" s="159" t="str">
        <f t="shared" si="619"/>
        <v>Li-S</v>
      </c>
      <c r="CH123" s="164" t="str">
        <f t="shared" si="619"/>
        <v>Li-air</v>
      </c>
      <c r="CJ123" s="204"/>
      <c r="CK123" s="209"/>
      <c r="CL123" s="209"/>
      <c r="CM123" s="221"/>
      <c r="CN123" s="161" t="str">
        <f>AC3</f>
        <v>Korea</v>
      </c>
      <c r="CO123" s="161"/>
      <c r="CP123" s="161"/>
      <c r="CQ123" s="161"/>
      <c r="CR123" s="161"/>
      <c r="CS123" s="161"/>
      <c r="CT123" s="161"/>
      <c r="CU123" s="161"/>
      <c r="CV123" s="161"/>
      <c r="CW123" s="161"/>
      <c r="CX123" s="161"/>
      <c r="CY123" s="161"/>
      <c r="CZ123" s="161"/>
      <c r="DA123" s="161"/>
      <c r="DB123" s="161"/>
      <c r="DC123" s="162"/>
      <c r="DE123" s="163" t="str">
        <f>DE115</f>
        <v>BAU</v>
      </c>
      <c r="DF123" s="159" t="str">
        <f t="shared" ref="DF123:DG123" si="620">DF115</f>
        <v>Reshoring</v>
      </c>
      <c r="DG123" s="159" t="str">
        <f t="shared" si="620"/>
        <v>Ally-shoring</v>
      </c>
      <c r="DH123" s="159" t="str">
        <f>DH115</f>
        <v>Al-&gt;Cathode (tkm)</v>
      </c>
      <c r="DI123" s="159" t="str">
        <f>DI115</f>
        <v>NMC622</v>
      </c>
      <c r="DJ123" s="159" t="str">
        <f t="shared" ref="DJ123:DP123" si="621">DJ115</f>
        <v>NMC811</v>
      </c>
      <c r="DK123" s="159" t="str">
        <f t="shared" si="621"/>
        <v>NCA (I)</v>
      </c>
      <c r="DL123" s="159" t="str">
        <f t="shared" si="621"/>
        <v>LFP(II)</v>
      </c>
      <c r="DM123" s="159" t="str">
        <f t="shared" si="621"/>
        <v>NMC955</v>
      </c>
      <c r="DN123" s="159" t="str">
        <f t="shared" si="621"/>
        <v>NCA955</v>
      </c>
      <c r="DO123" s="159" t="str">
        <f t="shared" si="621"/>
        <v>Li-S</v>
      </c>
      <c r="DP123" s="159" t="str">
        <f t="shared" si="621"/>
        <v>Li-air</v>
      </c>
      <c r="DQ123" s="159" t="str">
        <f>DQ115</f>
        <v>NMC622</v>
      </c>
      <c r="DR123" s="159" t="str">
        <f t="shared" ref="DR123:DX123" si="622">DR115</f>
        <v>NMC811</v>
      </c>
      <c r="DS123" s="159" t="str">
        <f t="shared" si="622"/>
        <v>NCA (I)</v>
      </c>
      <c r="DT123" s="159" t="str">
        <f t="shared" si="622"/>
        <v>LFP(II)</v>
      </c>
      <c r="DU123" s="159" t="str">
        <f t="shared" si="622"/>
        <v>NMC955</v>
      </c>
      <c r="DV123" s="159" t="str">
        <f t="shared" si="622"/>
        <v>NCA955</v>
      </c>
      <c r="DW123" s="159" t="str">
        <f t="shared" si="622"/>
        <v>Li-S</v>
      </c>
      <c r="DX123" s="164" t="str">
        <f t="shared" si="622"/>
        <v>Li-air</v>
      </c>
      <c r="DY123" s="159"/>
      <c r="DZ123" s="163" t="str">
        <f t="shared" ref="DZ123:EB128" si="623">DZ115</f>
        <v>BAU</v>
      </c>
      <c r="EA123" s="159" t="str">
        <f t="shared" si="623"/>
        <v>Reshoring</v>
      </c>
      <c r="EB123" s="159" t="str">
        <f t="shared" si="623"/>
        <v>Ally-shoring</v>
      </c>
      <c r="EC123" s="159" t="str">
        <f>EC115</f>
        <v>Al-&gt;Cell (tkm)</v>
      </c>
      <c r="ED123" s="159" t="str">
        <f>ED115</f>
        <v>NMC622</v>
      </c>
      <c r="EE123" s="159" t="str">
        <f t="shared" ref="EE123:EK123" si="624">EE115</f>
        <v>NMC811</v>
      </c>
      <c r="EF123" s="159" t="str">
        <f t="shared" si="624"/>
        <v>NCA (I)</v>
      </c>
      <c r="EG123" s="159" t="str">
        <f t="shared" si="624"/>
        <v>LFP(II)</v>
      </c>
      <c r="EH123" s="159" t="str">
        <f t="shared" si="624"/>
        <v>NMC955</v>
      </c>
      <c r="EI123" s="159" t="str">
        <f t="shared" si="624"/>
        <v>NCA955</v>
      </c>
      <c r="EJ123" s="159" t="str">
        <f t="shared" si="624"/>
        <v>Li-S</v>
      </c>
      <c r="EK123" s="159" t="str">
        <f t="shared" si="624"/>
        <v>Li-air</v>
      </c>
      <c r="EL123" s="159" t="str">
        <f>EL115</f>
        <v>NMC622</v>
      </c>
      <c r="EM123" s="159" t="str">
        <f t="shared" ref="EM123:ES123" si="625">EM115</f>
        <v>NMC811</v>
      </c>
      <c r="EN123" s="159" t="str">
        <f t="shared" si="625"/>
        <v>NCA (I)</v>
      </c>
      <c r="EO123" s="159" t="str">
        <f t="shared" si="625"/>
        <v>LFP(II)</v>
      </c>
      <c r="EP123" s="159" t="str">
        <f t="shared" si="625"/>
        <v>NMC955</v>
      </c>
      <c r="EQ123" s="159" t="str">
        <f t="shared" si="625"/>
        <v>NCA955</v>
      </c>
      <c r="ER123" s="159" t="str">
        <f t="shared" si="625"/>
        <v>Li-S</v>
      </c>
      <c r="ES123" s="164" t="str">
        <f t="shared" si="625"/>
        <v>Li-air</v>
      </c>
      <c r="EU123" s="163" t="str">
        <f t="shared" ref="EU123:EW128" si="626">EU115</f>
        <v>BAU</v>
      </c>
      <c r="EV123" s="159" t="str">
        <f t="shared" si="626"/>
        <v>Reshoring</v>
      </c>
      <c r="EW123" s="159" t="str">
        <f t="shared" si="626"/>
        <v>Ally-shoring</v>
      </c>
      <c r="EX123" s="159" t="str">
        <f>EX115</f>
        <v>Al-&gt;Pack (tkm)</v>
      </c>
      <c r="EY123" s="159" t="str">
        <f>EY115</f>
        <v>NMC622</v>
      </c>
      <c r="EZ123" s="159" t="str">
        <f t="shared" ref="EZ123:FF123" si="627">EZ115</f>
        <v>NMC811</v>
      </c>
      <c r="FA123" s="159" t="str">
        <f t="shared" si="627"/>
        <v>NCA (I)</v>
      </c>
      <c r="FB123" s="159" t="str">
        <f t="shared" si="627"/>
        <v>LFP(II)</v>
      </c>
      <c r="FC123" s="159" t="str">
        <f t="shared" si="627"/>
        <v>NMC955</v>
      </c>
      <c r="FD123" s="159" t="str">
        <f t="shared" si="627"/>
        <v>NCA955</v>
      </c>
      <c r="FE123" s="159" t="str">
        <f t="shared" si="627"/>
        <v>Li-S</v>
      </c>
      <c r="FF123" s="159" t="str">
        <f t="shared" si="627"/>
        <v>Li-air</v>
      </c>
      <c r="FG123" s="159" t="str">
        <f>FG115</f>
        <v>NMC622</v>
      </c>
      <c r="FH123" s="159" t="str">
        <f t="shared" ref="FH123:FN123" si="628">FH115</f>
        <v>NMC811</v>
      </c>
      <c r="FI123" s="159" t="str">
        <f t="shared" si="628"/>
        <v>NCA (I)</v>
      </c>
      <c r="FJ123" s="159" t="str">
        <f t="shared" si="628"/>
        <v>LFP(II)</v>
      </c>
      <c r="FK123" s="159" t="str">
        <f t="shared" si="628"/>
        <v>NMC955</v>
      </c>
      <c r="FL123" s="159" t="str">
        <f t="shared" si="628"/>
        <v>NCA955</v>
      </c>
      <c r="FM123" s="159" t="str">
        <f t="shared" si="628"/>
        <v>Li-S</v>
      </c>
      <c r="FN123" s="164" t="str">
        <f t="shared" si="628"/>
        <v>Li-air</v>
      </c>
      <c r="FP123" s="163" t="str">
        <f>FP115</f>
        <v>BAU</v>
      </c>
      <c r="FQ123" s="159" t="str">
        <f t="shared" ref="FQ123:FR123" si="629">FQ115</f>
        <v>Reshoring</v>
      </c>
      <c r="FR123" s="159" t="str">
        <f t="shared" si="629"/>
        <v>Ally-shoring</v>
      </c>
      <c r="FS123" s="159" t="str">
        <f>FS115</f>
        <v>Cu-&gt;Anode (tkm)</v>
      </c>
      <c r="FT123" s="159" t="str">
        <f>FT115</f>
        <v>NMC622</v>
      </c>
      <c r="FU123" s="159" t="str">
        <f t="shared" ref="FU123:GA123" si="630">FU115</f>
        <v>NMC811</v>
      </c>
      <c r="FV123" s="159" t="str">
        <f t="shared" si="630"/>
        <v>NCA (I)</v>
      </c>
      <c r="FW123" s="159" t="str">
        <f t="shared" si="630"/>
        <v>LFP(II)</v>
      </c>
      <c r="FX123" s="159" t="str">
        <f t="shared" si="630"/>
        <v>NMC955</v>
      </c>
      <c r="FY123" s="159" t="str">
        <f t="shared" si="630"/>
        <v>NCA955</v>
      </c>
      <c r="FZ123" s="159" t="str">
        <f t="shared" si="630"/>
        <v>Li-S</v>
      </c>
      <c r="GA123" s="159" t="str">
        <f t="shared" si="630"/>
        <v>Li-air</v>
      </c>
      <c r="GB123" s="159" t="str">
        <f>GB115</f>
        <v>NMC622</v>
      </c>
      <c r="GC123" s="159" t="str">
        <f t="shared" ref="GC123:GI123" si="631">GC115</f>
        <v>NMC811</v>
      </c>
      <c r="GD123" s="159" t="str">
        <f t="shared" si="631"/>
        <v>NCA (I)</v>
      </c>
      <c r="GE123" s="159" t="str">
        <f t="shared" si="631"/>
        <v>LFP(II)</v>
      </c>
      <c r="GF123" s="159" t="str">
        <f t="shared" si="631"/>
        <v>NMC955</v>
      </c>
      <c r="GG123" s="159" t="str">
        <f t="shared" si="631"/>
        <v>NCA955</v>
      </c>
      <c r="GH123" s="159" t="str">
        <f t="shared" si="631"/>
        <v>Li-S</v>
      </c>
      <c r="GI123" s="164" t="str">
        <f t="shared" si="631"/>
        <v>Li-air</v>
      </c>
      <c r="GK123" s="163" t="str">
        <f t="shared" ref="GK123:GM128" si="632">GK115</f>
        <v>BAU</v>
      </c>
      <c r="GL123" s="159" t="str">
        <f t="shared" si="632"/>
        <v>Reshoring</v>
      </c>
      <c r="GM123" s="159" t="str">
        <f t="shared" si="632"/>
        <v>Ally-shoring</v>
      </c>
      <c r="GN123" s="159" t="str">
        <f>GN115</f>
        <v>Cu-&gt;Cell (tkm)</v>
      </c>
      <c r="GO123" s="159" t="str">
        <f>GO115</f>
        <v>NMC622</v>
      </c>
      <c r="GP123" s="159" t="str">
        <f t="shared" ref="GP123:GV123" si="633">GP115</f>
        <v>NMC811</v>
      </c>
      <c r="GQ123" s="159" t="str">
        <f t="shared" si="633"/>
        <v>NCA (I)</v>
      </c>
      <c r="GR123" s="159" t="str">
        <f t="shared" si="633"/>
        <v>LFP(II)</v>
      </c>
      <c r="GS123" s="159" t="str">
        <f t="shared" si="633"/>
        <v>NMC955</v>
      </c>
      <c r="GT123" s="159" t="str">
        <f t="shared" si="633"/>
        <v>NCA955</v>
      </c>
      <c r="GU123" s="159" t="str">
        <f t="shared" si="633"/>
        <v>Li-S</v>
      </c>
      <c r="GV123" s="159" t="str">
        <f t="shared" si="633"/>
        <v>Li-air</v>
      </c>
      <c r="GW123" s="159" t="str">
        <f>GW115</f>
        <v>NMC622</v>
      </c>
      <c r="GX123" s="159" t="str">
        <f t="shared" ref="GX123:HD123" si="634">GX115</f>
        <v>NMC811</v>
      </c>
      <c r="GY123" s="159" t="str">
        <f t="shared" si="634"/>
        <v>NCA (I)</v>
      </c>
      <c r="GZ123" s="159" t="str">
        <f t="shared" si="634"/>
        <v>LFP(II)</v>
      </c>
      <c r="HA123" s="159" t="str">
        <f t="shared" si="634"/>
        <v>NMC955</v>
      </c>
      <c r="HB123" s="159" t="str">
        <f t="shared" si="634"/>
        <v>NCA955</v>
      </c>
      <c r="HC123" s="159" t="str">
        <f t="shared" si="634"/>
        <v>Li-S</v>
      </c>
      <c r="HD123" s="164" t="str">
        <f t="shared" si="634"/>
        <v>Li-air</v>
      </c>
      <c r="HF123" s="163" t="str">
        <f t="shared" ref="HF123:HH128" si="635">HF115</f>
        <v>BAU</v>
      </c>
      <c r="HG123" s="159" t="str">
        <f t="shared" si="635"/>
        <v>Reshoring</v>
      </c>
      <c r="HH123" s="159" t="str">
        <f t="shared" si="635"/>
        <v>Ally-shoring</v>
      </c>
      <c r="HI123" s="159" t="str">
        <f>HI115</f>
        <v>Cu-&gt;Pack (tkm)</v>
      </c>
      <c r="HJ123" s="159" t="str">
        <f>HJ115</f>
        <v>NMC622</v>
      </c>
      <c r="HK123" s="159" t="str">
        <f t="shared" ref="HK123:HQ123" si="636">HK115</f>
        <v>NMC811</v>
      </c>
      <c r="HL123" s="159" t="str">
        <f t="shared" si="636"/>
        <v>NCA (I)</v>
      </c>
      <c r="HM123" s="159" t="str">
        <f t="shared" si="636"/>
        <v>LFP(II)</v>
      </c>
      <c r="HN123" s="159" t="str">
        <f t="shared" si="636"/>
        <v>NMC955</v>
      </c>
      <c r="HO123" s="159" t="str">
        <f t="shared" si="636"/>
        <v>NCA955</v>
      </c>
      <c r="HP123" s="159" t="str">
        <f t="shared" si="636"/>
        <v>Li-S</v>
      </c>
      <c r="HQ123" s="159" t="str">
        <f t="shared" si="636"/>
        <v>Li-air</v>
      </c>
      <c r="HR123" s="159" t="str">
        <f>HR115</f>
        <v>NMC622</v>
      </c>
      <c r="HS123" s="159" t="str">
        <f t="shared" ref="HS123:HY123" si="637">HS115</f>
        <v>NMC811</v>
      </c>
      <c r="HT123" s="159" t="str">
        <f t="shared" si="637"/>
        <v>NCA (I)</v>
      </c>
      <c r="HU123" s="159" t="str">
        <f t="shared" si="637"/>
        <v>LFP(II)</v>
      </c>
      <c r="HV123" s="159" t="str">
        <f t="shared" si="637"/>
        <v>NMC955</v>
      </c>
      <c r="HW123" s="159" t="str">
        <f t="shared" si="637"/>
        <v>NCA955</v>
      </c>
      <c r="HX123" s="159" t="str">
        <f t="shared" si="637"/>
        <v>Li-S</v>
      </c>
      <c r="HY123" s="164" t="str">
        <f t="shared" si="637"/>
        <v>Li-air</v>
      </c>
      <c r="IA123" s="163" t="str">
        <f t="shared" ref="IA123:IC128" si="638">IA115</f>
        <v>BAU</v>
      </c>
      <c r="IB123" s="159" t="str">
        <f t="shared" si="638"/>
        <v>Reshoring</v>
      </c>
      <c r="IC123" s="159" t="str">
        <f t="shared" si="638"/>
        <v>Ally-shoring</v>
      </c>
      <c r="ID123" s="159" t="str">
        <f>ID115</f>
        <v>Steel-&gt;Pack (tkm)</v>
      </c>
      <c r="IE123" s="159" t="str">
        <f>IE115</f>
        <v>NMC622</v>
      </c>
      <c r="IF123" s="159" t="str">
        <f t="shared" ref="IF123:IL123" si="639">IF115</f>
        <v>NMC811</v>
      </c>
      <c r="IG123" s="159" t="str">
        <f t="shared" si="639"/>
        <v>NCA (I)</v>
      </c>
      <c r="IH123" s="159" t="str">
        <f t="shared" si="639"/>
        <v>LFP(II)</v>
      </c>
      <c r="II123" s="159" t="str">
        <f t="shared" si="639"/>
        <v>NMC955</v>
      </c>
      <c r="IJ123" s="159" t="str">
        <f t="shared" si="639"/>
        <v>NCA955</v>
      </c>
      <c r="IK123" s="159" t="str">
        <f t="shared" si="639"/>
        <v>Li-S</v>
      </c>
      <c r="IL123" s="159" t="str">
        <f t="shared" si="639"/>
        <v>Li-air</v>
      </c>
      <c r="IM123" s="159" t="str">
        <f>IM115</f>
        <v>NMC622</v>
      </c>
      <c r="IN123" s="159" t="str">
        <f t="shared" ref="IN123:IT123" si="640">IN115</f>
        <v>NMC811</v>
      </c>
      <c r="IO123" s="159" t="str">
        <f t="shared" si="640"/>
        <v>NCA (I)</v>
      </c>
      <c r="IP123" s="159" t="str">
        <f t="shared" si="640"/>
        <v>LFP(II)</v>
      </c>
      <c r="IQ123" s="159" t="str">
        <f t="shared" si="640"/>
        <v>NMC955</v>
      </c>
      <c r="IR123" s="159" t="str">
        <f t="shared" si="640"/>
        <v>NCA955</v>
      </c>
      <c r="IS123" s="159" t="str">
        <f t="shared" si="640"/>
        <v>Li-S</v>
      </c>
      <c r="IT123" s="164" t="str">
        <f t="shared" si="640"/>
        <v>Li-air</v>
      </c>
    </row>
    <row r="124" spans="4:254" x14ac:dyDescent="0.2">
      <c r="D124" s="189">
        <f t="shared" ref="D124:G128" si="641">D116</f>
        <v>0</v>
      </c>
      <c r="E124" s="173">
        <f t="shared" si="641"/>
        <v>1</v>
      </c>
      <c r="F124" s="173">
        <f t="shared" si="641"/>
        <v>0</v>
      </c>
      <c r="G124" s="159" t="str">
        <f t="shared" si="641"/>
        <v>US</v>
      </c>
      <c r="H124" s="104">
        <f t="shared" ref="H124:W128" si="642">H$19*$H4/1000</f>
        <v>476.52282152196426</v>
      </c>
      <c r="I124" s="104">
        <f t="shared" si="642"/>
        <v>439.1896136398218</v>
      </c>
      <c r="J124" s="104">
        <f t="shared" si="642"/>
        <v>437.24206246288628</v>
      </c>
      <c r="K124" s="104">
        <f t="shared" si="642"/>
        <v>648.77263428576452</v>
      </c>
      <c r="L124" s="104">
        <f t="shared" si="642"/>
        <v>422.93070551811019</v>
      </c>
      <c r="M124" s="104">
        <f t="shared" si="642"/>
        <v>426.98591871579009</v>
      </c>
      <c r="N124" s="104">
        <f t="shared" si="642"/>
        <v>341.30563970330195</v>
      </c>
      <c r="O124" s="104">
        <f t="shared" si="642"/>
        <v>299.1090419364441</v>
      </c>
      <c r="P124" s="104">
        <f t="shared" si="642"/>
        <v>934.79602343086333</v>
      </c>
      <c r="Q124" s="104">
        <f t="shared" si="642"/>
        <v>861.24968743913485</v>
      </c>
      <c r="R124" s="104">
        <f t="shared" si="642"/>
        <v>857.84930438816252</v>
      </c>
      <c r="S124" s="104">
        <f t="shared" si="642"/>
        <v>1263.6340577374203</v>
      </c>
      <c r="T124" s="104">
        <f t="shared" si="642"/>
        <v>829.44146389189518</v>
      </c>
      <c r="U124" s="104">
        <f t="shared" si="642"/>
        <v>837.60433238971996</v>
      </c>
      <c r="V124" s="104">
        <f t="shared" si="642"/>
        <v>630.16908222541315</v>
      </c>
      <c r="W124" s="122">
        <f t="shared" si="642"/>
        <v>380.18200109238433</v>
      </c>
      <c r="Y124" s="222">
        <f>Y116</f>
        <v>0.1</v>
      </c>
      <c r="Z124" s="223">
        <f t="shared" ref="Z124:AA124" si="643">Z116</f>
        <v>1</v>
      </c>
      <c r="AA124" s="223">
        <f t="shared" si="643"/>
        <v>0.2857142857142857</v>
      </c>
      <c r="AB124" s="159" t="str">
        <f>G124</f>
        <v>US</v>
      </c>
      <c r="AC124" s="104">
        <f t="shared" ref="AC124:AR128" si="644">H$20*$H4/1000</f>
        <v>332.49313959397688</v>
      </c>
      <c r="AD124" s="104">
        <f t="shared" si="644"/>
        <v>340.25642711638358</v>
      </c>
      <c r="AE124" s="104">
        <f t="shared" si="644"/>
        <v>331.95108317203938</v>
      </c>
      <c r="AF124" s="104">
        <f t="shared" si="644"/>
        <v>395.2524135623276</v>
      </c>
      <c r="AG124" s="104">
        <f t="shared" si="644"/>
        <v>337.12753636578185</v>
      </c>
      <c r="AH124" s="104">
        <f t="shared" si="644"/>
        <v>331.46657383599251</v>
      </c>
      <c r="AI124" s="104">
        <f t="shared" si="644"/>
        <v>264.6428806660341</v>
      </c>
      <c r="AJ124" s="104">
        <f t="shared" si="644"/>
        <v>512.52718338355862</v>
      </c>
      <c r="AK124" s="104">
        <f t="shared" si="644"/>
        <v>638.23616603685878</v>
      </c>
      <c r="AL124" s="104">
        <f t="shared" si="644"/>
        <v>653.48335926146103</v>
      </c>
      <c r="AM124" s="104">
        <f t="shared" si="644"/>
        <v>637.62356802576505</v>
      </c>
      <c r="AN124" s="104">
        <f t="shared" si="644"/>
        <v>209.98164347011533</v>
      </c>
      <c r="AO124" s="104">
        <f t="shared" si="644"/>
        <v>647.67574448053108</v>
      </c>
      <c r="AP124" s="104">
        <f t="shared" si="644"/>
        <v>636.58493594331969</v>
      </c>
      <c r="AQ124" s="104">
        <f t="shared" si="644"/>
        <v>409.54459125593451</v>
      </c>
      <c r="AR124" s="122">
        <f t="shared" si="644"/>
        <v>591.74492100578971</v>
      </c>
      <c r="AT124" s="222">
        <f>AT116</f>
        <v>0.02</v>
      </c>
      <c r="AU124" s="223">
        <f t="shared" ref="AU124:AV124" si="645">AU116</f>
        <v>1</v>
      </c>
      <c r="AV124" s="223">
        <f t="shared" si="645"/>
        <v>5.7142857142857148E-2</v>
      </c>
      <c r="AW124" s="159" t="str">
        <f>AB124</f>
        <v>US</v>
      </c>
      <c r="AX124" s="104">
        <f t="shared" ref="AX124:BM128" si="646">H$21*$H4/1000</f>
        <v>108.31846650703645</v>
      </c>
      <c r="AY124" s="104">
        <f t="shared" si="646"/>
        <v>106.92619830000511</v>
      </c>
      <c r="AZ124" s="104">
        <f t="shared" si="646"/>
        <v>103.58475460312997</v>
      </c>
      <c r="BA124" s="104">
        <f t="shared" si="646"/>
        <v>181.89984124864156</v>
      </c>
      <c r="BB124" s="104">
        <f t="shared" si="646"/>
        <v>103.86320824453625</v>
      </c>
      <c r="BC124" s="104">
        <f t="shared" si="646"/>
        <v>103.02784732031745</v>
      </c>
      <c r="BD124" s="104">
        <f t="shared" si="646"/>
        <v>351.36957648771585</v>
      </c>
      <c r="BE124" s="104">
        <f t="shared" si="646"/>
        <v>378.61693613771001</v>
      </c>
      <c r="BF124" s="104">
        <f t="shared" si="646"/>
        <v>211.06786018594769</v>
      </c>
      <c r="BG124" s="104">
        <f t="shared" si="646"/>
        <v>208.28332377188502</v>
      </c>
      <c r="BH124" s="104">
        <f t="shared" si="646"/>
        <v>201.87889001954093</v>
      </c>
      <c r="BI124" s="104">
        <f t="shared" si="646"/>
        <v>350.30048200660855</v>
      </c>
      <c r="BJ124" s="104">
        <f t="shared" si="646"/>
        <v>202.43579730235351</v>
      </c>
      <c r="BK124" s="104">
        <f t="shared" si="646"/>
        <v>200.48662181250961</v>
      </c>
      <c r="BL124" s="104">
        <f t="shared" si="646"/>
        <v>675.7229379407928</v>
      </c>
      <c r="BM124" s="122">
        <f t="shared" si="646"/>
        <v>573.57388836996915</v>
      </c>
      <c r="BO124" s="222">
        <f>BO116</f>
        <v>0.06</v>
      </c>
      <c r="BP124" s="223">
        <f t="shared" ref="BP124:BQ124" si="647">BP116</f>
        <v>1</v>
      </c>
      <c r="BQ124" s="223">
        <f t="shared" si="647"/>
        <v>0.10526315789473682</v>
      </c>
      <c r="BR124" s="159" t="str">
        <f>AW124</f>
        <v>US</v>
      </c>
      <c r="BS124" s="104">
        <f t="shared" ref="BS124:CH128" si="648">H$22*$H4/1000</f>
        <v>8.5989965136771733</v>
      </c>
      <c r="BT124" s="104">
        <f t="shared" si="648"/>
        <v>10.356735125054211</v>
      </c>
      <c r="BU124" s="104">
        <f t="shared" si="648"/>
        <v>7.7218675432474422</v>
      </c>
      <c r="BV124" s="104">
        <f t="shared" si="648"/>
        <v>13.340975010062897</v>
      </c>
      <c r="BW124" s="104">
        <f t="shared" si="648"/>
        <v>9.7632808018071113</v>
      </c>
      <c r="BX124" s="104">
        <f t="shared" si="648"/>
        <v>7.6278894392728276</v>
      </c>
      <c r="BY124" s="104">
        <f t="shared" si="648"/>
        <v>55.295475782279645</v>
      </c>
      <c r="BZ124" s="104">
        <f t="shared" si="648"/>
        <v>77.280552296112262</v>
      </c>
      <c r="CA124" s="104">
        <f t="shared" si="648"/>
        <v>16.352190091582816</v>
      </c>
      <c r="CB124" s="104">
        <f t="shared" si="648"/>
        <v>19.698854794234347</v>
      </c>
      <c r="CC124" s="104">
        <f t="shared" si="648"/>
        <v>14.691910254697969</v>
      </c>
      <c r="CD124" s="104">
        <f t="shared" si="648"/>
        <v>22.234958350104829</v>
      </c>
      <c r="CE124" s="104">
        <f t="shared" si="648"/>
        <v>18.569377211280187</v>
      </c>
      <c r="CF124" s="104">
        <f t="shared" si="648"/>
        <v>14.503954046748747</v>
      </c>
      <c r="CG124" s="104">
        <f t="shared" si="648"/>
        <v>77.688389235550659</v>
      </c>
      <c r="CH124" s="122">
        <f t="shared" si="648"/>
        <v>101.36770101125032</v>
      </c>
      <c r="CJ124" s="120"/>
      <c r="CM124" s="179" t="str">
        <f>CM113</f>
        <v>Sea (km)</v>
      </c>
      <c r="CN124" s="170" t="str">
        <f>CN113</f>
        <v>BEV-100 PC</v>
      </c>
      <c r="CO124" s="170"/>
      <c r="CP124" s="170"/>
      <c r="CQ124" s="170"/>
      <c r="CR124" s="170"/>
      <c r="CS124" s="170"/>
      <c r="CT124" s="170"/>
      <c r="CU124" s="170"/>
      <c r="CV124" s="170" t="str">
        <f>CV113</f>
        <v>BEV-200 PC</v>
      </c>
      <c r="CW124" s="170"/>
      <c r="CX124" s="170"/>
      <c r="CY124" s="170"/>
      <c r="CZ124" s="170"/>
      <c r="DA124" s="170"/>
      <c r="DB124" s="170"/>
      <c r="DC124" s="171"/>
      <c r="DE124" s="189">
        <f t="shared" ref="DE124:DH128" si="649">DE116</f>
        <v>0</v>
      </c>
      <c r="DF124" s="173">
        <f t="shared" si="649"/>
        <v>1</v>
      </c>
      <c r="DG124" s="173">
        <f t="shared" si="649"/>
        <v>0</v>
      </c>
      <c r="DH124" s="159" t="str">
        <f t="shared" si="649"/>
        <v>US</v>
      </c>
      <c r="DI124" s="104">
        <f t="shared" ref="DI124:DX128" si="650">H$32*$H4/1000</f>
        <v>27.253650152638023</v>
      </c>
      <c r="DJ124" s="104">
        <f t="shared" si="650"/>
        <v>26.877737736739569</v>
      </c>
      <c r="DK124" s="104">
        <f t="shared" si="650"/>
        <v>24.528285137374226</v>
      </c>
      <c r="DL124" s="104">
        <f t="shared" si="650"/>
        <v>39.547160878817202</v>
      </c>
      <c r="DM124" s="104">
        <f t="shared" si="650"/>
        <v>25.374088073145749</v>
      </c>
      <c r="DN124" s="104">
        <f t="shared" si="650"/>
        <v>24.246350825450385</v>
      </c>
      <c r="DO124" s="104">
        <f t="shared" si="650"/>
        <v>102.52407468530616</v>
      </c>
      <c r="DP124" s="104">
        <f t="shared" si="650"/>
        <v>213.9903868695385</v>
      </c>
      <c r="DQ124" s="104">
        <f t="shared" si="650"/>
        <v>51.218066666164582</v>
      </c>
      <c r="DR124" s="104">
        <f t="shared" si="650"/>
        <v>50.372263730393051</v>
      </c>
      <c r="DS124" s="104">
        <f t="shared" si="650"/>
        <v>46.049270947560807</v>
      </c>
      <c r="DT124" s="104">
        <f t="shared" si="650"/>
        <v>65.911934798028668</v>
      </c>
      <c r="DU124" s="104">
        <f t="shared" si="650"/>
        <v>47.552920611154633</v>
      </c>
      <c r="DV124" s="104">
        <f t="shared" si="650"/>
        <v>45.485402323713124</v>
      </c>
      <c r="DW124" s="104">
        <f t="shared" si="650"/>
        <v>143.82358554891445</v>
      </c>
      <c r="DX124" s="122">
        <f t="shared" si="650"/>
        <v>205.47842599475368</v>
      </c>
      <c r="DZ124" s="189" t="str">
        <f t="shared" si="623"/>
        <v>-</v>
      </c>
      <c r="EA124" s="173">
        <f t="shared" si="623"/>
        <v>1</v>
      </c>
      <c r="EB124" s="173">
        <f t="shared" si="623"/>
        <v>0.69056662872510677</v>
      </c>
      <c r="EC124" s="159" t="str">
        <f>EC116</f>
        <v>US</v>
      </c>
      <c r="ED124" s="104">
        <f t="shared" ref="ED124:ES128" si="651">H$33*$H4/1000</f>
        <v>33.583510492734035</v>
      </c>
      <c r="EE124" s="104">
        <f t="shared" si="651"/>
        <v>33.889900645439546</v>
      </c>
      <c r="EF124" s="104">
        <f t="shared" si="651"/>
        <v>32.68529886893463</v>
      </c>
      <c r="EG124" s="104">
        <f t="shared" si="651"/>
        <v>11.856140304322434</v>
      </c>
      <c r="EH124" s="104">
        <f t="shared" si="651"/>
        <v>33.406791559937396</v>
      </c>
      <c r="EI124" s="104">
        <f t="shared" si="651"/>
        <v>32.4127673795738</v>
      </c>
      <c r="EJ124" s="104">
        <f t="shared" si="651"/>
        <v>61.671789864813455</v>
      </c>
      <c r="EK124" s="104">
        <f t="shared" si="651"/>
        <v>89.118129968965349</v>
      </c>
      <c r="EL124" s="104">
        <f t="shared" si="651"/>
        <v>52.802919908844089</v>
      </c>
      <c r="EM124" s="104">
        <f t="shared" si="651"/>
        <v>52.879721321494927</v>
      </c>
      <c r="EN124" s="104">
        <f t="shared" si="651"/>
        <v>51.075113207560626</v>
      </c>
      <c r="EO124" s="104">
        <f t="shared" si="651"/>
        <v>21.487677727039205</v>
      </c>
      <c r="EP124" s="104">
        <f t="shared" si="651"/>
        <v>51.911489745027509</v>
      </c>
      <c r="EQ124" s="104">
        <f t="shared" si="651"/>
        <v>50.582139159268614</v>
      </c>
      <c r="ER124" s="104">
        <f t="shared" si="651"/>
        <v>99.013393919888074</v>
      </c>
      <c r="ES124" s="122">
        <f t="shared" si="651"/>
        <v>130.38550539399228</v>
      </c>
      <c r="EU124" s="189" t="str">
        <f t="shared" si="626"/>
        <v>-</v>
      </c>
      <c r="EV124" s="173">
        <f t="shared" si="626"/>
        <v>1</v>
      </c>
      <c r="EW124" s="173">
        <f t="shared" si="626"/>
        <v>0.90643145670817082</v>
      </c>
      <c r="EX124" s="159" t="str">
        <f>EX116</f>
        <v>US</v>
      </c>
      <c r="EY124" s="104">
        <f>H$34*$H4/1000</f>
        <v>324.56727122858314</v>
      </c>
      <c r="EZ124" s="104">
        <f t="shared" ref="EZ124:FN128" si="652">I$34*$H4/1000</f>
        <v>325.03660598026858</v>
      </c>
      <c r="FA124" s="104">
        <f t="shared" si="652"/>
        <v>318.84737393782166</v>
      </c>
      <c r="FB124" s="104">
        <f t="shared" si="652"/>
        <v>98.625377849396202</v>
      </c>
      <c r="FC124" s="104">
        <f t="shared" si="652"/>
        <v>320.81288487857046</v>
      </c>
      <c r="FD124" s="104">
        <f t="shared" si="652"/>
        <v>318.96372929000768</v>
      </c>
      <c r="FE124" s="104">
        <f t="shared" si="652"/>
        <v>393.70149176682384</v>
      </c>
      <c r="FF124" s="104">
        <f t="shared" si="652"/>
        <v>937.55116217046941</v>
      </c>
      <c r="FG124" s="104">
        <f t="shared" si="652"/>
        <v>442.96038996113953</v>
      </c>
      <c r="FH124" s="104">
        <f t="shared" si="652"/>
        <v>444.21632042341855</v>
      </c>
      <c r="FI124" s="104">
        <f t="shared" si="652"/>
        <v>433.92530098240132</v>
      </c>
      <c r="FJ124" s="104">
        <f t="shared" si="652"/>
        <v>182.58087315545384</v>
      </c>
      <c r="FK124" s="104">
        <f t="shared" si="652"/>
        <v>437.54185108046136</v>
      </c>
      <c r="FL124" s="104">
        <f t="shared" si="652"/>
        <v>433.55167318713552</v>
      </c>
      <c r="FM124" s="104">
        <f t="shared" si="652"/>
        <v>556.26538597029435</v>
      </c>
      <c r="FN124" s="122">
        <f t="shared" si="652"/>
        <v>1057.9442220245101</v>
      </c>
      <c r="FP124" s="189">
        <f t="shared" ref="FP124:FS128" si="653">FP116</f>
        <v>0.1</v>
      </c>
      <c r="FQ124" s="173">
        <f t="shared" si="653"/>
        <v>1</v>
      </c>
      <c r="FR124" s="173">
        <f t="shared" si="653"/>
        <v>0.2857142857142857</v>
      </c>
      <c r="FS124" s="159" t="str">
        <f t="shared" si="653"/>
        <v>US</v>
      </c>
      <c r="FT124" s="104">
        <f t="shared" ref="FT124:GI128" si="654">H$35*$H4/1000</f>
        <v>65.49229645875316</v>
      </c>
      <c r="FU124" s="104">
        <f t="shared" si="654"/>
        <v>64.4527361975031</v>
      </c>
      <c r="FV124" s="104">
        <f t="shared" si="654"/>
        <v>59.047022839002842</v>
      </c>
      <c r="FW124" s="104">
        <f t="shared" si="654"/>
        <v>90.610671271207494</v>
      </c>
      <c r="FX124" s="104">
        <f t="shared" si="654"/>
        <v>60.918231309252931</v>
      </c>
      <c r="FY124" s="104">
        <f t="shared" si="654"/>
        <v>58.423286682252815</v>
      </c>
      <c r="FZ124" s="104">
        <f t="shared" si="654"/>
        <v>188.69447161192792</v>
      </c>
      <c r="GA124" s="104">
        <f t="shared" si="654"/>
        <v>393.24000198705687</v>
      </c>
      <c r="GB124" s="104">
        <f t="shared" si="654"/>
        <v>121.00481440950583</v>
      </c>
      <c r="GC124" s="104">
        <f t="shared" si="654"/>
        <v>119.13360593925573</v>
      </c>
      <c r="GD124" s="104">
        <f t="shared" si="654"/>
        <v>109.15382743125527</v>
      </c>
      <c r="GE124" s="104">
        <f t="shared" si="654"/>
        <v>42.284979926563494</v>
      </c>
      <c r="GF124" s="104">
        <f t="shared" si="654"/>
        <v>112.68833231950543</v>
      </c>
      <c r="GG124" s="104">
        <f t="shared" si="654"/>
        <v>107.9063551177552</v>
      </c>
      <c r="GH124" s="104">
        <f t="shared" si="654"/>
        <v>264.84299247683578</v>
      </c>
      <c r="GI124" s="122">
        <f t="shared" si="654"/>
        <v>377.54171142818063</v>
      </c>
      <c r="GK124" s="189" t="str">
        <f t="shared" si="632"/>
        <v>-</v>
      </c>
      <c r="GL124" s="173">
        <f t="shared" si="632"/>
        <v>1</v>
      </c>
      <c r="GM124" s="173">
        <f t="shared" si="632"/>
        <v>0.69056662872510677</v>
      </c>
      <c r="GN124" s="159" t="str">
        <f>GN116</f>
        <v>US</v>
      </c>
      <c r="GO124" s="104">
        <f>H$36*$H4/1000</f>
        <v>42.696225015627057</v>
      </c>
      <c r="GP124" s="104">
        <f t="shared" ref="GP124:HD128" si="655">I$36*$H4/1000</f>
        <v>42.92826971679893</v>
      </c>
      <c r="GQ124" s="104">
        <f t="shared" si="655"/>
        <v>41.536001509767615</v>
      </c>
      <c r="GR124" s="104">
        <f t="shared" si="655"/>
        <v>3.0185148210776198</v>
      </c>
      <c r="GS124" s="104">
        <f t="shared" si="655"/>
        <v>42.000090912111396</v>
      </c>
      <c r="GT124" s="104">
        <f t="shared" si="655"/>
        <v>41.536001509767615</v>
      </c>
      <c r="GU124" s="104">
        <f t="shared" si="655"/>
        <v>62.270187219555332</v>
      </c>
      <c r="GV124" s="104">
        <f t="shared" si="655"/>
        <v>59.323797459666217</v>
      </c>
      <c r="GW124" s="104">
        <f t="shared" si="655"/>
        <v>63.116158718753034</v>
      </c>
      <c r="GX124" s="104">
        <f t="shared" si="655"/>
        <v>63.348203419924921</v>
      </c>
      <c r="GY124" s="104">
        <f t="shared" si="655"/>
        <v>61.72389051172172</v>
      </c>
      <c r="GZ124" s="104">
        <f t="shared" si="655"/>
        <v>10.780410075277212</v>
      </c>
      <c r="HA124" s="104">
        <f t="shared" si="655"/>
        <v>62.420024615237381</v>
      </c>
      <c r="HB124" s="104">
        <f t="shared" si="655"/>
        <v>61.491845810549826</v>
      </c>
      <c r="HC124" s="104">
        <f t="shared" si="655"/>
        <v>88.276364318319168</v>
      </c>
      <c r="HD124" s="122">
        <f t="shared" si="655"/>
        <v>77.814104390736048</v>
      </c>
      <c r="HF124" s="189" t="str">
        <f t="shared" si="635"/>
        <v>-</v>
      </c>
      <c r="HG124" s="173">
        <f t="shared" si="635"/>
        <v>1</v>
      </c>
      <c r="HH124" s="173">
        <f t="shared" si="635"/>
        <v>0.90643145670817082</v>
      </c>
      <c r="HI124" s="159" t="str">
        <f>HI116</f>
        <v>US</v>
      </c>
      <c r="HJ124" s="104">
        <f>H$37*$H4/1000</f>
        <v>15.440641157145924</v>
      </c>
      <c r="HK124" s="104">
        <f t="shared" ref="HK124:HY128" si="656">I$37*$H4/1000</f>
        <v>15.237602043620525</v>
      </c>
      <c r="HL124" s="104">
        <f t="shared" si="656"/>
        <v>15.653348799886821</v>
      </c>
      <c r="HM124" s="104">
        <f t="shared" si="656"/>
        <v>14.261080592855503</v>
      </c>
      <c r="HN124" s="104">
        <f t="shared" si="656"/>
        <v>15.440641157145924</v>
      </c>
      <c r="HO124" s="104">
        <f t="shared" si="656"/>
        <v>15.663017329102315</v>
      </c>
      <c r="HP124" s="104">
        <f t="shared" si="656"/>
        <v>32.638331855954632</v>
      </c>
      <c r="HQ124" s="104">
        <f t="shared" si="656"/>
        <v>32.099299632331764</v>
      </c>
      <c r="HR124" s="104">
        <f t="shared" si="656"/>
        <v>25.254198310873605</v>
      </c>
      <c r="HS124" s="104">
        <f t="shared" si="656"/>
        <v>25.244529781658112</v>
      </c>
      <c r="HT124" s="104">
        <f t="shared" si="656"/>
        <v>25.66994506713991</v>
      </c>
      <c r="HU124" s="104">
        <f t="shared" si="656"/>
        <v>14.261080592855503</v>
      </c>
      <c r="HV124" s="104">
        <f t="shared" si="656"/>
        <v>25.254198310873605</v>
      </c>
      <c r="HW124" s="104">
        <f t="shared" si="656"/>
        <v>25.66994506713991</v>
      </c>
      <c r="HX124" s="104">
        <f t="shared" si="656"/>
        <v>39.515655367452105</v>
      </c>
      <c r="HY124" s="122">
        <f t="shared" si="656"/>
        <v>37.613953703344237</v>
      </c>
      <c r="IA124" s="189" t="str">
        <f t="shared" si="638"/>
        <v>-</v>
      </c>
      <c r="IB124" s="173">
        <f t="shared" si="638"/>
        <v>1</v>
      </c>
      <c r="IC124" s="173">
        <f t="shared" si="638"/>
        <v>0.90643145670817082</v>
      </c>
      <c r="ID124" s="159" t="str">
        <f>ID116</f>
        <v>US</v>
      </c>
      <c r="IE124" s="104">
        <f>H$38*$H4/1000</f>
        <v>10.770741546061718</v>
      </c>
      <c r="IF124" s="104">
        <f t="shared" ref="IF124:IT128" si="657">I$38*$H4/1000</f>
        <v>10.848089779785679</v>
      </c>
      <c r="IG124" s="104">
        <f t="shared" si="657"/>
        <v>10.471017140381361</v>
      </c>
      <c r="IH124" s="104">
        <f t="shared" si="657"/>
        <v>0</v>
      </c>
      <c r="II124" s="104">
        <f t="shared" si="657"/>
        <v>10.654719195475774</v>
      </c>
      <c r="IJ124" s="104">
        <f t="shared" si="657"/>
        <v>10.384000377441906</v>
      </c>
      <c r="IK124" s="104">
        <f t="shared" si="657"/>
        <v>13.816328248942723</v>
      </c>
      <c r="IL124" s="104">
        <f t="shared" si="657"/>
        <v>15.442028980298982</v>
      </c>
      <c r="IM124" s="104">
        <f t="shared" si="657"/>
        <v>17.906116107097215</v>
      </c>
      <c r="IN124" s="104">
        <f t="shared" si="657"/>
        <v>18.109155220622615</v>
      </c>
      <c r="IO124" s="104">
        <f t="shared" si="657"/>
        <v>17.287330237305518</v>
      </c>
      <c r="IP124" s="104">
        <f t="shared" si="657"/>
        <v>0</v>
      </c>
      <c r="IQ124" s="104">
        <f t="shared" si="657"/>
        <v>17.712745522787312</v>
      </c>
      <c r="IR124" s="104">
        <f t="shared" si="657"/>
        <v>17.113296711426603</v>
      </c>
      <c r="IS124" s="104">
        <f t="shared" si="657"/>
        <v>24.122980392660665</v>
      </c>
      <c r="IT124" s="104">
        <f t="shared" si="657"/>
        <v>23.743594168274523</v>
      </c>
    </row>
    <row r="125" spans="4:254" x14ac:dyDescent="0.2">
      <c r="D125" s="189">
        <f t="shared" si="641"/>
        <v>0.42</v>
      </c>
      <c r="E125" s="173">
        <f t="shared" si="641"/>
        <v>0</v>
      </c>
      <c r="F125" s="173">
        <f t="shared" si="641"/>
        <v>0</v>
      </c>
      <c r="G125" s="159" t="str">
        <f t="shared" si="641"/>
        <v>CN</v>
      </c>
      <c r="H125" s="104">
        <f t="shared" si="642"/>
        <v>40.736335357498717</v>
      </c>
      <c r="I125" s="104">
        <f t="shared" si="642"/>
        <v>37.544844819016568</v>
      </c>
      <c r="J125" s="104">
        <f t="shared" si="642"/>
        <v>37.378355210783013</v>
      </c>
      <c r="K125" s="104">
        <f t="shared" si="642"/>
        <v>55.461393258401593</v>
      </c>
      <c r="L125" s="104">
        <f t="shared" si="642"/>
        <v>36.154925377850248</v>
      </c>
      <c r="M125" s="104">
        <f t="shared" si="642"/>
        <v>36.501591932537451</v>
      </c>
      <c r="N125" s="104">
        <f t="shared" si="642"/>
        <v>29.177072682380405</v>
      </c>
      <c r="O125" s="104">
        <f t="shared" si="642"/>
        <v>25.569827278926059</v>
      </c>
      <c r="P125" s="104">
        <f t="shared" si="642"/>
        <v>79.912572035294758</v>
      </c>
      <c r="Q125" s="104">
        <f t="shared" si="642"/>
        <v>73.625342815704826</v>
      </c>
      <c r="R125" s="104">
        <f t="shared" si="642"/>
        <v>73.334655490665611</v>
      </c>
      <c r="S125" s="104">
        <f t="shared" si="642"/>
        <v>108.02383101136697</v>
      </c>
      <c r="T125" s="104">
        <f t="shared" si="642"/>
        <v>70.906164629425845</v>
      </c>
      <c r="U125" s="104">
        <f t="shared" si="642"/>
        <v>71.603980837985375</v>
      </c>
      <c r="V125" s="104">
        <f t="shared" si="642"/>
        <v>53.871038082650109</v>
      </c>
      <c r="W125" s="122">
        <f t="shared" si="642"/>
        <v>32.500482230672056</v>
      </c>
      <c r="Y125" s="222">
        <f t="shared" ref="Y125:AA128" si="658">Y117</f>
        <v>0.65</v>
      </c>
      <c r="Z125" s="223">
        <f t="shared" si="658"/>
        <v>0</v>
      </c>
      <c r="AA125" s="223">
        <f t="shared" si="658"/>
        <v>0</v>
      </c>
      <c r="AB125" s="159" t="str">
        <f t="shared" ref="AB125:AB128" si="659">G125</f>
        <v>CN</v>
      </c>
      <c r="AC125" s="104">
        <f t="shared" si="644"/>
        <v>28.423721649485728</v>
      </c>
      <c r="AD125" s="104">
        <f t="shared" si="644"/>
        <v>29.087379022661221</v>
      </c>
      <c r="AE125" s="104">
        <f t="shared" si="644"/>
        <v>28.377383066758025</v>
      </c>
      <c r="AF125" s="104">
        <f t="shared" si="644"/>
        <v>33.788801170761154</v>
      </c>
      <c r="AG125" s="104">
        <f t="shared" si="644"/>
        <v>28.819900662429923</v>
      </c>
      <c r="AH125" s="104">
        <f t="shared" si="644"/>
        <v>28.335963991100733</v>
      </c>
      <c r="AI125" s="104">
        <f t="shared" si="644"/>
        <v>22.62343092478557</v>
      </c>
      <c r="AJ125" s="104">
        <f t="shared" si="644"/>
        <v>43.814227313317751</v>
      </c>
      <c r="AK125" s="104">
        <f t="shared" si="644"/>
        <v>54.560665980114727</v>
      </c>
      <c r="AL125" s="104">
        <f t="shared" si="644"/>
        <v>55.864097313107763</v>
      </c>
      <c r="AM125" s="104">
        <f t="shared" si="644"/>
        <v>54.508297033881362</v>
      </c>
      <c r="AN125" s="104">
        <f t="shared" si="644"/>
        <v>17.950625365637553</v>
      </c>
      <c r="AO125" s="104">
        <f t="shared" si="644"/>
        <v>55.367623833437861</v>
      </c>
      <c r="AP125" s="104">
        <f t="shared" si="644"/>
        <v>54.419507865949349</v>
      </c>
      <c r="AQ125" s="104">
        <f t="shared" si="644"/>
        <v>35.01059143393514</v>
      </c>
      <c r="AR125" s="122">
        <f t="shared" si="644"/>
        <v>50.586285607891597</v>
      </c>
      <c r="AT125" s="222">
        <f t="shared" ref="AT125:AV128" si="660">AT117</f>
        <v>0.65</v>
      </c>
      <c r="AU125" s="223">
        <f t="shared" si="660"/>
        <v>0</v>
      </c>
      <c r="AV125" s="223">
        <f t="shared" si="660"/>
        <v>0</v>
      </c>
      <c r="AW125" s="159" t="str">
        <f t="shared" ref="AW125:AW128" si="661">AB125</f>
        <v>CN</v>
      </c>
      <c r="AX125" s="104">
        <f t="shared" si="646"/>
        <v>9.2597818567168986</v>
      </c>
      <c r="AY125" s="104">
        <f t="shared" si="646"/>
        <v>9.1407615243683509</v>
      </c>
      <c r="AZ125" s="104">
        <f t="shared" si="646"/>
        <v>8.8551127267318428</v>
      </c>
      <c r="BA125" s="104">
        <f t="shared" si="646"/>
        <v>15.550006421337569</v>
      </c>
      <c r="BB125" s="104">
        <f t="shared" si="646"/>
        <v>8.8789167932015509</v>
      </c>
      <c r="BC125" s="104">
        <f t="shared" si="646"/>
        <v>8.807504593792423</v>
      </c>
      <c r="BD125" s="104">
        <f t="shared" si="646"/>
        <v>30.037404833015199</v>
      </c>
      <c r="BE125" s="104">
        <f t="shared" si="646"/>
        <v>32.366690084796957</v>
      </c>
      <c r="BF125" s="104">
        <f t="shared" si="646"/>
        <v>18.043482384039617</v>
      </c>
      <c r="BG125" s="104">
        <f t="shared" si="646"/>
        <v>17.805441719342522</v>
      </c>
      <c r="BH125" s="104">
        <f t="shared" si="646"/>
        <v>17.25794819053921</v>
      </c>
      <c r="BI125" s="104">
        <f t="shared" si="646"/>
        <v>29.946011536945687</v>
      </c>
      <c r="BJ125" s="104">
        <f t="shared" si="646"/>
        <v>17.30555632347863</v>
      </c>
      <c r="BK125" s="104">
        <f t="shared" si="646"/>
        <v>17.138927858190659</v>
      </c>
      <c r="BL125" s="104">
        <f t="shared" si="646"/>
        <v>57.765284190993683</v>
      </c>
      <c r="BM125" s="122">
        <f t="shared" si="646"/>
        <v>49.032905064897562</v>
      </c>
      <c r="BO125" s="222">
        <f t="shared" ref="BO125:BQ128" si="662">BO117</f>
        <v>0.43</v>
      </c>
      <c r="BP125" s="223">
        <f t="shared" si="662"/>
        <v>0</v>
      </c>
      <c r="BQ125" s="223">
        <f t="shared" si="662"/>
        <v>0</v>
      </c>
      <c r="BR125" s="159" t="str">
        <f t="shared" ref="BR125:BR128" si="663">AW125</f>
        <v>CN</v>
      </c>
      <c r="BS125" s="104">
        <f t="shared" si="648"/>
        <v>0.73509932766770891</v>
      </c>
      <c r="BT125" s="104">
        <f t="shared" si="648"/>
        <v>0.88536249725774874</v>
      </c>
      <c r="BU125" s="104">
        <f t="shared" si="648"/>
        <v>0.66011651828812479</v>
      </c>
      <c r="BV125" s="104">
        <f t="shared" si="648"/>
        <v>1.1404751408760856</v>
      </c>
      <c r="BW125" s="104">
        <f t="shared" si="648"/>
        <v>0.83463008059418087</v>
      </c>
      <c r="BX125" s="104">
        <f t="shared" si="648"/>
        <v>0.65208264585459774</v>
      </c>
      <c r="BY125" s="104">
        <f t="shared" si="648"/>
        <v>4.7270244854696148</v>
      </c>
      <c r="BZ125" s="104">
        <f t="shared" si="648"/>
        <v>6.6064548281074114</v>
      </c>
      <c r="CA125" s="104">
        <f t="shared" si="648"/>
        <v>1.3978938034336759</v>
      </c>
      <c r="CB125" s="104">
        <f t="shared" si="648"/>
        <v>1.6839889273164941</v>
      </c>
      <c r="CC125" s="104">
        <f t="shared" si="648"/>
        <v>1.2559620571080343</v>
      </c>
      <c r="CD125" s="104">
        <f t="shared" si="648"/>
        <v>1.9007919014601427</v>
      </c>
      <c r="CE125" s="104">
        <f t="shared" si="648"/>
        <v>1.5874336826987359</v>
      </c>
      <c r="CF125" s="104">
        <f t="shared" si="648"/>
        <v>1.2398943122409809</v>
      </c>
      <c r="CG125" s="104">
        <f t="shared" si="648"/>
        <v>6.6413194381235181</v>
      </c>
      <c r="CH125" s="122">
        <f t="shared" si="648"/>
        <v>8.665584262311393</v>
      </c>
      <c r="CJ125" s="174" t="s">
        <v>271</v>
      </c>
      <c r="CK125" s="179" t="s">
        <v>313</v>
      </c>
      <c r="CL125" s="179" t="s">
        <v>315</v>
      </c>
      <c r="CM125" s="179" t="str">
        <f>CM114</f>
        <v>Cell-&gt;Pack (tkm)</v>
      </c>
      <c r="CN125" s="159" t="str">
        <f>CN114</f>
        <v>NMC622</v>
      </c>
      <c r="CO125" s="159" t="str">
        <f t="shared" ref="CO125:DC125" si="664">CO114</f>
        <v>NMC811</v>
      </c>
      <c r="CP125" s="159" t="str">
        <f t="shared" si="664"/>
        <v>NCA (I)</v>
      </c>
      <c r="CQ125" s="159" t="str">
        <f t="shared" si="664"/>
        <v>LFP(II)</v>
      </c>
      <c r="CR125" s="159" t="str">
        <f t="shared" si="664"/>
        <v>NMC955</v>
      </c>
      <c r="CS125" s="159" t="str">
        <f t="shared" si="664"/>
        <v>NCA955</v>
      </c>
      <c r="CT125" s="159" t="str">
        <f t="shared" si="664"/>
        <v>Li-S</v>
      </c>
      <c r="CU125" s="159" t="str">
        <f t="shared" si="664"/>
        <v>Li-air</v>
      </c>
      <c r="CV125" s="159" t="str">
        <f t="shared" si="664"/>
        <v>NMC622</v>
      </c>
      <c r="CW125" s="159" t="str">
        <f t="shared" si="664"/>
        <v>NMC811</v>
      </c>
      <c r="CX125" s="159" t="str">
        <f t="shared" si="664"/>
        <v>NCA (I)</v>
      </c>
      <c r="CY125" s="159" t="str">
        <f t="shared" si="664"/>
        <v>LFP(II)</v>
      </c>
      <c r="CZ125" s="159" t="str">
        <f t="shared" si="664"/>
        <v>NMC955</v>
      </c>
      <c r="DA125" s="159" t="str">
        <f t="shared" si="664"/>
        <v>NCA955</v>
      </c>
      <c r="DB125" s="159" t="str">
        <f t="shared" si="664"/>
        <v>Li-S</v>
      </c>
      <c r="DC125" s="164" t="str">
        <f t="shared" si="664"/>
        <v>Li-air</v>
      </c>
      <c r="DE125" s="189">
        <f t="shared" si="649"/>
        <v>0.42</v>
      </c>
      <c r="DF125" s="173">
        <f t="shared" si="649"/>
        <v>0</v>
      </c>
      <c r="DG125" s="173">
        <f t="shared" si="649"/>
        <v>0</v>
      </c>
      <c r="DH125" s="159" t="str">
        <f t="shared" si="649"/>
        <v>CN</v>
      </c>
      <c r="DI125" s="104">
        <f t="shared" si="650"/>
        <v>2.3298230057227931</v>
      </c>
      <c r="DJ125" s="104">
        <f t="shared" si="650"/>
        <v>2.2976875159886849</v>
      </c>
      <c r="DK125" s="104">
        <f t="shared" si="650"/>
        <v>2.0968407051505138</v>
      </c>
      <c r="DL125" s="104">
        <f t="shared" si="650"/>
        <v>3.3807539434335268</v>
      </c>
      <c r="DM125" s="104">
        <f t="shared" si="650"/>
        <v>2.1691455570522558</v>
      </c>
      <c r="DN125" s="104">
        <f t="shared" si="650"/>
        <v>2.072739087849933</v>
      </c>
      <c r="DO125" s="104">
        <f t="shared" si="650"/>
        <v>8.7644387634126613</v>
      </c>
      <c r="DP125" s="104">
        <f t="shared" si="650"/>
        <v>18.293319373365229</v>
      </c>
      <c r="DQ125" s="104">
        <f t="shared" si="650"/>
        <v>4.3784604762721466</v>
      </c>
      <c r="DR125" s="104">
        <f t="shared" si="650"/>
        <v>4.3061556243704047</v>
      </c>
      <c r="DS125" s="104">
        <f t="shared" si="650"/>
        <v>3.936597492428167</v>
      </c>
      <c r="DT125" s="104">
        <f t="shared" si="650"/>
        <v>5.6345899057225441</v>
      </c>
      <c r="DU125" s="104">
        <f t="shared" si="650"/>
        <v>4.0651394513645975</v>
      </c>
      <c r="DV125" s="104">
        <f t="shared" si="650"/>
        <v>3.8883942578270068</v>
      </c>
      <c r="DW125" s="104">
        <f t="shared" si="650"/>
        <v>12.294995220849952</v>
      </c>
      <c r="DX125" s="122">
        <f t="shared" si="650"/>
        <v>17.565660430111116</v>
      </c>
      <c r="DZ125" s="189" t="str">
        <f t="shared" si="623"/>
        <v>-</v>
      </c>
      <c r="EA125" s="173">
        <f t="shared" si="623"/>
        <v>0</v>
      </c>
      <c r="EB125" s="173">
        <f t="shared" si="623"/>
        <v>0</v>
      </c>
      <c r="EC125" s="159" t="str">
        <f>EC117</f>
        <v>CN</v>
      </c>
      <c r="ED125" s="104">
        <f t="shared" si="651"/>
        <v>2.8709415040073427</v>
      </c>
      <c r="EE125" s="104">
        <f t="shared" si="651"/>
        <v>2.8971337689884478</v>
      </c>
      <c r="EF125" s="104">
        <f t="shared" si="651"/>
        <v>2.7941564094084486</v>
      </c>
      <c r="EG125" s="104">
        <f t="shared" si="651"/>
        <v>1.013541609486533</v>
      </c>
      <c r="EH125" s="104">
        <f t="shared" si="651"/>
        <v>2.8558343960467401</v>
      </c>
      <c r="EI125" s="104">
        <f t="shared" si="651"/>
        <v>2.7708586078244171</v>
      </c>
      <c r="EJ125" s="104">
        <f t="shared" si="651"/>
        <v>5.2721141581556621</v>
      </c>
      <c r="EK125" s="104">
        <f t="shared" si="651"/>
        <v>7.6184095805820631</v>
      </c>
      <c r="EL125" s="104">
        <f t="shared" si="651"/>
        <v>4.5139442564193608</v>
      </c>
      <c r="EM125" s="104">
        <f t="shared" si="651"/>
        <v>4.5205097512086381</v>
      </c>
      <c r="EN125" s="104">
        <f t="shared" si="651"/>
        <v>4.366239865281039</v>
      </c>
      <c r="EO125" s="104">
        <f t="shared" si="651"/>
        <v>1.8369093911322325</v>
      </c>
      <c r="EP125" s="104">
        <f t="shared" si="651"/>
        <v>4.4377388860552704</v>
      </c>
      <c r="EQ125" s="104">
        <f t="shared" si="651"/>
        <v>4.324097169807132</v>
      </c>
      <c r="ER125" s="104">
        <f t="shared" si="651"/>
        <v>8.4643224572587918</v>
      </c>
      <c r="ES125" s="122">
        <f t="shared" si="651"/>
        <v>11.146218887318932</v>
      </c>
      <c r="EU125" s="189" t="str">
        <f t="shared" si="626"/>
        <v>-</v>
      </c>
      <c r="EV125" s="173">
        <f t="shared" si="626"/>
        <v>0</v>
      </c>
      <c r="EW125" s="173">
        <f t="shared" si="626"/>
        <v>0</v>
      </c>
      <c r="EX125" s="159" t="str">
        <f>EX117</f>
        <v>CN</v>
      </c>
      <c r="EY125" s="104">
        <f t="shared" ref="EY125:EY128" si="665">H$34*$H5/1000</f>
        <v>27.746165786157178</v>
      </c>
      <c r="EZ125" s="104">
        <f t="shared" si="652"/>
        <v>27.786287637569291</v>
      </c>
      <c r="FA125" s="104">
        <f t="shared" si="652"/>
        <v>27.257190980076103</v>
      </c>
      <c r="FB125" s="104">
        <f t="shared" si="652"/>
        <v>8.4311522667500309</v>
      </c>
      <c r="FC125" s="104">
        <f t="shared" si="652"/>
        <v>27.425215908190665</v>
      </c>
      <c r="FD125" s="104">
        <f t="shared" si="652"/>
        <v>27.267137808293377</v>
      </c>
      <c r="FE125" s="104">
        <f t="shared" si="652"/>
        <v>33.656218076056248</v>
      </c>
      <c r="FF125" s="104">
        <f t="shared" si="652"/>
        <v>80.148099591550235</v>
      </c>
      <c r="FG125" s="104">
        <f t="shared" si="652"/>
        <v>37.867195820575539</v>
      </c>
      <c r="FH125" s="104">
        <f t="shared" si="652"/>
        <v>37.974561097087765</v>
      </c>
      <c r="FI125" s="104">
        <f t="shared" si="652"/>
        <v>37.094816412917396</v>
      </c>
      <c r="FJ125" s="104">
        <f t="shared" si="652"/>
        <v>15.608225551444404</v>
      </c>
      <c r="FK125" s="104">
        <f t="shared" si="652"/>
        <v>37.403983132700574</v>
      </c>
      <c r="FL125" s="104">
        <f t="shared" si="652"/>
        <v>37.062876227727067</v>
      </c>
      <c r="FM125" s="104">
        <f t="shared" si="652"/>
        <v>47.55325933452675</v>
      </c>
      <c r="FN125" s="122">
        <f t="shared" si="652"/>
        <v>90.440097874582221</v>
      </c>
      <c r="FP125" s="189">
        <f t="shared" si="653"/>
        <v>0.65</v>
      </c>
      <c r="FQ125" s="173">
        <f t="shared" si="653"/>
        <v>0</v>
      </c>
      <c r="FR125" s="173">
        <f t="shared" si="653"/>
        <v>0</v>
      </c>
      <c r="FS125" s="159" t="str">
        <f t="shared" si="653"/>
        <v>CN</v>
      </c>
      <c r="FT125" s="104">
        <f t="shared" si="654"/>
        <v>5.5987164336756168</v>
      </c>
      <c r="FU125" s="104">
        <f t="shared" si="654"/>
        <v>5.5098479188553684</v>
      </c>
      <c r="FV125" s="104">
        <f t="shared" si="654"/>
        <v>5.0477316417900804</v>
      </c>
      <c r="FW125" s="104">
        <f t="shared" si="654"/>
        <v>7.7460019230198558</v>
      </c>
      <c r="FX125" s="104">
        <f t="shared" si="654"/>
        <v>5.2076949684665248</v>
      </c>
      <c r="FY125" s="104">
        <f t="shared" si="654"/>
        <v>4.9944105328979314</v>
      </c>
      <c r="FZ125" s="104">
        <f t="shared" si="654"/>
        <v>16.13085654772825</v>
      </c>
      <c r="GA125" s="104">
        <f t="shared" si="654"/>
        <v>33.616766864941944</v>
      </c>
      <c r="GB125" s="104">
        <f t="shared" si="654"/>
        <v>10.344295125076853</v>
      </c>
      <c r="GC125" s="104">
        <f t="shared" si="654"/>
        <v>10.184331798400407</v>
      </c>
      <c r="GD125" s="104">
        <f t="shared" si="654"/>
        <v>9.3311940561260283</v>
      </c>
      <c r="GE125" s="104">
        <f t="shared" si="654"/>
        <v>3.6148008974092662</v>
      </c>
      <c r="GF125" s="104">
        <f t="shared" si="654"/>
        <v>9.6333470065148727</v>
      </c>
      <c r="GG125" s="104">
        <f t="shared" si="654"/>
        <v>9.224551838341732</v>
      </c>
      <c r="GH125" s="104">
        <f t="shared" si="654"/>
        <v>22.640537811309443</v>
      </c>
      <c r="GI125" s="122">
        <f t="shared" si="654"/>
        <v>32.274772736091258</v>
      </c>
      <c r="GK125" s="189" t="str">
        <f t="shared" si="632"/>
        <v>-</v>
      </c>
      <c r="GL125" s="173">
        <f t="shared" si="632"/>
        <v>0</v>
      </c>
      <c r="GM125" s="173">
        <f t="shared" si="632"/>
        <v>0</v>
      </c>
      <c r="GN125" s="159" t="str">
        <f>GN117</f>
        <v>CN</v>
      </c>
      <c r="GO125" s="104">
        <f t="shared" ref="GO125:GO128" si="666">H$36*$H5/1000</f>
        <v>3.6499568586887525</v>
      </c>
      <c r="GP125" s="104">
        <f t="shared" si="655"/>
        <v>3.6697935807468429</v>
      </c>
      <c r="GQ125" s="104">
        <f t="shared" si="655"/>
        <v>3.5507732483982966</v>
      </c>
      <c r="GR125" s="104">
        <f t="shared" si="655"/>
        <v>0.25804269277233438</v>
      </c>
      <c r="GS125" s="104">
        <f t="shared" si="655"/>
        <v>3.5904466925144791</v>
      </c>
      <c r="GT125" s="104">
        <f t="shared" si="655"/>
        <v>3.5507732483982966</v>
      </c>
      <c r="GU125" s="104">
        <f t="shared" si="655"/>
        <v>5.3232691379779276</v>
      </c>
      <c r="GV125" s="104">
        <f t="shared" si="655"/>
        <v>5.0713921744163608</v>
      </c>
      <c r="GW125" s="104">
        <f t="shared" si="655"/>
        <v>5.3955883998007641</v>
      </c>
      <c r="GX125" s="104">
        <f t="shared" si="655"/>
        <v>5.4154251218588554</v>
      </c>
      <c r="GY125" s="104">
        <f t="shared" si="655"/>
        <v>5.2765680674522182</v>
      </c>
      <c r="GZ125" s="104">
        <f t="shared" si="655"/>
        <v>0.92158104561547971</v>
      </c>
      <c r="HA125" s="104">
        <f t="shared" si="655"/>
        <v>5.3360782336264911</v>
      </c>
      <c r="HB125" s="104">
        <f t="shared" si="655"/>
        <v>5.256731345394126</v>
      </c>
      <c r="HC125" s="104">
        <f t="shared" si="655"/>
        <v>7.5464498626243266</v>
      </c>
      <c r="HD125" s="122">
        <f t="shared" si="655"/>
        <v>6.6520664044593483</v>
      </c>
      <c r="HF125" s="189" t="str">
        <f t="shared" si="635"/>
        <v>-</v>
      </c>
      <c r="HG125" s="173">
        <f t="shared" si="635"/>
        <v>0</v>
      </c>
      <c r="HH125" s="173">
        <f t="shared" si="635"/>
        <v>0</v>
      </c>
      <c r="HI125" s="159" t="str">
        <f>HI117</f>
        <v>CN</v>
      </c>
      <c r="HJ125" s="104">
        <f t="shared" ref="HJ125:HJ128" si="667">H$37*$H5/1000</f>
        <v>1.3199685469488081</v>
      </c>
      <c r="HK125" s="104">
        <f t="shared" si="656"/>
        <v>1.3026114151479786</v>
      </c>
      <c r="HL125" s="104">
        <f t="shared" si="656"/>
        <v>1.3381522088353919</v>
      </c>
      <c r="HM125" s="104">
        <f t="shared" si="656"/>
        <v>1.2191318764868455</v>
      </c>
      <c r="HN125" s="104">
        <f t="shared" si="656"/>
        <v>1.3199685469488081</v>
      </c>
      <c r="HO125" s="104">
        <f t="shared" si="656"/>
        <v>1.3389787389211454</v>
      </c>
      <c r="HP125" s="104">
        <f t="shared" si="656"/>
        <v>2.7901413572323905</v>
      </c>
      <c r="HQ125" s="104">
        <f t="shared" si="656"/>
        <v>2.7440613030602372</v>
      </c>
      <c r="HR125" s="104">
        <f t="shared" si="656"/>
        <v>2.1588965839889083</v>
      </c>
      <c r="HS125" s="104">
        <f t="shared" si="656"/>
        <v>2.1580700539031543</v>
      </c>
      <c r="HT125" s="104">
        <f t="shared" si="656"/>
        <v>2.194437377676322</v>
      </c>
      <c r="HU125" s="104">
        <f t="shared" si="656"/>
        <v>1.2191318764868455</v>
      </c>
      <c r="HV125" s="104">
        <f t="shared" si="656"/>
        <v>2.1588965839889083</v>
      </c>
      <c r="HW125" s="104">
        <f t="shared" si="656"/>
        <v>2.194437377676322</v>
      </c>
      <c r="HX125" s="104">
        <f t="shared" si="656"/>
        <v>3.3780606430948796</v>
      </c>
      <c r="HY125" s="122">
        <f t="shared" si="656"/>
        <v>3.2154905557030831</v>
      </c>
      <c r="IA125" s="189" t="str">
        <f t="shared" si="638"/>
        <v>-</v>
      </c>
      <c r="IB125" s="173">
        <f t="shared" si="638"/>
        <v>0</v>
      </c>
      <c r="IC125" s="173">
        <f t="shared" si="638"/>
        <v>0</v>
      </c>
      <c r="ID125" s="159" t="str">
        <f>ID117</f>
        <v>CN</v>
      </c>
      <c r="IE125" s="104">
        <f t="shared" ref="IE125:IE128" si="668">H$38*$H5/1000</f>
        <v>0.92075451552972609</v>
      </c>
      <c r="IF125" s="104">
        <f t="shared" si="657"/>
        <v>0.92736675621575637</v>
      </c>
      <c r="IG125" s="104">
        <f t="shared" si="657"/>
        <v>0.89513208287135826</v>
      </c>
      <c r="IH125" s="104">
        <f t="shared" si="657"/>
        <v>0</v>
      </c>
      <c r="II125" s="104">
        <f t="shared" si="657"/>
        <v>0.91083615450068056</v>
      </c>
      <c r="IJ125" s="104">
        <f t="shared" si="657"/>
        <v>0.88769331209957436</v>
      </c>
      <c r="IK125" s="104">
        <f t="shared" si="657"/>
        <v>1.1811114925421708</v>
      </c>
      <c r="IL125" s="104">
        <f t="shared" si="657"/>
        <v>1.3200871872884239</v>
      </c>
      <c r="IM125" s="104">
        <f t="shared" si="657"/>
        <v>1.5307337188160257</v>
      </c>
      <c r="IN125" s="104">
        <f t="shared" si="657"/>
        <v>1.5480908506168554</v>
      </c>
      <c r="IO125" s="104">
        <f t="shared" si="657"/>
        <v>1.4778357933277828</v>
      </c>
      <c r="IP125" s="104">
        <f t="shared" si="657"/>
        <v>0</v>
      </c>
      <c r="IQ125" s="104">
        <f t="shared" si="657"/>
        <v>1.5142031171009498</v>
      </c>
      <c r="IR125" s="104">
        <f t="shared" si="657"/>
        <v>1.4629582517842146</v>
      </c>
      <c r="IS125" s="104">
        <f t="shared" si="657"/>
        <v>2.062192563955715</v>
      </c>
      <c r="IT125" s="104">
        <f t="shared" si="657"/>
        <v>2.0297601100026212</v>
      </c>
    </row>
    <row r="126" spans="4:254" x14ac:dyDescent="0.2">
      <c r="D126" s="189">
        <f t="shared" si="641"/>
        <v>0.33</v>
      </c>
      <c r="E126" s="173">
        <f t="shared" si="641"/>
        <v>0</v>
      </c>
      <c r="F126" s="173">
        <f t="shared" si="641"/>
        <v>0.56896551724137934</v>
      </c>
      <c r="G126" s="159" t="str">
        <f t="shared" si="641"/>
        <v>JP</v>
      </c>
      <c r="H126" s="104">
        <f t="shared" si="642"/>
        <v>48.227146863852134</v>
      </c>
      <c r="I126" s="104">
        <f t="shared" si="642"/>
        <v>44.448788266712377</v>
      </c>
      <c r="J126" s="104">
        <f t="shared" si="642"/>
        <v>44.251683674040507</v>
      </c>
      <c r="K126" s="104">
        <f t="shared" si="642"/>
        <v>65.659925824781553</v>
      </c>
      <c r="L126" s="104">
        <f t="shared" si="642"/>
        <v>42.803283131560057</v>
      </c>
      <c r="M126" s="104">
        <f t="shared" si="642"/>
        <v>43.213696554833483</v>
      </c>
      <c r="N126" s="104">
        <f t="shared" si="642"/>
        <v>34.542306198179531</v>
      </c>
      <c r="O126" s="104">
        <f t="shared" si="642"/>
        <v>30.27174154577212</v>
      </c>
      <c r="P126" s="104">
        <f t="shared" si="642"/>
        <v>94.607315900959875</v>
      </c>
      <c r="Q126" s="104">
        <f t="shared" si="642"/>
        <v>87.163957918979563</v>
      </c>
      <c r="R126" s="104">
        <f t="shared" si="642"/>
        <v>86.8198174803982</v>
      </c>
      <c r="S126" s="104">
        <f t="shared" si="642"/>
        <v>127.88782096527355</v>
      </c>
      <c r="T126" s="104">
        <f t="shared" si="642"/>
        <v>83.944762952426913</v>
      </c>
      <c r="U126" s="104">
        <f t="shared" si="642"/>
        <v>84.770897274005804</v>
      </c>
      <c r="V126" s="104">
        <f t="shared" si="642"/>
        <v>63.777127778429168</v>
      </c>
      <c r="W126" s="122">
        <f t="shared" si="642"/>
        <v>38.476841766182851</v>
      </c>
      <c r="Y126" s="222">
        <f t="shared" si="658"/>
        <v>0.19</v>
      </c>
      <c r="Z126" s="223">
        <f t="shared" si="658"/>
        <v>0</v>
      </c>
      <c r="AA126" s="223">
        <f t="shared" si="658"/>
        <v>0.54285714285714282</v>
      </c>
      <c r="AB126" s="159" t="str">
        <f t="shared" si="659"/>
        <v>JP</v>
      </c>
      <c r="AC126" s="104">
        <f t="shared" si="644"/>
        <v>33.650425016806679</v>
      </c>
      <c r="AD126" s="104">
        <f t="shared" si="644"/>
        <v>34.436119196769809</v>
      </c>
      <c r="AE126" s="104">
        <f t="shared" si="644"/>
        <v>33.595565451873824</v>
      </c>
      <c r="AF126" s="104">
        <f t="shared" si="644"/>
        <v>40.002063565981331</v>
      </c>
      <c r="AG126" s="104">
        <f t="shared" si="644"/>
        <v>34.119455509460423</v>
      </c>
      <c r="AH126" s="104">
        <f t="shared" si="644"/>
        <v>33.546530018834517</v>
      </c>
      <c r="AI126" s="104">
        <f t="shared" si="644"/>
        <v>26.783546340110473</v>
      </c>
      <c r="AJ126" s="104">
        <f t="shared" si="644"/>
        <v>51.871017773733307</v>
      </c>
      <c r="AK126" s="104">
        <f t="shared" si="644"/>
        <v>64.593568079221058</v>
      </c>
      <c r="AL126" s="104">
        <f t="shared" si="644"/>
        <v>66.1366812181802</v>
      </c>
      <c r="AM126" s="104">
        <f t="shared" si="644"/>
        <v>64.531569255838022</v>
      </c>
      <c r="AN126" s="104">
        <f t="shared" si="644"/>
        <v>21.251480728671702</v>
      </c>
      <c r="AO126" s="104">
        <f t="shared" si="644"/>
        <v>65.548913584986835</v>
      </c>
      <c r="AP126" s="104">
        <f t="shared" si="644"/>
        <v>64.426453068920438</v>
      </c>
      <c r="AQ126" s="104">
        <f t="shared" si="644"/>
        <v>41.448523045996147</v>
      </c>
      <c r="AR126" s="122">
        <f t="shared" si="644"/>
        <v>59.888357749869897</v>
      </c>
      <c r="AT126" s="222">
        <f t="shared" si="660"/>
        <v>0.12</v>
      </c>
      <c r="AU126" s="223">
        <f t="shared" si="660"/>
        <v>0</v>
      </c>
      <c r="AV126" s="223">
        <f t="shared" si="660"/>
        <v>0.34285714285714286</v>
      </c>
      <c r="AW126" s="159" t="str">
        <f t="shared" si="661"/>
        <v>JP</v>
      </c>
      <c r="AX126" s="104">
        <f t="shared" si="646"/>
        <v>10.962519225453951</v>
      </c>
      <c r="AY126" s="104">
        <f t="shared" si="646"/>
        <v>10.821612808674336</v>
      </c>
      <c r="AZ126" s="104">
        <f t="shared" si="646"/>
        <v>10.483437408403264</v>
      </c>
      <c r="BA126" s="104">
        <f t="shared" si="646"/>
        <v>18.409423352256542</v>
      </c>
      <c r="BB126" s="104">
        <f t="shared" si="646"/>
        <v>10.511618691759187</v>
      </c>
      <c r="BC126" s="104">
        <f t="shared" si="646"/>
        <v>10.427074841691418</v>
      </c>
      <c r="BD126" s="104">
        <f t="shared" si="646"/>
        <v>35.560840747648285</v>
      </c>
      <c r="BE126" s="104">
        <f t="shared" si="646"/>
        <v>38.318447217146399</v>
      </c>
      <c r="BF126" s="104">
        <f t="shared" si="646"/>
        <v>21.361412783789451</v>
      </c>
      <c r="BG126" s="104">
        <f t="shared" si="646"/>
        <v>21.079599950230222</v>
      </c>
      <c r="BH126" s="104">
        <f t="shared" si="646"/>
        <v>20.431430433043996</v>
      </c>
      <c r="BI126" s="104">
        <f t="shared" si="646"/>
        <v>35.452641571820735</v>
      </c>
      <c r="BJ126" s="104">
        <f t="shared" si="646"/>
        <v>20.487792999755847</v>
      </c>
      <c r="BK126" s="104">
        <f t="shared" si="646"/>
        <v>20.290524016264381</v>
      </c>
      <c r="BL126" s="104">
        <f t="shared" si="646"/>
        <v>68.387468334173306</v>
      </c>
      <c r="BM126" s="122">
        <f t="shared" si="646"/>
        <v>58.049333426131028</v>
      </c>
      <c r="BO126" s="222">
        <f t="shared" si="662"/>
        <v>0.21</v>
      </c>
      <c r="BP126" s="223">
        <f t="shared" si="662"/>
        <v>0</v>
      </c>
      <c r="BQ126" s="223">
        <f t="shared" si="662"/>
        <v>0.36842105263157887</v>
      </c>
      <c r="BR126" s="159" t="str">
        <f t="shared" si="663"/>
        <v>JP</v>
      </c>
      <c r="BS126" s="104">
        <f t="shared" si="648"/>
        <v>0.8702732566350897</v>
      </c>
      <c r="BT126" s="104">
        <f t="shared" si="648"/>
        <v>1.0481676078193523</v>
      </c>
      <c r="BU126" s="104">
        <f t="shared" si="648"/>
        <v>0.78150221406393294</v>
      </c>
      <c r="BV126" s="104">
        <f t="shared" si="648"/>
        <v>1.3501917055354054</v>
      </c>
      <c r="BW126" s="104">
        <f t="shared" si="648"/>
        <v>0.98810624766704191</v>
      </c>
      <c r="BX126" s="104">
        <f t="shared" si="648"/>
        <v>0.77199103093130894</v>
      </c>
      <c r="BY126" s="104">
        <f t="shared" si="648"/>
        <v>5.5962545989744612</v>
      </c>
      <c r="BZ126" s="104">
        <f t="shared" si="648"/>
        <v>7.8212844736386309</v>
      </c>
      <c r="CA126" s="104">
        <f t="shared" si="648"/>
        <v>1.6549458650765636</v>
      </c>
      <c r="CB126" s="104">
        <f t="shared" si="648"/>
        <v>1.9936496644105606</v>
      </c>
      <c r="CC126" s="104">
        <f t="shared" si="648"/>
        <v>1.4869149630668741</v>
      </c>
      <c r="CD126" s="104">
        <f t="shared" si="648"/>
        <v>2.2503195092256756</v>
      </c>
      <c r="CE126" s="104">
        <f t="shared" si="648"/>
        <v>1.8793393337980986</v>
      </c>
      <c r="CF126" s="104">
        <f t="shared" si="648"/>
        <v>1.467892596801627</v>
      </c>
      <c r="CG126" s="104">
        <f t="shared" si="648"/>
        <v>7.8625601714362281</v>
      </c>
      <c r="CH126" s="122">
        <f t="shared" si="648"/>
        <v>10.25905745354798</v>
      </c>
      <c r="CJ126" s="222">
        <f t="shared" ref="CJ126:CM133" si="669">CJ115</f>
        <v>3.5814567727706512E-2</v>
      </c>
      <c r="CK126" s="223">
        <f t="shared" si="669"/>
        <v>0</v>
      </c>
      <c r="CL126" s="223">
        <f t="shared" si="669"/>
        <v>3.5814567727706512E-2</v>
      </c>
      <c r="CM126" s="159" t="str">
        <f>CM115</f>
        <v>Belgium</v>
      </c>
      <c r="CN126" s="104" t="e">
        <f t="shared" ref="CN126:DC133" ca="1" si="670">H$23*$AC4/1000</f>
        <v>#NAME?</v>
      </c>
      <c r="CO126" s="104" t="e">
        <f t="shared" ca="1" si="670"/>
        <v>#NAME?</v>
      </c>
      <c r="CP126" s="104" t="e">
        <f t="shared" ca="1" si="670"/>
        <v>#NAME?</v>
      </c>
      <c r="CQ126" s="104" t="e">
        <f t="shared" ca="1" si="670"/>
        <v>#NAME?</v>
      </c>
      <c r="CR126" s="104" t="e">
        <f t="shared" ca="1" si="670"/>
        <v>#NAME?</v>
      </c>
      <c r="CS126" s="104" t="e">
        <f t="shared" ca="1" si="670"/>
        <v>#NAME?</v>
      </c>
      <c r="CT126" s="104" t="e">
        <f t="shared" ca="1" si="670"/>
        <v>#NAME?</v>
      </c>
      <c r="CU126" s="104" t="e">
        <f t="shared" ca="1" si="670"/>
        <v>#NAME?</v>
      </c>
      <c r="CV126" s="104" t="e">
        <f t="shared" ca="1" si="670"/>
        <v>#NAME?</v>
      </c>
      <c r="CW126" s="104" t="e">
        <f t="shared" ca="1" si="670"/>
        <v>#NAME?</v>
      </c>
      <c r="CX126" s="104" t="e">
        <f t="shared" ca="1" si="670"/>
        <v>#NAME?</v>
      </c>
      <c r="CY126" s="104" t="e">
        <f t="shared" ca="1" si="670"/>
        <v>#NAME?</v>
      </c>
      <c r="CZ126" s="104" t="e">
        <f t="shared" ca="1" si="670"/>
        <v>#NAME?</v>
      </c>
      <c r="DA126" s="104" t="e">
        <f t="shared" ca="1" si="670"/>
        <v>#NAME?</v>
      </c>
      <c r="DB126" s="104" t="e">
        <f t="shared" ca="1" si="670"/>
        <v>#NAME?</v>
      </c>
      <c r="DC126" s="122" t="e">
        <f t="shared" ca="1" si="670"/>
        <v>#NAME?</v>
      </c>
      <c r="DE126" s="189">
        <f t="shared" si="649"/>
        <v>0.33</v>
      </c>
      <c r="DF126" s="173">
        <f t="shared" si="649"/>
        <v>0</v>
      </c>
      <c r="DG126" s="173">
        <f t="shared" si="649"/>
        <v>0.56896551724137934</v>
      </c>
      <c r="DH126" s="159" t="str">
        <f t="shared" si="649"/>
        <v>JP</v>
      </c>
      <c r="DI126" s="104">
        <f t="shared" si="650"/>
        <v>2.7582431084609391</v>
      </c>
      <c r="DJ126" s="104">
        <f t="shared" si="650"/>
        <v>2.7201983759304431</v>
      </c>
      <c r="DK126" s="104">
        <f t="shared" si="650"/>
        <v>2.4824187976148453</v>
      </c>
      <c r="DL126" s="104">
        <f t="shared" si="650"/>
        <v>4.0024247519973066</v>
      </c>
      <c r="DM126" s="104">
        <f t="shared" si="650"/>
        <v>2.5680194458084613</v>
      </c>
      <c r="DN126" s="104">
        <f t="shared" si="650"/>
        <v>2.4538852482169742</v>
      </c>
      <c r="DO126" s="104">
        <f t="shared" si="650"/>
        <v>10.376089840013888</v>
      </c>
      <c r="DP126" s="104">
        <f t="shared" si="650"/>
        <v>21.657191112166039</v>
      </c>
      <c r="DQ126" s="104">
        <f t="shared" si="650"/>
        <v>5.1835948072800422</v>
      </c>
      <c r="DR126" s="104">
        <f t="shared" si="650"/>
        <v>5.0979941590864266</v>
      </c>
      <c r="DS126" s="104">
        <f t="shared" si="650"/>
        <v>4.6604797349857252</v>
      </c>
      <c r="DT126" s="104">
        <f t="shared" si="650"/>
        <v>6.6707079199955102</v>
      </c>
      <c r="DU126" s="104">
        <f t="shared" si="650"/>
        <v>4.8126586651077075</v>
      </c>
      <c r="DV126" s="104">
        <f t="shared" si="650"/>
        <v>4.603412636189983</v>
      </c>
      <c r="DW126" s="104">
        <f t="shared" si="650"/>
        <v>14.555863579838199</v>
      </c>
      <c r="DX126" s="122">
        <f t="shared" si="650"/>
        <v>20.795726416946422</v>
      </c>
      <c r="DZ126" s="189" t="str">
        <f t="shared" si="623"/>
        <v>-</v>
      </c>
      <c r="EA126" s="173">
        <f t="shared" si="623"/>
        <v>0</v>
      </c>
      <c r="EB126" s="173">
        <f t="shared" si="623"/>
        <v>0.21586482798306408</v>
      </c>
      <c r="EC126" s="159" t="str">
        <f>EC118</f>
        <v>JP</v>
      </c>
      <c r="ED126" s="104">
        <f t="shared" si="651"/>
        <v>3.3988653210015247</v>
      </c>
      <c r="EE126" s="104">
        <f t="shared" si="651"/>
        <v>3.4298739573664587</v>
      </c>
      <c r="EF126" s="104">
        <f t="shared" si="651"/>
        <v>3.3079605795298797</v>
      </c>
      <c r="EG126" s="104">
        <f t="shared" si="651"/>
        <v>1.1999169690735141</v>
      </c>
      <c r="EH126" s="104">
        <f t="shared" si="651"/>
        <v>3.3809802386073882</v>
      </c>
      <c r="EI126" s="104">
        <f t="shared" si="651"/>
        <v>3.2803786557083709</v>
      </c>
      <c r="EJ126" s="104">
        <f t="shared" si="651"/>
        <v>6.2415782263429209</v>
      </c>
      <c r="EK126" s="104">
        <f t="shared" si="651"/>
        <v>9.0193227860904255</v>
      </c>
      <c r="EL126" s="104">
        <f t="shared" si="651"/>
        <v>5.3439920571918895</v>
      </c>
      <c r="EM126" s="104">
        <f t="shared" si="651"/>
        <v>5.3517648496794212</v>
      </c>
      <c r="EN126" s="104">
        <f t="shared" si="651"/>
        <v>5.1691270060931673</v>
      </c>
      <c r="EO126" s="104">
        <f t="shared" si="651"/>
        <v>2.1746899470527845</v>
      </c>
      <c r="EP126" s="104">
        <f t="shared" si="651"/>
        <v>5.2537736426950961</v>
      </c>
      <c r="EQ126" s="104">
        <f t="shared" si="651"/>
        <v>5.119234890221124</v>
      </c>
      <c r="ER126" s="104">
        <f t="shared" si="651"/>
        <v>10.020786569700075</v>
      </c>
      <c r="ES126" s="122">
        <f t="shared" si="651"/>
        <v>13.195844214701083</v>
      </c>
      <c r="EU126" s="189" t="str">
        <f t="shared" si="626"/>
        <v>-</v>
      </c>
      <c r="EV126" s="173">
        <f t="shared" si="626"/>
        <v>0</v>
      </c>
      <c r="EW126" s="173">
        <f t="shared" si="626"/>
        <v>0</v>
      </c>
      <c r="EX126" s="159" t="str">
        <f>EX118</f>
        <v>JP</v>
      </c>
      <c r="EY126" s="104">
        <f t="shared" si="665"/>
        <v>32.848276619253419</v>
      </c>
      <c r="EZ126" s="104">
        <f t="shared" si="652"/>
        <v>32.895776287633517</v>
      </c>
      <c r="FA126" s="104">
        <f t="shared" si="652"/>
        <v>32.269386555170747</v>
      </c>
      <c r="FB126" s="104">
        <f t="shared" si="652"/>
        <v>9.9815168701768116</v>
      </c>
      <c r="FC126" s="104">
        <f t="shared" si="652"/>
        <v>32.468308790414902</v>
      </c>
      <c r="FD126" s="104">
        <f t="shared" si="652"/>
        <v>32.281162458453508</v>
      </c>
      <c r="FE126" s="104">
        <f t="shared" si="652"/>
        <v>39.845100394800539</v>
      </c>
      <c r="FF126" s="104">
        <f t="shared" si="652"/>
        <v>94.886153502485215</v>
      </c>
      <c r="FG126" s="104">
        <f t="shared" si="652"/>
        <v>44.830414865115578</v>
      </c>
      <c r="FH126" s="104">
        <f t="shared" si="652"/>
        <v>44.957523033118242</v>
      </c>
      <c r="FI126" s="104">
        <f t="shared" si="652"/>
        <v>43.916006271390977</v>
      </c>
      <c r="FJ126" s="104">
        <f t="shared" si="652"/>
        <v>18.478348122079538</v>
      </c>
      <c r="FK126" s="104">
        <f t="shared" si="652"/>
        <v>44.282024192972479</v>
      </c>
      <c r="FL126" s="104">
        <f t="shared" si="652"/>
        <v>43.878192757030533</v>
      </c>
      <c r="FM126" s="104">
        <f t="shared" si="652"/>
        <v>56.297602660002383</v>
      </c>
      <c r="FN126" s="122">
        <f t="shared" si="652"/>
        <v>107.07069853733775</v>
      </c>
      <c r="FP126" s="189">
        <f t="shared" si="653"/>
        <v>0.19</v>
      </c>
      <c r="FQ126" s="173">
        <f t="shared" si="653"/>
        <v>0</v>
      </c>
      <c r="FR126" s="173">
        <f t="shared" si="653"/>
        <v>0.54285714285714282</v>
      </c>
      <c r="FS126" s="159" t="str">
        <f t="shared" si="653"/>
        <v>JP</v>
      </c>
      <c r="FT126" s="104">
        <f t="shared" si="654"/>
        <v>6.6282378453130324</v>
      </c>
      <c r="FU126" s="104">
        <f t="shared" si="654"/>
        <v>6.5230277207842535</v>
      </c>
      <c r="FV126" s="104">
        <f t="shared" si="654"/>
        <v>5.9759350732346075</v>
      </c>
      <c r="FW126" s="104">
        <f t="shared" si="654"/>
        <v>9.1703774792396384</v>
      </c>
      <c r="FX126" s="104">
        <f t="shared" si="654"/>
        <v>6.1653132973864064</v>
      </c>
      <c r="FY126" s="104">
        <f t="shared" si="654"/>
        <v>5.91280899851734</v>
      </c>
      <c r="FZ126" s="104">
        <f t="shared" si="654"/>
        <v>19.097083253558239</v>
      </c>
      <c r="GA126" s="104">
        <f t="shared" si="654"/>
        <v>39.798394687581933</v>
      </c>
      <c r="GB126" s="104">
        <f t="shared" si="654"/>
        <v>12.246458495149792</v>
      </c>
      <c r="GC126" s="104">
        <f t="shared" si="654"/>
        <v>12.057080270997993</v>
      </c>
      <c r="GD126" s="104">
        <f t="shared" si="654"/>
        <v>11.047063075521722</v>
      </c>
      <c r="GE126" s="104">
        <f t="shared" si="654"/>
        <v>4.2795094903118303</v>
      </c>
      <c r="GF126" s="104">
        <f t="shared" si="654"/>
        <v>11.404777498919568</v>
      </c>
      <c r="GG126" s="104">
        <f t="shared" si="654"/>
        <v>10.920810926087187</v>
      </c>
      <c r="GH126" s="104">
        <f t="shared" si="654"/>
        <v>26.803798930863412</v>
      </c>
      <c r="GI126" s="122">
        <f t="shared" si="654"/>
        <v>38.20962762312886</v>
      </c>
      <c r="GK126" s="189" t="str">
        <f t="shared" si="632"/>
        <v>-</v>
      </c>
      <c r="GL126" s="173">
        <f t="shared" si="632"/>
        <v>0</v>
      </c>
      <c r="GM126" s="173">
        <f t="shared" si="632"/>
        <v>0.21586482798306408</v>
      </c>
      <c r="GN126" s="159" t="str">
        <f>GN118</f>
        <v>JP</v>
      </c>
      <c r="GO126" s="104">
        <f t="shared" si="666"/>
        <v>4.3211301145748227</v>
      </c>
      <c r="GP126" s="104">
        <f t="shared" si="655"/>
        <v>4.3446145173714239</v>
      </c>
      <c r="GQ126" s="104">
        <f t="shared" si="655"/>
        <v>4.2037081005918111</v>
      </c>
      <c r="GR126" s="104">
        <f t="shared" si="655"/>
        <v>0.30549293971246821</v>
      </c>
      <c r="GS126" s="104">
        <f t="shared" si="655"/>
        <v>4.2506769061850154</v>
      </c>
      <c r="GT126" s="104">
        <f t="shared" si="655"/>
        <v>4.2037081005918111</v>
      </c>
      <c r="GU126" s="104">
        <f t="shared" si="655"/>
        <v>6.3021398527890673</v>
      </c>
      <c r="GV126" s="104">
        <f t="shared" si="655"/>
        <v>6.0039464289893791</v>
      </c>
      <c r="GW126" s="104">
        <f t="shared" si="655"/>
        <v>6.3877575606758237</v>
      </c>
      <c r="GX126" s="104">
        <f t="shared" si="655"/>
        <v>6.4112419634724276</v>
      </c>
      <c r="GY126" s="104">
        <f t="shared" si="655"/>
        <v>6.2468511438962118</v>
      </c>
      <c r="GZ126" s="104">
        <f t="shared" si="655"/>
        <v>1.091046213258815</v>
      </c>
      <c r="HA126" s="104">
        <f t="shared" si="655"/>
        <v>6.3173043522860182</v>
      </c>
      <c r="HB126" s="104">
        <f t="shared" si="655"/>
        <v>6.2233667410996079</v>
      </c>
      <c r="HC126" s="104">
        <f t="shared" si="655"/>
        <v>8.9341307368848923</v>
      </c>
      <c r="HD126" s="122">
        <f t="shared" si="655"/>
        <v>7.8752833464413063</v>
      </c>
      <c r="HF126" s="189" t="str">
        <f t="shared" si="635"/>
        <v>-</v>
      </c>
      <c r="HG126" s="173">
        <f t="shared" si="635"/>
        <v>0</v>
      </c>
      <c r="HH126" s="173">
        <f t="shared" si="635"/>
        <v>0</v>
      </c>
      <c r="HI126" s="159" t="str">
        <f>HI118</f>
        <v>JP</v>
      </c>
      <c r="HJ126" s="104">
        <f t="shared" si="667"/>
        <v>1.5626913027572444</v>
      </c>
      <c r="HK126" s="104">
        <f t="shared" si="656"/>
        <v>1.5421424503102175</v>
      </c>
      <c r="HL126" s="104">
        <f t="shared" si="656"/>
        <v>1.5842186719874634</v>
      </c>
      <c r="HM126" s="104">
        <f t="shared" si="656"/>
        <v>1.4433122552078497</v>
      </c>
      <c r="HN126" s="104">
        <f t="shared" si="656"/>
        <v>1.5626913027572444</v>
      </c>
      <c r="HO126" s="104">
        <f t="shared" si="656"/>
        <v>1.5851971887706549</v>
      </c>
      <c r="HP126" s="104">
        <f t="shared" si="656"/>
        <v>3.3032072184515826</v>
      </c>
      <c r="HQ126" s="104">
        <f t="shared" si="656"/>
        <v>3.2486537216642088</v>
      </c>
      <c r="HR126" s="104">
        <f t="shared" si="656"/>
        <v>2.5558858376968829</v>
      </c>
      <c r="HS126" s="104">
        <f t="shared" si="656"/>
        <v>2.5549073209136912</v>
      </c>
      <c r="HT126" s="104">
        <f t="shared" si="656"/>
        <v>2.5979620593741291</v>
      </c>
      <c r="HU126" s="104">
        <f t="shared" si="656"/>
        <v>1.4433122552078497</v>
      </c>
      <c r="HV126" s="104">
        <f t="shared" si="656"/>
        <v>2.5558858376968829</v>
      </c>
      <c r="HW126" s="104">
        <f t="shared" si="656"/>
        <v>2.5979620593741291</v>
      </c>
      <c r="HX126" s="104">
        <f t="shared" si="656"/>
        <v>3.9992361934330547</v>
      </c>
      <c r="HY126" s="122">
        <f t="shared" si="656"/>
        <v>3.80677186370119</v>
      </c>
      <c r="IA126" s="189" t="str">
        <f t="shared" si="638"/>
        <v>-</v>
      </c>
      <c r="IB126" s="173">
        <f t="shared" si="638"/>
        <v>0</v>
      </c>
      <c r="IC126" s="173">
        <f t="shared" si="638"/>
        <v>0</v>
      </c>
      <c r="ID126" s="159" t="str">
        <f>ID118</f>
        <v>JP</v>
      </c>
      <c r="IE126" s="104">
        <f t="shared" si="668"/>
        <v>1.0900676964756233</v>
      </c>
      <c r="IF126" s="104">
        <f t="shared" si="657"/>
        <v>1.0978958307411575</v>
      </c>
      <c r="IG126" s="104">
        <f t="shared" si="657"/>
        <v>1.0597336761966785</v>
      </c>
      <c r="IH126" s="104">
        <f t="shared" si="657"/>
        <v>0</v>
      </c>
      <c r="II126" s="104">
        <f t="shared" si="657"/>
        <v>1.078325495077322</v>
      </c>
      <c r="IJ126" s="104">
        <f t="shared" si="657"/>
        <v>1.050927025147953</v>
      </c>
      <c r="IK126" s="104">
        <f t="shared" si="657"/>
        <v>1.3983004831810284</v>
      </c>
      <c r="IL126" s="104">
        <f t="shared" si="657"/>
        <v>1.5628317593062295</v>
      </c>
      <c r="IM126" s="104">
        <f t="shared" si="657"/>
        <v>1.812213082471144</v>
      </c>
      <c r="IN126" s="104">
        <f t="shared" si="657"/>
        <v>1.832761934918171</v>
      </c>
      <c r="IO126" s="104">
        <f t="shared" si="657"/>
        <v>1.7495880083468709</v>
      </c>
      <c r="IP126" s="104">
        <f t="shared" si="657"/>
        <v>0</v>
      </c>
      <c r="IQ126" s="104">
        <f t="shared" si="657"/>
        <v>1.7926427468073087</v>
      </c>
      <c r="IR126" s="104">
        <f t="shared" si="657"/>
        <v>1.7319747062494193</v>
      </c>
      <c r="IS126" s="104">
        <f t="shared" si="657"/>
        <v>2.4413993740634474</v>
      </c>
      <c r="IT126" s="104">
        <f t="shared" si="657"/>
        <v>2.403003069972165</v>
      </c>
    </row>
    <row r="127" spans="4:254" x14ac:dyDescent="0.2">
      <c r="D127" s="189">
        <f t="shared" si="641"/>
        <v>0.15</v>
      </c>
      <c r="E127" s="173">
        <f t="shared" si="641"/>
        <v>0</v>
      </c>
      <c r="F127" s="173">
        <f t="shared" si="641"/>
        <v>0.25862068965517243</v>
      </c>
      <c r="G127" s="159" t="str">
        <f t="shared" si="641"/>
        <v>KR</v>
      </c>
      <c r="H127" s="104">
        <f t="shared" si="642"/>
        <v>0</v>
      </c>
      <c r="I127" s="104">
        <f t="shared" si="642"/>
        <v>0</v>
      </c>
      <c r="J127" s="104">
        <f t="shared" si="642"/>
        <v>0</v>
      </c>
      <c r="K127" s="104">
        <f t="shared" si="642"/>
        <v>0</v>
      </c>
      <c r="L127" s="104">
        <f t="shared" si="642"/>
        <v>0</v>
      </c>
      <c r="M127" s="104">
        <f t="shared" si="642"/>
        <v>0</v>
      </c>
      <c r="N127" s="104">
        <f t="shared" si="642"/>
        <v>0</v>
      </c>
      <c r="O127" s="104">
        <f t="shared" si="642"/>
        <v>0</v>
      </c>
      <c r="P127" s="104">
        <f t="shared" si="642"/>
        <v>0</v>
      </c>
      <c r="Q127" s="104">
        <f t="shared" si="642"/>
        <v>0</v>
      </c>
      <c r="R127" s="104">
        <f t="shared" si="642"/>
        <v>0</v>
      </c>
      <c r="S127" s="104">
        <f t="shared" si="642"/>
        <v>0</v>
      </c>
      <c r="T127" s="104">
        <f t="shared" si="642"/>
        <v>0</v>
      </c>
      <c r="U127" s="104">
        <f t="shared" si="642"/>
        <v>0</v>
      </c>
      <c r="V127" s="104">
        <f t="shared" si="642"/>
        <v>0</v>
      </c>
      <c r="W127" s="122">
        <f t="shared" si="642"/>
        <v>0</v>
      </c>
      <c r="Y127" s="222">
        <f t="shared" si="658"/>
        <v>0.06</v>
      </c>
      <c r="Z127" s="223">
        <f t="shared" si="658"/>
        <v>0</v>
      </c>
      <c r="AA127" s="223">
        <f t="shared" si="658"/>
        <v>0.1714285714285714</v>
      </c>
      <c r="AB127" s="159" t="str">
        <f t="shared" si="659"/>
        <v>KR</v>
      </c>
      <c r="AC127" s="104">
        <f t="shared" si="644"/>
        <v>0</v>
      </c>
      <c r="AD127" s="104">
        <f t="shared" si="644"/>
        <v>0</v>
      </c>
      <c r="AE127" s="104">
        <f t="shared" si="644"/>
        <v>0</v>
      </c>
      <c r="AF127" s="104">
        <f t="shared" si="644"/>
        <v>0</v>
      </c>
      <c r="AG127" s="104">
        <f t="shared" si="644"/>
        <v>0</v>
      </c>
      <c r="AH127" s="104">
        <f t="shared" si="644"/>
        <v>0</v>
      </c>
      <c r="AI127" s="104">
        <f t="shared" si="644"/>
        <v>0</v>
      </c>
      <c r="AJ127" s="104">
        <f t="shared" si="644"/>
        <v>0</v>
      </c>
      <c r="AK127" s="104">
        <f t="shared" si="644"/>
        <v>0</v>
      </c>
      <c r="AL127" s="104">
        <f t="shared" si="644"/>
        <v>0</v>
      </c>
      <c r="AM127" s="104">
        <f t="shared" si="644"/>
        <v>0</v>
      </c>
      <c r="AN127" s="104">
        <f t="shared" si="644"/>
        <v>0</v>
      </c>
      <c r="AO127" s="104">
        <f t="shared" si="644"/>
        <v>0</v>
      </c>
      <c r="AP127" s="104">
        <f t="shared" si="644"/>
        <v>0</v>
      </c>
      <c r="AQ127" s="104">
        <f t="shared" si="644"/>
        <v>0</v>
      </c>
      <c r="AR127" s="122">
        <f t="shared" si="644"/>
        <v>0</v>
      </c>
      <c r="AT127" s="222">
        <f t="shared" si="660"/>
        <v>0.04</v>
      </c>
      <c r="AU127" s="223">
        <f t="shared" si="660"/>
        <v>0</v>
      </c>
      <c r="AV127" s="223">
        <f t="shared" si="660"/>
        <v>0.1142857142857143</v>
      </c>
      <c r="AW127" s="159" t="str">
        <f t="shared" si="661"/>
        <v>KR</v>
      </c>
      <c r="AX127" s="104">
        <f t="shared" si="646"/>
        <v>0</v>
      </c>
      <c r="AY127" s="104">
        <f t="shared" si="646"/>
        <v>0</v>
      </c>
      <c r="AZ127" s="104">
        <f t="shared" si="646"/>
        <v>0</v>
      </c>
      <c r="BA127" s="104">
        <f t="shared" si="646"/>
        <v>0</v>
      </c>
      <c r="BB127" s="104">
        <f t="shared" si="646"/>
        <v>0</v>
      </c>
      <c r="BC127" s="104">
        <f t="shared" si="646"/>
        <v>0</v>
      </c>
      <c r="BD127" s="104">
        <f t="shared" si="646"/>
        <v>0</v>
      </c>
      <c r="BE127" s="104">
        <f t="shared" si="646"/>
        <v>0</v>
      </c>
      <c r="BF127" s="104">
        <f t="shared" si="646"/>
        <v>0</v>
      </c>
      <c r="BG127" s="104">
        <f t="shared" si="646"/>
        <v>0</v>
      </c>
      <c r="BH127" s="104">
        <f t="shared" si="646"/>
        <v>0</v>
      </c>
      <c r="BI127" s="104">
        <f t="shared" si="646"/>
        <v>0</v>
      </c>
      <c r="BJ127" s="104">
        <f t="shared" si="646"/>
        <v>0</v>
      </c>
      <c r="BK127" s="104">
        <f t="shared" si="646"/>
        <v>0</v>
      </c>
      <c r="BL127" s="104">
        <f t="shared" si="646"/>
        <v>0</v>
      </c>
      <c r="BM127" s="122">
        <f t="shared" si="646"/>
        <v>0</v>
      </c>
      <c r="BO127" s="222">
        <f t="shared" si="662"/>
        <v>0.28000000000000003</v>
      </c>
      <c r="BP127" s="223">
        <f t="shared" si="662"/>
        <v>0</v>
      </c>
      <c r="BQ127" s="223">
        <f t="shared" si="662"/>
        <v>0.49122807017543857</v>
      </c>
      <c r="BR127" s="159" t="str">
        <f t="shared" si="663"/>
        <v>KR</v>
      </c>
      <c r="BS127" s="104">
        <f t="shared" si="648"/>
        <v>0</v>
      </c>
      <c r="BT127" s="104">
        <f t="shared" si="648"/>
        <v>0</v>
      </c>
      <c r="BU127" s="104">
        <f t="shared" si="648"/>
        <v>0</v>
      </c>
      <c r="BV127" s="104">
        <f t="shared" si="648"/>
        <v>0</v>
      </c>
      <c r="BW127" s="104">
        <f t="shared" si="648"/>
        <v>0</v>
      </c>
      <c r="BX127" s="104">
        <f t="shared" si="648"/>
        <v>0</v>
      </c>
      <c r="BY127" s="104">
        <f t="shared" si="648"/>
        <v>0</v>
      </c>
      <c r="BZ127" s="104">
        <f t="shared" si="648"/>
        <v>0</v>
      </c>
      <c r="CA127" s="104">
        <f t="shared" si="648"/>
        <v>0</v>
      </c>
      <c r="CB127" s="104">
        <f t="shared" si="648"/>
        <v>0</v>
      </c>
      <c r="CC127" s="104">
        <f t="shared" si="648"/>
        <v>0</v>
      </c>
      <c r="CD127" s="104">
        <f t="shared" si="648"/>
        <v>0</v>
      </c>
      <c r="CE127" s="104">
        <f t="shared" si="648"/>
        <v>0</v>
      </c>
      <c r="CF127" s="104">
        <f t="shared" si="648"/>
        <v>0</v>
      </c>
      <c r="CG127" s="104">
        <f t="shared" si="648"/>
        <v>0</v>
      </c>
      <c r="CH127" s="122">
        <f t="shared" si="648"/>
        <v>0</v>
      </c>
      <c r="CJ127" s="222">
        <f t="shared" si="669"/>
        <v>2.6607649312808002E-2</v>
      </c>
      <c r="CK127" s="223">
        <f t="shared" si="669"/>
        <v>0</v>
      </c>
      <c r="CL127" s="223">
        <f t="shared" si="669"/>
        <v>2.6607649312808002E-2</v>
      </c>
      <c r="CM127" s="159" t="str">
        <f t="shared" si="669"/>
        <v>Hungary</v>
      </c>
      <c r="CN127" s="104" t="e">
        <f t="shared" ca="1" si="670"/>
        <v>#NAME?</v>
      </c>
      <c r="CO127" s="104" t="e">
        <f t="shared" ca="1" si="670"/>
        <v>#NAME?</v>
      </c>
      <c r="CP127" s="104" t="e">
        <f t="shared" ca="1" si="670"/>
        <v>#NAME?</v>
      </c>
      <c r="CQ127" s="104" t="e">
        <f t="shared" ca="1" si="670"/>
        <v>#NAME?</v>
      </c>
      <c r="CR127" s="104" t="e">
        <f t="shared" ca="1" si="670"/>
        <v>#NAME?</v>
      </c>
      <c r="CS127" s="104" t="e">
        <f t="shared" ca="1" si="670"/>
        <v>#NAME?</v>
      </c>
      <c r="CT127" s="104" t="e">
        <f t="shared" ca="1" si="670"/>
        <v>#NAME?</v>
      </c>
      <c r="CU127" s="104" t="e">
        <f t="shared" ca="1" si="670"/>
        <v>#NAME?</v>
      </c>
      <c r="CV127" s="104" t="e">
        <f t="shared" ca="1" si="670"/>
        <v>#NAME?</v>
      </c>
      <c r="CW127" s="104" t="e">
        <f t="shared" ca="1" si="670"/>
        <v>#NAME?</v>
      </c>
      <c r="CX127" s="104" t="e">
        <f t="shared" ca="1" si="670"/>
        <v>#NAME?</v>
      </c>
      <c r="CY127" s="104" t="e">
        <f t="shared" ca="1" si="670"/>
        <v>#NAME?</v>
      </c>
      <c r="CZ127" s="104" t="e">
        <f t="shared" ca="1" si="670"/>
        <v>#NAME?</v>
      </c>
      <c r="DA127" s="104" t="e">
        <f t="shared" ca="1" si="670"/>
        <v>#NAME?</v>
      </c>
      <c r="DB127" s="104" t="e">
        <f t="shared" ca="1" si="670"/>
        <v>#NAME?</v>
      </c>
      <c r="DC127" s="122" t="e">
        <f t="shared" ca="1" si="670"/>
        <v>#NAME?</v>
      </c>
      <c r="DE127" s="189">
        <f t="shared" si="649"/>
        <v>0.15</v>
      </c>
      <c r="DF127" s="173">
        <f t="shared" si="649"/>
        <v>0</v>
      </c>
      <c r="DG127" s="173">
        <f t="shared" si="649"/>
        <v>0.25862068965517243</v>
      </c>
      <c r="DH127" s="159" t="str">
        <f t="shared" si="649"/>
        <v>KR</v>
      </c>
      <c r="DI127" s="104">
        <f t="shared" si="650"/>
        <v>0</v>
      </c>
      <c r="DJ127" s="104">
        <f t="shared" si="650"/>
        <v>0</v>
      </c>
      <c r="DK127" s="104">
        <f t="shared" si="650"/>
        <v>0</v>
      </c>
      <c r="DL127" s="104">
        <f t="shared" si="650"/>
        <v>0</v>
      </c>
      <c r="DM127" s="104">
        <f t="shared" si="650"/>
        <v>0</v>
      </c>
      <c r="DN127" s="104">
        <f t="shared" si="650"/>
        <v>0</v>
      </c>
      <c r="DO127" s="104">
        <f t="shared" si="650"/>
        <v>0</v>
      </c>
      <c r="DP127" s="104">
        <f t="shared" si="650"/>
        <v>0</v>
      </c>
      <c r="DQ127" s="104">
        <f t="shared" si="650"/>
        <v>0</v>
      </c>
      <c r="DR127" s="104">
        <f t="shared" si="650"/>
        <v>0</v>
      </c>
      <c r="DS127" s="104">
        <f t="shared" si="650"/>
        <v>0</v>
      </c>
      <c r="DT127" s="104">
        <f t="shared" si="650"/>
        <v>0</v>
      </c>
      <c r="DU127" s="104">
        <f t="shared" si="650"/>
        <v>0</v>
      </c>
      <c r="DV127" s="104">
        <f t="shared" si="650"/>
        <v>0</v>
      </c>
      <c r="DW127" s="104">
        <f t="shared" si="650"/>
        <v>0</v>
      </c>
      <c r="DX127" s="122">
        <f t="shared" si="650"/>
        <v>0</v>
      </c>
      <c r="DZ127" s="189" t="str">
        <f t="shared" si="623"/>
        <v>-</v>
      </c>
      <c r="EA127" s="173">
        <f t="shared" si="623"/>
        <v>0</v>
      </c>
      <c r="EB127" s="173">
        <f t="shared" si="623"/>
        <v>2.6977917967250645E-2</v>
      </c>
      <c r="EC127" s="159" t="str">
        <f>EC119</f>
        <v>KR</v>
      </c>
      <c r="ED127" s="104">
        <f t="shared" si="651"/>
        <v>0</v>
      </c>
      <c r="EE127" s="104">
        <f t="shared" si="651"/>
        <v>0</v>
      </c>
      <c r="EF127" s="104">
        <f t="shared" si="651"/>
        <v>0</v>
      </c>
      <c r="EG127" s="104">
        <f t="shared" si="651"/>
        <v>0</v>
      </c>
      <c r="EH127" s="104">
        <f t="shared" si="651"/>
        <v>0</v>
      </c>
      <c r="EI127" s="104">
        <f t="shared" si="651"/>
        <v>0</v>
      </c>
      <c r="EJ127" s="104">
        <f t="shared" si="651"/>
        <v>0</v>
      </c>
      <c r="EK127" s="104">
        <f t="shared" si="651"/>
        <v>0</v>
      </c>
      <c r="EL127" s="104">
        <f t="shared" si="651"/>
        <v>0</v>
      </c>
      <c r="EM127" s="104">
        <f t="shared" si="651"/>
        <v>0</v>
      </c>
      <c r="EN127" s="104">
        <f t="shared" si="651"/>
        <v>0</v>
      </c>
      <c r="EO127" s="104">
        <f t="shared" si="651"/>
        <v>0</v>
      </c>
      <c r="EP127" s="104">
        <f t="shared" si="651"/>
        <v>0</v>
      </c>
      <c r="EQ127" s="104">
        <f t="shared" si="651"/>
        <v>0</v>
      </c>
      <c r="ER127" s="104">
        <f t="shared" si="651"/>
        <v>0</v>
      </c>
      <c r="ES127" s="122">
        <f t="shared" si="651"/>
        <v>0</v>
      </c>
      <c r="EU127" s="189" t="str">
        <f t="shared" si="626"/>
        <v>-</v>
      </c>
      <c r="EV127" s="173">
        <f t="shared" si="626"/>
        <v>0</v>
      </c>
      <c r="EW127" s="173">
        <f t="shared" si="626"/>
        <v>1.4753449048443543E-2</v>
      </c>
      <c r="EX127" s="159" t="str">
        <f>EX119</f>
        <v>KR</v>
      </c>
      <c r="EY127" s="104">
        <f t="shared" si="665"/>
        <v>0</v>
      </c>
      <c r="EZ127" s="104">
        <f t="shared" si="652"/>
        <v>0</v>
      </c>
      <c r="FA127" s="104">
        <f t="shared" si="652"/>
        <v>0</v>
      </c>
      <c r="FB127" s="104">
        <f t="shared" si="652"/>
        <v>0</v>
      </c>
      <c r="FC127" s="104">
        <f t="shared" si="652"/>
        <v>0</v>
      </c>
      <c r="FD127" s="104">
        <f t="shared" si="652"/>
        <v>0</v>
      </c>
      <c r="FE127" s="104">
        <f t="shared" si="652"/>
        <v>0</v>
      </c>
      <c r="FF127" s="104">
        <f t="shared" si="652"/>
        <v>0</v>
      </c>
      <c r="FG127" s="104">
        <f t="shared" si="652"/>
        <v>0</v>
      </c>
      <c r="FH127" s="104">
        <f t="shared" si="652"/>
        <v>0</v>
      </c>
      <c r="FI127" s="104">
        <f t="shared" si="652"/>
        <v>0</v>
      </c>
      <c r="FJ127" s="104">
        <f t="shared" si="652"/>
        <v>0</v>
      </c>
      <c r="FK127" s="104">
        <f t="shared" si="652"/>
        <v>0</v>
      </c>
      <c r="FL127" s="104">
        <f t="shared" si="652"/>
        <v>0</v>
      </c>
      <c r="FM127" s="104">
        <f t="shared" si="652"/>
        <v>0</v>
      </c>
      <c r="FN127" s="122">
        <f t="shared" si="652"/>
        <v>0</v>
      </c>
      <c r="FP127" s="189">
        <f t="shared" si="653"/>
        <v>0.06</v>
      </c>
      <c r="FQ127" s="173">
        <f t="shared" si="653"/>
        <v>0</v>
      </c>
      <c r="FR127" s="173">
        <f t="shared" si="653"/>
        <v>0.1714285714285714</v>
      </c>
      <c r="FS127" s="159" t="str">
        <f t="shared" si="653"/>
        <v>KR</v>
      </c>
      <c r="FT127" s="104">
        <f t="shared" si="654"/>
        <v>0</v>
      </c>
      <c r="FU127" s="104">
        <f t="shared" si="654"/>
        <v>0</v>
      </c>
      <c r="FV127" s="104">
        <f t="shared" si="654"/>
        <v>0</v>
      </c>
      <c r="FW127" s="104">
        <f t="shared" si="654"/>
        <v>0</v>
      </c>
      <c r="FX127" s="104">
        <f t="shared" si="654"/>
        <v>0</v>
      </c>
      <c r="FY127" s="104">
        <f t="shared" si="654"/>
        <v>0</v>
      </c>
      <c r="FZ127" s="104">
        <f t="shared" si="654"/>
        <v>0</v>
      </c>
      <c r="GA127" s="104">
        <f t="shared" si="654"/>
        <v>0</v>
      </c>
      <c r="GB127" s="104">
        <f t="shared" si="654"/>
        <v>0</v>
      </c>
      <c r="GC127" s="104">
        <f t="shared" si="654"/>
        <v>0</v>
      </c>
      <c r="GD127" s="104">
        <f t="shared" si="654"/>
        <v>0</v>
      </c>
      <c r="GE127" s="104">
        <f t="shared" si="654"/>
        <v>0</v>
      </c>
      <c r="GF127" s="104">
        <f t="shared" si="654"/>
        <v>0</v>
      </c>
      <c r="GG127" s="104">
        <f t="shared" si="654"/>
        <v>0</v>
      </c>
      <c r="GH127" s="104">
        <f t="shared" si="654"/>
        <v>0</v>
      </c>
      <c r="GI127" s="122">
        <f t="shared" si="654"/>
        <v>0</v>
      </c>
      <c r="GK127" s="189" t="str">
        <f t="shared" si="632"/>
        <v>-</v>
      </c>
      <c r="GL127" s="173">
        <f t="shared" si="632"/>
        <v>0</v>
      </c>
      <c r="GM127" s="173">
        <f t="shared" si="632"/>
        <v>2.6977917967250645E-2</v>
      </c>
      <c r="GN127" s="159" t="str">
        <f>GN119</f>
        <v>KR</v>
      </c>
      <c r="GO127" s="104">
        <f t="shared" si="666"/>
        <v>0</v>
      </c>
      <c r="GP127" s="104">
        <f t="shared" si="655"/>
        <v>0</v>
      </c>
      <c r="GQ127" s="104">
        <f t="shared" si="655"/>
        <v>0</v>
      </c>
      <c r="GR127" s="104">
        <f t="shared" si="655"/>
        <v>0</v>
      </c>
      <c r="GS127" s="104">
        <f t="shared" si="655"/>
        <v>0</v>
      </c>
      <c r="GT127" s="104">
        <f t="shared" si="655"/>
        <v>0</v>
      </c>
      <c r="GU127" s="104">
        <f t="shared" si="655"/>
        <v>0</v>
      </c>
      <c r="GV127" s="104">
        <f t="shared" si="655"/>
        <v>0</v>
      </c>
      <c r="GW127" s="104">
        <f t="shared" si="655"/>
        <v>0</v>
      </c>
      <c r="GX127" s="104">
        <f t="shared" si="655"/>
        <v>0</v>
      </c>
      <c r="GY127" s="104">
        <f t="shared" si="655"/>
        <v>0</v>
      </c>
      <c r="GZ127" s="104">
        <f t="shared" si="655"/>
        <v>0</v>
      </c>
      <c r="HA127" s="104">
        <f t="shared" si="655"/>
        <v>0</v>
      </c>
      <c r="HB127" s="104">
        <f t="shared" si="655"/>
        <v>0</v>
      </c>
      <c r="HC127" s="104">
        <f t="shared" si="655"/>
        <v>0</v>
      </c>
      <c r="HD127" s="122">
        <f t="shared" si="655"/>
        <v>0</v>
      </c>
      <c r="HF127" s="189" t="str">
        <f t="shared" si="635"/>
        <v>-</v>
      </c>
      <c r="HG127" s="173">
        <f t="shared" si="635"/>
        <v>0</v>
      </c>
      <c r="HH127" s="173">
        <f t="shared" si="635"/>
        <v>1.4753449048443543E-2</v>
      </c>
      <c r="HI127" s="159" t="str">
        <f>HI119</f>
        <v>KR</v>
      </c>
      <c r="HJ127" s="104">
        <f t="shared" si="667"/>
        <v>0</v>
      </c>
      <c r="HK127" s="104">
        <f t="shared" si="656"/>
        <v>0</v>
      </c>
      <c r="HL127" s="104">
        <f t="shared" si="656"/>
        <v>0</v>
      </c>
      <c r="HM127" s="104">
        <f t="shared" si="656"/>
        <v>0</v>
      </c>
      <c r="HN127" s="104">
        <f t="shared" si="656"/>
        <v>0</v>
      </c>
      <c r="HO127" s="104">
        <f t="shared" si="656"/>
        <v>0</v>
      </c>
      <c r="HP127" s="104">
        <f t="shared" si="656"/>
        <v>0</v>
      </c>
      <c r="HQ127" s="104">
        <f t="shared" si="656"/>
        <v>0</v>
      </c>
      <c r="HR127" s="104">
        <f t="shared" si="656"/>
        <v>0</v>
      </c>
      <c r="HS127" s="104">
        <f t="shared" si="656"/>
        <v>0</v>
      </c>
      <c r="HT127" s="104">
        <f t="shared" si="656"/>
        <v>0</v>
      </c>
      <c r="HU127" s="104">
        <f t="shared" si="656"/>
        <v>0</v>
      </c>
      <c r="HV127" s="104">
        <f t="shared" si="656"/>
        <v>0</v>
      </c>
      <c r="HW127" s="104">
        <f t="shared" si="656"/>
        <v>0</v>
      </c>
      <c r="HX127" s="104">
        <f t="shared" si="656"/>
        <v>0</v>
      </c>
      <c r="HY127" s="122">
        <f t="shared" si="656"/>
        <v>0</v>
      </c>
      <c r="IA127" s="189" t="str">
        <f t="shared" si="638"/>
        <v>-</v>
      </c>
      <c r="IB127" s="173">
        <f t="shared" si="638"/>
        <v>0</v>
      </c>
      <c r="IC127" s="173">
        <f t="shared" si="638"/>
        <v>1.4753449048443543E-2</v>
      </c>
      <c r="ID127" s="159" t="str">
        <f>ID119</f>
        <v>KR</v>
      </c>
      <c r="IE127" s="104">
        <f t="shared" si="668"/>
        <v>0</v>
      </c>
      <c r="IF127" s="104">
        <f t="shared" si="657"/>
        <v>0</v>
      </c>
      <c r="IG127" s="104">
        <f t="shared" si="657"/>
        <v>0</v>
      </c>
      <c r="IH127" s="104">
        <f t="shared" si="657"/>
        <v>0</v>
      </c>
      <c r="II127" s="104">
        <f t="shared" si="657"/>
        <v>0</v>
      </c>
      <c r="IJ127" s="104">
        <f t="shared" si="657"/>
        <v>0</v>
      </c>
      <c r="IK127" s="104">
        <f t="shared" si="657"/>
        <v>0</v>
      </c>
      <c r="IL127" s="104">
        <f t="shared" si="657"/>
        <v>0</v>
      </c>
      <c r="IM127" s="104">
        <f t="shared" si="657"/>
        <v>0</v>
      </c>
      <c r="IN127" s="104">
        <f t="shared" si="657"/>
        <v>0</v>
      </c>
      <c r="IO127" s="104">
        <f t="shared" si="657"/>
        <v>0</v>
      </c>
      <c r="IP127" s="104">
        <f t="shared" si="657"/>
        <v>0</v>
      </c>
      <c r="IQ127" s="104">
        <f t="shared" si="657"/>
        <v>0</v>
      </c>
      <c r="IR127" s="104">
        <f t="shared" si="657"/>
        <v>0</v>
      </c>
      <c r="IS127" s="104">
        <f t="shared" si="657"/>
        <v>0</v>
      </c>
      <c r="IT127" s="104">
        <f t="shared" si="657"/>
        <v>0</v>
      </c>
    </row>
    <row r="128" spans="4:254" x14ac:dyDescent="0.2">
      <c r="D128" s="190">
        <f t="shared" si="641"/>
        <v>0.1</v>
      </c>
      <c r="E128" s="183">
        <f t="shared" si="641"/>
        <v>0</v>
      </c>
      <c r="F128" s="183">
        <f t="shared" si="641"/>
        <v>0.17241379310344829</v>
      </c>
      <c r="G128" s="181" t="str">
        <f t="shared" si="641"/>
        <v>RER</v>
      </c>
      <c r="H128" s="128">
        <f t="shared" si="642"/>
        <v>422.9265896294437</v>
      </c>
      <c r="I128" s="128">
        <f t="shared" si="642"/>
        <v>389.79238162007175</v>
      </c>
      <c r="J128" s="128">
        <f t="shared" si="642"/>
        <v>388.06387851342214</v>
      </c>
      <c r="K128" s="128">
        <f t="shared" si="642"/>
        <v>575.80284777765178</v>
      </c>
      <c r="L128" s="128">
        <f t="shared" si="642"/>
        <v>375.36217124514849</v>
      </c>
      <c r="M128" s="128">
        <f t="shared" si="642"/>
        <v>378.96128006104396</v>
      </c>
      <c r="N128" s="128">
        <f t="shared" si="642"/>
        <v>302.91776952042534</v>
      </c>
      <c r="O128" s="128">
        <f t="shared" si="642"/>
        <v>265.46717454051628</v>
      </c>
      <c r="P128" s="128">
        <f t="shared" si="642"/>
        <v>829.6561598583537</v>
      </c>
      <c r="Q128" s="128">
        <f t="shared" si="642"/>
        <v>764.38184422037909</v>
      </c>
      <c r="R128" s="128">
        <f t="shared" si="642"/>
        <v>761.36391445452171</v>
      </c>
      <c r="S128" s="128">
        <f t="shared" si="642"/>
        <v>1121.5086003050319</v>
      </c>
      <c r="T128" s="128">
        <f t="shared" si="642"/>
        <v>736.15120572957392</v>
      </c>
      <c r="U128" s="128">
        <f t="shared" si="642"/>
        <v>743.39596711236015</v>
      </c>
      <c r="V128" s="128">
        <f t="shared" si="642"/>
        <v>559.29170398237909</v>
      </c>
      <c r="W128" s="129">
        <f t="shared" si="642"/>
        <v>337.42156702370721</v>
      </c>
      <c r="Y128" s="224">
        <f t="shared" si="658"/>
        <v>0</v>
      </c>
      <c r="Z128" s="225">
        <f t="shared" si="658"/>
        <v>0</v>
      </c>
      <c r="AA128" s="225">
        <f t="shared" si="658"/>
        <v>0</v>
      </c>
      <c r="AB128" s="181" t="str">
        <f t="shared" si="659"/>
        <v>RER</v>
      </c>
      <c r="AC128" s="128">
        <f t="shared" si="644"/>
        <v>295.09644292489702</v>
      </c>
      <c r="AD128" s="128">
        <f t="shared" si="644"/>
        <v>301.98656563859566</v>
      </c>
      <c r="AE128" s="128">
        <f t="shared" si="644"/>
        <v>294.61535353407919</v>
      </c>
      <c r="AF128" s="128">
        <f t="shared" si="644"/>
        <v>350.79695611811678</v>
      </c>
      <c r="AG128" s="128">
        <f t="shared" si="644"/>
        <v>299.20959245974842</v>
      </c>
      <c r="AH128" s="128">
        <f t="shared" si="644"/>
        <v>294.18533870187565</v>
      </c>
      <c r="AI128" s="128">
        <f t="shared" si="644"/>
        <v>234.87754612113315</v>
      </c>
      <c r="AJ128" s="128">
        <f t="shared" si="644"/>
        <v>454.88141169919129</v>
      </c>
      <c r="AK128" s="128">
        <f t="shared" si="644"/>
        <v>566.45145392621748</v>
      </c>
      <c r="AL128" s="128">
        <f t="shared" si="644"/>
        <v>579.98374060937465</v>
      </c>
      <c r="AM128" s="128">
        <f t="shared" si="644"/>
        <v>565.90775701193706</v>
      </c>
      <c r="AN128" s="128">
        <f t="shared" si="644"/>
        <v>186.36425444213117</v>
      </c>
      <c r="AO128" s="128">
        <f t="shared" si="644"/>
        <v>574.8293291053559</v>
      </c>
      <c r="AP128" s="128">
        <f t="shared" si="644"/>
        <v>564.98594360727088</v>
      </c>
      <c r="AQ128" s="128">
        <f t="shared" si="644"/>
        <v>363.4816412944312</v>
      </c>
      <c r="AR128" s="129">
        <f t="shared" si="644"/>
        <v>525.18924607263079</v>
      </c>
      <c r="AT128" s="224">
        <f t="shared" si="660"/>
        <v>0.17</v>
      </c>
      <c r="AU128" s="225">
        <f t="shared" si="660"/>
        <v>0</v>
      </c>
      <c r="AV128" s="225">
        <f t="shared" si="660"/>
        <v>0.48571428571428577</v>
      </c>
      <c r="AW128" s="181" t="str">
        <f t="shared" si="661"/>
        <v>RER</v>
      </c>
      <c r="AX128" s="128">
        <f t="shared" si="646"/>
        <v>96.135499843212642</v>
      </c>
      <c r="AY128" s="128">
        <f t="shared" si="646"/>
        <v>94.899825038029945</v>
      </c>
      <c r="AZ128" s="128">
        <f t="shared" si="646"/>
        <v>91.934205505591535</v>
      </c>
      <c r="BA128" s="128">
        <f t="shared" si="646"/>
        <v>161.44091329711739</v>
      </c>
      <c r="BB128" s="128">
        <f t="shared" si="646"/>
        <v>92.181340466628072</v>
      </c>
      <c r="BC128" s="128">
        <f t="shared" si="646"/>
        <v>91.439935583518448</v>
      </c>
      <c r="BD128" s="128">
        <f t="shared" si="646"/>
        <v>311.84977921701085</v>
      </c>
      <c r="BE128" s="128">
        <f t="shared" si="646"/>
        <v>336.03253054122587</v>
      </c>
      <c r="BF128" s="128">
        <f t="shared" si="646"/>
        <v>187.32830046569464</v>
      </c>
      <c r="BG128" s="128">
        <f t="shared" si="646"/>
        <v>184.85695085532922</v>
      </c>
      <c r="BH128" s="128">
        <f t="shared" si="646"/>
        <v>179.17284675148889</v>
      </c>
      <c r="BI128" s="128">
        <f t="shared" si="646"/>
        <v>310.90092962898433</v>
      </c>
      <c r="BJ128" s="128">
        <f t="shared" si="646"/>
        <v>179.66711667356196</v>
      </c>
      <c r="BK128" s="128">
        <f t="shared" si="646"/>
        <v>177.93717194630619</v>
      </c>
      <c r="BL128" s="128">
        <f t="shared" si="646"/>
        <v>599.72195406073592</v>
      </c>
      <c r="BM128" s="129">
        <f t="shared" si="646"/>
        <v>509.06197468997635</v>
      </c>
      <c r="BO128" s="224">
        <f t="shared" si="662"/>
        <v>0.02</v>
      </c>
      <c r="BP128" s="225">
        <f t="shared" si="662"/>
        <v>0</v>
      </c>
      <c r="BQ128" s="225">
        <f t="shared" si="662"/>
        <v>3.5087719298245612E-2</v>
      </c>
      <c r="BR128" s="181" t="str">
        <f t="shared" si="663"/>
        <v>RER</v>
      </c>
      <c r="BS128" s="128">
        <f t="shared" si="648"/>
        <v>7.6318365155095407</v>
      </c>
      <c r="BT128" s="128">
        <f t="shared" si="648"/>
        <v>9.1918759570526785</v>
      </c>
      <c r="BU128" s="128">
        <f t="shared" si="648"/>
        <v>6.8533613882444504</v>
      </c>
      <c r="BV128" s="128">
        <f t="shared" si="648"/>
        <v>11.840467672286429</v>
      </c>
      <c r="BW128" s="128">
        <f t="shared" si="648"/>
        <v>8.6651695713435597</v>
      </c>
      <c r="BX128" s="128">
        <f t="shared" si="648"/>
        <v>6.7699533388946183</v>
      </c>
      <c r="BY128" s="128">
        <f t="shared" si="648"/>
        <v>49.076195175384903</v>
      </c>
      <c r="BZ128" s="128">
        <f t="shared" si="648"/>
        <v>68.588531233163906</v>
      </c>
      <c r="CA128" s="128">
        <f t="shared" si="648"/>
        <v>14.5130005868706</v>
      </c>
      <c r="CB128" s="128">
        <f t="shared" si="648"/>
        <v>17.483253899828473</v>
      </c>
      <c r="CC128" s="128">
        <f t="shared" si="648"/>
        <v>13.039458381690251</v>
      </c>
      <c r="CD128" s="128">
        <f t="shared" si="648"/>
        <v>19.734112787144053</v>
      </c>
      <c r="CE128" s="128">
        <f t="shared" si="648"/>
        <v>16.480812714124017</v>
      </c>
      <c r="CF128" s="128">
        <f t="shared" si="648"/>
        <v>12.872642282990594</v>
      </c>
      <c r="CG128" s="128">
        <f t="shared" si="648"/>
        <v>68.950497288369164</v>
      </c>
      <c r="CH128" s="129">
        <f t="shared" si="648"/>
        <v>89.966511887802966</v>
      </c>
      <c r="CJ128" s="222">
        <f t="shared" si="669"/>
        <v>6.8727063945112937E-2</v>
      </c>
      <c r="CK128" s="223">
        <f t="shared" si="669"/>
        <v>7.5821578605297549E-2</v>
      </c>
      <c r="CL128" s="223">
        <f t="shared" si="669"/>
        <v>6.8727063945112937E-2</v>
      </c>
      <c r="CM128" s="159" t="str">
        <f t="shared" si="669"/>
        <v>MI, US</v>
      </c>
      <c r="CN128" s="104" t="e">
        <f t="shared" ca="1" si="670"/>
        <v>#NAME?</v>
      </c>
      <c r="CO128" s="104" t="e">
        <f t="shared" ca="1" si="670"/>
        <v>#NAME?</v>
      </c>
      <c r="CP128" s="104" t="e">
        <f t="shared" ca="1" si="670"/>
        <v>#NAME?</v>
      </c>
      <c r="CQ128" s="104" t="e">
        <f t="shared" ca="1" si="670"/>
        <v>#NAME?</v>
      </c>
      <c r="CR128" s="104" t="e">
        <f t="shared" ca="1" si="670"/>
        <v>#NAME?</v>
      </c>
      <c r="CS128" s="104" t="e">
        <f t="shared" ca="1" si="670"/>
        <v>#NAME?</v>
      </c>
      <c r="CT128" s="104" t="e">
        <f t="shared" ca="1" si="670"/>
        <v>#NAME?</v>
      </c>
      <c r="CU128" s="104" t="e">
        <f t="shared" ca="1" si="670"/>
        <v>#NAME?</v>
      </c>
      <c r="CV128" s="104" t="e">
        <f t="shared" ca="1" si="670"/>
        <v>#NAME?</v>
      </c>
      <c r="CW128" s="104" t="e">
        <f t="shared" ca="1" si="670"/>
        <v>#NAME?</v>
      </c>
      <c r="CX128" s="104" t="e">
        <f t="shared" ca="1" si="670"/>
        <v>#NAME?</v>
      </c>
      <c r="CY128" s="104" t="e">
        <f t="shared" ca="1" si="670"/>
        <v>#NAME?</v>
      </c>
      <c r="CZ128" s="104" t="e">
        <f t="shared" ca="1" si="670"/>
        <v>#NAME?</v>
      </c>
      <c r="DA128" s="104" t="e">
        <f t="shared" ca="1" si="670"/>
        <v>#NAME?</v>
      </c>
      <c r="DB128" s="104" t="e">
        <f t="shared" ca="1" si="670"/>
        <v>#NAME?</v>
      </c>
      <c r="DC128" s="122" t="e">
        <f t="shared" ca="1" si="670"/>
        <v>#NAME?</v>
      </c>
      <c r="DE128" s="190">
        <f t="shared" si="649"/>
        <v>0.1</v>
      </c>
      <c r="DF128" s="183">
        <f t="shared" si="649"/>
        <v>0</v>
      </c>
      <c r="DG128" s="183">
        <f t="shared" si="649"/>
        <v>0.17241379310344829</v>
      </c>
      <c r="DH128" s="181" t="str">
        <f t="shared" si="649"/>
        <v>RER</v>
      </c>
      <c r="DI128" s="128">
        <f t="shared" si="650"/>
        <v>24.188334311450994</v>
      </c>
      <c r="DJ128" s="128">
        <f t="shared" si="650"/>
        <v>23.854702114051669</v>
      </c>
      <c r="DK128" s="128">
        <f t="shared" si="650"/>
        <v>21.769500880305898</v>
      </c>
      <c r="DL128" s="128">
        <f t="shared" si="650"/>
        <v>35.099149767025764</v>
      </c>
      <c r="DM128" s="128">
        <f t="shared" si="650"/>
        <v>22.52017332445438</v>
      </c>
      <c r="DN128" s="128">
        <f t="shared" si="650"/>
        <v>21.519276732256408</v>
      </c>
      <c r="DO128" s="128">
        <f t="shared" si="650"/>
        <v>90.992824064717581</v>
      </c>
      <c r="DP128" s="128">
        <f t="shared" si="650"/>
        <v>189.9221200847517</v>
      </c>
      <c r="DQ128" s="128">
        <f t="shared" si="650"/>
        <v>45.457386895657919</v>
      </c>
      <c r="DR128" s="128">
        <f t="shared" si="650"/>
        <v>44.706714451509434</v>
      </c>
      <c r="DS128" s="128">
        <f t="shared" si="650"/>
        <v>40.869944181417203</v>
      </c>
      <c r="DT128" s="128">
        <f t="shared" si="650"/>
        <v>58.498582945042941</v>
      </c>
      <c r="DU128" s="128">
        <f t="shared" si="650"/>
        <v>42.204472971014496</v>
      </c>
      <c r="DV128" s="128">
        <f t="shared" si="650"/>
        <v>40.369495885318223</v>
      </c>
      <c r="DW128" s="128">
        <f t="shared" si="650"/>
        <v>127.64723072487149</v>
      </c>
      <c r="DX128" s="129">
        <f t="shared" si="650"/>
        <v>182.36752999747281</v>
      </c>
      <c r="DZ128" s="190" t="str">
        <f t="shared" si="623"/>
        <v>-</v>
      </c>
      <c r="EA128" s="183">
        <f t="shared" si="623"/>
        <v>0</v>
      </c>
      <c r="EB128" s="183">
        <f t="shared" si="623"/>
        <v>6.6590625324578406E-2</v>
      </c>
      <c r="EC128" s="181" t="str">
        <f>EC120</f>
        <v>RER</v>
      </c>
      <c r="ED128" s="128">
        <f t="shared" si="651"/>
        <v>29.806252542349579</v>
      </c>
      <c r="EE128" s="128">
        <f t="shared" si="651"/>
        <v>30.078181895000355</v>
      </c>
      <c r="EF128" s="128">
        <f t="shared" si="651"/>
        <v>29.009066003401212</v>
      </c>
      <c r="EG128" s="128">
        <f t="shared" si="651"/>
        <v>10.522637654709177</v>
      </c>
      <c r="EH128" s="128">
        <f t="shared" si="651"/>
        <v>29.649409822137503</v>
      </c>
      <c r="EI128" s="128">
        <f t="shared" si="651"/>
        <v>28.767187108716001</v>
      </c>
      <c r="EJ128" s="128">
        <f t="shared" si="651"/>
        <v>54.735342329595071</v>
      </c>
      <c r="EK128" s="128">
        <f t="shared" si="651"/>
        <v>79.094694062183081</v>
      </c>
      <c r="EL128" s="128">
        <f t="shared" si="651"/>
        <v>46.863986006375882</v>
      </c>
      <c r="EM128" s="128">
        <f t="shared" si="651"/>
        <v>46.932149288519227</v>
      </c>
      <c r="EN128" s="128">
        <f t="shared" si="651"/>
        <v>45.330511925577774</v>
      </c>
      <c r="EO128" s="128">
        <f t="shared" si="651"/>
        <v>19.070881497612323</v>
      </c>
      <c r="EP128" s="128">
        <f t="shared" si="651"/>
        <v>46.072818192268606</v>
      </c>
      <c r="EQ128" s="128">
        <f t="shared" si="651"/>
        <v>44.892984437693656</v>
      </c>
      <c r="ER128" s="128">
        <f t="shared" si="651"/>
        <v>87.87700216419708</v>
      </c>
      <c r="ES128" s="129">
        <f t="shared" si="651"/>
        <v>115.72057967186124</v>
      </c>
      <c r="EU128" s="190" t="str">
        <f t="shared" si="626"/>
        <v>-</v>
      </c>
      <c r="EV128" s="183">
        <f t="shared" si="626"/>
        <v>0</v>
      </c>
      <c r="EW128" s="183">
        <f t="shared" si="626"/>
        <v>7.8815094243385508E-2</v>
      </c>
      <c r="EX128" s="181" t="str">
        <f>EX120</f>
        <v>RER</v>
      </c>
      <c r="EY128" s="128">
        <f t="shared" si="665"/>
        <v>288.06202541909585</v>
      </c>
      <c r="EZ128" s="128">
        <f t="shared" si="652"/>
        <v>288.47857240689996</v>
      </c>
      <c r="FA128" s="128">
        <f t="shared" si="652"/>
        <v>282.98546550432383</v>
      </c>
      <c r="FB128" s="128">
        <f t="shared" si="652"/>
        <v>87.532627653674339</v>
      </c>
      <c r="FC128" s="128">
        <f t="shared" si="652"/>
        <v>284.7299083756962</v>
      </c>
      <c r="FD128" s="128">
        <f t="shared" si="652"/>
        <v>283.0887339524707</v>
      </c>
      <c r="FE128" s="128">
        <f t="shared" si="652"/>
        <v>349.42047206293677</v>
      </c>
      <c r="FF128" s="128">
        <f t="shared" si="652"/>
        <v>832.10141825621167</v>
      </c>
      <c r="FG128" s="128">
        <f t="shared" si="652"/>
        <v>393.13904519588294</v>
      </c>
      <c r="FH128" s="128">
        <f t="shared" si="652"/>
        <v>394.25371665175766</v>
      </c>
      <c r="FI128" s="128">
        <f t="shared" si="652"/>
        <v>385.12016509991639</v>
      </c>
      <c r="FJ128" s="128">
        <f t="shared" si="652"/>
        <v>162.04534710126771</v>
      </c>
      <c r="FK128" s="128">
        <f t="shared" si="652"/>
        <v>388.32994882929034</v>
      </c>
      <c r="FL128" s="128">
        <f t="shared" si="652"/>
        <v>384.78856056366806</v>
      </c>
      <c r="FM128" s="128">
        <f t="shared" si="652"/>
        <v>493.70022167234026</v>
      </c>
      <c r="FN128" s="129">
        <f t="shared" si="652"/>
        <v>938.95343859911566</v>
      </c>
      <c r="FP128" s="190">
        <f t="shared" si="653"/>
        <v>0</v>
      </c>
      <c r="FQ128" s="183">
        <f t="shared" si="653"/>
        <v>0</v>
      </c>
      <c r="FR128" s="183">
        <f t="shared" si="653"/>
        <v>0</v>
      </c>
      <c r="FS128" s="181" t="str">
        <f t="shared" si="653"/>
        <v>RER</v>
      </c>
      <c r="FT128" s="128">
        <f t="shared" si="654"/>
        <v>58.12614283579336</v>
      </c>
      <c r="FU128" s="128">
        <f t="shared" si="654"/>
        <v>57.20350564792362</v>
      </c>
      <c r="FV128" s="128">
        <f t="shared" si="654"/>
        <v>52.405792271001005</v>
      </c>
      <c r="FW128" s="128">
        <f t="shared" si="654"/>
        <v>80.419363887695852</v>
      </c>
      <c r="FX128" s="128">
        <f t="shared" si="654"/>
        <v>54.066539209166521</v>
      </c>
      <c r="FY128" s="128">
        <f t="shared" si="654"/>
        <v>51.852209958279161</v>
      </c>
      <c r="FZ128" s="128">
        <f t="shared" si="654"/>
        <v>167.4713271987209</v>
      </c>
      <c r="GA128" s="128">
        <f t="shared" si="654"/>
        <v>349.01088769490514</v>
      </c>
      <c r="GB128" s="128">
        <f t="shared" si="654"/>
        <v>107.39496866803725</v>
      </c>
      <c r="GC128" s="128">
        <f t="shared" si="654"/>
        <v>105.73422172987173</v>
      </c>
      <c r="GD128" s="128">
        <f t="shared" si="654"/>
        <v>96.876904726322294</v>
      </c>
      <c r="GE128" s="128">
        <f t="shared" si="654"/>
        <v>37.529036480924731</v>
      </c>
      <c r="GF128" s="128">
        <f t="shared" si="654"/>
        <v>100.01387116507938</v>
      </c>
      <c r="GG128" s="128">
        <f t="shared" si="654"/>
        <v>95.769740100878593</v>
      </c>
      <c r="GH128" s="128">
        <f t="shared" si="654"/>
        <v>235.05515063840809</v>
      </c>
      <c r="GI128" s="129">
        <f t="shared" si="654"/>
        <v>335.07824021356817</v>
      </c>
      <c r="GK128" s="190" t="str">
        <f t="shared" si="632"/>
        <v>-</v>
      </c>
      <c r="GL128" s="183">
        <f t="shared" si="632"/>
        <v>0</v>
      </c>
      <c r="GM128" s="183">
        <f t="shared" si="632"/>
        <v>6.6590625324578406E-2</v>
      </c>
      <c r="GN128" s="181" t="str">
        <f>GN120</f>
        <v>RER</v>
      </c>
      <c r="GO128" s="128">
        <f t="shared" si="666"/>
        <v>37.894027358935588</v>
      </c>
      <c r="GP128" s="128">
        <f t="shared" si="655"/>
        <v>38.099973159799362</v>
      </c>
      <c r="GQ128" s="128">
        <f t="shared" si="655"/>
        <v>36.864298354616672</v>
      </c>
      <c r="GR128" s="128">
        <f t="shared" si="655"/>
        <v>2.6790116262363428</v>
      </c>
      <c r="GS128" s="128">
        <f t="shared" si="655"/>
        <v>37.27618995634424</v>
      </c>
      <c r="GT128" s="128">
        <f t="shared" si="655"/>
        <v>36.864298354616672</v>
      </c>
      <c r="GU128" s="128">
        <f t="shared" si="655"/>
        <v>55.266435786307078</v>
      </c>
      <c r="GV128" s="128">
        <f t="shared" si="655"/>
        <v>52.651437056783308</v>
      </c>
      <c r="GW128" s="128">
        <f t="shared" si="655"/>
        <v>56.017257834948239</v>
      </c>
      <c r="GX128" s="128">
        <f t="shared" si="655"/>
        <v>56.223203635812034</v>
      </c>
      <c r="GY128" s="128">
        <f t="shared" si="655"/>
        <v>54.781583029765571</v>
      </c>
      <c r="GZ128" s="128">
        <f t="shared" si="655"/>
        <v>9.5678986651297944</v>
      </c>
      <c r="HA128" s="128">
        <f t="shared" si="655"/>
        <v>55.399420432356912</v>
      </c>
      <c r="HB128" s="128">
        <f t="shared" si="655"/>
        <v>54.575637228901783</v>
      </c>
      <c r="HC128" s="128">
        <f t="shared" si="655"/>
        <v>78.347604815212804</v>
      </c>
      <c r="HD128" s="129">
        <f t="shared" si="655"/>
        <v>69.062072808881439</v>
      </c>
      <c r="HF128" s="190" t="str">
        <f t="shared" si="635"/>
        <v>-</v>
      </c>
      <c r="HG128" s="183">
        <f t="shared" si="635"/>
        <v>0</v>
      </c>
      <c r="HH128" s="183">
        <f t="shared" si="635"/>
        <v>7.8815094243385508E-2</v>
      </c>
      <c r="HI128" s="181" t="str">
        <f>HI120</f>
        <v>RER</v>
      </c>
      <c r="HJ128" s="128">
        <f t="shared" si="667"/>
        <v>13.703976832477384</v>
      </c>
      <c r="HK128" s="128">
        <f t="shared" si="656"/>
        <v>13.523774256721575</v>
      </c>
      <c r="HL128" s="128">
        <f t="shared" si="656"/>
        <v>13.892760483269182</v>
      </c>
      <c r="HM128" s="128">
        <f t="shared" si="656"/>
        <v>12.657085678086499</v>
      </c>
      <c r="HN128" s="128">
        <f t="shared" si="656"/>
        <v>13.703976832477384</v>
      </c>
      <c r="HO128" s="128">
        <f t="shared" si="656"/>
        <v>13.901341558305171</v>
      </c>
      <c r="HP128" s="128">
        <f t="shared" si="656"/>
        <v>28.967381538927359</v>
      </c>
      <c r="HQ128" s="128">
        <f t="shared" si="656"/>
        <v>28.488976203986464</v>
      </c>
      <c r="HR128" s="128">
        <f t="shared" si="656"/>
        <v>22.41376799400809</v>
      </c>
      <c r="HS128" s="128">
        <f t="shared" si="656"/>
        <v>22.405186918972099</v>
      </c>
      <c r="HT128" s="128">
        <f t="shared" si="656"/>
        <v>22.782754220555699</v>
      </c>
      <c r="HU128" s="128">
        <f t="shared" si="656"/>
        <v>12.657085678086499</v>
      </c>
      <c r="HV128" s="128">
        <f t="shared" si="656"/>
        <v>22.41376799400809</v>
      </c>
      <c r="HW128" s="128">
        <f t="shared" si="656"/>
        <v>22.782754220555699</v>
      </c>
      <c r="HX128" s="128">
        <f t="shared" si="656"/>
        <v>35.071187793591598</v>
      </c>
      <c r="HY128" s="129">
        <f t="shared" si="656"/>
        <v>33.383377340516148</v>
      </c>
      <c r="IA128" s="190" t="str">
        <f t="shared" si="638"/>
        <v>-</v>
      </c>
      <c r="IB128" s="183">
        <f t="shared" si="638"/>
        <v>0</v>
      </c>
      <c r="IC128" s="183">
        <f t="shared" si="638"/>
        <v>7.8815094243385508E-2</v>
      </c>
      <c r="ID128" s="181" t="str">
        <f>ID120</f>
        <v>RER</v>
      </c>
      <c r="IE128" s="104">
        <f t="shared" si="668"/>
        <v>9.5593175900938032</v>
      </c>
      <c r="IF128" s="104">
        <f t="shared" si="657"/>
        <v>9.6279661903817306</v>
      </c>
      <c r="IG128" s="104">
        <f t="shared" si="657"/>
        <v>9.2933042639780865</v>
      </c>
      <c r="IH128" s="104">
        <f t="shared" si="657"/>
        <v>0</v>
      </c>
      <c r="II128" s="104">
        <f t="shared" si="657"/>
        <v>9.456344689661913</v>
      </c>
      <c r="IJ128" s="104">
        <f t="shared" si="657"/>
        <v>9.2160745886541697</v>
      </c>
      <c r="IK128" s="104">
        <f t="shared" si="657"/>
        <v>12.262356226430921</v>
      </c>
      <c r="IL128" s="104">
        <f t="shared" si="657"/>
        <v>13.705208562179765</v>
      </c>
      <c r="IM128" s="104">
        <f t="shared" si="657"/>
        <v>15.89215096665505</v>
      </c>
      <c r="IN128" s="104">
        <f t="shared" si="657"/>
        <v>16.072353542410855</v>
      </c>
      <c r="IO128" s="104">
        <f t="shared" si="657"/>
        <v>15.342962164351635</v>
      </c>
      <c r="IP128" s="104">
        <f t="shared" si="657"/>
        <v>0</v>
      </c>
      <c r="IQ128" s="104">
        <f t="shared" si="657"/>
        <v>15.720529465935233</v>
      </c>
      <c r="IR128" s="104">
        <f t="shared" si="657"/>
        <v>15.188502813703799</v>
      </c>
      <c r="IS128" s="104">
        <f t="shared" si="657"/>
        <v>21.409782214797165</v>
      </c>
      <c r="IT128" s="104">
        <f t="shared" si="657"/>
        <v>21.073066920617642</v>
      </c>
    </row>
    <row r="129" spans="4:254" x14ac:dyDescent="0.2">
      <c r="D129" s="204"/>
      <c r="E129" s="209"/>
      <c r="F129" s="209"/>
      <c r="G129" s="157"/>
      <c r="H129" s="161" t="str">
        <f>I3</f>
        <v>RER</v>
      </c>
      <c r="I129" s="161"/>
      <c r="J129" s="161"/>
      <c r="K129" s="161"/>
      <c r="L129" s="161"/>
      <c r="M129" s="161"/>
      <c r="N129" s="161"/>
      <c r="O129" s="161"/>
      <c r="P129" s="161"/>
      <c r="Q129" s="161"/>
      <c r="R129" s="161"/>
      <c r="S129" s="161"/>
      <c r="T129" s="161"/>
      <c r="U129" s="161"/>
      <c r="V129" s="161"/>
      <c r="W129" s="162"/>
      <c r="Y129" s="204"/>
      <c r="Z129" s="209"/>
      <c r="AA129" s="209"/>
      <c r="AB129" s="221"/>
      <c r="AC129" s="161" t="str">
        <f>H129</f>
        <v>RER</v>
      </c>
      <c r="AD129" s="161"/>
      <c r="AE129" s="161"/>
      <c r="AF129" s="161"/>
      <c r="AG129" s="161"/>
      <c r="AH129" s="161"/>
      <c r="AI129" s="161"/>
      <c r="AJ129" s="161"/>
      <c r="AK129" s="161"/>
      <c r="AL129" s="161"/>
      <c r="AM129" s="161"/>
      <c r="AN129" s="161"/>
      <c r="AO129" s="161"/>
      <c r="AP129" s="161"/>
      <c r="AQ129" s="161"/>
      <c r="AR129" s="162"/>
      <c r="AT129" s="204"/>
      <c r="AU129" s="209"/>
      <c r="AV129" s="209"/>
      <c r="AW129" s="221"/>
      <c r="AX129" s="161" t="str">
        <f>AC129</f>
        <v>RER</v>
      </c>
      <c r="AY129" s="161"/>
      <c r="AZ129" s="161"/>
      <c r="BA129" s="161"/>
      <c r="BB129" s="161"/>
      <c r="BC129" s="161"/>
      <c r="BD129" s="161"/>
      <c r="BE129" s="161"/>
      <c r="BF129" s="161"/>
      <c r="BG129" s="161"/>
      <c r="BH129" s="161"/>
      <c r="BI129" s="161"/>
      <c r="BJ129" s="161"/>
      <c r="BK129" s="161"/>
      <c r="BL129" s="161"/>
      <c r="BM129" s="162"/>
      <c r="BO129" s="204"/>
      <c r="BP129" s="209"/>
      <c r="BQ129" s="209"/>
      <c r="BR129" s="221"/>
      <c r="BS129" s="161" t="str">
        <f>AX129</f>
        <v>RER</v>
      </c>
      <c r="BT129" s="161"/>
      <c r="BU129" s="161"/>
      <c r="BV129" s="161"/>
      <c r="BW129" s="161"/>
      <c r="BX129" s="161"/>
      <c r="BY129" s="161"/>
      <c r="BZ129" s="161"/>
      <c r="CA129" s="161"/>
      <c r="CB129" s="161"/>
      <c r="CC129" s="161"/>
      <c r="CD129" s="161"/>
      <c r="CE129" s="161"/>
      <c r="CF129" s="161"/>
      <c r="CG129" s="161"/>
      <c r="CH129" s="162"/>
      <c r="CJ129" s="222">
        <f t="shared" si="669"/>
        <v>1.4753449048443543E-2</v>
      </c>
      <c r="CK129" s="223">
        <f t="shared" si="669"/>
        <v>0</v>
      </c>
      <c r="CL129" s="223">
        <f t="shared" si="669"/>
        <v>1.4753449048443543E-2</v>
      </c>
      <c r="CM129" s="159" t="str">
        <f t="shared" si="669"/>
        <v>Korea</v>
      </c>
      <c r="CN129" s="104" t="e">
        <f t="shared" ca="1" si="670"/>
        <v>#NAME?</v>
      </c>
      <c r="CO129" s="104" t="e">
        <f t="shared" ca="1" si="670"/>
        <v>#NAME?</v>
      </c>
      <c r="CP129" s="104" t="e">
        <f t="shared" ca="1" si="670"/>
        <v>#NAME?</v>
      </c>
      <c r="CQ129" s="104" t="e">
        <f t="shared" ca="1" si="670"/>
        <v>#NAME?</v>
      </c>
      <c r="CR129" s="104" t="e">
        <f t="shared" ca="1" si="670"/>
        <v>#NAME?</v>
      </c>
      <c r="CS129" s="104" t="e">
        <f t="shared" ca="1" si="670"/>
        <v>#NAME?</v>
      </c>
      <c r="CT129" s="104" t="e">
        <f t="shared" ca="1" si="670"/>
        <v>#NAME?</v>
      </c>
      <c r="CU129" s="104" t="e">
        <f t="shared" ca="1" si="670"/>
        <v>#NAME?</v>
      </c>
      <c r="CV129" s="104" t="e">
        <f t="shared" ca="1" si="670"/>
        <v>#NAME?</v>
      </c>
      <c r="CW129" s="104" t="e">
        <f t="shared" ca="1" si="670"/>
        <v>#NAME?</v>
      </c>
      <c r="CX129" s="104" t="e">
        <f t="shared" ca="1" si="670"/>
        <v>#NAME?</v>
      </c>
      <c r="CY129" s="104" t="e">
        <f t="shared" ca="1" si="670"/>
        <v>#NAME?</v>
      </c>
      <c r="CZ129" s="104" t="e">
        <f t="shared" ca="1" si="670"/>
        <v>#NAME?</v>
      </c>
      <c r="DA129" s="104" t="e">
        <f t="shared" ca="1" si="670"/>
        <v>#NAME?</v>
      </c>
      <c r="DB129" s="104" t="e">
        <f t="shared" ca="1" si="670"/>
        <v>#NAME?</v>
      </c>
      <c r="DC129" s="122" t="e">
        <f t="shared" ca="1" si="670"/>
        <v>#NAME?</v>
      </c>
      <c r="DE129" s="204"/>
      <c r="DF129" s="209"/>
      <c r="DG129" s="209"/>
      <c r="DH129" s="157"/>
      <c r="DI129" s="161" t="str">
        <f>D8</f>
        <v>RER</v>
      </c>
      <c r="DJ129" s="161"/>
      <c r="DK129" s="161"/>
      <c r="DL129" s="161"/>
      <c r="DM129" s="161"/>
      <c r="DN129" s="161"/>
      <c r="DO129" s="161"/>
      <c r="DP129" s="161"/>
      <c r="DQ129" s="161"/>
      <c r="DR129" s="161"/>
      <c r="DS129" s="161"/>
      <c r="DT129" s="161"/>
      <c r="DU129" s="161"/>
      <c r="DV129" s="161"/>
      <c r="DW129" s="161"/>
      <c r="DX129" s="162"/>
      <c r="DY129" s="186"/>
      <c r="DZ129" s="204"/>
      <c r="EA129" s="209"/>
      <c r="EB129" s="209"/>
      <c r="EC129" s="157"/>
      <c r="ED129" s="161" t="str">
        <f>CN134</f>
        <v>TN, US</v>
      </c>
      <c r="EE129" s="161"/>
      <c r="EF129" s="161"/>
      <c r="EG129" s="161"/>
      <c r="EH129" s="161"/>
      <c r="EI129" s="161"/>
      <c r="EJ129" s="161"/>
      <c r="EK129" s="161"/>
      <c r="EL129" s="161"/>
      <c r="EM129" s="161"/>
      <c r="EN129" s="161"/>
      <c r="EO129" s="161"/>
      <c r="EP129" s="161"/>
      <c r="EQ129" s="161"/>
      <c r="ER129" s="161"/>
      <c r="ES129" s="162"/>
      <c r="EU129" s="204"/>
      <c r="EV129" s="209"/>
      <c r="EW129" s="209"/>
      <c r="EX129" s="157"/>
      <c r="EY129" s="161" t="str">
        <f>CM97</f>
        <v>Poland</v>
      </c>
      <c r="EZ129" s="161"/>
      <c r="FA129" s="161"/>
      <c r="FB129" s="161"/>
      <c r="FC129" s="161"/>
      <c r="FD129" s="161"/>
      <c r="FE129" s="161"/>
      <c r="FF129" s="161"/>
      <c r="FG129" s="161"/>
      <c r="FH129" s="161"/>
      <c r="FI129" s="161"/>
      <c r="FJ129" s="161"/>
      <c r="FK129" s="161"/>
      <c r="FL129" s="161"/>
      <c r="FM129" s="161"/>
      <c r="FN129" s="162"/>
      <c r="FP129" s="204"/>
      <c r="FQ129" s="209"/>
      <c r="FR129" s="209"/>
      <c r="FS129" s="157"/>
      <c r="FT129" s="161" t="str">
        <f>DI129</f>
        <v>RER</v>
      </c>
      <c r="FU129" s="161"/>
      <c r="FV129" s="161"/>
      <c r="FW129" s="161"/>
      <c r="FX129" s="161"/>
      <c r="FY129" s="161"/>
      <c r="FZ129" s="161"/>
      <c r="GA129" s="161"/>
      <c r="GB129" s="161"/>
      <c r="GC129" s="161"/>
      <c r="GD129" s="161"/>
      <c r="GE129" s="161"/>
      <c r="GF129" s="161"/>
      <c r="GG129" s="161"/>
      <c r="GH129" s="161"/>
      <c r="GI129" s="162"/>
      <c r="GK129" s="204"/>
      <c r="GL129" s="209"/>
      <c r="GM129" s="209"/>
      <c r="GN129" s="157"/>
      <c r="GO129" s="161" t="str">
        <f>ED129</f>
        <v>TN, US</v>
      </c>
      <c r="GP129" s="161"/>
      <c r="GQ129" s="161"/>
      <c r="GR129" s="161"/>
      <c r="GS129" s="161"/>
      <c r="GT129" s="161"/>
      <c r="GU129" s="161"/>
      <c r="GV129" s="161"/>
      <c r="GW129" s="161"/>
      <c r="GX129" s="161"/>
      <c r="GY129" s="161"/>
      <c r="GZ129" s="161"/>
      <c r="HA129" s="161"/>
      <c r="HB129" s="161"/>
      <c r="HC129" s="161"/>
      <c r="HD129" s="162"/>
      <c r="HF129" s="204"/>
      <c r="HG129" s="209"/>
      <c r="HH129" s="209"/>
      <c r="HI129" s="157"/>
      <c r="HJ129" s="161" t="str">
        <f>EY129</f>
        <v>Poland</v>
      </c>
      <c r="HK129" s="161"/>
      <c r="HL129" s="161"/>
      <c r="HM129" s="161"/>
      <c r="HN129" s="161"/>
      <c r="HO129" s="161"/>
      <c r="HP129" s="161"/>
      <c r="HQ129" s="161"/>
      <c r="HR129" s="161"/>
      <c r="HS129" s="161"/>
      <c r="HT129" s="161"/>
      <c r="HU129" s="161"/>
      <c r="HV129" s="161"/>
      <c r="HW129" s="161"/>
      <c r="HX129" s="161"/>
      <c r="HY129" s="162"/>
      <c r="IA129" s="204"/>
      <c r="IB129" s="209"/>
      <c r="IC129" s="209"/>
      <c r="ID129" s="157"/>
      <c r="IE129" s="161" t="str">
        <f>HJ129</f>
        <v>Poland</v>
      </c>
      <c r="IF129" s="161"/>
      <c r="IG129" s="161"/>
      <c r="IH129" s="161"/>
      <c r="II129" s="161"/>
      <c r="IJ129" s="161"/>
      <c r="IK129" s="161"/>
      <c r="IL129" s="161"/>
      <c r="IM129" s="161"/>
      <c r="IN129" s="161"/>
      <c r="IO129" s="161"/>
      <c r="IP129" s="161"/>
      <c r="IQ129" s="161"/>
      <c r="IR129" s="161"/>
      <c r="IS129" s="161"/>
      <c r="IT129" s="162"/>
    </row>
    <row r="130" spans="4:254" x14ac:dyDescent="0.2">
      <c r="D130" s="120"/>
      <c r="G130" s="159" t="str">
        <f>G122</f>
        <v>Sea (km)</v>
      </c>
      <c r="H130" s="170" t="str">
        <f>H122</f>
        <v>BEV-100 PC</v>
      </c>
      <c r="I130" s="170"/>
      <c r="J130" s="170"/>
      <c r="K130" s="170"/>
      <c r="L130" s="170"/>
      <c r="M130" s="170"/>
      <c r="N130" s="170"/>
      <c r="O130" s="170"/>
      <c r="P130" s="170" t="str">
        <f>P122</f>
        <v>BEV-200 PC</v>
      </c>
      <c r="Q130" s="170"/>
      <c r="R130" s="170"/>
      <c r="S130" s="170"/>
      <c r="T130" s="170"/>
      <c r="U130" s="170"/>
      <c r="V130" s="170"/>
      <c r="W130" s="171"/>
      <c r="Y130" s="120"/>
      <c r="AB130" s="179" t="str">
        <f>G130</f>
        <v>Sea (km)</v>
      </c>
      <c r="AC130" s="170" t="str">
        <f>H130</f>
        <v>BEV-100 PC</v>
      </c>
      <c r="AD130" s="170"/>
      <c r="AE130" s="170"/>
      <c r="AF130" s="170"/>
      <c r="AG130" s="170"/>
      <c r="AH130" s="170"/>
      <c r="AI130" s="170"/>
      <c r="AJ130" s="170"/>
      <c r="AK130" s="170" t="str">
        <f>P130</f>
        <v>BEV-200 PC</v>
      </c>
      <c r="AL130" s="170"/>
      <c r="AM130" s="170"/>
      <c r="AN130" s="170"/>
      <c r="AO130" s="170"/>
      <c r="AP130" s="170"/>
      <c r="AQ130" s="170"/>
      <c r="AR130" s="171"/>
      <c r="AT130" s="120"/>
      <c r="AW130" s="179" t="str">
        <f>AB130</f>
        <v>Sea (km)</v>
      </c>
      <c r="AX130" s="170" t="str">
        <f>AC130</f>
        <v>BEV-100 PC</v>
      </c>
      <c r="AY130" s="170"/>
      <c r="AZ130" s="170"/>
      <c r="BA130" s="170"/>
      <c r="BB130" s="170"/>
      <c r="BC130" s="170"/>
      <c r="BD130" s="170"/>
      <c r="BE130" s="170"/>
      <c r="BF130" s="170" t="str">
        <f>AK130</f>
        <v>BEV-200 PC</v>
      </c>
      <c r="BG130" s="170"/>
      <c r="BH130" s="170"/>
      <c r="BI130" s="170"/>
      <c r="BJ130" s="170"/>
      <c r="BK130" s="170"/>
      <c r="BL130" s="170"/>
      <c r="BM130" s="171"/>
      <c r="BO130" s="120"/>
      <c r="BR130" s="179" t="str">
        <f>AW130</f>
        <v>Sea (km)</v>
      </c>
      <c r="BS130" s="170" t="str">
        <f>AX130</f>
        <v>BEV-100 PC</v>
      </c>
      <c r="BT130" s="170"/>
      <c r="BU130" s="170"/>
      <c r="BV130" s="170"/>
      <c r="BW130" s="170"/>
      <c r="BX130" s="170"/>
      <c r="BY130" s="170"/>
      <c r="BZ130" s="170"/>
      <c r="CA130" s="170" t="str">
        <f>BF130</f>
        <v>BEV-200 PC</v>
      </c>
      <c r="CB130" s="170"/>
      <c r="CC130" s="170"/>
      <c r="CD130" s="170"/>
      <c r="CE130" s="170"/>
      <c r="CF130" s="170"/>
      <c r="CG130" s="170"/>
      <c r="CH130" s="171"/>
      <c r="CJ130" s="222">
        <f t="shared" si="669"/>
        <v>1.6392877202870991E-2</v>
      </c>
      <c r="CK130" s="223">
        <f t="shared" si="669"/>
        <v>0</v>
      </c>
      <c r="CL130" s="223">
        <f t="shared" si="669"/>
        <v>1.6392877202870991E-2</v>
      </c>
      <c r="CM130" s="159" t="str">
        <f t="shared" si="669"/>
        <v>Poland</v>
      </c>
      <c r="CN130" s="104" t="e">
        <f t="shared" ca="1" si="670"/>
        <v>#NAME?</v>
      </c>
      <c r="CO130" s="104" t="e">
        <f t="shared" ca="1" si="670"/>
        <v>#NAME?</v>
      </c>
      <c r="CP130" s="104" t="e">
        <f t="shared" ca="1" si="670"/>
        <v>#NAME?</v>
      </c>
      <c r="CQ130" s="104" t="e">
        <f t="shared" ca="1" si="670"/>
        <v>#NAME?</v>
      </c>
      <c r="CR130" s="104" t="e">
        <f t="shared" ca="1" si="670"/>
        <v>#NAME?</v>
      </c>
      <c r="CS130" s="104" t="e">
        <f t="shared" ca="1" si="670"/>
        <v>#NAME?</v>
      </c>
      <c r="CT130" s="104" t="e">
        <f t="shared" ca="1" si="670"/>
        <v>#NAME?</v>
      </c>
      <c r="CU130" s="104" t="e">
        <f t="shared" ca="1" si="670"/>
        <v>#NAME?</v>
      </c>
      <c r="CV130" s="104" t="e">
        <f t="shared" ca="1" si="670"/>
        <v>#NAME?</v>
      </c>
      <c r="CW130" s="104" t="e">
        <f t="shared" ca="1" si="670"/>
        <v>#NAME?</v>
      </c>
      <c r="CX130" s="104" t="e">
        <f t="shared" ca="1" si="670"/>
        <v>#NAME?</v>
      </c>
      <c r="CY130" s="104" t="e">
        <f t="shared" ca="1" si="670"/>
        <v>#NAME?</v>
      </c>
      <c r="CZ130" s="104" t="e">
        <f t="shared" ca="1" si="670"/>
        <v>#NAME?</v>
      </c>
      <c r="DA130" s="104" t="e">
        <f t="shared" ca="1" si="670"/>
        <v>#NAME?</v>
      </c>
      <c r="DB130" s="104" t="e">
        <f t="shared" ca="1" si="670"/>
        <v>#NAME?</v>
      </c>
      <c r="DC130" s="122" t="e">
        <f t="shared" ca="1" si="670"/>
        <v>#NAME?</v>
      </c>
      <c r="DE130" s="120"/>
      <c r="DH130" s="159" t="str">
        <f>DH122</f>
        <v>Sea (km)</v>
      </c>
      <c r="DI130" s="170" t="str">
        <f>DI122</f>
        <v>BEV-100 PC</v>
      </c>
      <c r="DJ130" s="170"/>
      <c r="DK130" s="170"/>
      <c r="DL130" s="170"/>
      <c r="DM130" s="170"/>
      <c r="DN130" s="170"/>
      <c r="DO130" s="170"/>
      <c r="DP130" s="170"/>
      <c r="DQ130" s="170" t="str">
        <f>DQ122</f>
        <v>BEV-200 PC</v>
      </c>
      <c r="DR130" s="170"/>
      <c r="DS130" s="170"/>
      <c r="DT130" s="170"/>
      <c r="DU130" s="170"/>
      <c r="DV130" s="170"/>
      <c r="DW130" s="170"/>
      <c r="DX130" s="171"/>
      <c r="DY130" s="186"/>
      <c r="DZ130" s="120"/>
      <c r="EC130" s="159" t="str">
        <f>EC122</f>
        <v>Sea (km)</v>
      </c>
      <c r="ED130" s="170" t="str">
        <f>ED122</f>
        <v>BEV-100 PC</v>
      </c>
      <c r="EE130" s="170"/>
      <c r="EF130" s="170"/>
      <c r="EG130" s="170"/>
      <c r="EH130" s="170"/>
      <c r="EI130" s="170"/>
      <c r="EJ130" s="170"/>
      <c r="EK130" s="170"/>
      <c r="EL130" s="170" t="str">
        <f>EL122</f>
        <v>BEV-200 PC</v>
      </c>
      <c r="EM130" s="170"/>
      <c r="EN130" s="170"/>
      <c r="EO130" s="170"/>
      <c r="EP130" s="170"/>
      <c r="EQ130" s="170"/>
      <c r="ER130" s="170"/>
      <c r="ES130" s="171"/>
      <c r="EU130" s="120"/>
      <c r="EX130" s="159" t="str">
        <f>EX122</f>
        <v>Sea (km)</v>
      </c>
      <c r="EY130" s="170" t="str">
        <f>EY122</f>
        <v>BEV-100 PC</v>
      </c>
      <c r="EZ130" s="170"/>
      <c r="FA130" s="170"/>
      <c r="FB130" s="170"/>
      <c r="FC130" s="170"/>
      <c r="FD130" s="170"/>
      <c r="FE130" s="170"/>
      <c r="FF130" s="170"/>
      <c r="FG130" s="170" t="str">
        <f>FG122</f>
        <v>BEV-200 PC</v>
      </c>
      <c r="FH130" s="170"/>
      <c r="FI130" s="170"/>
      <c r="FJ130" s="170"/>
      <c r="FK130" s="170"/>
      <c r="FL130" s="170"/>
      <c r="FM130" s="170"/>
      <c r="FN130" s="171"/>
      <c r="FP130" s="120"/>
      <c r="FS130" s="159" t="str">
        <f>FS122</f>
        <v>Sea (km)</v>
      </c>
      <c r="FT130" s="170" t="str">
        <f>FT122</f>
        <v>BEV-100 PC</v>
      </c>
      <c r="FU130" s="170"/>
      <c r="FV130" s="170"/>
      <c r="FW130" s="170"/>
      <c r="FX130" s="170"/>
      <c r="FY130" s="170"/>
      <c r="FZ130" s="170"/>
      <c r="GA130" s="170"/>
      <c r="GB130" s="170" t="str">
        <f>GB122</f>
        <v>BEV-200 PC</v>
      </c>
      <c r="GC130" s="170"/>
      <c r="GD130" s="170"/>
      <c r="GE130" s="170"/>
      <c r="GF130" s="170"/>
      <c r="GG130" s="170"/>
      <c r="GH130" s="170"/>
      <c r="GI130" s="171"/>
      <c r="GK130" s="120"/>
      <c r="GN130" s="159" t="str">
        <f>GN122</f>
        <v>Sea (km)</v>
      </c>
      <c r="GO130" s="170" t="str">
        <f>GO122</f>
        <v>BEV-100 PC</v>
      </c>
      <c r="GP130" s="170"/>
      <c r="GQ130" s="170"/>
      <c r="GR130" s="170"/>
      <c r="GS130" s="170"/>
      <c r="GT130" s="170"/>
      <c r="GU130" s="170"/>
      <c r="GV130" s="170"/>
      <c r="GW130" s="170" t="str">
        <f>GW122</f>
        <v>BEV-200 PC</v>
      </c>
      <c r="GX130" s="170"/>
      <c r="GY130" s="170"/>
      <c r="GZ130" s="170"/>
      <c r="HA130" s="170"/>
      <c r="HB130" s="170"/>
      <c r="HC130" s="170"/>
      <c r="HD130" s="171"/>
      <c r="HF130" s="120"/>
      <c r="HI130" s="159" t="str">
        <f>HI122</f>
        <v>Sea (km)</v>
      </c>
      <c r="HJ130" s="170" t="str">
        <f>HJ122</f>
        <v>BEV-100 PC</v>
      </c>
      <c r="HK130" s="170"/>
      <c r="HL130" s="170"/>
      <c r="HM130" s="170"/>
      <c r="HN130" s="170"/>
      <c r="HO130" s="170"/>
      <c r="HP130" s="170"/>
      <c r="HQ130" s="170"/>
      <c r="HR130" s="170" t="str">
        <f>HR122</f>
        <v>BEV-200 PC</v>
      </c>
      <c r="HS130" s="170"/>
      <c r="HT130" s="170"/>
      <c r="HU130" s="170"/>
      <c r="HV130" s="170"/>
      <c r="HW130" s="170"/>
      <c r="HX130" s="170"/>
      <c r="HY130" s="171"/>
      <c r="IA130" s="120"/>
      <c r="ID130" s="159" t="str">
        <f>ID122</f>
        <v>Sea (km)</v>
      </c>
      <c r="IE130" s="170" t="str">
        <f>IE122</f>
        <v>BEV-100 PC</v>
      </c>
      <c r="IF130" s="170"/>
      <c r="IG130" s="170"/>
      <c r="IH130" s="170"/>
      <c r="II130" s="170"/>
      <c r="IJ130" s="170"/>
      <c r="IK130" s="170"/>
      <c r="IL130" s="170"/>
      <c r="IM130" s="170" t="str">
        <f>IM122</f>
        <v>BEV-200 PC</v>
      </c>
      <c r="IN130" s="170"/>
      <c r="IO130" s="170"/>
      <c r="IP130" s="170"/>
      <c r="IQ130" s="170"/>
      <c r="IR130" s="170"/>
      <c r="IS130" s="170"/>
      <c r="IT130" s="171"/>
    </row>
    <row r="131" spans="4:254" x14ac:dyDescent="0.2">
      <c r="D131" s="163" t="str">
        <f>D123</f>
        <v>BAU</v>
      </c>
      <c r="E131" s="159" t="str">
        <f t="shared" ref="E131:F131" si="671">E123</f>
        <v>Reshoring</v>
      </c>
      <c r="F131" s="159" t="str">
        <f t="shared" si="671"/>
        <v>Ally-shoring</v>
      </c>
      <c r="G131" s="159" t="str">
        <f>G123</f>
        <v>Cathode-&gt;Cell (tkm)</v>
      </c>
      <c r="H131" s="159" t="str">
        <f>H123</f>
        <v>NMC622</v>
      </c>
      <c r="I131" s="159" t="str">
        <f t="shared" ref="I131:O131" si="672">I123</f>
        <v>NMC811</v>
      </c>
      <c r="J131" s="159" t="str">
        <f t="shared" si="672"/>
        <v>NCA (I)</v>
      </c>
      <c r="K131" s="159" t="str">
        <f t="shared" si="672"/>
        <v>LFP(II)</v>
      </c>
      <c r="L131" s="159" t="str">
        <f t="shared" si="672"/>
        <v>NMC955</v>
      </c>
      <c r="M131" s="159" t="str">
        <f t="shared" si="672"/>
        <v>NCA955</v>
      </c>
      <c r="N131" s="159" t="str">
        <f t="shared" si="672"/>
        <v>Li-S</v>
      </c>
      <c r="O131" s="159" t="str">
        <f t="shared" si="672"/>
        <v>Li-air</v>
      </c>
      <c r="P131" s="159" t="str">
        <f>P123</f>
        <v>NMC622</v>
      </c>
      <c r="Q131" s="159" t="str">
        <f t="shared" ref="Q131:W131" si="673">Q123</f>
        <v>NMC811</v>
      </c>
      <c r="R131" s="159" t="str">
        <f t="shared" si="673"/>
        <v>NCA (I)</v>
      </c>
      <c r="S131" s="159" t="str">
        <f t="shared" si="673"/>
        <v>LFP(II)</v>
      </c>
      <c r="T131" s="159" t="str">
        <f t="shared" si="673"/>
        <v>NMC955</v>
      </c>
      <c r="U131" s="159" t="str">
        <f t="shared" si="673"/>
        <v>NCA955</v>
      </c>
      <c r="V131" s="159" t="str">
        <f t="shared" si="673"/>
        <v>Li-S</v>
      </c>
      <c r="W131" s="164" t="str">
        <f t="shared" si="673"/>
        <v>Li-air</v>
      </c>
      <c r="Y131" s="174" t="s">
        <v>271</v>
      </c>
      <c r="Z131" s="179" t="s">
        <v>313</v>
      </c>
      <c r="AA131" s="179" t="s">
        <v>315</v>
      </c>
      <c r="AB131" s="179" t="s">
        <v>334</v>
      </c>
      <c r="AC131" s="159" t="str">
        <f>H131</f>
        <v>NMC622</v>
      </c>
      <c r="AD131" s="159" t="str">
        <f t="shared" ref="AD131:AR131" si="674">I131</f>
        <v>NMC811</v>
      </c>
      <c r="AE131" s="159" t="str">
        <f t="shared" si="674"/>
        <v>NCA (I)</v>
      </c>
      <c r="AF131" s="159" t="str">
        <f t="shared" si="674"/>
        <v>LFP(II)</v>
      </c>
      <c r="AG131" s="159" t="str">
        <f t="shared" si="674"/>
        <v>NMC955</v>
      </c>
      <c r="AH131" s="159" t="str">
        <f t="shared" si="674"/>
        <v>NCA955</v>
      </c>
      <c r="AI131" s="159" t="str">
        <f t="shared" si="674"/>
        <v>Li-S</v>
      </c>
      <c r="AJ131" s="159" t="str">
        <f t="shared" si="674"/>
        <v>Li-air</v>
      </c>
      <c r="AK131" s="159" t="str">
        <f t="shared" si="674"/>
        <v>NMC622</v>
      </c>
      <c r="AL131" s="159" t="str">
        <f t="shared" si="674"/>
        <v>NMC811</v>
      </c>
      <c r="AM131" s="159" t="str">
        <f t="shared" si="674"/>
        <v>NCA (I)</v>
      </c>
      <c r="AN131" s="159" t="str">
        <f t="shared" si="674"/>
        <v>LFP(II)</v>
      </c>
      <c r="AO131" s="159" t="str">
        <f t="shared" si="674"/>
        <v>NMC955</v>
      </c>
      <c r="AP131" s="159" t="str">
        <f t="shared" si="674"/>
        <v>NCA955</v>
      </c>
      <c r="AQ131" s="159" t="str">
        <f t="shared" si="674"/>
        <v>Li-S</v>
      </c>
      <c r="AR131" s="164" t="str">
        <f t="shared" si="674"/>
        <v>Li-air</v>
      </c>
      <c r="AT131" s="174" t="s">
        <v>271</v>
      </c>
      <c r="AU131" s="179" t="s">
        <v>313</v>
      </c>
      <c r="AV131" s="179" t="s">
        <v>315</v>
      </c>
      <c r="AW131" s="179" t="s">
        <v>334</v>
      </c>
      <c r="AX131" s="159" t="str">
        <f>AC131</f>
        <v>NMC622</v>
      </c>
      <c r="AY131" s="159" t="str">
        <f t="shared" ref="AY131:BM131" si="675">AD131</f>
        <v>NMC811</v>
      </c>
      <c r="AZ131" s="159" t="str">
        <f t="shared" si="675"/>
        <v>NCA (I)</v>
      </c>
      <c r="BA131" s="159" t="str">
        <f t="shared" si="675"/>
        <v>LFP(II)</v>
      </c>
      <c r="BB131" s="159" t="str">
        <f t="shared" si="675"/>
        <v>NMC955</v>
      </c>
      <c r="BC131" s="159" t="str">
        <f t="shared" si="675"/>
        <v>NCA955</v>
      </c>
      <c r="BD131" s="159" t="str">
        <f t="shared" si="675"/>
        <v>Li-S</v>
      </c>
      <c r="BE131" s="159" t="str">
        <f t="shared" si="675"/>
        <v>Li-air</v>
      </c>
      <c r="BF131" s="159" t="str">
        <f t="shared" si="675"/>
        <v>NMC622</v>
      </c>
      <c r="BG131" s="159" t="str">
        <f t="shared" si="675"/>
        <v>NMC811</v>
      </c>
      <c r="BH131" s="159" t="str">
        <f t="shared" si="675"/>
        <v>NCA (I)</v>
      </c>
      <c r="BI131" s="159" t="str">
        <f t="shared" si="675"/>
        <v>LFP(II)</v>
      </c>
      <c r="BJ131" s="159" t="str">
        <f t="shared" si="675"/>
        <v>NMC955</v>
      </c>
      <c r="BK131" s="159" t="str">
        <f t="shared" si="675"/>
        <v>NCA955</v>
      </c>
      <c r="BL131" s="159" t="str">
        <f t="shared" si="675"/>
        <v>Li-S</v>
      </c>
      <c r="BM131" s="164" t="str">
        <f t="shared" si="675"/>
        <v>Li-air</v>
      </c>
      <c r="BO131" s="174" t="s">
        <v>271</v>
      </c>
      <c r="BP131" s="179" t="s">
        <v>313</v>
      </c>
      <c r="BQ131" s="179" t="s">
        <v>315</v>
      </c>
      <c r="BR131" s="179" t="s">
        <v>334</v>
      </c>
      <c r="BS131" s="159" t="str">
        <f>AX131</f>
        <v>NMC622</v>
      </c>
      <c r="BT131" s="159" t="str">
        <f t="shared" ref="BT131:CH131" si="676">AY131</f>
        <v>NMC811</v>
      </c>
      <c r="BU131" s="159" t="str">
        <f t="shared" si="676"/>
        <v>NCA (I)</v>
      </c>
      <c r="BV131" s="159" t="str">
        <f t="shared" si="676"/>
        <v>LFP(II)</v>
      </c>
      <c r="BW131" s="159" t="str">
        <f t="shared" si="676"/>
        <v>NMC955</v>
      </c>
      <c r="BX131" s="159" t="str">
        <f t="shared" si="676"/>
        <v>NCA955</v>
      </c>
      <c r="BY131" s="159" t="str">
        <f t="shared" si="676"/>
        <v>Li-S</v>
      </c>
      <c r="BZ131" s="159" t="str">
        <f t="shared" si="676"/>
        <v>Li-air</v>
      </c>
      <c r="CA131" s="159" t="str">
        <f t="shared" si="676"/>
        <v>NMC622</v>
      </c>
      <c r="CB131" s="159" t="str">
        <f t="shared" si="676"/>
        <v>NMC811</v>
      </c>
      <c r="CC131" s="159" t="str">
        <f t="shared" si="676"/>
        <v>NCA (I)</v>
      </c>
      <c r="CD131" s="159" t="str">
        <f t="shared" si="676"/>
        <v>LFP(II)</v>
      </c>
      <c r="CE131" s="159" t="str">
        <f t="shared" si="676"/>
        <v>NMC955</v>
      </c>
      <c r="CF131" s="159" t="str">
        <f t="shared" si="676"/>
        <v>NCA955</v>
      </c>
      <c r="CG131" s="159" t="str">
        <f t="shared" si="676"/>
        <v>Li-S</v>
      </c>
      <c r="CH131" s="164" t="str">
        <f t="shared" si="676"/>
        <v>Li-air</v>
      </c>
      <c r="CJ131" s="222">
        <f t="shared" si="669"/>
        <v>3.4729362908164099E-2</v>
      </c>
      <c r="CK131" s="223">
        <f t="shared" si="669"/>
        <v>3.8314384006804557E-2</v>
      </c>
      <c r="CL131" s="223">
        <f t="shared" si="669"/>
        <v>3.4729362908164099E-2</v>
      </c>
      <c r="CM131" s="159" t="str">
        <f t="shared" si="669"/>
        <v>TN, US</v>
      </c>
      <c r="CN131" s="104" t="e">
        <f t="shared" ca="1" si="670"/>
        <v>#NAME?</v>
      </c>
      <c r="CO131" s="104" t="e">
        <f t="shared" ca="1" si="670"/>
        <v>#NAME?</v>
      </c>
      <c r="CP131" s="104" t="e">
        <f t="shared" ca="1" si="670"/>
        <v>#NAME?</v>
      </c>
      <c r="CQ131" s="104" t="e">
        <f t="shared" ca="1" si="670"/>
        <v>#NAME?</v>
      </c>
      <c r="CR131" s="104" t="e">
        <f t="shared" ca="1" si="670"/>
        <v>#NAME?</v>
      </c>
      <c r="CS131" s="104" t="e">
        <f t="shared" ca="1" si="670"/>
        <v>#NAME?</v>
      </c>
      <c r="CT131" s="104" t="e">
        <f t="shared" ca="1" si="670"/>
        <v>#NAME?</v>
      </c>
      <c r="CU131" s="104" t="e">
        <f t="shared" ca="1" si="670"/>
        <v>#NAME?</v>
      </c>
      <c r="CV131" s="104" t="e">
        <f t="shared" ca="1" si="670"/>
        <v>#NAME?</v>
      </c>
      <c r="CW131" s="104" t="e">
        <f t="shared" ca="1" si="670"/>
        <v>#NAME?</v>
      </c>
      <c r="CX131" s="104" t="e">
        <f t="shared" ca="1" si="670"/>
        <v>#NAME?</v>
      </c>
      <c r="CY131" s="104" t="e">
        <f t="shared" ca="1" si="670"/>
        <v>#NAME?</v>
      </c>
      <c r="CZ131" s="104" t="e">
        <f t="shared" ca="1" si="670"/>
        <v>#NAME?</v>
      </c>
      <c r="DA131" s="104" t="e">
        <f t="shared" ca="1" si="670"/>
        <v>#NAME?</v>
      </c>
      <c r="DB131" s="104" t="e">
        <f t="shared" ca="1" si="670"/>
        <v>#NAME?</v>
      </c>
      <c r="DC131" s="122" t="e">
        <f t="shared" ca="1" si="670"/>
        <v>#NAME?</v>
      </c>
      <c r="DE131" s="163" t="str">
        <f>DE123</f>
        <v>BAU</v>
      </c>
      <c r="DF131" s="159" t="str">
        <f t="shared" ref="DF131:DG131" si="677">DF123</f>
        <v>Reshoring</v>
      </c>
      <c r="DG131" s="159" t="str">
        <f t="shared" si="677"/>
        <v>Ally-shoring</v>
      </c>
      <c r="DH131" s="159" t="str">
        <f>DH123</f>
        <v>Al-&gt;Cathode (tkm)</v>
      </c>
      <c r="DI131" s="159" t="str">
        <f>DI123</f>
        <v>NMC622</v>
      </c>
      <c r="DJ131" s="159" t="str">
        <f t="shared" ref="DJ131:DP131" si="678">DJ123</f>
        <v>NMC811</v>
      </c>
      <c r="DK131" s="159" t="str">
        <f t="shared" si="678"/>
        <v>NCA (I)</v>
      </c>
      <c r="DL131" s="159" t="str">
        <f t="shared" si="678"/>
        <v>LFP(II)</v>
      </c>
      <c r="DM131" s="159" t="str">
        <f t="shared" si="678"/>
        <v>NMC955</v>
      </c>
      <c r="DN131" s="159" t="str">
        <f t="shared" si="678"/>
        <v>NCA955</v>
      </c>
      <c r="DO131" s="159" t="str">
        <f t="shared" si="678"/>
        <v>Li-S</v>
      </c>
      <c r="DP131" s="159" t="str">
        <f t="shared" si="678"/>
        <v>Li-air</v>
      </c>
      <c r="DQ131" s="159" t="str">
        <f>DQ123</f>
        <v>NMC622</v>
      </c>
      <c r="DR131" s="159" t="str">
        <f t="shared" ref="DR131:DX131" si="679">DR123</f>
        <v>NMC811</v>
      </c>
      <c r="DS131" s="159" t="str">
        <f t="shared" si="679"/>
        <v>NCA (I)</v>
      </c>
      <c r="DT131" s="159" t="str">
        <f t="shared" si="679"/>
        <v>LFP(II)</v>
      </c>
      <c r="DU131" s="159" t="str">
        <f t="shared" si="679"/>
        <v>NMC955</v>
      </c>
      <c r="DV131" s="159" t="str">
        <f t="shared" si="679"/>
        <v>NCA955</v>
      </c>
      <c r="DW131" s="159" t="str">
        <f t="shared" si="679"/>
        <v>Li-S</v>
      </c>
      <c r="DX131" s="164" t="str">
        <f t="shared" si="679"/>
        <v>Li-air</v>
      </c>
      <c r="DY131" s="159"/>
      <c r="DZ131" s="163" t="str">
        <f t="shared" ref="DZ131:EB136" si="680">DZ123</f>
        <v>BAU</v>
      </c>
      <c r="EA131" s="159" t="str">
        <f t="shared" si="680"/>
        <v>Reshoring</v>
      </c>
      <c r="EB131" s="159" t="str">
        <f t="shared" si="680"/>
        <v>Ally-shoring</v>
      </c>
      <c r="EC131" s="159" t="str">
        <f>EC123</f>
        <v>Al-&gt;Cell (tkm)</v>
      </c>
      <c r="ED131" s="159" t="str">
        <f>ED123</f>
        <v>NMC622</v>
      </c>
      <c r="EE131" s="159" t="str">
        <f t="shared" ref="EE131:EK131" si="681">EE123</f>
        <v>NMC811</v>
      </c>
      <c r="EF131" s="159" t="str">
        <f t="shared" si="681"/>
        <v>NCA (I)</v>
      </c>
      <c r="EG131" s="159" t="str">
        <f t="shared" si="681"/>
        <v>LFP(II)</v>
      </c>
      <c r="EH131" s="159" t="str">
        <f t="shared" si="681"/>
        <v>NMC955</v>
      </c>
      <c r="EI131" s="159" t="str">
        <f t="shared" si="681"/>
        <v>NCA955</v>
      </c>
      <c r="EJ131" s="159" t="str">
        <f t="shared" si="681"/>
        <v>Li-S</v>
      </c>
      <c r="EK131" s="159" t="str">
        <f t="shared" si="681"/>
        <v>Li-air</v>
      </c>
      <c r="EL131" s="159" t="str">
        <f>EL123</f>
        <v>NMC622</v>
      </c>
      <c r="EM131" s="159" t="str">
        <f t="shared" ref="EM131:ES131" si="682">EM123</f>
        <v>NMC811</v>
      </c>
      <c r="EN131" s="159" t="str">
        <f t="shared" si="682"/>
        <v>NCA (I)</v>
      </c>
      <c r="EO131" s="159" t="str">
        <f t="shared" si="682"/>
        <v>LFP(II)</v>
      </c>
      <c r="EP131" s="159" t="str">
        <f t="shared" si="682"/>
        <v>NMC955</v>
      </c>
      <c r="EQ131" s="159" t="str">
        <f t="shared" si="682"/>
        <v>NCA955</v>
      </c>
      <c r="ER131" s="159" t="str">
        <f t="shared" si="682"/>
        <v>Li-S</v>
      </c>
      <c r="ES131" s="164" t="str">
        <f t="shared" si="682"/>
        <v>Li-air</v>
      </c>
      <c r="EU131" s="163" t="str">
        <f t="shared" ref="EU131:EW136" si="683">EU123</f>
        <v>BAU</v>
      </c>
      <c r="EV131" s="159" t="str">
        <f t="shared" si="683"/>
        <v>Reshoring</v>
      </c>
      <c r="EW131" s="159" t="str">
        <f t="shared" si="683"/>
        <v>Ally-shoring</v>
      </c>
      <c r="EX131" s="159" t="str">
        <f>EX123</f>
        <v>Al-&gt;Pack (tkm)</v>
      </c>
      <c r="EY131" s="159" t="str">
        <f>EY123</f>
        <v>NMC622</v>
      </c>
      <c r="EZ131" s="159" t="str">
        <f t="shared" ref="EZ131:FF131" si="684">EZ123</f>
        <v>NMC811</v>
      </c>
      <c r="FA131" s="159" t="str">
        <f t="shared" si="684"/>
        <v>NCA (I)</v>
      </c>
      <c r="FB131" s="159" t="str">
        <f t="shared" si="684"/>
        <v>LFP(II)</v>
      </c>
      <c r="FC131" s="159" t="str">
        <f t="shared" si="684"/>
        <v>NMC955</v>
      </c>
      <c r="FD131" s="159" t="str">
        <f t="shared" si="684"/>
        <v>NCA955</v>
      </c>
      <c r="FE131" s="159" t="str">
        <f t="shared" si="684"/>
        <v>Li-S</v>
      </c>
      <c r="FF131" s="159" t="str">
        <f t="shared" si="684"/>
        <v>Li-air</v>
      </c>
      <c r="FG131" s="159" t="str">
        <f>FG123</f>
        <v>NMC622</v>
      </c>
      <c r="FH131" s="159" t="str">
        <f t="shared" ref="FH131:FN131" si="685">FH123</f>
        <v>NMC811</v>
      </c>
      <c r="FI131" s="159" t="str">
        <f t="shared" si="685"/>
        <v>NCA (I)</v>
      </c>
      <c r="FJ131" s="159" t="str">
        <f t="shared" si="685"/>
        <v>LFP(II)</v>
      </c>
      <c r="FK131" s="159" t="str">
        <f t="shared" si="685"/>
        <v>NMC955</v>
      </c>
      <c r="FL131" s="159" t="str">
        <f t="shared" si="685"/>
        <v>NCA955</v>
      </c>
      <c r="FM131" s="159" t="str">
        <f t="shared" si="685"/>
        <v>Li-S</v>
      </c>
      <c r="FN131" s="164" t="str">
        <f t="shared" si="685"/>
        <v>Li-air</v>
      </c>
      <c r="FP131" s="163" t="str">
        <f>FP123</f>
        <v>BAU</v>
      </c>
      <c r="FQ131" s="159" t="str">
        <f t="shared" ref="FQ131:FR131" si="686">FQ123</f>
        <v>Reshoring</v>
      </c>
      <c r="FR131" s="159" t="str">
        <f t="shared" si="686"/>
        <v>Ally-shoring</v>
      </c>
      <c r="FS131" s="159" t="str">
        <f>FS123</f>
        <v>Cu-&gt;Anode (tkm)</v>
      </c>
      <c r="FT131" s="159" t="str">
        <f>FT123</f>
        <v>NMC622</v>
      </c>
      <c r="FU131" s="159" t="str">
        <f t="shared" ref="FU131:GA131" si="687">FU123</f>
        <v>NMC811</v>
      </c>
      <c r="FV131" s="159" t="str">
        <f t="shared" si="687"/>
        <v>NCA (I)</v>
      </c>
      <c r="FW131" s="159" t="str">
        <f t="shared" si="687"/>
        <v>LFP(II)</v>
      </c>
      <c r="FX131" s="159" t="str">
        <f t="shared" si="687"/>
        <v>NMC955</v>
      </c>
      <c r="FY131" s="159" t="str">
        <f t="shared" si="687"/>
        <v>NCA955</v>
      </c>
      <c r="FZ131" s="159" t="str">
        <f t="shared" si="687"/>
        <v>Li-S</v>
      </c>
      <c r="GA131" s="159" t="str">
        <f t="shared" si="687"/>
        <v>Li-air</v>
      </c>
      <c r="GB131" s="159" t="str">
        <f>GB123</f>
        <v>NMC622</v>
      </c>
      <c r="GC131" s="159" t="str">
        <f t="shared" ref="GC131:GI131" si="688">GC123</f>
        <v>NMC811</v>
      </c>
      <c r="GD131" s="159" t="str">
        <f t="shared" si="688"/>
        <v>NCA (I)</v>
      </c>
      <c r="GE131" s="159" t="str">
        <f t="shared" si="688"/>
        <v>LFP(II)</v>
      </c>
      <c r="GF131" s="159" t="str">
        <f t="shared" si="688"/>
        <v>NMC955</v>
      </c>
      <c r="GG131" s="159" t="str">
        <f t="shared" si="688"/>
        <v>NCA955</v>
      </c>
      <c r="GH131" s="159" t="str">
        <f t="shared" si="688"/>
        <v>Li-S</v>
      </c>
      <c r="GI131" s="164" t="str">
        <f t="shared" si="688"/>
        <v>Li-air</v>
      </c>
      <c r="GK131" s="163" t="str">
        <f t="shared" ref="GK131:GM136" si="689">GK123</f>
        <v>BAU</v>
      </c>
      <c r="GL131" s="159" t="str">
        <f t="shared" si="689"/>
        <v>Reshoring</v>
      </c>
      <c r="GM131" s="159" t="str">
        <f t="shared" si="689"/>
        <v>Ally-shoring</v>
      </c>
      <c r="GN131" s="159" t="str">
        <f>GN123</f>
        <v>Cu-&gt;Cell (tkm)</v>
      </c>
      <c r="GO131" s="159" t="str">
        <f>GO123</f>
        <v>NMC622</v>
      </c>
      <c r="GP131" s="159" t="str">
        <f t="shared" ref="GP131:GV131" si="690">GP123</f>
        <v>NMC811</v>
      </c>
      <c r="GQ131" s="159" t="str">
        <f t="shared" si="690"/>
        <v>NCA (I)</v>
      </c>
      <c r="GR131" s="159" t="str">
        <f t="shared" si="690"/>
        <v>LFP(II)</v>
      </c>
      <c r="GS131" s="159" t="str">
        <f t="shared" si="690"/>
        <v>NMC955</v>
      </c>
      <c r="GT131" s="159" t="str">
        <f t="shared" si="690"/>
        <v>NCA955</v>
      </c>
      <c r="GU131" s="159" t="str">
        <f t="shared" si="690"/>
        <v>Li-S</v>
      </c>
      <c r="GV131" s="159" t="str">
        <f t="shared" si="690"/>
        <v>Li-air</v>
      </c>
      <c r="GW131" s="159" t="str">
        <f>GW123</f>
        <v>NMC622</v>
      </c>
      <c r="GX131" s="159" t="str">
        <f t="shared" ref="GX131:HD131" si="691">GX123</f>
        <v>NMC811</v>
      </c>
      <c r="GY131" s="159" t="str">
        <f t="shared" si="691"/>
        <v>NCA (I)</v>
      </c>
      <c r="GZ131" s="159" t="str">
        <f t="shared" si="691"/>
        <v>LFP(II)</v>
      </c>
      <c r="HA131" s="159" t="str">
        <f t="shared" si="691"/>
        <v>NMC955</v>
      </c>
      <c r="HB131" s="159" t="str">
        <f t="shared" si="691"/>
        <v>NCA955</v>
      </c>
      <c r="HC131" s="159" t="str">
        <f t="shared" si="691"/>
        <v>Li-S</v>
      </c>
      <c r="HD131" s="164" t="str">
        <f t="shared" si="691"/>
        <v>Li-air</v>
      </c>
      <c r="HF131" s="163" t="str">
        <f t="shared" ref="HF131:HH136" si="692">HF123</f>
        <v>BAU</v>
      </c>
      <c r="HG131" s="159" t="str">
        <f t="shared" si="692"/>
        <v>Reshoring</v>
      </c>
      <c r="HH131" s="159" t="str">
        <f t="shared" si="692"/>
        <v>Ally-shoring</v>
      </c>
      <c r="HI131" s="159" t="str">
        <f>HI123</f>
        <v>Cu-&gt;Pack (tkm)</v>
      </c>
      <c r="HJ131" s="159" t="str">
        <f>HJ123</f>
        <v>NMC622</v>
      </c>
      <c r="HK131" s="159" t="str">
        <f t="shared" ref="HK131:HQ131" si="693">HK123</f>
        <v>NMC811</v>
      </c>
      <c r="HL131" s="159" t="str">
        <f t="shared" si="693"/>
        <v>NCA (I)</v>
      </c>
      <c r="HM131" s="159" t="str">
        <f t="shared" si="693"/>
        <v>LFP(II)</v>
      </c>
      <c r="HN131" s="159" t="str">
        <f t="shared" si="693"/>
        <v>NMC955</v>
      </c>
      <c r="HO131" s="159" t="str">
        <f t="shared" si="693"/>
        <v>NCA955</v>
      </c>
      <c r="HP131" s="159" t="str">
        <f t="shared" si="693"/>
        <v>Li-S</v>
      </c>
      <c r="HQ131" s="159" t="str">
        <f t="shared" si="693"/>
        <v>Li-air</v>
      </c>
      <c r="HR131" s="159" t="str">
        <f>HR123</f>
        <v>NMC622</v>
      </c>
      <c r="HS131" s="159" t="str">
        <f t="shared" ref="HS131:HY131" si="694">HS123</f>
        <v>NMC811</v>
      </c>
      <c r="HT131" s="159" t="str">
        <f t="shared" si="694"/>
        <v>NCA (I)</v>
      </c>
      <c r="HU131" s="159" t="str">
        <f t="shared" si="694"/>
        <v>LFP(II)</v>
      </c>
      <c r="HV131" s="159" t="str">
        <f t="shared" si="694"/>
        <v>NMC955</v>
      </c>
      <c r="HW131" s="159" t="str">
        <f t="shared" si="694"/>
        <v>NCA955</v>
      </c>
      <c r="HX131" s="159" t="str">
        <f t="shared" si="694"/>
        <v>Li-S</v>
      </c>
      <c r="HY131" s="164" t="str">
        <f t="shared" si="694"/>
        <v>Li-air</v>
      </c>
      <c r="IA131" s="163" t="str">
        <f t="shared" ref="IA131:IC136" si="695">IA123</f>
        <v>BAU</v>
      </c>
      <c r="IB131" s="159" t="str">
        <f t="shared" si="695"/>
        <v>Reshoring</v>
      </c>
      <c r="IC131" s="159" t="str">
        <f t="shared" si="695"/>
        <v>Ally-shoring</v>
      </c>
      <c r="ID131" s="159" t="str">
        <f>ID123</f>
        <v>Steel-&gt;Pack (tkm)</v>
      </c>
      <c r="IE131" s="159" t="str">
        <f>IE123</f>
        <v>NMC622</v>
      </c>
      <c r="IF131" s="159" t="str">
        <f t="shared" ref="IF131:IL131" si="696">IF123</f>
        <v>NMC811</v>
      </c>
      <c r="IG131" s="159" t="str">
        <f t="shared" si="696"/>
        <v>NCA (I)</v>
      </c>
      <c r="IH131" s="159" t="str">
        <f t="shared" si="696"/>
        <v>LFP(II)</v>
      </c>
      <c r="II131" s="159" t="str">
        <f t="shared" si="696"/>
        <v>NMC955</v>
      </c>
      <c r="IJ131" s="159" t="str">
        <f t="shared" si="696"/>
        <v>NCA955</v>
      </c>
      <c r="IK131" s="159" t="str">
        <f t="shared" si="696"/>
        <v>Li-S</v>
      </c>
      <c r="IL131" s="159" t="str">
        <f t="shared" si="696"/>
        <v>Li-air</v>
      </c>
      <c r="IM131" s="159" t="str">
        <f>IM123</f>
        <v>NMC622</v>
      </c>
      <c r="IN131" s="159" t="str">
        <f t="shared" ref="IN131:IT131" si="697">IN123</f>
        <v>NMC811</v>
      </c>
      <c r="IO131" s="159" t="str">
        <f t="shared" si="697"/>
        <v>NCA (I)</v>
      </c>
      <c r="IP131" s="159" t="str">
        <f t="shared" si="697"/>
        <v>LFP(II)</v>
      </c>
      <c r="IQ131" s="159" t="str">
        <f t="shared" si="697"/>
        <v>NMC955</v>
      </c>
      <c r="IR131" s="159" t="str">
        <f t="shared" si="697"/>
        <v>NCA955</v>
      </c>
      <c r="IS131" s="159" t="str">
        <f t="shared" si="697"/>
        <v>Li-S</v>
      </c>
      <c r="IT131" s="164" t="str">
        <f t="shared" si="697"/>
        <v>Li-air</v>
      </c>
    </row>
    <row r="132" spans="4:254" x14ac:dyDescent="0.2">
      <c r="D132" s="189">
        <f t="shared" ref="D132:G136" si="698">D124</f>
        <v>0</v>
      </c>
      <c r="E132" s="173">
        <f t="shared" si="698"/>
        <v>1</v>
      </c>
      <c r="F132" s="173">
        <f t="shared" si="698"/>
        <v>0</v>
      </c>
      <c r="G132" s="159" t="str">
        <f t="shared" si="698"/>
        <v>US</v>
      </c>
      <c r="H132" s="104">
        <f t="shared" ref="H132:W136" si="699">H$19*$I4/1000</f>
        <v>450.30761358163113</v>
      </c>
      <c r="I132" s="104">
        <f t="shared" si="699"/>
        <v>415.02823767459574</v>
      </c>
      <c r="J132" s="104">
        <f t="shared" si="699"/>
        <v>413.18782818484055</v>
      </c>
      <c r="K132" s="104">
        <f t="shared" si="699"/>
        <v>613.08135415047491</v>
      </c>
      <c r="L132" s="104">
        <f t="shared" si="699"/>
        <v>399.66378966694975</v>
      </c>
      <c r="M132" s="104">
        <f t="shared" si="699"/>
        <v>403.49591122574446</v>
      </c>
      <c r="N132" s="104">
        <f t="shared" si="699"/>
        <v>322.52920778456735</v>
      </c>
      <c r="O132" s="104">
        <f t="shared" si="699"/>
        <v>282.65399429328255</v>
      </c>
      <c r="P132" s="104">
        <f t="shared" si="699"/>
        <v>883.36958375318443</v>
      </c>
      <c r="Q132" s="104">
        <f t="shared" si="699"/>
        <v>813.86929215680061</v>
      </c>
      <c r="R132" s="104">
        <f t="shared" si="699"/>
        <v>810.65597621936831</v>
      </c>
      <c r="S132" s="104">
        <f t="shared" si="699"/>
        <v>1194.1170732658873</v>
      </c>
      <c r="T132" s="104">
        <f t="shared" si="699"/>
        <v>783.81095163056762</v>
      </c>
      <c r="U132" s="104">
        <f t="shared" si="699"/>
        <v>791.52475182485011</v>
      </c>
      <c r="V132" s="104">
        <f t="shared" si="699"/>
        <v>595.50124937043074</v>
      </c>
      <c r="W132" s="122">
        <f t="shared" si="699"/>
        <v>359.26684285929758</v>
      </c>
      <c r="Y132" s="222">
        <f>Y124</f>
        <v>0.1</v>
      </c>
      <c r="Z132" s="223">
        <f t="shared" ref="Z132:AA132" si="700">Z124</f>
        <v>1</v>
      </c>
      <c r="AA132" s="223">
        <f t="shared" si="700"/>
        <v>0.2857142857142857</v>
      </c>
      <c r="AB132" s="159" t="str">
        <f>G132</f>
        <v>US</v>
      </c>
      <c r="AC132" s="104">
        <f t="shared" ref="AC132:AR136" si="701">H$20*$I4/1000</f>
        <v>314.20151451429842</v>
      </c>
      <c r="AD132" s="104">
        <f t="shared" si="701"/>
        <v>321.53771609767182</v>
      </c>
      <c r="AE132" s="104">
        <f t="shared" si="701"/>
        <v>313.68927853573672</v>
      </c>
      <c r="AF132" s="104">
        <f t="shared" si="701"/>
        <v>373.50817856984389</v>
      </c>
      <c r="AG132" s="104">
        <f t="shared" si="701"/>
        <v>318.58095670772065</v>
      </c>
      <c r="AH132" s="104">
        <f t="shared" si="701"/>
        <v>313.23142377407714</v>
      </c>
      <c r="AI132" s="104">
        <f t="shared" si="701"/>
        <v>250.08393861068689</v>
      </c>
      <c r="AJ132" s="104">
        <f t="shared" si="701"/>
        <v>484.33124799360172</v>
      </c>
      <c r="AK132" s="104">
        <f t="shared" si="701"/>
        <v>603.12453433313772</v>
      </c>
      <c r="AL132" s="104">
        <f t="shared" si="701"/>
        <v>617.53292546298871</v>
      </c>
      <c r="AM132" s="104">
        <f t="shared" si="701"/>
        <v>602.54563750805073</v>
      </c>
      <c r="AN132" s="104">
        <f t="shared" si="701"/>
        <v>198.42980964683588</v>
      </c>
      <c r="AO132" s="104">
        <f t="shared" si="701"/>
        <v>612.04480813788496</v>
      </c>
      <c r="AP132" s="104">
        <f t="shared" si="701"/>
        <v>601.56414425460821</v>
      </c>
      <c r="AQ132" s="104">
        <f t="shared" si="701"/>
        <v>387.01409295509251</v>
      </c>
      <c r="AR132" s="122">
        <f t="shared" si="701"/>
        <v>559.1909373324437</v>
      </c>
      <c r="AT132" s="222">
        <f>AT124</f>
        <v>0.02</v>
      </c>
      <c r="AU132" s="223">
        <f t="shared" ref="AU132:AV132" si="702">AU124</f>
        <v>1</v>
      </c>
      <c r="AV132" s="223">
        <f t="shared" si="702"/>
        <v>5.7142857142857148E-2</v>
      </c>
      <c r="AW132" s="159" t="str">
        <f>AB132</f>
        <v>US</v>
      </c>
      <c r="AX132" s="104">
        <f t="shared" ref="AX132:BM136" si="703">H$21*$I4/1000</f>
        <v>102.35948407217506</v>
      </c>
      <c r="AY132" s="104">
        <f t="shared" si="703"/>
        <v>101.04380946970493</v>
      </c>
      <c r="AZ132" s="104">
        <f t="shared" si="703"/>
        <v>97.886190423776668</v>
      </c>
      <c r="BA132" s="104">
        <f t="shared" si="703"/>
        <v>171.89288681272075</v>
      </c>
      <c r="BB132" s="104">
        <f t="shared" si="703"/>
        <v>98.149325344270693</v>
      </c>
      <c r="BC132" s="104">
        <f t="shared" si="703"/>
        <v>97.359920582788618</v>
      </c>
      <c r="BD132" s="104">
        <f t="shared" si="703"/>
        <v>332.03949176666816</v>
      </c>
      <c r="BE132" s="104">
        <f t="shared" si="703"/>
        <v>357.78787767020401</v>
      </c>
      <c r="BF132" s="104">
        <f t="shared" si="703"/>
        <v>199.45626973446971</v>
      </c>
      <c r="BG132" s="104">
        <f t="shared" si="703"/>
        <v>196.82492052952946</v>
      </c>
      <c r="BH132" s="104">
        <f t="shared" si="703"/>
        <v>190.77281735816692</v>
      </c>
      <c r="BI132" s="104">
        <f t="shared" si="703"/>
        <v>331.0292119589916</v>
      </c>
      <c r="BJ132" s="104">
        <f t="shared" si="703"/>
        <v>191.29908719915497</v>
      </c>
      <c r="BK132" s="104">
        <f t="shared" si="703"/>
        <v>189.45714275569676</v>
      </c>
      <c r="BL132" s="104">
        <f t="shared" si="703"/>
        <v>638.54902616130357</v>
      </c>
      <c r="BM132" s="122">
        <f t="shared" si="703"/>
        <v>542.01955755168933</v>
      </c>
      <c r="BO132" s="222">
        <f>BO124</f>
        <v>0.06</v>
      </c>
      <c r="BP132" s="223">
        <f t="shared" ref="BP132:BQ132" si="704">BP124</f>
        <v>1</v>
      </c>
      <c r="BQ132" s="223">
        <f t="shared" si="704"/>
        <v>0.10526315789473682</v>
      </c>
      <c r="BR132" s="159" t="str">
        <f>AW132</f>
        <v>US</v>
      </c>
      <c r="BS132" s="104">
        <f t="shared" ref="BS132:CH136" si="705">H$22*$I4/1000</f>
        <v>8.1259352635060598</v>
      </c>
      <c r="BT132" s="104">
        <f t="shared" si="705"/>
        <v>9.7869744491245818</v>
      </c>
      <c r="BU132" s="104">
        <f t="shared" si="705"/>
        <v>7.2970602639498852</v>
      </c>
      <c r="BV132" s="104">
        <f t="shared" si="705"/>
        <v>12.607040729856621</v>
      </c>
      <c r="BW132" s="104">
        <f t="shared" si="705"/>
        <v>9.2261681498216941</v>
      </c>
      <c r="BX132" s="104">
        <f t="shared" si="705"/>
        <v>7.2082522282831514</v>
      </c>
      <c r="BY132" s="104">
        <f t="shared" si="705"/>
        <v>52.253475839522856</v>
      </c>
      <c r="BZ132" s="104">
        <f t="shared" si="705"/>
        <v>73.029075437741071</v>
      </c>
      <c r="CA132" s="104">
        <f t="shared" si="705"/>
        <v>15.452598206011519</v>
      </c>
      <c r="CB132" s="104">
        <f t="shared" si="705"/>
        <v>18.61515103169906</v>
      </c>
      <c r="CC132" s="104">
        <f t="shared" si="705"/>
        <v>13.883656242565904</v>
      </c>
      <c r="CD132" s="104">
        <f t="shared" si="705"/>
        <v>21.011734549761034</v>
      </c>
      <c r="CE132" s="104">
        <f t="shared" si="705"/>
        <v>17.547810010445179</v>
      </c>
      <c r="CF132" s="104">
        <f t="shared" si="705"/>
        <v>13.706040171232441</v>
      </c>
      <c r="CG132" s="104">
        <f t="shared" si="705"/>
        <v>73.414475822852495</v>
      </c>
      <c r="CH132" s="122">
        <f t="shared" si="705"/>
        <v>95.791104801322589</v>
      </c>
      <c r="CJ132" s="222">
        <f t="shared" si="669"/>
        <v>0.58711020187182972</v>
      </c>
      <c r="CK132" s="223">
        <f t="shared" si="669"/>
        <v>0.64771604904798907</v>
      </c>
      <c r="CL132" s="223">
        <f t="shared" si="669"/>
        <v>0.58711020187182972</v>
      </c>
      <c r="CM132" s="159" t="str">
        <f t="shared" si="669"/>
        <v>NV, US</v>
      </c>
      <c r="CN132" s="104" t="e">
        <f t="shared" ca="1" si="670"/>
        <v>#NAME?</v>
      </c>
      <c r="CO132" s="104" t="e">
        <f t="shared" ca="1" si="670"/>
        <v>#NAME?</v>
      </c>
      <c r="CP132" s="104" t="e">
        <f t="shared" ca="1" si="670"/>
        <v>#NAME?</v>
      </c>
      <c r="CQ132" s="104" t="e">
        <f t="shared" ca="1" si="670"/>
        <v>#NAME?</v>
      </c>
      <c r="CR132" s="104" t="e">
        <f t="shared" ca="1" si="670"/>
        <v>#NAME?</v>
      </c>
      <c r="CS132" s="104" t="e">
        <f t="shared" ca="1" si="670"/>
        <v>#NAME?</v>
      </c>
      <c r="CT132" s="104" t="e">
        <f t="shared" ca="1" si="670"/>
        <v>#NAME?</v>
      </c>
      <c r="CU132" s="104" t="e">
        <f t="shared" ca="1" si="670"/>
        <v>#NAME?</v>
      </c>
      <c r="CV132" s="104" t="e">
        <f t="shared" ca="1" si="670"/>
        <v>#NAME?</v>
      </c>
      <c r="CW132" s="104" t="e">
        <f t="shared" ca="1" si="670"/>
        <v>#NAME?</v>
      </c>
      <c r="CX132" s="104" t="e">
        <f t="shared" ca="1" si="670"/>
        <v>#NAME?</v>
      </c>
      <c r="CY132" s="104" t="e">
        <f t="shared" ca="1" si="670"/>
        <v>#NAME?</v>
      </c>
      <c r="CZ132" s="104" t="e">
        <f t="shared" ca="1" si="670"/>
        <v>#NAME?</v>
      </c>
      <c r="DA132" s="104" t="e">
        <f t="shared" ca="1" si="670"/>
        <v>#NAME?</v>
      </c>
      <c r="DB132" s="104" t="e">
        <f t="shared" ca="1" si="670"/>
        <v>#NAME?</v>
      </c>
      <c r="DC132" s="122" t="e">
        <f t="shared" ca="1" si="670"/>
        <v>#NAME?</v>
      </c>
      <c r="DE132" s="189">
        <f t="shared" ref="DE132:DH136" si="706">DE124</f>
        <v>0</v>
      </c>
      <c r="DF132" s="173">
        <f t="shared" si="706"/>
        <v>1</v>
      </c>
      <c r="DG132" s="173">
        <f t="shared" si="706"/>
        <v>0</v>
      </c>
      <c r="DH132" s="159" t="str">
        <f t="shared" si="706"/>
        <v>US</v>
      </c>
      <c r="DI132" s="104">
        <f t="shared" ref="DI132:DX136" si="707">H$32*$I4/1000</f>
        <v>25.754330343352528</v>
      </c>
      <c r="DJ132" s="104">
        <f t="shared" si="707"/>
        <v>25.399098200685597</v>
      </c>
      <c r="DK132" s="104">
        <f t="shared" si="707"/>
        <v>23.178897309017277</v>
      </c>
      <c r="DL132" s="104">
        <f t="shared" si="707"/>
        <v>37.371531509007021</v>
      </c>
      <c r="DM132" s="104">
        <f t="shared" si="707"/>
        <v>23.978169630017877</v>
      </c>
      <c r="DN132" s="104">
        <f t="shared" si="707"/>
        <v>22.912473202017082</v>
      </c>
      <c r="DO132" s="104">
        <f t="shared" si="707"/>
        <v>96.883862264458514</v>
      </c>
      <c r="DP132" s="104">
        <f t="shared" si="707"/>
        <v>202.21801787554116</v>
      </c>
      <c r="DQ132" s="104">
        <f t="shared" si="707"/>
        <v>48.40037943836942</v>
      </c>
      <c r="DR132" s="104">
        <f t="shared" si="707"/>
        <v>47.601107117368826</v>
      </c>
      <c r="DS132" s="104">
        <f t="shared" si="707"/>
        <v>43.515937476699101</v>
      </c>
      <c r="DT132" s="104">
        <f t="shared" si="707"/>
        <v>62.285885848345032</v>
      </c>
      <c r="DU132" s="104">
        <f t="shared" si="707"/>
        <v>44.936866047366827</v>
      </c>
      <c r="DV132" s="104">
        <f t="shared" si="707"/>
        <v>42.983089262698712</v>
      </c>
      <c r="DW132" s="104">
        <f t="shared" si="707"/>
        <v>135.91134077992953</v>
      </c>
      <c r="DX132" s="122">
        <f t="shared" si="707"/>
        <v>194.17433011220939</v>
      </c>
      <c r="DZ132" s="189" t="str">
        <f t="shared" si="680"/>
        <v>-</v>
      </c>
      <c r="EA132" s="173">
        <f t="shared" si="680"/>
        <v>1</v>
      </c>
      <c r="EB132" s="173">
        <f t="shared" si="680"/>
        <v>0.69056662872510677</v>
      </c>
      <c r="EC132" s="159" t="str">
        <f>EC124</f>
        <v>US</v>
      </c>
      <c r="ED132" s="104">
        <f t="shared" ref="ED132:ES136" si="708">H$33*$M4/1000</f>
        <v>0</v>
      </c>
      <c r="EE132" s="104">
        <f t="shared" si="708"/>
        <v>0</v>
      </c>
      <c r="EF132" s="104">
        <f t="shared" si="708"/>
        <v>0</v>
      </c>
      <c r="EG132" s="104">
        <f t="shared" si="708"/>
        <v>0</v>
      </c>
      <c r="EH132" s="104">
        <f t="shared" si="708"/>
        <v>0</v>
      </c>
      <c r="EI132" s="104">
        <f t="shared" si="708"/>
        <v>0</v>
      </c>
      <c r="EJ132" s="104">
        <f t="shared" si="708"/>
        <v>0</v>
      </c>
      <c r="EK132" s="104">
        <f t="shared" si="708"/>
        <v>0</v>
      </c>
      <c r="EL132" s="104">
        <f t="shared" si="708"/>
        <v>0</v>
      </c>
      <c r="EM132" s="104">
        <f t="shared" si="708"/>
        <v>0</v>
      </c>
      <c r="EN132" s="104">
        <f t="shared" si="708"/>
        <v>0</v>
      </c>
      <c r="EO132" s="104">
        <f t="shared" si="708"/>
        <v>0</v>
      </c>
      <c r="EP132" s="104">
        <f t="shared" si="708"/>
        <v>0</v>
      </c>
      <c r="EQ132" s="104">
        <f t="shared" si="708"/>
        <v>0</v>
      </c>
      <c r="ER132" s="104">
        <f t="shared" si="708"/>
        <v>0</v>
      </c>
      <c r="ES132" s="122">
        <f t="shared" si="708"/>
        <v>0</v>
      </c>
      <c r="EU132" s="189" t="str">
        <f t="shared" si="683"/>
        <v>-</v>
      </c>
      <c r="EV132" s="173">
        <f t="shared" si="683"/>
        <v>1</v>
      </c>
      <c r="EW132" s="173">
        <f t="shared" si="683"/>
        <v>0.90643145670817082</v>
      </c>
      <c r="EX132" s="159" t="str">
        <f>EX124</f>
        <v>US</v>
      </c>
      <c r="EY132" s="104">
        <f>H$34*$J4/1000</f>
        <v>315.91981500573166</v>
      </c>
      <c r="EZ132" s="104">
        <f t="shared" ref="EZ132:FN136" si="709">I$34*$J4/1000</f>
        <v>316.37664525656675</v>
      </c>
      <c r="FA132" s="104">
        <f t="shared" si="709"/>
        <v>310.35231312204201</v>
      </c>
      <c r="FB132" s="104">
        <f t="shared" si="709"/>
        <v>95.997698742422415</v>
      </c>
      <c r="FC132" s="104">
        <f t="shared" si="709"/>
        <v>312.26545689172229</v>
      </c>
      <c r="FD132" s="104">
        <f t="shared" si="709"/>
        <v>310.46556841484579</v>
      </c>
      <c r="FE132" s="104">
        <f t="shared" si="709"/>
        <v>383.21209028762411</v>
      </c>
      <c r="FF132" s="104">
        <f t="shared" si="709"/>
        <v>912.571956470327</v>
      </c>
      <c r="FG132" s="104">
        <f t="shared" si="709"/>
        <v>431.15858207660852</v>
      </c>
      <c r="FH132" s="104">
        <f t="shared" si="709"/>
        <v>432.38105074327768</v>
      </c>
      <c r="FI132" s="104">
        <f t="shared" si="709"/>
        <v>422.3642152634709</v>
      </c>
      <c r="FJ132" s="104">
        <f t="shared" si="709"/>
        <v>177.71636509287154</v>
      </c>
      <c r="FK132" s="104">
        <f t="shared" si="709"/>
        <v>425.88440950121168</v>
      </c>
      <c r="FL132" s="104">
        <f t="shared" si="709"/>
        <v>422.00054204554431</v>
      </c>
      <c r="FM132" s="104">
        <f t="shared" si="709"/>
        <v>541.44478944108369</v>
      </c>
      <c r="FN132" s="122">
        <f t="shared" si="709"/>
        <v>1029.7573801672097</v>
      </c>
      <c r="FP132" s="189">
        <f t="shared" ref="FP132:FS136" si="710">FP124</f>
        <v>0.1</v>
      </c>
      <c r="FQ132" s="173">
        <f t="shared" si="710"/>
        <v>1</v>
      </c>
      <c r="FR132" s="173">
        <f t="shared" si="710"/>
        <v>0.2857142857142857</v>
      </c>
      <c r="FS132" s="159" t="str">
        <f t="shared" si="710"/>
        <v>US</v>
      </c>
      <c r="FT132" s="104">
        <f t="shared" ref="FT132:GI136" si="711">H$35*$I4/1000</f>
        <v>61.889333300194288</v>
      </c>
      <c r="FU132" s="104">
        <f t="shared" si="711"/>
        <v>60.906962930349934</v>
      </c>
      <c r="FV132" s="104">
        <f t="shared" si="711"/>
        <v>55.7986370071593</v>
      </c>
      <c r="FW132" s="104">
        <f t="shared" si="711"/>
        <v>85.625857361558488</v>
      </c>
      <c r="FX132" s="104">
        <f t="shared" si="711"/>
        <v>57.566903672879128</v>
      </c>
      <c r="FY132" s="104">
        <f t="shared" si="711"/>
        <v>55.209214785252691</v>
      </c>
      <c r="FZ132" s="104">
        <f t="shared" si="711"/>
        <v>178.31372049763954</v>
      </c>
      <c r="GA132" s="104">
        <f t="shared" si="711"/>
        <v>371.60647688195849</v>
      </c>
      <c r="GB132" s="104">
        <f t="shared" si="711"/>
        <v>114.34791104988278</v>
      </c>
      <c r="GC132" s="104">
        <f t="shared" si="711"/>
        <v>112.57964438416293</v>
      </c>
      <c r="GD132" s="104">
        <f t="shared" si="711"/>
        <v>103.14888883365715</v>
      </c>
      <c r="GE132" s="104">
        <f t="shared" si="711"/>
        <v>39.95873343539396</v>
      </c>
      <c r="GF132" s="104">
        <f t="shared" si="711"/>
        <v>106.48894809112795</v>
      </c>
      <c r="GG132" s="104">
        <f t="shared" si="711"/>
        <v>101.97004438984392</v>
      </c>
      <c r="GH132" s="104">
        <f t="shared" si="711"/>
        <v>250.27304156211275</v>
      </c>
      <c r="GI132" s="122">
        <f t="shared" si="711"/>
        <v>356.77180487968008</v>
      </c>
      <c r="GK132" s="189" t="str">
        <f t="shared" si="689"/>
        <v>-</v>
      </c>
      <c r="GL132" s="173">
        <f t="shared" si="689"/>
        <v>1</v>
      </c>
      <c r="GM132" s="173">
        <f t="shared" si="689"/>
        <v>0.69056662872510677</v>
      </c>
      <c r="GN132" s="159" t="str">
        <f>GN124</f>
        <v>US</v>
      </c>
      <c r="GO132" s="104">
        <f>H$36*$M4/1000</f>
        <v>0</v>
      </c>
      <c r="GP132" s="104">
        <f t="shared" ref="GP132:HD136" si="712">I$36*$M4/1000</f>
        <v>0</v>
      </c>
      <c r="GQ132" s="104">
        <f t="shared" si="712"/>
        <v>0</v>
      </c>
      <c r="GR132" s="104">
        <f t="shared" si="712"/>
        <v>0</v>
      </c>
      <c r="GS132" s="104">
        <f t="shared" si="712"/>
        <v>0</v>
      </c>
      <c r="GT132" s="104">
        <f t="shared" si="712"/>
        <v>0</v>
      </c>
      <c r="GU132" s="104">
        <f t="shared" si="712"/>
        <v>0</v>
      </c>
      <c r="GV132" s="104">
        <f t="shared" si="712"/>
        <v>0</v>
      </c>
      <c r="GW132" s="104">
        <f t="shared" si="712"/>
        <v>0</v>
      </c>
      <c r="GX132" s="104">
        <f t="shared" si="712"/>
        <v>0</v>
      </c>
      <c r="GY132" s="104">
        <f t="shared" si="712"/>
        <v>0</v>
      </c>
      <c r="GZ132" s="104">
        <f t="shared" si="712"/>
        <v>0</v>
      </c>
      <c r="HA132" s="104">
        <f t="shared" si="712"/>
        <v>0</v>
      </c>
      <c r="HB132" s="104">
        <f t="shared" si="712"/>
        <v>0</v>
      </c>
      <c r="HC132" s="104">
        <f t="shared" si="712"/>
        <v>0</v>
      </c>
      <c r="HD132" s="122">
        <f t="shared" si="712"/>
        <v>0</v>
      </c>
      <c r="HF132" s="189" t="str">
        <f t="shared" si="692"/>
        <v>-</v>
      </c>
      <c r="HG132" s="173">
        <f t="shared" si="692"/>
        <v>1</v>
      </c>
      <c r="HH132" s="173">
        <f t="shared" si="692"/>
        <v>0.90643145670817082</v>
      </c>
      <c r="HI132" s="159" t="str">
        <f>HI124</f>
        <v>US</v>
      </c>
      <c r="HJ132" s="104">
        <f>H$37*$J4/1000</f>
        <v>15.029255659299031</v>
      </c>
      <c r="HK132" s="104">
        <f t="shared" ref="HK132:HY136" si="713">I$37*$J4/1000</f>
        <v>14.831626123390905</v>
      </c>
      <c r="HL132" s="104">
        <f t="shared" si="713"/>
        <v>15.236296125488497</v>
      </c>
      <c r="HM132" s="104">
        <f t="shared" si="713"/>
        <v>13.881122164975624</v>
      </c>
      <c r="HN132" s="104">
        <f t="shared" si="713"/>
        <v>15.029255659299031</v>
      </c>
      <c r="HO132" s="104">
        <f t="shared" si="713"/>
        <v>15.245707055769838</v>
      </c>
      <c r="HP132" s="104">
        <f t="shared" si="713"/>
        <v>31.768747732937822</v>
      </c>
      <c r="HQ132" s="104">
        <f t="shared" si="713"/>
        <v>31.244076962146721</v>
      </c>
      <c r="HR132" s="104">
        <f t="shared" si="713"/>
        <v>24.581349894858526</v>
      </c>
      <c r="HS132" s="104">
        <f t="shared" si="713"/>
        <v>24.571938964577189</v>
      </c>
      <c r="HT132" s="104">
        <f t="shared" si="713"/>
        <v>24.986019896956126</v>
      </c>
      <c r="HU132" s="104">
        <f t="shared" si="713"/>
        <v>13.881122164975624</v>
      </c>
      <c r="HV132" s="104">
        <f t="shared" si="713"/>
        <v>24.581349894858526</v>
      </c>
      <c r="HW132" s="104">
        <f t="shared" si="713"/>
        <v>24.986019896956126</v>
      </c>
      <c r="HX132" s="104">
        <f t="shared" si="713"/>
        <v>38.46283849342209</v>
      </c>
      <c r="HY132" s="122">
        <f t="shared" si="713"/>
        <v>36.611803927777508</v>
      </c>
      <c r="IA132" s="189" t="str">
        <f t="shared" si="695"/>
        <v>-</v>
      </c>
      <c r="IB132" s="173">
        <f t="shared" si="695"/>
        <v>1</v>
      </c>
      <c r="IC132" s="173">
        <f t="shared" si="695"/>
        <v>0.90643145670817082</v>
      </c>
      <c r="ID132" s="159" t="str">
        <f>ID124</f>
        <v>US</v>
      </c>
      <c r="IE132" s="104">
        <f>H$38*$J4/1000</f>
        <v>10.483776333412099</v>
      </c>
      <c r="IF132" s="104">
        <f t="shared" ref="IF132:IT136" si="714">I$38*$J4/1000</f>
        <v>10.559063775662814</v>
      </c>
      <c r="IG132" s="104">
        <f t="shared" si="714"/>
        <v>10.192037494690576</v>
      </c>
      <c r="IH132" s="104">
        <f t="shared" si="714"/>
        <v>0</v>
      </c>
      <c r="II132" s="104">
        <f t="shared" si="714"/>
        <v>10.370845170036025</v>
      </c>
      <c r="IJ132" s="104">
        <f t="shared" si="714"/>
        <v>10.107339122158523</v>
      </c>
      <c r="IK132" s="104">
        <f t="shared" si="714"/>
        <v>13.448219372034011</v>
      </c>
      <c r="IL132" s="104">
        <f t="shared" si="714"/>
        <v>15.030606506635287</v>
      </c>
      <c r="IM132" s="104">
        <f t="shared" si="714"/>
        <v>17.42904288104058</v>
      </c>
      <c r="IN132" s="104">
        <f t="shared" si="714"/>
        <v>17.626672416948708</v>
      </c>
      <c r="IO132" s="104">
        <f t="shared" si="714"/>
        <v>16.826743343034856</v>
      </c>
      <c r="IP132" s="104">
        <f t="shared" si="714"/>
        <v>0</v>
      </c>
      <c r="IQ132" s="104">
        <f t="shared" si="714"/>
        <v>17.240824275413793</v>
      </c>
      <c r="IR132" s="104">
        <f t="shared" si="714"/>
        <v>16.657346597970747</v>
      </c>
      <c r="IS132" s="104">
        <f t="shared" si="714"/>
        <v>23.480271051941816</v>
      </c>
      <c r="IT132" s="104">
        <f t="shared" si="714"/>
        <v>23.110992826906667</v>
      </c>
    </row>
    <row r="133" spans="4:254" x14ac:dyDescent="0.2">
      <c r="D133" s="189">
        <f t="shared" si="698"/>
        <v>0.42</v>
      </c>
      <c r="E133" s="173">
        <f t="shared" si="698"/>
        <v>0</v>
      </c>
      <c r="F133" s="173">
        <f t="shared" si="698"/>
        <v>0</v>
      </c>
      <c r="G133" s="159" t="str">
        <f t="shared" si="698"/>
        <v>CN</v>
      </c>
      <c r="H133" s="104">
        <f t="shared" si="699"/>
        <v>421.37776919277519</v>
      </c>
      <c r="I133" s="104">
        <f t="shared" si="699"/>
        <v>388.36490360966854</v>
      </c>
      <c r="J133" s="104">
        <f t="shared" si="699"/>
        <v>386.64273053996163</v>
      </c>
      <c r="K133" s="104">
        <f t="shared" si="699"/>
        <v>573.69417161493664</v>
      </c>
      <c r="L133" s="104">
        <f t="shared" si="699"/>
        <v>373.98753882374848</v>
      </c>
      <c r="M133" s="104">
        <f t="shared" si="699"/>
        <v>377.5734671647707</v>
      </c>
      <c r="N133" s="104">
        <f t="shared" si="699"/>
        <v>301.80843933507487</v>
      </c>
      <c r="O133" s="104">
        <f t="shared" si="699"/>
        <v>264.49499403620405</v>
      </c>
      <c r="P133" s="104">
        <f t="shared" si="699"/>
        <v>826.61783489296795</v>
      </c>
      <c r="Q133" s="104">
        <f t="shared" si="699"/>
        <v>761.58256356322249</v>
      </c>
      <c r="R133" s="104">
        <f t="shared" si="699"/>
        <v>758.57568590761889</v>
      </c>
      <c r="S133" s="104">
        <f t="shared" si="699"/>
        <v>1117.4014680446228</v>
      </c>
      <c r="T133" s="104">
        <f t="shared" si="699"/>
        <v>733.45530989358235</v>
      </c>
      <c r="U133" s="104">
        <f t="shared" si="699"/>
        <v>740.67353987644333</v>
      </c>
      <c r="V133" s="104">
        <f t="shared" si="699"/>
        <v>557.24349409813863</v>
      </c>
      <c r="W133" s="122">
        <f t="shared" si="699"/>
        <v>336.18587877048833</v>
      </c>
      <c r="Y133" s="222">
        <f t="shared" ref="Y133:AA136" si="715">Y125</f>
        <v>0.65</v>
      </c>
      <c r="Z133" s="223">
        <f t="shared" si="715"/>
        <v>0</v>
      </c>
      <c r="AA133" s="223">
        <f t="shared" si="715"/>
        <v>0</v>
      </c>
      <c r="AB133" s="159" t="str">
        <f t="shared" ref="AB133:AB136" si="716">G133</f>
        <v>CN</v>
      </c>
      <c r="AC133" s="104">
        <f t="shared" si="701"/>
        <v>294.01575560752889</v>
      </c>
      <c r="AD133" s="104">
        <f t="shared" si="701"/>
        <v>300.88064566115889</v>
      </c>
      <c r="AE133" s="104">
        <f t="shared" si="701"/>
        <v>293.53642803802632</v>
      </c>
      <c r="AF133" s="104">
        <f t="shared" si="701"/>
        <v>349.5122851892142</v>
      </c>
      <c r="AG133" s="104">
        <f t="shared" si="701"/>
        <v>298.11384217349911</v>
      </c>
      <c r="AH133" s="104">
        <f t="shared" si="701"/>
        <v>293.10798798446405</v>
      </c>
      <c r="AI133" s="104">
        <f t="shared" si="701"/>
        <v>234.01738941198485</v>
      </c>
      <c r="AJ133" s="104">
        <f t="shared" si="701"/>
        <v>453.21556792399235</v>
      </c>
      <c r="AK133" s="104">
        <f t="shared" si="701"/>
        <v>564.37702396665816</v>
      </c>
      <c r="AL133" s="104">
        <f t="shared" si="701"/>
        <v>577.85975339169147</v>
      </c>
      <c r="AM133" s="104">
        <f t="shared" si="701"/>
        <v>563.83531815180936</v>
      </c>
      <c r="AN133" s="104">
        <f t="shared" si="701"/>
        <v>185.68176066419829</v>
      </c>
      <c r="AO133" s="104">
        <f t="shared" si="701"/>
        <v>572.72421811364723</v>
      </c>
      <c r="AP133" s="104">
        <f t="shared" si="701"/>
        <v>562.9168805657248</v>
      </c>
      <c r="AQ133" s="104">
        <f t="shared" si="701"/>
        <v>362.15051715091516</v>
      </c>
      <c r="AR133" s="122">
        <f t="shared" si="701"/>
        <v>523.26592449063105</v>
      </c>
      <c r="AT133" s="222">
        <f t="shared" ref="AT133:AV136" si="717">AT125</f>
        <v>0.65</v>
      </c>
      <c r="AU133" s="223">
        <f t="shared" si="717"/>
        <v>0</v>
      </c>
      <c r="AV133" s="223">
        <f t="shared" si="717"/>
        <v>0</v>
      </c>
      <c r="AW133" s="159" t="str">
        <f t="shared" ref="AW133:AW136" si="718">AB133</f>
        <v>CN</v>
      </c>
      <c r="AX133" s="104">
        <f t="shared" si="703"/>
        <v>95.783437261909881</v>
      </c>
      <c r="AY133" s="104">
        <f t="shared" si="703"/>
        <v>94.552287682707941</v>
      </c>
      <c r="AZ133" s="104">
        <f t="shared" si="703"/>
        <v>91.597528692623357</v>
      </c>
      <c r="BA133" s="104">
        <f t="shared" si="703"/>
        <v>160.84969252273174</v>
      </c>
      <c r="BB133" s="104">
        <f t="shared" si="703"/>
        <v>91.84375860846373</v>
      </c>
      <c r="BC133" s="104">
        <f t="shared" si="703"/>
        <v>91.105068860942566</v>
      </c>
      <c r="BD133" s="104">
        <f t="shared" si="703"/>
        <v>310.7077386760152</v>
      </c>
      <c r="BE133" s="104">
        <f t="shared" si="703"/>
        <v>334.80192914739126</v>
      </c>
      <c r="BF133" s="104">
        <f t="shared" si="703"/>
        <v>186.64227620701212</v>
      </c>
      <c r="BG133" s="104">
        <f t="shared" si="703"/>
        <v>184.17997704860824</v>
      </c>
      <c r="BH133" s="104">
        <f t="shared" si="703"/>
        <v>178.51668898427937</v>
      </c>
      <c r="BI133" s="104">
        <f t="shared" si="703"/>
        <v>309.76236391711808</v>
      </c>
      <c r="BJ133" s="104">
        <f t="shared" si="703"/>
        <v>179.00914881596017</v>
      </c>
      <c r="BK133" s="104">
        <f t="shared" si="703"/>
        <v>177.28553940507743</v>
      </c>
      <c r="BL133" s="104">
        <f t="shared" si="703"/>
        <v>597.52568255276117</v>
      </c>
      <c r="BM133" s="122">
        <f t="shared" si="703"/>
        <v>507.19771358825307</v>
      </c>
      <c r="BO133" s="222">
        <f t="shared" ref="BO133:BQ136" si="719">BO125</f>
        <v>0.43</v>
      </c>
      <c r="BP133" s="223">
        <f t="shared" si="719"/>
        <v>0</v>
      </c>
      <c r="BQ133" s="223">
        <f t="shared" si="719"/>
        <v>0</v>
      </c>
      <c r="BR133" s="159" t="str">
        <f t="shared" ref="BR133:BR136" si="720">AW133</f>
        <v>CN</v>
      </c>
      <c r="BS133" s="104">
        <f t="shared" si="705"/>
        <v>7.6038875885459021</v>
      </c>
      <c r="BT133" s="104">
        <f t="shared" si="705"/>
        <v>9.1582139322883336</v>
      </c>
      <c r="BU133" s="104">
        <f t="shared" si="705"/>
        <v>6.8282633536486861</v>
      </c>
      <c r="BV133" s="104">
        <f t="shared" si="705"/>
        <v>11.797106108458962</v>
      </c>
      <c r="BW133" s="104">
        <f t="shared" si="705"/>
        <v>8.6334364241535138</v>
      </c>
      <c r="BX133" s="104">
        <f t="shared" si="705"/>
        <v>6.745160757052556</v>
      </c>
      <c r="BY133" s="104">
        <f t="shared" si="705"/>
        <v>48.896470807361204</v>
      </c>
      <c r="BZ133" s="104">
        <f t="shared" si="705"/>
        <v>68.337349771652868</v>
      </c>
      <c r="CA133" s="104">
        <f t="shared" si="705"/>
        <v>14.459851807726629</v>
      </c>
      <c r="CB133" s="104">
        <f t="shared" si="705"/>
        <v>17.419227608733262</v>
      </c>
      <c r="CC133" s="104">
        <f t="shared" si="705"/>
        <v>12.99170593452833</v>
      </c>
      <c r="CD133" s="104">
        <f t="shared" si="705"/>
        <v>19.661843514098273</v>
      </c>
      <c r="CE133" s="104">
        <f t="shared" si="705"/>
        <v>16.420457512605697</v>
      </c>
      <c r="CF133" s="104">
        <f t="shared" si="705"/>
        <v>12.825500741336075</v>
      </c>
      <c r="CG133" s="104">
        <f t="shared" si="705"/>
        <v>68.697990253017593</v>
      </c>
      <c r="CH133" s="122">
        <f t="shared" si="705"/>
        <v>89.637041063209736</v>
      </c>
      <c r="CJ133" s="224">
        <f t="shared" si="669"/>
        <v>0.21586482798306408</v>
      </c>
      <c r="CK133" s="225">
        <f t="shared" si="669"/>
        <v>0.23814798833990888</v>
      </c>
      <c r="CL133" s="225">
        <f t="shared" si="669"/>
        <v>0.21586482798306408</v>
      </c>
      <c r="CM133" s="181" t="str">
        <f t="shared" si="669"/>
        <v>CA, US</v>
      </c>
      <c r="CN133" s="128" t="e">
        <f t="shared" ca="1" si="670"/>
        <v>#NAME?</v>
      </c>
      <c r="CO133" s="128" t="e">
        <f t="shared" ca="1" si="670"/>
        <v>#NAME?</v>
      </c>
      <c r="CP133" s="128" t="e">
        <f t="shared" ca="1" si="670"/>
        <v>#NAME?</v>
      </c>
      <c r="CQ133" s="128" t="e">
        <f t="shared" ca="1" si="670"/>
        <v>#NAME?</v>
      </c>
      <c r="CR133" s="128" t="e">
        <f t="shared" ca="1" si="670"/>
        <v>#NAME?</v>
      </c>
      <c r="CS133" s="128" t="e">
        <f t="shared" ca="1" si="670"/>
        <v>#NAME?</v>
      </c>
      <c r="CT133" s="128" t="e">
        <f t="shared" ca="1" si="670"/>
        <v>#NAME?</v>
      </c>
      <c r="CU133" s="128" t="e">
        <f t="shared" ca="1" si="670"/>
        <v>#NAME?</v>
      </c>
      <c r="CV133" s="128" t="e">
        <f t="shared" ca="1" si="670"/>
        <v>#NAME?</v>
      </c>
      <c r="CW133" s="128" t="e">
        <f t="shared" ca="1" si="670"/>
        <v>#NAME?</v>
      </c>
      <c r="CX133" s="128" t="e">
        <f t="shared" ca="1" si="670"/>
        <v>#NAME?</v>
      </c>
      <c r="CY133" s="128" t="e">
        <f t="shared" ca="1" si="670"/>
        <v>#NAME?</v>
      </c>
      <c r="CZ133" s="128" t="e">
        <f t="shared" ca="1" si="670"/>
        <v>#NAME?</v>
      </c>
      <c r="DA133" s="128" t="e">
        <f t="shared" ca="1" si="670"/>
        <v>#NAME?</v>
      </c>
      <c r="DB133" s="128" t="e">
        <f t="shared" ca="1" si="670"/>
        <v>#NAME?</v>
      </c>
      <c r="DC133" s="129" t="e">
        <f t="shared" ca="1" si="670"/>
        <v>#NAME?</v>
      </c>
      <c r="DE133" s="189">
        <f t="shared" si="706"/>
        <v>0.42</v>
      </c>
      <c r="DF133" s="173">
        <f t="shared" si="706"/>
        <v>0</v>
      </c>
      <c r="DG133" s="173">
        <f t="shared" si="706"/>
        <v>0</v>
      </c>
      <c r="DH133" s="159" t="str">
        <f t="shared" si="706"/>
        <v>CN</v>
      </c>
      <c r="DI133" s="104">
        <f t="shared" si="707"/>
        <v>24.099753012877709</v>
      </c>
      <c r="DJ133" s="104">
        <f t="shared" si="707"/>
        <v>23.767342626493193</v>
      </c>
      <c r="DK133" s="104">
        <f t="shared" si="707"/>
        <v>21.689777711589944</v>
      </c>
      <c r="DL133" s="104">
        <f t="shared" si="707"/>
        <v>34.970611430108974</v>
      </c>
      <c r="DM133" s="104">
        <f t="shared" si="707"/>
        <v>22.437701080955119</v>
      </c>
      <c r="DN133" s="104">
        <f t="shared" si="707"/>
        <v>21.440469921801554</v>
      </c>
      <c r="DO133" s="104">
        <f t="shared" si="707"/>
        <v>90.659594731406813</v>
      </c>
      <c r="DP133" s="104">
        <f t="shared" si="707"/>
        <v>189.22659687061562</v>
      </c>
      <c r="DQ133" s="104">
        <f t="shared" si="707"/>
        <v>45.290915144890889</v>
      </c>
      <c r="DR133" s="104">
        <f t="shared" si="707"/>
        <v>44.542991775525714</v>
      </c>
      <c r="DS133" s="104">
        <f t="shared" si="707"/>
        <v>40.720272332103725</v>
      </c>
      <c r="DT133" s="104">
        <f t="shared" si="707"/>
        <v>58.284352383514957</v>
      </c>
      <c r="DU133" s="104">
        <f t="shared" si="707"/>
        <v>42.049913877641806</v>
      </c>
      <c r="DV133" s="104">
        <f t="shared" si="707"/>
        <v>40.221656752526947</v>
      </c>
      <c r="DW133" s="104">
        <f t="shared" si="707"/>
        <v>127.17976747125093</v>
      </c>
      <c r="DX133" s="122">
        <f t="shared" si="707"/>
        <v>181.69967282232494</v>
      </c>
      <c r="DZ133" s="189" t="str">
        <f t="shared" si="680"/>
        <v>-</v>
      </c>
      <c r="EA133" s="173">
        <f t="shared" si="680"/>
        <v>0</v>
      </c>
      <c r="EB133" s="173">
        <f t="shared" si="680"/>
        <v>0</v>
      </c>
      <c r="EC133" s="159" t="str">
        <f>EC125</f>
        <v>CN</v>
      </c>
      <c r="ED133" s="104">
        <f t="shared" si="708"/>
        <v>43.819067227101357</v>
      </c>
      <c r="EE133" s="104">
        <f t="shared" si="708"/>
        <v>44.218838737052046</v>
      </c>
      <c r="EF133" s="104">
        <f t="shared" si="708"/>
        <v>42.647099349117148</v>
      </c>
      <c r="EG133" s="104">
        <f t="shared" si="708"/>
        <v>15.469645710845285</v>
      </c>
      <c r="EH133" s="104">
        <f t="shared" si="708"/>
        <v>43.588488032642431</v>
      </c>
      <c r="EI133" s="104">
        <f t="shared" si="708"/>
        <v>42.291505920122042</v>
      </c>
      <c r="EJ133" s="104">
        <f t="shared" si="708"/>
        <v>80.468070980447607</v>
      </c>
      <c r="EK133" s="104">
        <f t="shared" si="708"/>
        <v>116.27948570500192</v>
      </c>
      <c r="EL133" s="104">
        <f t="shared" si="708"/>
        <v>68.896153598161973</v>
      </c>
      <c r="EM133" s="104">
        <f t="shared" si="708"/>
        <v>68.996362486831046</v>
      </c>
      <c r="EN133" s="104">
        <f t="shared" si="708"/>
        <v>66.641747287202989</v>
      </c>
      <c r="EO133" s="104">
        <f t="shared" si="708"/>
        <v>28.036675769173474</v>
      </c>
      <c r="EP133" s="104">
        <f t="shared" si="708"/>
        <v>67.733034028366063</v>
      </c>
      <c r="EQ133" s="104">
        <f t="shared" si="708"/>
        <v>65.998524984162401</v>
      </c>
      <c r="ER133" s="104">
        <f t="shared" si="708"/>
        <v>129.19062066181968</v>
      </c>
      <c r="ES133" s="122">
        <f t="shared" si="708"/>
        <v>170.12430036267503</v>
      </c>
      <c r="EU133" s="189" t="str">
        <f t="shared" si="683"/>
        <v>-</v>
      </c>
      <c r="EV133" s="173">
        <f t="shared" si="683"/>
        <v>0</v>
      </c>
      <c r="EW133" s="173">
        <f t="shared" si="683"/>
        <v>0</v>
      </c>
      <c r="EX133" s="159" t="str">
        <f>EX125</f>
        <v>CN</v>
      </c>
      <c r="EY133" s="104">
        <f t="shared" ref="EY133:EY136" si="721">H$34*$J5/1000</f>
        <v>268.95681396612014</v>
      </c>
      <c r="EZ133" s="104">
        <f t="shared" si="709"/>
        <v>269.3457342014201</v>
      </c>
      <c r="FA133" s="104">
        <f t="shared" si="709"/>
        <v>264.21694803412601</v>
      </c>
      <c r="FB133" s="104">
        <f t="shared" si="709"/>
        <v>81.727178782289798</v>
      </c>
      <c r="FC133" s="104">
        <f t="shared" si="709"/>
        <v>265.84569377437981</v>
      </c>
      <c r="FD133" s="104">
        <f t="shared" si="709"/>
        <v>264.31336738255072</v>
      </c>
      <c r="FE133" s="104">
        <f t="shared" si="709"/>
        <v>326.24576864603006</v>
      </c>
      <c r="FF133" s="104">
        <f t="shared" si="709"/>
        <v>776.91374288325346</v>
      </c>
      <c r="FG133" s="104">
        <f t="shared" si="709"/>
        <v>367.06478366154607</v>
      </c>
      <c r="FH133" s="104">
        <f t="shared" si="709"/>
        <v>368.10552647710762</v>
      </c>
      <c r="FI133" s="104">
        <f t="shared" si="709"/>
        <v>359.57774180294035</v>
      </c>
      <c r="FJ133" s="104">
        <f t="shared" si="709"/>
        <v>151.29797206342167</v>
      </c>
      <c r="FK133" s="104">
        <f t="shared" si="709"/>
        <v>362.57464222435732</v>
      </c>
      <c r="FL133" s="104">
        <f t="shared" si="709"/>
        <v>359.26813035923726</v>
      </c>
      <c r="FM133" s="104">
        <f t="shared" si="709"/>
        <v>460.95641548786233</v>
      </c>
      <c r="FN133" s="122">
        <f t="shared" si="709"/>
        <v>876.6789893278667</v>
      </c>
      <c r="FP133" s="189">
        <f t="shared" si="710"/>
        <v>0.65</v>
      </c>
      <c r="FQ133" s="173">
        <f t="shared" si="710"/>
        <v>0</v>
      </c>
      <c r="FR133" s="173">
        <f t="shared" si="710"/>
        <v>0</v>
      </c>
      <c r="FS133" s="159" t="str">
        <f t="shared" si="710"/>
        <v>CN</v>
      </c>
      <c r="FT133" s="104">
        <f t="shared" si="711"/>
        <v>57.913276205658633</v>
      </c>
      <c r="FU133" s="104">
        <f t="shared" si="711"/>
        <v>56.994017853187863</v>
      </c>
      <c r="FV133" s="104">
        <f t="shared" si="711"/>
        <v>52.213874420339856</v>
      </c>
      <c r="FW133" s="104">
        <f t="shared" si="711"/>
        <v>80.124856147233672</v>
      </c>
      <c r="FX133" s="104">
        <f t="shared" si="711"/>
        <v>53.868539454787232</v>
      </c>
      <c r="FY133" s="104">
        <f t="shared" si="711"/>
        <v>51.662319408857392</v>
      </c>
      <c r="FZ133" s="104">
        <f t="shared" si="711"/>
        <v>166.85802214653998</v>
      </c>
      <c r="GA133" s="104">
        <f t="shared" si="711"/>
        <v>347.73275761574575</v>
      </c>
      <c r="GB133" s="104">
        <f t="shared" si="711"/>
        <v>107.00167222759787</v>
      </c>
      <c r="GC133" s="104">
        <f t="shared" si="711"/>
        <v>105.34700719315047</v>
      </c>
      <c r="GD133" s="104">
        <f t="shared" si="711"/>
        <v>96.522127009431074</v>
      </c>
      <c r="GE133" s="104">
        <f t="shared" si="711"/>
        <v>37.391599535375711</v>
      </c>
      <c r="GF133" s="104">
        <f t="shared" si="711"/>
        <v>99.647605407831691</v>
      </c>
      <c r="GG133" s="104">
        <f t="shared" si="711"/>
        <v>95.419016986466147</v>
      </c>
      <c r="GH133" s="104">
        <f t="shared" si="711"/>
        <v>234.19434351494976</v>
      </c>
      <c r="GI133" s="122">
        <f t="shared" si="711"/>
        <v>333.85113357366538</v>
      </c>
      <c r="GK133" s="189" t="str">
        <f t="shared" si="689"/>
        <v>-</v>
      </c>
      <c r="GL133" s="173">
        <f t="shared" si="689"/>
        <v>0</v>
      </c>
      <c r="GM133" s="173">
        <f t="shared" si="689"/>
        <v>0</v>
      </c>
      <c r="GN133" s="159" t="str">
        <f>GN125</f>
        <v>CN</v>
      </c>
      <c r="GO133" s="104">
        <f t="shared" ref="GO133:GO136" si="722">H$36*$M5/1000</f>
        <v>55.709147937586501</v>
      </c>
      <c r="GP133" s="104">
        <f t="shared" si="712"/>
        <v>56.011915045942935</v>
      </c>
      <c r="GQ133" s="104">
        <f t="shared" si="712"/>
        <v>54.195312395804251</v>
      </c>
      <c r="GR133" s="104">
        <f t="shared" si="712"/>
        <v>3.9384954678701325</v>
      </c>
      <c r="GS133" s="104">
        <f t="shared" si="712"/>
        <v>54.800846612517155</v>
      </c>
      <c r="GT133" s="104">
        <f t="shared" si="712"/>
        <v>54.195312395804251</v>
      </c>
      <c r="GU133" s="104">
        <f t="shared" si="712"/>
        <v>81.248847424935946</v>
      </c>
      <c r="GV133" s="104">
        <f t="shared" si="712"/>
        <v>77.404459239437671</v>
      </c>
      <c r="GW133" s="104">
        <f t="shared" si="712"/>
        <v>82.352653472953946</v>
      </c>
      <c r="GX133" s="104">
        <f t="shared" si="712"/>
        <v>82.655420581310409</v>
      </c>
      <c r="GY133" s="104">
        <f t="shared" si="712"/>
        <v>80.536050822815255</v>
      </c>
      <c r="GZ133" s="104">
        <f t="shared" si="712"/>
        <v>14.066055242393329</v>
      </c>
      <c r="HA133" s="104">
        <f t="shared" si="712"/>
        <v>81.444352147884615</v>
      </c>
      <c r="HB133" s="104">
        <f t="shared" si="712"/>
        <v>80.233283714458793</v>
      </c>
      <c r="HC133" s="104">
        <f t="shared" si="712"/>
        <v>115.18116736085175</v>
      </c>
      <c r="HD133" s="122">
        <f t="shared" si="712"/>
        <v>101.53022782570812</v>
      </c>
      <c r="HF133" s="189" t="str">
        <f t="shared" si="692"/>
        <v>-</v>
      </c>
      <c r="HG133" s="173">
        <f t="shared" si="692"/>
        <v>0</v>
      </c>
      <c r="HH133" s="173">
        <f t="shared" si="692"/>
        <v>0</v>
      </c>
      <c r="HI133" s="159" t="str">
        <f>HI125</f>
        <v>CN</v>
      </c>
      <c r="HJ133" s="104">
        <f t="shared" ref="HJ133:HJ136" si="723">H$37*$J5/1000</f>
        <v>12.79508446893086</v>
      </c>
      <c r="HK133" s="104">
        <f t="shared" si="713"/>
        <v>12.626833514737031</v>
      </c>
      <c r="HL133" s="104">
        <f t="shared" si="713"/>
        <v>12.971347373324397</v>
      </c>
      <c r="HM133" s="104">
        <f t="shared" si="713"/>
        <v>11.8176265445667</v>
      </c>
      <c r="HN133" s="104">
        <f t="shared" si="713"/>
        <v>12.79508446893086</v>
      </c>
      <c r="HO133" s="104">
        <f t="shared" si="713"/>
        <v>12.979359323524102</v>
      </c>
      <c r="HP133" s="104">
        <f t="shared" si="713"/>
        <v>27.046170477750312</v>
      </c>
      <c r="HQ133" s="104">
        <f t="shared" si="713"/>
        <v>26.599494542305859</v>
      </c>
      <c r="HR133" s="104">
        <f t="shared" si="713"/>
        <v>20.927213921632688</v>
      </c>
      <c r="HS133" s="104">
        <f t="shared" si="713"/>
        <v>20.919201971432983</v>
      </c>
      <c r="HT133" s="104">
        <f t="shared" si="713"/>
        <v>21.271727780220061</v>
      </c>
      <c r="HU133" s="104">
        <f t="shared" si="713"/>
        <v>11.8176265445667</v>
      </c>
      <c r="HV133" s="104">
        <f t="shared" si="713"/>
        <v>20.927213921632688</v>
      </c>
      <c r="HW133" s="104">
        <f t="shared" si="713"/>
        <v>21.271727780220061</v>
      </c>
      <c r="HX133" s="104">
        <f t="shared" si="713"/>
        <v>32.745152427670817</v>
      </c>
      <c r="HY133" s="122">
        <f t="shared" si="713"/>
        <v>31.169283059337918</v>
      </c>
      <c r="IA133" s="189" t="str">
        <f t="shared" si="695"/>
        <v>-</v>
      </c>
      <c r="IB133" s="173">
        <f t="shared" si="695"/>
        <v>0</v>
      </c>
      <c r="IC133" s="173">
        <f t="shared" si="695"/>
        <v>0</v>
      </c>
      <c r="ID133" s="159" t="str">
        <f>ID125</f>
        <v>CN</v>
      </c>
      <c r="IE133" s="104">
        <f t="shared" ref="IE133:IE136" si="724">H$38*$J5/1000</f>
        <v>8.9253125224727476</v>
      </c>
      <c r="IF133" s="104">
        <f t="shared" si="714"/>
        <v>8.9894081240703976</v>
      </c>
      <c r="IG133" s="104">
        <f t="shared" si="714"/>
        <v>8.6769420662818533</v>
      </c>
      <c r="IH133" s="104">
        <f t="shared" si="714"/>
        <v>0</v>
      </c>
      <c r="II133" s="104">
        <f t="shared" si="714"/>
        <v>8.8291691200762745</v>
      </c>
      <c r="IJ133" s="104">
        <f t="shared" si="714"/>
        <v>8.604834514484498</v>
      </c>
      <c r="IK133" s="104">
        <f t="shared" si="714"/>
        <v>11.449076835380213</v>
      </c>
      <c r="IL133" s="104">
        <f t="shared" si="714"/>
        <v>12.796234506308881</v>
      </c>
      <c r="IM133" s="104">
        <f t="shared" si="714"/>
        <v>14.838131769855952</v>
      </c>
      <c r="IN133" s="104">
        <f t="shared" si="714"/>
        <v>15.00638272404978</v>
      </c>
      <c r="IO133" s="104">
        <f t="shared" si="714"/>
        <v>14.325366957074751</v>
      </c>
      <c r="IP133" s="104">
        <f t="shared" si="714"/>
        <v>0</v>
      </c>
      <c r="IQ133" s="104">
        <f t="shared" si="714"/>
        <v>14.677892765861827</v>
      </c>
      <c r="IR133" s="104">
        <f t="shared" si="714"/>
        <v>14.18115185348004</v>
      </c>
      <c r="IS133" s="104">
        <f t="shared" si="714"/>
        <v>19.989815748267063</v>
      </c>
      <c r="IT133" s="104">
        <f t="shared" si="714"/>
        <v>19.675432508739284</v>
      </c>
    </row>
    <row r="134" spans="4:254" x14ac:dyDescent="0.2">
      <c r="D134" s="189">
        <f t="shared" si="698"/>
        <v>0.33</v>
      </c>
      <c r="E134" s="173">
        <f t="shared" si="698"/>
        <v>0</v>
      </c>
      <c r="F134" s="173">
        <f t="shared" si="698"/>
        <v>0.56896551724137934</v>
      </c>
      <c r="G134" s="159" t="str">
        <f t="shared" si="698"/>
        <v>JP</v>
      </c>
      <c r="H134" s="104">
        <f t="shared" si="699"/>
        <v>444.57408175190034</v>
      </c>
      <c r="I134" s="104">
        <f t="shared" si="699"/>
        <v>409.74389972610351</v>
      </c>
      <c r="J134" s="104">
        <f t="shared" si="699"/>
        <v>407.926923209878</v>
      </c>
      <c r="K134" s="104">
        <f t="shared" si="699"/>
        <v>605.27530923313975</v>
      </c>
      <c r="L134" s="104">
        <f t="shared" si="699"/>
        <v>394.57507921628604</v>
      </c>
      <c r="M134" s="104">
        <f t="shared" si="699"/>
        <v>398.35840837124374</v>
      </c>
      <c r="N134" s="104">
        <f t="shared" si="699"/>
        <v>318.42261170873741</v>
      </c>
      <c r="O134" s="104">
        <f t="shared" si="699"/>
        <v>279.05510850009949</v>
      </c>
      <c r="P134" s="104">
        <f t="shared" si="699"/>
        <v>872.12209987082099</v>
      </c>
      <c r="Q134" s="104">
        <f t="shared" si="699"/>
        <v>803.50671921536946</v>
      </c>
      <c r="R134" s="104">
        <f t="shared" si="699"/>
        <v>800.33431675274971</v>
      </c>
      <c r="S134" s="104">
        <f t="shared" si="699"/>
        <v>1178.9130037776113</v>
      </c>
      <c r="T134" s="104">
        <f t="shared" si="699"/>
        <v>773.83109585171167</v>
      </c>
      <c r="U134" s="104">
        <f t="shared" si="699"/>
        <v>781.44668025392627</v>
      </c>
      <c r="V134" s="104">
        <f t="shared" si="699"/>
        <v>587.91904275226329</v>
      </c>
      <c r="W134" s="122">
        <f t="shared" si="699"/>
        <v>354.69248564930729</v>
      </c>
      <c r="Y134" s="222">
        <f t="shared" si="715"/>
        <v>0.19</v>
      </c>
      <c r="Z134" s="223">
        <f t="shared" si="715"/>
        <v>0</v>
      </c>
      <c r="AA134" s="223">
        <f t="shared" si="715"/>
        <v>0.54285714285714282</v>
      </c>
      <c r="AB134" s="159" t="str">
        <f t="shared" si="716"/>
        <v>JP</v>
      </c>
      <c r="AC134" s="104">
        <f t="shared" si="701"/>
        <v>310.20095061068412</v>
      </c>
      <c r="AD134" s="104">
        <f t="shared" si="701"/>
        <v>317.44374416803498</v>
      </c>
      <c r="AE134" s="104">
        <f t="shared" si="701"/>
        <v>309.69523666550322</v>
      </c>
      <c r="AF134" s="104">
        <f t="shared" si="701"/>
        <v>368.75249386475559</v>
      </c>
      <c r="AG134" s="104">
        <f t="shared" si="701"/>
        <v>314.5246316522734</v>
      </c>
      <c r="AH134" s="104">
        <f t="shared" si="701"/>
        <v>309.24321152957106</v>
      </c>
      <c r="AI134" s="104">
        <f t="shared" si="701"/>
        <v>246.89975033830964</v>
      </c>
      <c r="AJ134" s="104">
        <f t="shared" si="701"/>
        <v>478.16451098372175</v>
      </c>
      <c r="AK134" s="104">
        <f t="shared" si="701"/>
        <v>595.44526440610639</v>
      </c>
      <c r="AL134" s="104">
        <f t="shared" si="701"/>
        <v>609.6702010113911</v>
      </c>
      <c r="AM134" s="104">
        <f t="shared" si="701"/>
        <v>594.87373837216921</v>
      </c>
      <c r="AN134" s="104">
        <f t="shared" si="701"/>
        <v>195.90330644044201</v>
      </c>
      <c r="AO134" s="104">
        <f t="shared" si="701"/>
        <v>604.25196101995834</v>
      </c>
      <c r="AP134" s="104">
        <f t="shared" si="701"/>
        <v>593.90474196008461</v>
      </c>
      <c r="AQ134" s="104">
        <f t="shared" si="701"/>
        <v>382.08644449082732</v>
      </c>
      <c r="AR134" s="122">
        <f t="shared" si="701"/>
        <v>552.0710509672283</v>
      </c>
      <c r="AT134" s="222">
        <f t="shared" si="717"/>
        <v>0.12</v>
      </c>
      <c r="AU134" s="223">
        <f t="shared" si="717"/>
        <v>0</v>
      </c>
      <c r="AV134" s="223">
        <f t="shared" si="717"/>
        <v>0.34285714285714286</v>
      </c>
      <c r="AW134" s="159" t="str">
        <f t="shared" si="718"/>
        <v>JP</v>
      </c>
      <c r="AX134" s="104">
        <f t="shared" si="703"/>
        <v>101.05619418254886</v>
      </c>
      <c r="AY134" s="104">
        <f t="shared" si="703"/>
        <v>99.757271378145902</v>
      </c>
      <c r="AZ134" s="104">
        <f t="shared" si="703"/>
        <v>96.639856647578867</v>
      </c>
      <c r="BA134" s="104">
        <f t="shared" si="703"/>
        <v>169.70426439524437</v>
      </c>
      <c r="BB134" s="104">
        <f t="shared" si="703"/>
        <v>96.899641208459457</v>
      </c>
      <c r="BC134" s="104">
        <f t="shared" si="703"/>
        <v>96.120287525817687</v>
      </c>
      <c r="BD134" s="104">
        <f t="shared" si="703"/>
        <v>327.81180620827882</v>
      </c>
      <c r="BE134" s="104">
        <f t="shared" si="703"/>
        <v>353.23235135209956</v>
      </c>
      <c r="BF134" s="104">
        <f t="shared" si="703"/>
        <v>196.91669714748602</v>
      </c>
      <c r="BG134" s="104">
        <f t="shared" si="703"/>
        <v>194.31885153868012</v>
      </c>
      <c r="BH134" s="104">
        <f t="shared" si="703"/>
        <v>188.34380663842654</v>
      </c>
      <c r="BI134" s="104">
        <f t="shared" si="703"/>
        <v>326.8143897661318</v>
      </c>
      <c r="BJ134" s="104">
        <f t="shared" si="703"/>
        <v>188.86337576018778</v>
      </c>
      <c r="BK134" s="104">
        <f t="shared" si="703"/>
        <v>187.04488383402361</v>
      </c>
      <c r="BL134" s="104">
        <f t="shared" si="703"/>
        <v>630.41871466774546</v>
      </c>
      <c r="BM134" s="122">
        <f t="shared" si="703"/>
        <v>535.11830540353776</v>
      </c>
      <c r="BO134" s="222">
        <f t="shared" si="719"/>
        <v>0.21</v>
      </c>
      <c r="BP134" s="223">
        <f t="shared" si="719"/>
        <v>0</v>
      </c>
      <c r="BQ134" s="223">
        <f t="shared" si="719"/>
        <v>0.36842105263157887</v>
      </c>
      <c r="BR134" s="159" t="str">
        <f t="shared" si="720"/>
        <v>JP</v>
      </c>
      <c r="BS134" s="104">
        <f t="shared" si="705"/>
        <v>8.0224719706936707</v>
      </c>
      <c r="BT134" s="104">
        <f t="shared" si="705"/>
        <v>9.6623620112523856</v>
      </c>
      <c r="BU134" s="104">
        <f t="shared" si="705"/>
        <v>7.2041506039198167</v>
      </c>
      <c r="BV134" s="104">
        <f t="shared" si="705"/>
        <v>12.446521859814814</v>
      </c>
      <c r="BW134" s="104">
        <f t="shared" si="705"/>
        <v>9.1086961658756316</v>
      </c>
      <c r="BX134" s="104">
        <f t="shared" si="705"/>
        <v>7.1164733146226169</v>
      </c>
      <c r="BY134" s="104">
        <f t="shared" si="705"/>
        <v>51.588159602568624</v>
      </c>
      <c r="BZ134" s="104">
        <f t="shared" si="705"/>
        <v>72.099234333817137</v>
      </c>
      <c r="CA134" s="104">
        <f t="shared" si="705"/>
        <v>15.255848337712552</v>
      </c>
      <c r="CB134" s="104">
        <f t="shared" si="705"/>
        <v>18.378134028796126</v>
      </c>
      <c r="CC134" s="104">
        <f t="shared" si="705"/>
        <v>13.706882893462041</v>
      </c>
      <c r="CD134" s="104">
        <f t="shared" si="705"/>
        <v>20.744203099691358</v>
      </c>
      <c r="CE134" s="104">
        <f t="shared" si="705"/>
        <v>17.324382903724235</v>
      </c>
      <c r="CF134" s="104">
        <f t="shared" si="705"/>
        <v>13.53152831486765</v>
      </c>
      <c r="CG134" s="104">
        <f t="shared" si="705"/>
        <v>72.47972761696407</v>
      </c>
      <c r="CH134" s="122">
        <f t="shared" si="705"/>
        <v>94.571446656937482</v>
      </c>
      <c r="CJ134" s="204"/>
      <c r="CK134" s="209"/>
      <c r="CL134" s="209"/>
      <c r="CM134" s="221"/>
      <c r="CN134" s="161" t="str">
        <f>AD3</f>
        <v>TN, US</v>
      </c>
      <c r="CO134" s="161"/>
      <c r="CP134" s="161"/>
      <c r="CQ134" s="161"/>
      <c r="CR134" s="161"/>
      <c r="CS134" s="161"/>
      <c r="CT134" s="161"/>
      <c r="CU134" s="161"/>
      <c r="CV134" s="161"/>
      <c r="CW134" s="161"/>
      <c r="CX134" s="161"/>
      <c r="CY134" s="161"/>
      <c r="CZ134" s="161"/>
      <c r="DA134" s="161"/>
      <c r="DB134" s="161"/>
      <c r="DC134" s="162"/>
      <c r="DE134" s="189">
        <f t="shared" si="706"/>
        <v>0.33</v>
      </c>
      <c r="DF134" s="173">
        <f t="shared" si="706"/>
        <v>0</v>
      </c>
      <c r="DG134" s="173">
        <f t="shared" si="706"/>
        <v>0.56896551724137934</v>
      </c>
      <c r="DH134" s="159" t="str">
        <f t="shared" si="706"/>
        <v>JP</v>
      </c>
      <c r="DI134" s="104">
        <f t="shared" si="707"/>
        <v>25.426413896187583</v>
      </c>
      <c r="DJ134" s="104">
        <f t="shared" si="707"/>
        <v>25.075704738998784</v>
      </c>
      <c r="DK134" s="104">
        <f t="shared" si="707"/>
        <v>22.883772506568828</v>
      </c>
      <c r="DL134" s="104">
        <f t="shared" si="707"/>
        <v>36.895699302377366</v>
      </c>
      <c r="DM134" s="104">
        <f t="shared" si="707"/>
        <v>23.672868110243616</v>
      </c>
      <c r="DN134" s="104">
        <f t="shared" si="707"/>
        <v>22.620740638677233</v>
      </c>
      <c r="DO134" s="104">
        <f t="shared" si="707"/>
        <v>95.650290609601683</v>
      </c>
      <c r="DP134" s="104">
        <f t="shared" si="707"/>
        <v>199.64328139082411</v>
      </c>
      <c r="DQ134" s="104">
        <f t="shared" si="707"/>
        <v>47.784122666973225</v>
      </c>
      <c r="DR134" s="104">
        <f t="shared" si="707"/>
        <v>46.995027063298437</v>
      </c>
      <c r="DS134" s="104">
        <f t="shared" si="707"/>
        <v>42.9618717556273</v>
      </c>
      <c r="DT134" s="104">
        <f t="shared" si="707"/>
        <v>61.492832170628944</v>
      </c>
      <c r="DU134" s="104">
        <f t="shared" si="707"/>
        <v>44.364708384382475</v>
      </c>
      <c r="DV134" s="104">
        <f t="shared" si="707"/>
        <v>42.43580801984411</v>
      </c>
      <c r="DW134" s="104">
        <f t="shared" si="707"/>
        <v>134.18085260944284</v>
      </c>
      <c r="DX134" s="122">
        <f t="shared" si="707"/>
        <v>191.70200970580973</v>
      </c>
      <c r="DZ134" s="189" t="str">
        <f t="shared" si="680"/>
        <v>-</v>
      </c>
      <c r="EA134" s="173">
        <f t="shared" si="680"/>
        <v>0</v>
      </c>
      <c r="EB134" s="173">
        <f t="shared" si="680"/>
        <v>0.21586482798306408</v>
      </c>
      <c r="EC134" s="159" t="str">
        <f>EC126</f>
        <v>JP</v>
      </c>
      <c r="ED134" s="104">
        <f t="shared" si="708"/>
        <v>39.567001664866744</v>
      </c>
      <c r="EE134" s="104">
        <f t="shared" si="708"/>
        <v>39.927980594833606</v>
      </c>
      <c r="EF134" s="104">
        <f t="shared" si="708"/>
        <v>38.508757893062047</v>
      </c>
      <c r="EG134" s="104">
        <f t="shared" si="708"/>
        <v>13.968519558475409</v>
      </c>
      <c r="EH134" s="104">
        <f t="shared" si="708"/>
        <v>39.358797155999483</v>
      </c>
      <c r="EI134" s="104">
        <f t="shared" si="708"/>
        <v>38.187670140916488</v>
      </c>
      <c r="EJ134" s="104">
        <f t="shared" si="708"/>
        <v>72.659700443892831</v>
      </c>
      <c r="EK134" s="104">
        <f t="shared" si="708"/>
        <v>104.9960872200886</v>
      </c>
      <c r="EL134" s="104">
        <f t="shared" si="708"/>
        <v>62.210685818419137</v>
      </c>
      <c r="EM134" s="104">
        <f t="shared" si="708"/>
        <v>62.301170749197219</v>
      </c>
      <c r="EN134" s="104">
        <f t="shared" si="708"/>
        <v>60.175040061819587</v>
      </c>
      <c r="EO134" s="104">
        <f t="shared" si="708"/>
        <v>25.316084230796125</v>
      </c>
      <c r="EP134" s="104">
        <f t="shared" si="708"/>
        <v>61.160431742584088</v>
      </c>
      <c r="EQ134" s="104">
        <f t="shared" si="708"/>
        <v>59.594234044124491</v>
      </c>
      <c r="ER134" s="104">
        <f t="shared" si="708"/>
        <v>116.65436592520382</v>
      </c>
      <c r="ES134" s="122">
        <f t="shared" si="708"/>
        <v>153.61596906656771</v>
      </c>
      <c r="EU134" s="189" t="str">
        <f t="shared" si="683"/>
        <v>-</v>
      </c>
      <c r="EV134" s="173">
        <f t="shared" si="683"/>
        <v>0</v>
      </c>
      <c r="EW134" s="173">
        <f t="shared" si="683"/>
        <v>0</v>
      </c>
      <c r="EX134" s="159" t="str">
        <f>EX126</f>
        <v>JP</v>
      </c>
      <c r="EY134" s="104">
        <f t="shared" si="721"/>
        <v>287.39398792826222</v>
      </c>
      <c r="EZ134" s="104">
        <f t="shared" si="709"/>
        <v>287.80956891228942</v>
      </c>
      <c r="FA134" s="104">
        <f t="shared" si="709"/>
        <v>282.32920093754223</v>
      </c>
      <c r="FB134" s="104">
        <f t="shared" si="709"/>
        <v>87.329632910237549</v>
      </c>
      <c r="FC134" s="104">
        <f t="shared" si="709"/>
        <v>284.06959831476456</v>
      </c>
      <c r="FD134" s="104">
        <f t="shared" si="709"/>
        <v>282.43222989839512</v>
      </c>
      <c r="FE134" s="104">
        <f t="shared" si="709"/>
        <v>348.61013972196542</v>
      </c>
      <c r="FF134" s="104">
        <f t="shared" si="709"/>
        <v>830.17171251744855</v>
      </c>
      <c r="FG134" s="104">
        <f t="shared" si="709"/>
        <v>392.22732619745102</v>
      </c>
      <c r="FH134" s="104">
        <f t="shared" si="709"/>
        <v>393.33941264642868</v>
      </c>
      <c r="FI134" s="104">
        <f t="shared" si="709"/>
        <v>384.22704248721357</v>
      </c>
      <c r="FJ134" s="104">
        <f t="shared" si="709"/>
        <v>161.66955176024248</v>
      </c>
      <c r="FK134" s="104">
        <f t="shared" si="709"/>
        <v>387.42938248683674</v>
      </c>
      <c r="FL134" s="104">
        <f t="shared" si="709"/>
        <v>383.89620696681186</v>
      </c>
      <c r="FM134" s="104">
        <f t="shared" si="709"/>
        <v>492.55529374638348</v>
      </c>
      <c r="FN134" s="122">
        <f t="shared" si="709"/>
        <v>936.77593499301304</v>
      </c>
      <c r="FP134" s="189">
        <f t="shared" si="710"/>
        <v>0.19</v>
      </c>
      <c r="FQ134" s="173">
        <f t="shared" si="710"/>
        <v>0</v>
      </c>
      <c r="FR134" s="173">
        <f t="shared" si="710"/>
        <v>0.54285714285714282</v>
      </c>
      <c r="FS134" s="159" t="str">
        <f t="shared" si="710"/>
        <v>JP</v>
      </c>
      <c r="FT134" s="104">
        <f t="shared" si="711"/>
        <v>61.101328719114392</v>
      </c>
      <c r="FU134" s="104">
        <f t="shared" si="711"/>
        <v>60.131466358493526</v>
      </c>
      <c r="FV134" s="104">
        <f t="shared" si="711"/>
        <v>55.088182083265039</v>
      </c>
      <c r="FW134" s="104">
        <f t="shared" si="711"/>
        <v>84.535628007615998</v>
      </c>
      <c r="FX134" s="104">
        <f t="shared" si="711"/>
        <v>56.833934332382583</v>
      </c>
      <c r="FY134" s="104">
        <f t="shared" si="711"/>
        <v>54.50626466689252</v>
      </c>
      <c r="FZ134" s="104">
        <f t="shared" si="711"/>
        <v>176.04334495586423</v>
      </c>
      <c r="GA134" s="104">
        <f t="shared" si="711"/>
        <v>366.87500555197045</v>
      </c>
      <c r="GB134" s="104">
        <f t="shared" si="711"/>
        <v>112.89197877626849</v>
      </c>
      <c r="GC134" s="104">
        <f t="shared" si="711"/>
        <v>111.14622652715094</v>
      </c>
      <c r="GD134" s="104">
        <f t="shared" si="711"/>
        <v>101.83554786519066</v>
      </c>
      <c r="GE134" s="104">
        <f t="shared" si="711"/>
        <v>39.449959736887465</v>
      </c>
      <c r="GF134" s="104">
        <f t="shared" si="711"/>
        <v>105.13307989130159</v>
      </c>
      <c r="GG134" s="104">
        <f t="shared" si="711"/>
        <v>100.67171303244561</v>
      </c>
      <c r="GH134" s="104">
        <f t="shared" si="711"/>
        <v>247.08644554054717</v>
      </c>
      <c r="GI134" s="122">
        <f t="shared" si="711"/>
        <v>352.22921568613242</v>
      </c>
      <c r="GK134" s="189" t="str">
        <f t="shared" si="689"/>
        <v>-</v>
      </c>
      <c r="GL134" s="173">
        <f t="shared" si="689"/>
        <v>0</v>
      </c>
      <c r="GM134" s="173">
        <f t="shared" si="689"/>
        <v>0.21586482798306408</v>
      </c>
      <c r="GN134" s="159" t="str">
        <f>GN126</f>
        <v>JP</v>
      </c>
      <c r="GO134" s="104">
        <f t="shared" si="722"/>
        <v>50.303306041884547</v>
      </c>
      <c r="GP134" s="104">
        <f t="shared" si="712"/>
        <v>50.576693574720863</v>
      </c>
      <c r="GQ134" s="104">
        <f t="shared" si="712"/>
        <v>48.936368377702891</v>
      </c>
      <c r="GR134" s="104">
        <f t="shared" si="712"/>
        <v>3.5563161563125805</v>
      </c>
      <c r="GS134" s="104">
        <f t="shared" si="712"/>
        <v>49.483143443375553</v>
      </c>
      <c r="GT134" s="104">
        <f t="shared" si="712"/>
        <v>48.936368377702891</v>
      </c>
      <c r="GU134" s="104">
        <f t="shared" si="712"/>
        <v>73.364712778337321</v>
      </c>
      <c r="GV134" s="104">
        <f t="shared" si="712"/>
        <v>69.893372027342821</v>
      </c>
      <c r="GW134" s="104">
        <f t="shared" si="712"/>
        <v>74.361408931481492</v>
      </c>
      <c r="GX134" s="104">
        <f t="shared" si="712"/>
        <v>74.63479646431783</v>
      </c>
      <c r="GY134" s="104">
        <f t="shared" si="712"/>
        <v>72.721083734463519</v>
      </c>
      <c r="GZ134" s="104">
        <f t="shared" si="712"/>
        <v>12.701129129687786</v>
      </c>
      <c r="HA134" s="104">
        <f t="shared" si="712"/>
        <v>73.54124633297252</v>
      </c>
      <c r="HB134" s="104">
        <f t="shared" si="712"/>
        <v>72.447696201627181</v>
      </c>
      <c r="HC134" s="104">
        <f t="shared" si="712"/>
        <v>104.0043462611513</v>
      </c>
      <c r="HD134" s="122">
        <f t="shared" si="712"/>
        <v>91.678051305699483</v>
      </c>
      <c r="HF134" s="189" t="str">
        <f t="shared" si="692"/>
        <v>-</v>
      </c>
      <c r="HG134" s="173">
        <f t="shared" si="692"/>
        <v>0</v>
      </c>
      <c r="HH134" s="173">
        <f t="shared" si="692"/>
        <v>0</v>
      </c>
      <c r="HI134" s="159" t="str">
        <f>HI126</f>
        <v>JP</v>
      </c>
      <c r="HJ134" s="104">
        <f t="shared" si="723"/>
        <v>13.672196280062357</v>
      </c>
      <c r="HK134" s="104">
        <f t="shared" si="713"/>
        <v>13.492411607625721</v>
      </c>
      <c r="HL134" s="104">
        <f t="shared" si="713"/>
        <v>13.860542127376929</v>
      </c>
      <c r="HM134" s="104">
        <f t="shared" si="713"/>
        <v>12.627732944954277</v>
      </c>
      <c r="HN134" s="104">
        <f t="shared" si="713"/>
        <v>13.672196280062357</v>
      </c>
      <c r="HO134" s="104">
        <f t="shared" si="713"/>
        <v>13.869103302254864</v>
      </c>
      <c r="HP134" s="104">
        <f t="shared" si="713"/>
        <v>28.900204003633942</v>
      </c>
      <c r="HQ134" s="104">
        <f t="shared" si="713"/>
        <v>28.422908126626947</v>
      </c>
      <c r="HR134" s="104">
        <f t="shared" si="713"/>
        <v>22.361788781166485</v>
      </c>
      <c r="HS134" s="104">
        <f t="shared" si="713"/>
        <v>22.353227606288549</v>
      </c>
      <c r="HT134" s="104">
        <f t="shared" si="713"/>
        <v>22.729919300917697</v>
      </c>
      <c r="HU134" s="104">
        <f t="shared" si="713"/>
        <v>12.627732944954277</v>
      </c>
      <c r="HV134" s="104">
        <f t="shared" si="713"/>
        <v>22.361788781166485</v>
      </c>
      <c r="HW134" s="104">
        <f t="shared" si="713"/>
        <v>22.729919300917697</v>
      </c>
      <c r="HX134" s="104">
        <f t="shared" si="713"/>
        <v>34.989855072764897</v>
      </c>
      <c r="HY134" s="122">
        <f t="shared" si="713"/>
        <v>33.305958779004392</v>
      </c>
      <c r="IA134" s="189" t="str">
        <f t="shared" si="695"/>
        <v>-</v>
      </c>
      <c r="IB134" s="173">
        <f t="shared" si="695"/>
        <v>0</v>
      </c>
      <c r="IC134" s="173">
        <f t="shared" si="695"/>
        <v>0</v>
      </c>
      <c r="ID134" s="159" t="str">
        <f>ID126</f>
        <v>JP</v>
      </c>
      <c r="IE134" s="104">
        <f t="shared" si="724"/>
        <v>9.5371488140197052</v>
      </c>
      <c r="IF134" s="104">
        <f t="shared" si="714"/>
        <v>9.6056382130431857</v>
      </c>
      <c r="IG134" s="104">
        <f t="shared" si="714"/>
        <v>9.271752392803716</v>
      </c>
      <c r="IH134" s="104">
        <f t="shared" si="714"/>
        <v>0</v>
      </c>
      <c r="II134" s="104">
        <f t="shared" si="714"/>
        <v>9.4344147154844826</v>
      </c>
      <c r="IJ134" s="104">
        <f t="shared" si="714"/>
        <v>9.1947018189023009</v>
      </c>
      <c r="IK134" s="104">
        <f t="shared" si="714"/>
        <v>12.233918900569261</v>
      </c>
      <c r="IL134" s="104">
        <f t="shared" si="714"/>
        <v>13.673425153290971</v>
      </c>
      <c r="IM134" s="104">
        <f t="shared" si="714"/>
        <v>15.855295873935809</v>
      </c>
      <c r="IN134" s="104">
        <f t="shared" si="714"/>
        <v>16.035080546372445</v>
      </c>
      <c r="IO134" s="104">
        <f t="shared" si="714"/>
        <v>15.307380681747961</v>
      </c>
      <c r="IP134" s="104">
        <f t="shared" si="714"/>
        <v>0</v>
      </c>
      <c r="IQ134" s="104">
        <f t="shared" si="714"/>
        <v>15.684072376377108</v>
      </c>
      <c r="IR134" s="104">
        <f t="shared" si="714"/>
        <v>15.153279533945131</v>
      </c>
      <c r="IS134" s="104">
        <f t="shared" si="714"/>
        <v>21.36013132044808</v>
      </c>
      <c r="IT134" s="104">
        <f t="shared" si="714"/>
        <v>21.024196894346957</v>
      </c>
    </row>
    <row r="135" spans="4:254" x14ac:dyDescent="0.2">
      <c r="D135" s="189">
        <f t="shared" si="698"/>
        <v>0.15</v>
      </c>
      <c r="E135" s="173">
        <f t="shared" si="698"/>
        <v>0</v>
      </c>
      <c r="F135" s="173">
        <f t="shared" si="698"/>
        <v>0.25862068965517243</v>
      </c>
      <c r="G135" s="159" t="str">
        <f t="shared" si="698"/>
        <v>KR</v>
      </c>
      <c r="H135" s="104">
        <f t="shared" si="699"/>
        <v>422.9265896294437</v>
      </c>
      <c r="I135" s="104">
        <f t="shared" si="699"/>
        <v>389.79238162007175</v>
      </c>
      <c r="J135" s="104">
        <f t="shared" si="699"/>
        <v>388.06387851342214</v>
      </c>
      <c r="K135" s="104">
        <f t="shared" si="699"/>
        <v>575.80284777765178</v>
      </c>
      <c r="L135" s="104">
        <f t="shared" si="699"/>
        <v>375.36217124514849</v>
      </c>
      <c r="M135" s="104">
        <f t="shared" si="699"/>
        <v>378.96128006104396</v>
      </c>
      <c r="N135" s="104">
        <f t="shared" si="699"/>
        <v>302.91776952042534</v>
      </c>
      <c r="O135" s="104">
        <f t="shared" si="699"/>
        <v>265.46717454051628</v>
      </c>
      <c r="P135" s="104">
        <f t="shared" si="699"/>
        <v>829.6561598583537</v>
      </c>
      <c r="Q135" s="104">
        <f t="shared" si="699"/>
        <v>764.38184422037909</v>
      </c>
      <c r="R135" s="104">
        <f t="shared" si="699"/>
        <v>761.36391445452171</v>
      </c>
      <c r="S135" s="104">
        <f t="shared" si="699"/>
        <v>1121.5086003050319</v>
      </c>
      <c r="T135" s="104">
        <f t="shared" si="699"/>
        <v>736.15120572957392</v>
      </c>
      <c r="U135" s="104">
        <f t="shared" si="699"/>
        <v>743.39596711236015</v>
      </c>
      <c r="V135" s="104">
        <f t="shared" si="699"/>
        <v>559.29170398237909</v>
      </c>
      <c r="W135" s="122">
        <f t="shared" si="699"/>
        <v>337.42156702370721</v>
      </c>
      <c r="Y135" s="222">
        <f t="shared" si="715"/>
        <v>0.06</v>
      </c>
      <c r="Z135" s="223">
        <f t="shared" si="715"/>
        <v>0</v>
      </c>
      <c r="AA135" s="223">
        <f t="shared" si="715"/>
        <v>0.1714285714285714</v>
      </c>
      <c r="AB135" s="159" t="str">
        <f t="shared" si="716"/>
        <v>KR</v>
      </c>
      <c r="AC135" s="104">
        <f t="shared" si="701"/>
        <v>295.09644292489702</v>
      </c>
      <c r="AD135" s="104">
        <f t="shared" si="701"/>
        <v>301.98656563859566</v>
      </c>
      <c r="AE135" s="104">
        <f t="shared" si="701"/>
        <v>294.61535353407919</v>
      </c>
      <c r="AF135" s="104">
        <f t="shared" si="701"/>
        <v>350.79695611811678</v>
      </c>
      <c r="AG135" s="104">
        <f t="shared" si="701"/>
        <v>299.20959245974842</v>
      </c>
      <c r="AH135" s="104">
        <f t="shared" si="701"/>
        <v>294.18533870187565</v>
      </c>
      <c r="AI135" s="104">
        <f t="shared" si="701"/>
        <v>234.87754612113315</v>
      </c>
      <c r="AJ135" s="104">
        <f t="shared" si="701"/>
        <v>454.88141169919129</v>
      </c>
      <c r="AK135" s="104">
        <f t="shared" si="701"/>
        <v>566.45145392621748</v>
      </c>
      <c r="AL135" s="104">
        <f t="shared" si="701"/>
        <v>579.98374060937465</v>
      </c>
      <c r="AM135" s="104">
        <f t="shared" si="701"/>
        <v>565.90775701193706</v>
      </c>
      <c r="AN135" s="104">
        <f t="shared" si="701"/>
        <v>186.36425444213117</v>
      </c>
      <c r="AO135" s="104">
        <f t="shared" si="701"/>
        <v>574.8293291053559</v>
      </c>
      <c r="AP135" s="104">
        <f t="shared" si="701"/>
        <v>564.98594360727088</v>
      </c>
      <c r="AQ135" s="104">
        <f t="shared" si="701"/>
        <v>363.4816412944312</v>
      </c>
      <c r="AR135" s="122">
        <f t="shared" si="701"/>
        <v>525.18924607263079</v>
      </c>
      <c r="AT135" s="222">
        <f t="shared" si="717"/>
        <v>0.04</v>
      </c>
      <c r="AU135" s="223">
        <f t="shared" si="717"/>
        <v>0</v>
      </c>
      <c r="AV135" s="223">
        <f t="shared" si="717"/>
        <v>0.1142857142857143</v>
      </c>
      <c r="AW135" s="159" t="str">
        <f t="shared" si="718"/>
        <v>KR</v>
      </c>
      <c r="AX135" s="104">
        <f t="shared" si="703"/>
        <v>96.135499843212642</v>
      </c>
      <c r="AY135" s="104">
        <f t="shared" si="703"/>
        <v>94.899825038029945</v>
      </c>
      <c r="AZ135" s="104">
        <f t="shared" si="703"/>
        <v>91.934205505591535</v>
      </c>
      <c r="BA135" s="104">
        <f t="shared" si="703"/>
        <v>161.44091329711739</v>
      </c>
      <c r="BB135" s="104">
        <f t="shared" si="703"/>
        <v>92.181340466628072</v>
      </c>
      <c r="BC135" s="104">
        <f t="shared" si="703"/>
        <v>91.439935583518448</v>
      </c>
      <c r="BD135" s="104">
        <f t="shared" si="703"/>
        <v>311.84977921701085</v>
      </c>
      <c r="BE135" s="104">
        <f t="shared" si="703"/>
        <v>336.03253054122587</v>
      </c>
      <c r="BF135" s="104">
        <f t="shared" si="703"/>
        <v>187.32830046569464</v>
      </c>
      <c r="BG135" s="104">
        <f t="shared" si="703"/>
        <v>184.85695085532922</v>
      </c>
      <c r="BH135" s="104">
        <f t="shared" si="703"/>
        <v>179.17284675148889</v>
      </c>
      <c r="BI135" s="104">
        <f t="shared" si="703"/>
        <v>310.90092962898433</v>
      </c>
      <c r="BJ135" s="104">
        <f t="shared" si="703"/>
        <v>179.66711667356196</v>
      </c>
      <c r="BK135" s="104">
        <f t="shared" si="703"/>
        <v>177.93717194630619</v>
      </c>
      <c r="BL135" s="104">
        <f t="shared" si="703"/>
        <v>599.72195406073592</v>
      </c>
      <c r="BM135" s="122">
        <f t="shared" si="703"/>
        <v>509.06197468997635</v>
      </c>
      <c r="BO135" s="222">
        <f t="shared" si="719"/>
        <v>0.28000000000000003</v>
      </c>
      <c r="BP135" s="223">
        <f t="shared" si="719"/>
        <v>0</v>
      </c>
      <c r="BQ135" s="223">
        <f t="shared" si="719"/>
        <v>0.49122807017543857</v>
      </c>
      <c r="BR135" s="159" t="str">
        <f t="shared" si="720"/>
        <v>KR</v>
      </c>
      <c r="BS135" s="104">
        <f t="shared" si="705"/>
        <v>7.6318365155095407</v>
      </c>
      <c r="BT135" s="104">
        <f t="shared" si="705"/>
        <v>9.1918759570526785</v>
      </c>
      <c r="BU135" s="104">
        <f t="shared" si="705"/>
        <v>6.8533613882444504</v>
      </c>
      <c r="BV135" s="104">
        <f t="shared" si="705"/>
        <v>11.840467672286429</v>
      </c>
      <c r="BW135" s="104">
        <f t="shared" si="705"/>
        <v>8.6651695713435597</v>
      </c>
      <c r="BX135" s="104">
        <f t="shared" si="705"/>
        <v>6.7699533388946183</v>
      </c>
      <c r="BY135" s="104">
        <f t="shared" si="705"/>
        <v>49.076195175384903</v>
      </c>
      <c r="BZ135" s="104">
        <f t="shared" si="705"/>
        <v>68.588531233163906</v>
      </c>
      <c r="CA135" s="104">
        <f t="shared" si="705"/>
        <v>14.5130005868706</v>
      </c>
      <c r="CB135" s="104">
        <f t="shared" si="705"/>
        <v>17.483253899828473</v>
      </c>
      <c r="CC135" s="104">
        <f t="shared" si="705"/>
        <v>13.039458381690251</v>
      </c>
      <c r="CD135" s="104">
        <f t="shared" si="705"/>
        <v>19.734112787144053</v>
      </c>
      <c r="CE135" s="104">
        <f t="shared" si="705"/>
        <v>16.480812714124017</v>
      </c>
      <c r="CF135" s="104">
        <f t="shared" si="705"/>
        <v>12.872642282990594</v>
      </c>
      <c r="CG135" s="104">
        <f t="shared" si="705"/>
        <v>68.950497288369164</v>
      </c>
      <c r="CH135" s="122">
        <f t="shared" si="705"/>
        <v>89.966511887802966</v>
      </c>
      <c r="CJ135" s="120"/>
      <c r="CM135" s="179" t="str">
        <f>CM124</f>
        <v>Sea (km)</v>
      </c>
      <c r="CN135" s="170" t="str">
        <f>CN124</f>
        <v>BEV-100 PC</v>
      </c>
      <c r="CO135" s="170"/>
      <c r="CP135" s="170"/>
      <c r="CQ135" s="170"/>
      <c r="CR135" s="170"/>
      <c r="CS135" s="170"/>
      <c r="CT135" s="170"/>
      <c r="CU135" s="170"/>
      <c r="CV135" s="170" t="str">
        <f>CV124</f>
        <v>BEV-200 PC</v>
      </c>
      <c r="CW135" s="170"/>
      <c r="CX135" s="170"/>
      <c r="CY135" s="170"/>
      <c r="CZ135" s="170"/>
      <c r="DA135" s="170"/>
      <c r="DB135" s="170"/>
      <c r="DC135" s="171"/>
      <c r="DE135" s="189">
        <f t="shared" si="706"/>
        <v>0.15</v>
      </c>
      <c r="DF135" s="173">
        <f t="shared" si="706"/>
        <v>0</v>
      </c>
      <c r="DG135" s="173">
        <f t="shared" si="706"/>
        <v>0.25862068965517243</v>
      </c>
      <c r="DH135" s="159" t="str">
        <f t="shared" si="706"/>
        <v>KR</v>
      </c>
      <c r="DI135" s="104">
        <f t="shared" si="707"/>
        <v>24.188334311450994</v>
      </c>
      <c r="DJ135" s="104">
        <f t="shared" si="707"/>
        <v>23.854702114051669</v>
      </c>
      <c r="DK135" s="104">
        <f t="shared" si="707"/>
        <v>21.769500880305898</v>
      </c>
      <c r="DL135" s="104">
        <f t="shared" si="707"/>
        <v>35.099149767025764</v>
      </c>
      <c r="DM135" s="104">
        <f t="shared" si="707"/>
        <v>22.52017332445438</v>
      </c>
      <c r="DN135" s="104">
        <f t="shared" si="707"/>
        <v>21.519276732256408</v>
      </c>
      <c r="DO135" s="104">
        <f t="shared" si="707"/>
        <v>90.992824064717581</v>
      </c>
      <c r="DP135" s="104">
        <f t="shared" si="707"/>
        <v>189.9221200847517</v>
      </c>
      <c r="DQ135" s="104">
        <f t="shared" si="707"/>
        <v>45.457386895657919</v>
      </c>
      <c r="DR135" s="104">
        <f t="shared" si="707"/>
        <v>44.706714451509434</v>
      </c>
      <c r="DS135" s="104">
        <f t="shared" si="707"/>
        <v>40.869944181417203</v>
      </c>
      <c r="DT135" s="104">
        <f t="shared" si="707"/>
        <v>58.498582945042941</v>
      </c>
      <c r="DU135" s="104">
        <f t="shared" si="707"/>
        <v>42.204472971014496</v>
      </c>
      <c r="DV135" s="104">
        <f t="shared" si="707"/>
        <v>40.369495885318223</v>
      </c>
      <c r="DW135" s="104">
        <f t="shared" si="707"/>
        <v>127.64723072487149</v>
      </c>
      <c r="DX135" s="122">
        <f t="shared" si="707"/>
        <v>182.36752999747281</v>
      </c>
      <c r="DZ135" s="189" t="str">
        <f t="shared" si="680"/>
        <v>-</v>
      </c>
      <c r="EA135" s="173">
        <f t="shared" si="680"/>
        <v>0</v>
      </c>
      <c r="EB135" s="173">
        <f t="shared" si="680"/>
        <v>2.6977917967250645E-2</v>
      </c>
      <c r="EC135" s="159" t="str">
        <f>EC127</f>
        <v>KR</v>
      </c>
      <c r="ED135" s="104">
        <f t="shared" si="708"/>
        <v>41.466350013267203</v>
      </c>
      <c r="EE135" s="104">
        <f t="shared" si="708"/>
        <v>41.844657138588545</v>
      </c>
      <c r="EF135" s="104">
        <f t="shared" si="708"/>
        <v>40.357307002813926</v>
      </c>
      <c r="EG135" s="104">
        <f t="shared" si="708"/>
        <v>14.639055192631076</v>
      </c>
      <c r="EH135" s="104">
        <f t="shared" si="708"/>
        <v>41.248150991967691</v>
      </c>
      <c r="EI135" s="104">
        <f t="shared" si="708"/>
        <v>40.020805965201482</v>
      </c>
      <c r="EJ135" s="104">
        <f t="shared" si="708"/>
        <v>76.14760895923331</v>
      </c>
      <c r="EK135" s="104">
        <f t="shared" si="708"/>
        <v>110.0362503979587</v>
      </c>
      <c r="EL135" s="104">
        <f t="shared" si="708"/>
        <v>65.197006701737251</v>
      </c>
      <c r="EM135" s="104">
        <f t="shared" si="708"/>
        <v>65.291835211674666</v>
      </c>
      <c r="EN135" s="104">
        <f t="shared" si="708"/>
        <v>63.06364314386294</v>
      </c>
      <c r="EO135" s="104">
        <f t="shared" si="708"/>
        <v>26.531340902984798</v>
      </c>
      <c r="EP135" s="104">
        <f t="shared" si="708"/>
        <v>64.096336919368909</v>
      </c>
      <c r="EQ135" s="104">
        <f t="shared" si="708"/>
        <v>62.454956495742678</v>
      </c>
      <c r="ER135" s="104">
        <f t="shared" si="708"/>
        <v>122.25416545336664</v>
      </c>
      <c r="ES135" s="122">
        <f t="shared" si="708"/>
        <v>160.99004910441897</v>
      </c>
      <c r="EU135" s="189" t="str">
        <f t="shared" si="683"/>
        <v>-</v>
      </c>
      <c r="EV135" s="173">
        <f t="shared" si="683"/>
        <v>0</v>
      </c>
      <c r="EW135" s="173">
        <f t="shared" si="683"/>
        <v>1.4753449048443543E-2</v>
      </c>
      <c r="EX135" s="159" t="str">
        <f>EX127</f>
        <v>KR</v>
      </c>
      <c r="EY135" s="104">
        <f t="shared" si="721"/>
        <v>271.15052404475347</v>
      </c>
      <c r="EZ135" s="104">
        <f t="shared" si="709"/>
        <v>271.54261645564316</v>
      </c>
      <c r="FA135" s="104">
        <f t="shared" si="709"/>
        <v>266.37199803379332</v>
      </c>
      <c r="FB135" s="104">
        <f t="shared" si="709"/>
        <v>82.393775523785848</v>
      </c>
      <c r="FC135" s="104">
        <f t="shared" si="709"/>
        <v>268.01402841961243</v>
      </c>
      <c r="FD135" s="104">
        <f t="shared" si="709"/>
        <v>266.46920381366516</v>
      </c>
      <c r="FE135" s="104">
        <f t="shared" si="709"/>
        <v>328.9067483781904</v>
      </c>
      <c r="FF135" s="104">
        <f t="shared" si="709"/>
        <v>783.25053533278924</v>
      </c>
      <c r="FG135" s="104">
        <f t="shared" si="709"/>
        <v>370.0586981995549</v>
      </c>
      <c r="FH135" s="104">
        <f t="shared" si="709"/>
        <v>371.10792969391247</v>
      </c>
      <c r="FI135" s="104">
        <f t="shared" si="709"/>
        <v>362.51058929103073</v>
      </c>
      <c r="FJ135" s="104">
        <f t="shared" si="709"/>
        <v>152.53201362309795</v>
      </c>
      <c r="FK135" s="104">
        <f t="shared" si="709"/>
        <v>365.53193352765419</v>
      </c>
      <c r="FL135" s="104">
        <f t="shared" si="709"/>
        <v>362.19845254322951</v>
      </c>
      <c r="FM135" s="104">
        <f t="shared" si="709"/>
        <v>464.71614449251126</v>
      </c>
      <c r="FN135" s="122">
        <f t="shared" si="709"/>
        <v>883.82950359168035</v>
      </c>
      <c r="FP135" s="189">
        <f t="shared" si="710"/>
        <v>0.06</v>
      </c>
      <c r="FQ135" s="173">
        <f t="shared" si="710"/>
        <v>0</v>
      </c>
      <c r="FR135" s="173">
        <f t="shared" si="710"/>
        <v>0.1714285714285714</v>
      </c>
      <c r="FS135" s="159" t="str">
        <f t="shared" si="710"/>
        <v>KR</v>
      </c>
      <c r="FT135" s="104">
        <f t="shared" si="711"/>
        <v>58.12614283579336</v>
      </c>
      <c r="FU135" s="104">
        <f t="shared" si="711"/>
        <v>57.20350564792362</v>
      </c>
      <c r="FV135" s="104">
        <f t="shared" si="711"/>
        <v>52.405792271001005</v>
      </c>
      <c r="FW135" s="104">
        <f t="shared" si="711"/>
        <v>80.419363887695852</v>
      </c>
      <c r="FX135" s="104">
        <f t="shared" si="711"/>
        <v>54.066539209166521</v>
      </c>
      <c r="FY135" s="104">
        <f t="shared" si="711"/>
        <v>51.852209958279161</v>
      </c>
      <c r="FZ135" s="104">
        <f t="shared" si="711"/>
        <v>167.4713271987209</v>
      </c>
      <c r="GA135" s="104">
        <f t="shared" si="711"/>
        <v>349.01088769490514</v>
      </c>
      <c r="GB135" s="104">
        <f t="shared" si="711"/>
        <v>107.39496866803725</v>
      </c>
      <c r="GC135" s="104">
        <f t="shared" si="711"/>
        <v>105.73422172987173</v>
      </c>
      <c r="GD135" s="104">
        <f t="shared" si="711"/>
        <v>96.876904726322294</v>
      </c>
      <c r="GE135" s="104">
        <f t="shared" si="711"/>
        <v>37.529036480924731</v>
      </c>
      <c r="GF135" s="104">
        <f t="shared" si="711"/>
        <v>100.01387116507938</v>
      </c>
      <c r="GG135" s="104">
        <f t="shared" si="711"/>
        <v>95.769740100878593</v>
      </c>
      <c r="GH135" s="104">
        <f t="shared" si="711"/>
        <v>235.05515063840809</v>
      </c>
      <c r="GI135" s="122">
        <f t="shared" si="711"/>
        <v>335.07824021356817</v>
      </c>
      <c r="GK135" s="189" t="str">
        <f t="shared" si="689"/>
        <v>-</v>
      </c>
      <c r="GL135" s="173">
        <f t="shared" si="689"/>
        <v>0</v>
      </c>
      <c r="GM135" s="173">
        <f t="shared" si="689"/>
        <v>2.6977917967250645E-2</v>
      </c>
      <c r="GN135" s="159" t="str">
        <f>GN127</f>
        <v>KR</v>
      </c>
      <c r="GO135" s="104">
        <f t="shared" si="722"/>
        <v>52.718032890762096</v>
      </c>
      <c r="GP135" s="104">
        <f t="shared" si="712"/>
        <v>53.004543939081444</v>
      </c>
      <c r="GQ135" s="104">
        <f t="shared" si="712"/>
        <v>51.285477649165287</v>
      </c>
      <c r="GR135" s="104">
        <f t="shared" si="712"/>
        <v>3.7270312202209976</v>
      </c>
      <c r="GS135" s="104">
        <f t="shared" si="712"/>
        <v>51.858499745804018</v>
      </c>
      <c r="GT135" s="104">
        <f t="shared" si="712"/>
        <v>51.285477649165287</v>
      </c>
      <c r="GU135" s="104">
        <f t="shared" si="712"/>
        <v>76.886464242516098</v>
      </c>
      <c r="GV135" s="104">
        <f t="shared" si="712"/>
        <v>73.248487531132653</v>
      </c>
      <c r="GW135" s="104">
        <f t="shared" si="712"/>
        <v>77.931005142865686</v>
      </c>
      <c r="GX135" s="104">
        <f t="shared" si="712"/>
        <v>78.217516191185055</v>
      </c>
      <c r="GY135" s="104">
        <f t="shared" si="712"/>
        <v>76.211938852949544</v>
      </c>
      <c r="GZ135" s="104">
        <f t="shared" si="712"/>
        <v>13.31082578650356</v>
      </c>
      <c r="HA135" s="104">
        <f t="shared" si="712"/>
        <v>77.071471997907622</v>
      </c>
      <c r="HB135" s="104">
        <f t="shared" si="712"/>
        <v>75.925427804630175</v>
      </c>
      <c r="HC135" s="104">
        <f t="shared" si="712"/>
        <v>108.99690255770264</v>
      </c>
      <c r="HD135" s="122">
        <f t="shared" si="712"/>
        <v>96.078904238831115</v>
      </c>
      <c r="HF135" s="189" t="str">
        <f t="shared" si="692"/>
        <v>-</v>
      </c>
      <c r="HG135" s="173">
        <f t="shared" si="692"/>
        <v>0</v>
      </c>
      <c r="HH135" s="173">
        <f t="shared" si="692"/>
        <v>1.4753449048443543E-2</v>
      </c>
      <c r="HI135" s="159" t="str">
        <f>HI127</f>
        <v>KR</v>
      </c>
      <c r="HJ135" s="104">
        <f t="shared" si="723"/>
        <v>12.89944585447283</v>
      </c>
      <c r="HK135" s="104">
        <f t="shared" si="713"/>
        <v>12.72982258400074</v>
      </c>
      <c r="HL135" s="104">
        <f t="shared" si="713"/>
        <v>13.07714642353883</v>
      </c>
      <c r="HM135" s="104">
        <f t="shared" si="713"/>
        <v>11.914015426015922</v>
      </c>
      <c r="HN135" s="104">
        <f t="shared" si="713"/>
        <v>12.89944585447283</v>
      </c>
      <c r="HO135" s="104">
        <f t="shared" si="713"/>
        <v>13.08522372213274</v>
      </c>
      <c r="HP135" s="104">
        <f t="shared" si="713"/>
        <v>27.26676892956328</v>
      </c>
      <c r="HQ135" s="104">
        <f t="shared" si="713"/>
        <v>26.816449741928945</v>
      </c>
      <c r="HR135" s="104">
        <f t="shared" si="713"/>
        <v>21.09790392729056</v>
      </c>
      <c r="HS135" s="104">
        <f t="shared" si="713"/>
        <v>21.089826628696652</v>
      </c>
      <c r="HT135" s="104">
        <f t="shared" si="713"/>
        <v>21.445227766828658</v>
      </c>
      <c r="HU135" s="104">
        <f t="shared" si="713"/>
        <v>11.914015426015922</v>
      </c>
      <c r="HV135" s="104">
        <f t="shared" si="713"/>
        <v>21.09790392729056</v>
      </c>
      <c r="HW135" s="104">
        <f t="shared" si="713"/>
        <v>21.445227766828658</v>
      </c>
      <c r="HX135" s="104">
        <f t="shared" si="713"/>
        <v>33.012233859249697</v>
      </c>
      <c r="HY135" s="122">
        <f t="shared" si="713"/>
        <v>31.423511124367188</v>
      </c>
      <c r="IA135" s="189" t="str">
        <f t="shared" si="695"/>
        <v>-</v>
      </c>
      <c r="IB135" s="173">
        <f t="shared" si="695"/>
        <v>0</v>
      </c>
      <c r="IC135" s="173">
        <f t="shared" si="695"/>
        <v>1.4753449048443543E-2</v>
      </c>
      <c r="ID135" s="159" t="str">
        <f>ID127</f>
        <v>KR</v>
      </c>
      <c r="IE135" s="104">
        <f t="shared" si="724"/>
        <v>8.9981106336147363</v>
      </c>
      <c r="IF135" s="104">
        <f t="shared" si="714"/>
        <v>9.0627290223660086</v>
      </c>
      <c r="IG135" s="104">
        <f t="shared" si="714"/>
        <v>8.7477143772035539</v>
      </c>
      <c r="IH135" s="104">
        <f t="shared" si="714"/>
        <v>0</v>
      </c>
      <c r="II135" s="104">
        <f t="shared" si="714"/>
        <v>8.9011830504878269</v>
      </c>
      <c r="IJ135" s="104">
        <f t="shared" si="714"/>
        <v>8.6750186898583728</v>
      </c>
      <c r="IK135" s="104">
        <f t="shared" si="714"/>
        <v>11.542459690696102</v>
      </c>
      <c r="IL135" s="104">
        <f t="shared" si="714"/>
        <v>12.900605271976046</v>
      </c>
      <c r="IM135" s="104">
        <f t="shared" si="714"/>
        <v>14.959156995919651</v>
      </c>
      <c r="IN135" s="104">
        <f t="shared" si="714"/>
        <v>15.128780266391741</v>
      </c>
      <c r="IO135" s="104">
        <f t="shared" si="714"/>
        <v>14.44220988590947</v>
      </c>
      <c r="IP135" s="104">
        <f t="shared" si="714"/>
        <v>0</v>
      </c>
      <c r="IQ135" s="104">
        <f t="shared" si="714"/>
        <v>14.797611024041469</v>
      </c>
      <c r="IR135" s="104">
        <f t="shared" si="714"/>
        <v>14.296818511219104</v>
      </c>
      <c r="IS135" s="104">
        <f t="shared" si="714"/>
        <v>20.152859991803201</v>
      </c>
      <c r="IT135" s="104">
        <f t="shared" si="714"/>
        <v>19.835912527666515</v>
      </c>
    </row>
    <row r="136" spans="4:254" x14ac:dyDescent="0.2">
      <c r="D136" s="190">
        <f t="shared" si="698"/>
        <v>0.1</v>
      </c>
      <c r="E136" s="183">
        <f t="shared" si="698"/>
        <v>0</v>
      </c>
      <c r="F136" s="183">
        <f t="shared" si="698"/>
        <v>0.17241379310344829</v>
      </c>
      <c r="G136" s="181" t="str">
        <f t="shared" si="698"/>
        <v>RER</v>
      </c>
      <c r="H136" s="128">
        <f t="shared" si="699"/>
        <v>0</v>
      </c>
      <c r="I136" s="128">
        <f t="shared" si="699"/>
        <v>0</v>
      </c>
      <c r="J136" s="128">
        <f t="shared" si="699"/>
        <v>0</v>
      </c>
      <c r="K136" s="128">
        <f t="shared" si="699"/>
        <v>0</v>
      </c>
      <c r="L136" s="128">
        <f t="shared" si="699"/>
        <v>0</v>
      </c>
      <c r="M136" s="128">
        <f t="shared" si="699"/>
        <v>0</v>
      </c>
      <c r="N136" s="128">
        <f t="shared" si="699"/>
        <v>0</v>
      </c>
      <c r="O136" s="128">
        <f t="shared" si="699"/>
        <v>0</v>
      </c>
      <c r="P136" s="128">
        <f t="shared" si="699"/>
        <v>0</v>
      </c>
      <c r="Q136" s="128">
        <f t="shared" si="699"/>
        <v>0</v>
      </c>
      <c r="R136" s="128">
        <f t="shared" si="699"/>
        <v>0</v>
      </c>
      <c r="S136" s="128">
        <f t="shared" si="699"/>
        <v>0</v>
      </c>
      <c r="T136" s="128">
        <f t="shared" si="699"/>
        <v>0</v>
      </c>
      <c r="U136" s="128">
        <f t="shared" si="699"/>
        <v>0</v>
      </c>
      <c r="V136" s="128">
        <f t="shared" si="699"/>
        <v>0</v>
      </c>
      <c r="W136" s="129">
        <f t="shared" si="699"/>
        <v>0</v>
      </c>
      <c r="Y136" s="224">
        <f t="shared" si="715"/>
        <v>0</v>
      </c>
      <c r="Z136" s="225">
        <f t="shared" si="715"/>
        <v>0</v>
      </c>
      <c r="AA136" s="225">
        <f t="shared" si="715"/>
        <v>0</v>
      </c>
      <c r="AB136" s="181" t="str">
        <f t="shared" si="716"/>
        <v>RER</v>
      </c>
      <c r="AC136" s="128">
        <f t="shared" si="701"/>
        <v>0</v>
      </c>
      <c r="AD136" s="128">
        <f t="shared" si="701"/>
        <v>0</v>
      </c>
      <c r="AE136" s="128">
        <f t="shared" si="701"/>
        <v>0</v>
      </c>
      <c r="AF136" s="128">
        <f t="shared" si="701"/>
        <v>0</v>
      </c>
      <c r="AG136" s="128">
        <f t="shared" si="701"/>
        <v>0</v>
      </c>
      <c r="AH136" s="128">
        <f t="shared" si="701"/>
        <v>0</v>
      </c>
      <c r="AI136" s="128">
        <f t="shared" si="701"/>
        <v>0</v>
      </c>
      <c r="AJ136" s="128">
        <f t="shared" si="701"/>
        <v>0</v>
      </c>
      <c r="AK136" s="128">
        <f t="shared" si="701"/>
        <v>0</v>
      </c>
      <c r="AL136" s="128">
        <f t="shared" si="701"/>
        <v>0</v>
      </c>
      <c r="AM136" s="128">
        <f t="shared" si="701"/>
        <v>0</v>
      </c>
      <c r="AN136" s="128">
        <f t="shared" si="701"/>
        <v>0</v>
      </c>
      <c r="AO136" s="128">
        <f t="shared" si="701"/>
        <v>0</v>
      </c>
      <c r="AP136" s="128">
        <f t="shared" si="701"/>
        <v>0</v>
      </c>
      <c r="AQ136" s="128">
        <f t="shared" si="701"/>
        <v>0</v>
      </c>
      <c r="AR136" s="129">
        <f t="shared" si="701"/>
        <v>0</v>
      </c>
      <c r="AT136" s="224">
        <f t="shared" si="717"/>
        <v>0.17</v>
      </c>
      <c r="AU136" s="225">
        <f t="shared" si="717"/>
        <v>0</v>
      </c>
      <c r="AV136" s="225">
        <f t="shared" si="717"/>
        <v>0.48571428571428577</v>
      </c>
      <c r="AW136" s="181" t="str">
        <f t="shared" si="718"/>
        <v>RER</v>
      </c>
      <c r="AX136" s="128">
        <f t="shared" si="703"/>
        <v>0</v>
      </c>
      <c r="AY136" s="128">
        <f t="shared" si="703"/>
        <v>0</v>
      </c>
      <c r="AZ136" s="128">
        <f t="shared" si="703"/>
        <v>0</v>
      </c>
      <c r="BA136" s="128">
        <f t="shared" si="703"/>
        <v>0</v>
      </c>
      <c r="BB136" s="128">
        <f t="shared" si="703"/>
        <v>0</v>
      </c>
      <c r="BC136" s="128">
        <f t="shared" si="703"/>
        <v>0</v>
      </c>
      <c r="BD136" s="128">
        <f t="shared" si="703"/>
        <v>0</v>
      </c>
      <c r="BE136" s="128">
        <f t="shared" si="703"/>
        <v>0</v>
      </c>
      <c r="BF136" s="128">
        <f t="shared" si="703"/>
        <v>0</v>
      </c>
      <c r="BG136" s="128">
        <f t="shared" si="703"/>
        <v>0</v>
      </c>
      <c r="BH136" s="128">
        <f t="shared" si="703"/>
        <v>0</v>
      </c>
      <c r="BI136" s="128">
        <f t="shared" si="703"/>
        <v>0</v>
      </c>
      <c r="BJ136" s="128">
        <f t="shared" si="703"/>
        <v>0</v>
      </c>
      <c r="BK136" s="128">
        <f t="shared" si="703"/>
        <v>0</v>
      </c>
      <c r="BL136" s="128">
        <f t="shared" si="703"/>
        <v>0</v>
      </c>
      <c r="BM136" s="129">
        <f t="shared" si="703"/>
        <v>0</v>
      </c>
      <c r="BO136" s="224">
        <f t="shared" si="719"/>
        <v>0.02</v>
      </c>
      <c r="BP136" s="225">
        <f t="shared" si="719"/>
        <v>0</v>
      </c>
      <c r="BQ136" s="225">
        <f t="shared" si="719"/>
        <v>3.5087719298245612E-2</v>
      </c>
      <c r="BR136" s="181" t="str">
        <f t="shared" si="720"/>
        <v>RER</v>
      </c>
      <c r="BS136" s="128">
        <f t="shared" si="705"/>
        <v>0</v>
      </c>
      <c r="BT136" s="128">
        <f t="shared" si="705"/>
        <v>0</v>
      </c>
      <c r="BU136" s="128">
        <f t="shared" si="705"/>
        <v>0</v>
      </c>
      <c r="BV136" s="128">
        <f t="shared" si="705"/>
        <v>0</v>
      </c>
      <c r="BW136" s="128">
        <f t="shared" si="705"/>
        <v>0</v>
      </c>
      <c r="BX136" s="128">
        <f t="shared" si="705"/>
        <v>0</v>
      </c>
      <c r="BY136" s="128">
        <f t="shared" si="705"/>
        <v>0</v>
      </c>
      <c r="BZ136" s="128">
        <f t="shared" si="705"/>
        <v>0</v>
      </c>
      <c r="CA136" s="128">
        <f t="shared" si="705"/>
        <v>0</v>
      </c>
      <c r="CB136" s="128">
        <f t="shared" si="705"/>
        <v>0</v>
      </c>
      <c r="CC136" s="128">
        <f t="shared" si="705"/>
        <v>0</v>
      </c>
      <c r="CD136" s="128">
        <f t="shared" si="705"/>
        <v>0</v>
      </c>
      <c r="CE136" s="128">
        <f t="shared" si="705"/>
        <v>0</v>
      </c>
      <c r="CF136" s="128">
        <f t="shared" si="705"/>
        <v>0</v>
      </c>
      <c r="CG136" s="128">
        <f t="shared" si="705"/>
        <v>0</v>
      </c>
      <c r="CH136" s="129">
        <f t="shared" si="705"/>
        <v>0</v>
      </c>
      <c r="CJ136" s="174" t="s">
        <v>271</v>
      </c>
      <c r="CK136" s="179" t="s">
        <v>313</v>
      </c>
      <c r="CL136" s="179" t="s">
        <v>315</v>
      </c>
      <c r="CM136" s="179" t="str">
        <f>CM125</f>
        <v>Cell-&gt;Pack (tkm)</v>
      </c>
      <c r="CN136" s="159" t="str">
        <f>CN125</f>
        <v>NMC622</v>
      </c>
      <c r="CO136" s="159" t="str">
        <f t="shared" ref="CO136:DC136" si="725">CO125</f>
        <v>NMC811</v>
      </c>
      <c r="CP136" s="159" t="str">
        <f t="shared" si="725"/>
        <v>NCA (I)</v>
      </c>
      <c r="CQ136" s="159" t="str">
        <f t="shared" si="725"/>
        <v>LFP(II)</v>
      </c>
      <c r="CR136" s="159" t="str">
        <f t="shared" si="725"/>
        <v>NMC955</v>
      </c>
      <c r="CS136" s="159" t="str">
        <f t="shared" si="725"/>
        <v>NCA955</v>
      </c>
      <c r="CT136" s="159" t="str">
        <f t="shared" si="725"/>
        <v>Li-S</v>
      </c>
      <c r="CU136" s="159" t="str">
        <f t="shared" si="725"/>
        <v>Li-air</v>
      </c>
      <c r="CV136" s="159" t="str">
        <f t="shared" si="725"/>
        <v>NMC622</v>
      </c>
      <c r="CW136" s="159" t="str">
        <f t="shared" si="725"/>
        <v>NMC811</v>
      </c>
      <c r="CX136" s="159" t="str">
        <f t="shared" si="725"/>
        <v>NCA (I)</v>
      </c>
      <c r="CY136" s="159" t="str">
        <f t="shared" si="725"/>
        <v>LFP(II)</v>
      </c>
      <c r="CZ136" s="159" t="str">
        <f t="shared" si="725"/>
        <v>NMC955</v>
      </c>
      <c r="DA136" s="159" t="str">
        <f t="shared" si="725"/>
        <v>NCA955</v>
      </c>
      <c r="DB136" s="159" t="str">
        <f t="shared" si="725"/>
        <v>Li-S</v>
      </c>
      <c r="DC136" s="164" t="str">
        <f t="shared" si="725"/>
        <v>Li-air</v>
      </c>
      <c r="DE136" s="190">
        <f t="shared" si="706"/>
        <v>0.1</v>
      </c>
      <c r="DF136" s="183">
        <f t="shared" si="706"/>
        <v>0</v>
      </c>
      <c r="DG136" s="183">
        <f t="shared" si="706"/>
        <v>0.17241379310344829</v>
      </c>
      <c r="DH136" s="181" t="str">
        <f t="shared" si="706"/>
        <v>RER</v>
      </c>
      <c r="DI136" s="128">
        <f t="shared" si="707"/>
        <v>0</v>
      </c>
      <c r="DJ136" s="128">
        <f t="shared" si="707"/>
        <v>0</v>
      </c>
      <c r="DK136" s="128">
        <f t="shared" si="707"/>
        <v>0</v>
      </c>
      <c r="DL136" s="128">
        <f t="shared" si="707"/>
        <v>0</v>
      </c>
      <c r="DM136" s="128">
        <f t="shared" si="707"/>
        <v>0</v>
      </c>
      <c r="DN136" s="128">
        <f t="shared" si="707"/>
        <v>0</v>
      </c>
      <c r="DO136" s="128">
        <f t="shared" si="707"/>
        <v>0</v>
      </c>
      <c r="DP136" s="128">
        <f t="shared" si="707"/>
        <v>0</v>
      </c>
      <c r="DQ136" s="128">
        <f t="shared" si="707"/>
        <v>0</v>
      </c>
      <c r="DR136" s="128">
        <f t="shared" si="707"/>
        <v>0</v>
      </c>
      <c r="DS136" s="128">
        <f t="shared" si="707"/>
        <v>0</v>
      </c>
      <c r="DT136" s="128">
        <f t="shared" si="707"/>
        <v>0</v>
      </c>
      <c r="DU136" s="128">
        <f t="shared" si="707"/>
        <v>0</v>
      </c>
      <c r="DV136" s="128">
        <f t="shared" si="707"/>
        <v>0</v>
      </c>
      <c r="DW136" s="128">
        <f t="shared" si="707"/>
        <v>0</v>
      </c>
      <c r="DX136" s="129">
        <f t="shared" si="707"/>
        <v>0</v>
      </c>
      <c r="DZ136" s="190" t="str">
        <f t="shared" si="680"/>
        <v>-</v>
      </c>
      <c r="EA136" s="183">
        <f t="shared" si="680"/>
        <v>0</v>
      </c>
      <c r="EB136" s="183">
        <f t="shared" si="680"/>
        <v>6.6590625324578406E-2</v>
      </c>
      <c r="EC136" s="181" t="str">
        <f>EC128</f>
        <v>RER</v>
      </c>
      <c r="ED136" s="128">
        <f t="shared" si="708"/>
        <v>25.299805592148768</v>
      </c>
      <c r="EE136" s="128">
        <f t="shared" si="708"/>
        <v>25.530621584433895</v>
      </c>
      <c r="EF136" s="128">
        <f t="shared" si="708"/>
        <v>24.623146745907853</v>
      </c>
      <c r="EG136" s="128">
        <f t="shared" si="708"/>
        <v>8.9317060775255932</v>
      </c>
      <c r="EH136" s="128">
        <f t="shared" si="708"/>
        <v>25.166676131332743</v>
      </c>
      <c r="EI136" s="128">
        <f t="shared" si="708"/>
        <v>24.417837842895473</v>
      </c>
      <c r="EJ136" s="128">
        <f t="shared" si="708"/>
        <v>46.459833150474459</v>
      </c>
      <c r="EK136" s="128">
        <f t="shared" si="708"/>
        <v>67.136262108110472</v>
      </c>
      <c r="EL136" s="128">
        <f t="shared" si="708"/>
        <v>39.778557654971387</v>
      </c>
      <c r="EM136" s="128">
        <f t="shared" si="708"/>
        <v>39.836415239862312</v>
      </c>
      <c r="EN136" s="128">
        <f t="shared" si="708"/>
        <v>38.476931559249763</v>
      </c>
      <c r="EO136" s="128">
        <f t="shared" si="708"/>
        <v>16.187529568668978</v>
      </c>
      <c r="EP136" s="128">
        <f t="shared" si="708"/>
        <v>39.107007554560759</v>
      </c>
      <c r="EQ136" s="128">
        <f t="shared" si="708"/>
        <v>38.10555443396499</v>
      </c>
      <c r="ER136" s="128">
        <f t="shared" si="708"/>
        <v>74.590761371834162</v>
      </c>
      <c r="ES136" s="129">
        <f t="shared" si="708"/>
        <v>98.224631377227979</v>
      </c>
      <c r="EU136" s="190" t="str">
        <f t="shared" si="683"/>
        <v>-</v>
      </c>
      <c r="EV136" s="183">
        <f t="shared" si="683"/>
        <v>0</v>
      </c>
      <c r="EW136" s="183">
        <f t="shared" si="683"/>
        <v>7.8815094243385508E-2</v>
      </c>
      <c r="EX136" s="181" t="str">
        <f>EX128</f>
        <v>RER</v>
      </c>
      <c r="EY136" s="128">
        <f t="shared" si="721"/>
        <v>19.469235288650417</v>
      </c>
      <c r="EZ136" s="128">
        <f t="shared" si="709"/>
        <v>19.497388431372155</v>
      </c>
      <c r="FA136" s="128">
        <f t="shared" si="709"/>
        <v>19.126126059678526</v>
      </c>
      <c r="FB136" s="128">
        <f t="shared" si="709"/>
        <v>5.9160638086322423</v>
      </c>
      <c r="FC136" s="128">
        <f t="shared" si="709"/>
        <v>19.244027642370472</v>
      </c>
      <c r="FD136" s="128">
        <f t="shared" si="709"/>
        <v>19.13310565968634</v>
      </c>
      <c r="FE136" s="128">
        <f t="shared" si="709"/>
        <v>23.616265890539154</v>
      </c>
      <c r="FF136" s="128">
        <f t="shared" si="709"/>
        <v>56.239201513911048</v>
      </c>
      <c r="FG136" s="128">
        <f t="shared" si="709"/>
        <v>26.57107114670249</v>
      </c>
      <c r="FH136" s="128">
        <f t="shared" si="709"/>
        <v>26.646408396770049</v>
      </c>
      <c r="FI136" s="128">
        <f t="shared" si="709"/>
        <v>26.029099454624326</v>
      </c>
      <c r="FJ136" s="128">
        <f t="shared" si="709"/>
        <v>10.95215166093346</v>
      </c>
      <c r="FK136" s="128">
        <f t="shared" si="709"/>
        <v>26.246038964655007</v>
      </c>
      <c r="FL136" s="128">
        <f t="shared" si="709"/>
        <v>26.0066873135946</v>
      </c>
      <c r="FM136" s="128">
        <f t="shared" si="709"/>
        <v>33.367694904642143</v>
      </c>
      <c r="FN136" s="129">
        <f t="shared" si="709"/>
        <v>63.461004256209456</v>
      </c>
      <c r="FP136" s="190">
        <f t="shared" si="710"/>
        <v>0</v>
      </c>
      <c r="FQ136" s="183">
        <f t="shared" si="710"/>
        <v>0</v>
      </c>
      <c r="FR136" s="183">
        <f t="shared" si="710"/>
        <v>0</v>
      </c>
      <c r="FS136" s="181" t="str">
        <f t="shared" si="710"/>
        <v>RER</v>
      </c>
      <c r="FT136" s="128">
        <f t="shared" si="711"/>
        <v>0</v>
      </c>
      <c r="FU136" s="128">
        <f t="shared" si="711"/>
        <v>0</v>
      </c>
      <c r="FV136" s="128">
        <f t="shared" si="711"/>
        <v>0</v>
      </c>
      <c r="FW136" s="128">
        <f t="shared" si="711"/>
        <v>0</v>
      </c>
      <c r="FX136" s="128">
        <f t="shared" si="711"/>
        <v>0</v>
      </c>
      <c r="FY136" s="128">
        <f t="shared" si="711"/>
        <v>0</v>
      </c>
      <c r="FZ136" s="128">
        <f t="shared" si="711"/>
        <v>0</v>
      </c>
      <c r="GA136" s="128">
        <f t="shared" si="711"/>
        <v>0</v>
      </c>
      <c r="GB136" s="128">
        <f t="shared" si="711"/>
        <v>0</v>
      </c>
      <c r="GC136" s="128">
        <f t="shared" si="711"/>
        <v>0</v>
      </c>
      <c r="GD136" s="128">
        <f t="shared" si="711"/>
        <v>0</v>
      </c>
      <c r="GE136" s="128">
        <f t="shared" si="711"/>
        <v>0</v>
      </c>
      <c r="GF136" s="128">
        <f t="shared" si="711"/>
        <v>0</v>
      </c>
      <c r="GG136" s="128">
        <f t="shared" si="711"/>
        <v>0</v>
      </c>
      <c r="GH136" s="128">
        <f t="shared" si="711"/>
        <v>0</v>
      </c>
      <c r="GI136" s="129">
        <f t="shared" si="711"/>
        <v>0</v>
      </c>
      <c r="GK136" s="190" t="str">
        <f t="shared" si="689"/>
        <v>-</v>
      </c>
      <c r="GL136" s="183">
        <f t="shared" si="689"/>
        <v>0</v>
      </c>
      <c r="GM136" s="183">
        <f t="shared" si="689"/>
        <v>6.6590625324578406E-2</v>
      </c>
      <c r="GN136" s="181" t="str">
        <f>GN128</f>
        <v>RER</v>
      </c>
      <c r="GO136" s="128">
        <f t="shared" si="722"/>
        <v>32.164778981271532</v>
      </c>
      <c r="GP136" s="128">
        <f t="shared" si="712"/>
        <v>32.339587562691477</v>
      </c>
      <c r="GQ136" s="128">
        <f t="shared" si="712"/>
        <v>31.290736074171754</v>
      </c>
      <c r="GR136" s="128">
        <f t="shared" si="712"/>
        <v>2.2739682966379013</v>
      </c>
      <c r="GS136" s="128">
        <f t="shared" si="712"/>
        <v>31.64035323701167</v>
      </c>
      <c r="GT136" s="128">
        <f t="shared" si="712"/>
        <v>31.290736074171754</v>
      </c>
      <c r="GU136" s="128">
        <f t="shared" si="712"/>
        <v>46.910629881361203</v>
      </c>
      <c r="GV136" s="128">
        <f t="shared" si="712"/>
        <v>44.6909962864748</v>
      </c>
      <c r="GW136" s="128">
        <f t="shared" si="712"/>
        <v>47.547934146227476</v>
      </c>
      <c r="GX136" s="128">
        <f t="shared" si="712"/>
        <v>47.722742727647436</v>
      </c>
      <c r="GY136" s="128">
        <f t="shared" si="712"/>
        <v>46.499082657707753</v>
      </c>
      <c r="GZ136" s="128">
        <f t="shared" si="712"/>
        <v>8.1213153451353612</v>
      </c>
      <c r="HA136" s="128">
        <f t="shared" si="712"/>
        <v>47.023508401967618</v>
      </c>
      <c r="HB136" s="128">
        <f t="shared" si="712"/>
        <v>46.324274076287793</v>
      </c>
      <c r="HC136" s="128">
        <f t="shared" si="712"/>
        <v>66.5021262776676</v>
      </c>
      <c r="HD136" s="129">
        <f t="shared" si="712"/>
        <v>58.620486200771843</v>
      </c>
      <c r="HF136" s="190" t="str">
        <f t="shared" si="692"/>
        <v>-</v>
      </c>
      <c r="HG136" s="183">
        <f t="shared" si="692"/>
        <v>0</v>
      </c>
      <c r="HH136" s="183">
        <f t="shared" si="692"/>
        <v>7.8815094243385508E-2</v>
      </c>
      <c r="HI136" s="181" t="str">
        <f>HI128</f>
        <v>RER</v>
      </c>
      <c r="HJ136" s="128">
        <f t="shared" si="723"/>
        <v>0.92621007213132533</v>
      </c>
      <c r="HK136" s="128">
        <f t="shared" si="713"/>
        <v>0.91403072866560353</v>
      </c>
      <c r="HL136" s="128">
        <f t="shared" si="713"/>
        <v>0.93896938433351018</v>
      </c>
      <c r="HM136" s="128">
        <f t="shared" si="713"/>
        <v>0.85545388628284591</v>
      </c>
      <c r="HN136" s="128">
        <f t="shared" si="713"/>
        <v>0.92621007213132533</v>
      </c>
      <c r="HO136" s="128">
        <f t="shared" si="713"/>
        <v>0.939549353069973</v>
      </c>
      <c r="HP136" s="128">
        <f t="shared" si="713"/>
        <v>1.9578171265614486</v>
      </c>
      <c r="HQ136" s="128">
        <f t="shared" si="713"/>
        <v>1.9254831664854584</v>
      </c>
      <c r="HR136" s="128">
        <f t="shared" si="713"/>
        <v>1.5148783396412158</v>
      </c>
      <c r="HS136" s="128">
        <f t="shared" si="713"/>
        <v>1.5142983709047528</v>
      </c>
      <c r="HT136" s="128">
        <f t="shared" si="713"/>
        <v>1.5398169953091227</v>
      </c>
      <c r="HU136" s="128">
        <f t="shared" si="713"/>
        <v>0.85545388628284591</v>
      </c>
      <c r="HV136" s="128">
        <f t="shared" si="713"/>
        <v>1.5148783396412158</v>
      </c>
      <c r="HW136" s="128">
        <f t="shared" si="713"/>
        <v>1.5398169953091227</v>
      </c>
      <c r="HX136" s="128">
        <f t="shared" si="713"/>
        <v>2.3703548081788064</v>
      </c>
      <c r="HY136" s="129">
        <f t="shared" si="713"/>
        <v>2.2562808382212545</v>
      </c>
      <c r="IA136" s="190" t="str">
        <f t="shared" si="695"/>
        <v>-</v>
      </c>
      <c r="IB136" s="183">
        <f t="shared" si="695"/>
        <v>0</v>
      </c>
      <c r="IC136" s="183">
        <f t="shared" si="695"/>
        <v>7.8815094243385508E-2</v>
      </c>
      <c r="ID136" s="181" t="str">
        <f>ID128</f>
        <v>RER</v>
      </c>
      <c r="IE136" s="104">
        <f t="shared" si="724"/>
        <v>0.6460851724197223</v>
      </c>
      <c r="IF136" s="104">
        <f t="shared" si="714"/>
        <v>0.65072492231142587</v>
      </c>
      <c r="IG136" s="104">
        <f t="shared" si="714"/>
        <v>0.62810614158937084</v>
      </c>
      <c r="IH136" s="104">
        <f t="shared" si="714"/>
        <v>0</v>
      </c>
      <c r="II136" s="104">
        <f t="shared" si="714"/>
        <v>0.639125547582167</v>
      </c>
      <c r="IJ136" s="104">
        <f t="shared" si="714"/>
        <v>0.62288642296120444</v>
      </c>
      <c r="IK136" s="104">
        <f t="shared" si="714"/>
        <v>0.82877532440555035</v>
      </c>
      <c r="IL136" s="104">
        <f t="shared" si="714"/>
        <v>0.92629332099188866</v>
      </c>
      <c r="IM136" s="104">
        <f t="shared" si="714"/>
        <v>1.0741020999293767</v>
      </c>
      <c r="IN136" s="104">
        <f t="shared" si="714"/>
        <v>1.0862814433950985</v>
      </c>
      <c r="IO136" s="104">
        <f t="shared" si="714"/>
        <v>1.0369841007957481</v>
      </c>
      <c r="IP136" s="104">
        <f t="shared" si="714"/>
        <v>0</v>
      </c>
      <c r="IQ136" s="104">
        <f t="shared" si="714"/>
        <v>1.0625027252001178</v>
      </c>
      <c r="IR136" s="104">
        <f t="shared" si="714"/>
        <v>1.0265446635394151</v>
      </c>
      <c r="IS136" s="104">
        <f t="shared" si="714"/>
        <v>1.4470219974750511</v>
      </c>
      <c r="IT136" s="104">
        <f t="shared" si="714"/>
        <v>1.4242644358765355</v>
      </c>
    </row>
    <row r="137" spans="4:254" x14ac:dyDescent="0.2">
      <c r="D137" s="204"/>
      <c r="E137" s="209"/>
      <c r="F137" s="209"/>
      <c r="G137" s="157"/>
      <c r="H137" s="161" t="str">
        <f>J3</f>
        <v>PL</v>
      </c>
      <c r="I137" s="161"/>
      <c r="J137" s="161"/>
      <c r="K137" s="161"/>
      <c r="L137" s="161"/>
      <c r="M137" s="161"/>
      <c r="N137" s="161"/>
      <c r="O137" s="161"/>
      <c r="P137" s="161"/>
      <c r="Q137" s="161"/>
      <c r="R137" s="161"/>
      <c r="S137" s="161"/>
      <c r="T137" s="161"/>
      <c r="U137" s="161"/>
      <c r="V137" s="161"/>
      <c r="W137" s="162"/>
      <c r="Y137" s="204"/>
      <c r="Z137" s="209"/>
      <c r="AA137" s="209"/>
      <c r="AB137" s="221"/>
      <c r="AC137" s="161" t="str">
        <f>H137</f>
        <v>PL</v>
      </c>
      <c r="AD137" s="161"/>
      <c r="AE137" s="161"/>
      <c r="AF137" s="161"/>
      <c r="AG137" s="161"/>
      <c r="AH137" s="161"/>
      <c r="AI137" s="161"/>
      <c r="AJ137" s="161"/>
      <c r="AK137" s="161"/>
      <c r="AL137" s="161"/>
      <c r="AM137" s="161"/>
      <c r="AN137" s="161"/>
      <c r="AO137" s="161"/>
      <c r="AP137" s="161"/>
      <c r="AQ137" s="161"/>
      <c r="AR137" s="162"/>
      <c r="AT137" s="204"/>
      <c r="AU137" s="209"/>
      <c r="AV137" s="209"/>
      <c r="AW137" s="221"/>
      <c r="AX137" s="161" t="str">
        <f>AC137</f>
        <v>PL</v>
      </c>
      <c r="AY137" s="161"/>
      <c r="AZ137" s="161"/>
      <c r="BA137" s="161"/>
      <c r="BB137" s="161"/>
      <c r="BC137" s="161"/>
      <c r="BD137" s="161"/>
      <c r="BE137" s="161"/>
      <c r="BF137" s="161"/>
      <c r="BG137" s="161"/>
      <c r="BH137" s="161"/>
      <c r="BI137" s="161"/>
      <c r="BJ137" s="161"/>
      <c r="BK137" s="161"/>
      <c r="BL137" s="161"/>
      <c r="BM137" s="162"/>
      <c r="BO137" s="204"/>
      <c r="BP137" s="209"/>
      <c r="BQ137" s="209"/>
      <c r="BR137" s="221"/>
      <c r="BS137" s="161" t="str">
        <f>AX137</f>
        <v>PL</v>
      </c>
      <c r="BT137" s="161"/>
      <c r="BU137" s="161"/>
      <c r="BV137" s="161"/>
      <c r="BW137" s="161"/>
      <c r="BX137" s="161"/>
      <c r="BY137" s="161"/>
      <c r="BZ137" s="161"/>
      <c r="CA137" s="161"/>
      <c r="CB137" s="161"/>
      <c r="CC137" s="161"/>
      <c r="CD137" s="161"/>
      <c r="CE137" s="161"/>
      <c r="CF137" s="161"/>
      <c r="CG137" s="161"/>
      <c r="CH137" s="162"/>
      <c r="CJ137" s="222">
        <f t="shared" ref="CJ137:CM144" si="726">CJ126</f>
        <v>3.5814567727706512E-2</v>
      </c>
      <c r="CK137" s="223">
        <f t="shared" si="726"/>
        <v>0</v>
      </c>
      <c r="CL137" s="223">
        <f t="shared" si="726"/>
        <v>3.5814567727706512E-2</v>
      </c>
      <c r="CM137" s="159" t="str">
        <f>CM126</f>
        <v>Belgium</v>
      </c>
      <c r="CN137" s="104" t="e">
        <f t="shared" ref="CN137:DC144" ca="1" si="727">H$23*$AD4/1000</f>
        <v>#NAME?</v>
      </c>
      <c r="CO137" s="104" t="e">
        <f t="shared" ca="1" si="727"/>
        <v>#NAME?</v>
      </c>
      <c r="CP137" s="104" t="e">
        <f t="shared" ca="1" si="727"/>
        <v>#NAME?</v>
      </c>
      <c r="CQ137" s="104" t="e">
        <f t="shared" ca="1" si="727"/>
        <v>#NAME?</v>
      </c>
      <c r="CR137" s="104" t="e">
        <f t="shared" ca="1" si="727"/>
        <v>#NAME?</v>
      </c>
      <c r="CS137" s="104" t="e">
        <f t="shared" ca="1" si="727"/>
        <v>#NAME?</v>
      </c>
      <c r="CT137" s="104" t="e">
        <f t="shared" ca="1" si="727"/>
        <v>#NAME?</v>
      </c>
      <c r="CU137" s="104" t="e">
        <f t="shared" ca="1" si="727"/>
        <v>#NAME?</v>
      </c>
      <c r="CV137" s="104" t="e">
        <f t="shared" ca="1" si="727"/>
        <v>#NAME?</v>
      </c>
      <c r="CW137" s="104" t="e">
        <f t="shared" ca="1" si="727"/>
        <v>#NAME?</v>
      </c>
      <c r="CX137" s="104" t="e">
        <f t="shared" ca="1" si="727"/>
        <v>#NAME?</v>
      </c>
      <c r="CY137" s="104" t="e">
        <f t="shared" ca="1" si="727"/>
        <v>#NAME?</v>
      </c>
      <c r="CZ137" s="104" t="e">
        <f t="shared" ca="1" si="727"/>
        <v>#NAME?</v>
      </c>
      <c r="DA137" s="104" t="e">
        <f t="shared" ca="1" si="727"/>
        <v>#NAME?</v>
      </c>
      <c r="DB137" s="104" t="e">
        <f t="shared" ca="1" si="727"/>
        <v>#NAME?</v>
      </c>
      <c r="DC137" s="122" t="e">
        <f t="shared" ca="1" si="727"/>
        <v>#NAME?</v>
      </c>
      <c r="DE137" s="173"/>
      <c r="DF137" s="173"/>
      <c r="DG137" s="173"/>
      <c r="DH137" s="159"/>
      <c r="DZ137" s="204"/>
      <c r="EA137" s="209"/>
      <c r="EB137" s="209"/>
      <c r="EC137" s="157"/>
      <c r="ED137" s="161" t="str">
        <f>CN145</f>
        <v>NV, US</v>
      </c>
      <c r="EE137" s="161"/>
      <c r="EF137" s="161"/>
      <c r="EG137" s="161"/>
      <c r="EH137" s="161"/>
      <c r="EI137" s="161"/>
      <c r="EJ137" s="161"/>
      <c r="EK137" s="161"/>
      <c r="EL137" s="161"/>
      <c r="EM137" s="161"/>
      <c r="EN137" s="161"/>
      <c r="EO137" s="161"/>
      <c r="EP137" s="161"/>
      <c r="EQ137" s="161"/>
      <c r="ER137" s="161"/>
      <c r="ES137" s="162"/>
      <c r="EU137" s="204"/>
      <c r="EV137" s="209"/>
      <c r="EW137" s="209"/>
      <c r="EX137" s="157"/>
      <c r="EY137" s="161" t="str">
        <f>CM98</f>
        <v>TN, US</v>
      </c>
      <c r="EZ137" s="161"/>
      <c r="FA137" s="161"/>
      <c r="FB137" s="161"/>
      <c r="FC137" s="161"/>
      <c r="FD137" s="161"/>
      <c r="FE137" s="161"/>
      <c r="FF137" s="161"/>
      <c r="FG137" s="161"/>
      <c r="FH137" s="161"/>
      <c r="FI137" s="161"/>
      <c r="FJ137" s="161"/>
      <c r="FK137" s="161"/>
      <c r="FL137" s="161"/>
      <c r="FM137" s="161"/>
      <c r="FN137" s="162"/>
      <c r="FP137" s="173"/>
      <c r="FQ137" s="173"/>
      <c r="FR137" s="173"/>
      <c r="FS137" s="159"/>
      <c r="GK137" s="204"/>
      <c r="GL137" s="209"/>
      <c r="GM137" s="209"/>
      <c r="GN137" s="157"/>
      <c r="GO137" s="161" t="str">
        <f>ED137</f>
        <v>NV, US</v>
      </c>
      <c r="GP137" s="161"/>
      <c r="GQ137" s="161"/>
      <c r="GR137" s="161"/>
      <c r="GS137" s="161"/>
      <c r="GT137" s="161"/>
      <c r="GU137" s="161"/>
      <c r="GV137" s="161"/>
      <c r="GW137" s="161"/>
      <c r="GX137" s="161"/>
      <c r="GY137" s="161"/>
      <c r="GZ137" s="161"/>
      <c r="HA137" s="161"/>
      <c r="HB137" s="161"/>
      <c r="HC137" s="161"/>
      <c r="HD137" s="162"/>
      <c r="HF137" s="204"/>
      <c r="HG137" s="209"/>
      <c r="HH137" s="209"/>
      <c r="HI137" s="157"/>
      <c r="HJ137" s="161" t="str">
        <f>EY137</f>
        <v>TN, US</v>
      </c>
      <c r="HK137" s="161"/>
      <c r="HL137" s="161"/>
      <c r="HM137" s="161"/>
      <c r="HN137" s="161"/>
      <c r="HO137" s="161"/>
      <c r="HP137" s="161"/>
      <c r="HQ137" s="161"/>
      <c r="HR137" s="161"/>
      <c r="HS137" s="161"/>
      <c r="HT137" s="161"/>
      <c r="HU137" s="161"/>
      <c r="HV137" s="161"/>
      <c r="HW137" s="161"/>
      <c r="HX137" s="161"/>
      <c r="HY137" s="162"/>
      <c r="IA137" s="204"/>
      <c r="IB137" s="209"/>
      <c r="IC137" s="209"/>
      <c r="ID137" s="157"/>
      <c r="IE137" s="161" t="str">
        <f>HJ137</f>
        <v>TN, US</v>
      </c>
      <c r="IF137" s="161"/>
      <c r="IG137" s="161"/>
      <c r="IH137" s="161"/>
      <c r="II137" s="161"/>
      <c r="IJ137" s="161"/>
      <c r="IK137" s="161"/>
      <c r="IL137" s="161"/>
      <c r="IM137" s="161"/>
      <c r="IN137" s="161"/>
      <c r="IO137" s="161"/>
      <c r="IP137" s="161"/>
      <c r="IQ137" s="161"/>
      <c r="IR137" s="161"/>
      <c r="IS137" s="161"/>
      <c r="IT137" s="162"/>
    </row>
    <row r="138" spans="4:254" x14ac:dyDescent="0.2">
      <c r="D138" s="120"/>
      <c r="G138" s="159" t="str">
        <f>G130</f>
        <v>Sea (km)</v>
      </c>
      <c r="H138" s="170" t="str">
        <f>H130</f>
        <v>BEV-100 PC</v>
      </c>
      <c r="I138" s="170"/>
      <c r="J138" s="170"/>
      <c r="K138" s="170"/>
      <c r="L138" s="170"/>
      <c r="M138" s="170"/>
      <c r="N138" s="170"/>
      <c r="O138" s="170"/>
      <c r="P138" s="170" t="str">
        <f>P130</f>
        <v>BEV-200 PC</v>
      </c>
      <c r="Q138" s="170"/>
      <c r="R138" s="170"/>
      <c r="S138" s="170"/>
      <c r="T138" s="170"/>
      <c r="U138" s="170"/>
      <c r="V138" s="170"/>
      <c r="W138" s="171"/>
      <c r="Y138" s="120"/>
      <c r="AB138" s="179" t="str">
        <f>G138</f>
        <v>Sea (km)</v>
      </c>
      <c r="AC138" s="170" t="str">
        <f>H138</f>
        <v>BEV-100 PC</v>
      </c>
      <c r="AD138" s="170"/>
      <c r="AE138" s="170"/>
      <c r="AF138" s="170"/>
      <c r="AG138" s="170"/>
      <c r="AH138" s="170"/>
      <c r="AI138" s="170"/>
      <c r="AJ138" s="170"/>
      <c r="AK138" s="170" t="str">
        <f>P138</f>
        <v>BEV-200 PC</v>
      </c>
      <c r="AL138" s="170"/>
      <c r="AM138" s="170"/>
      <c r="AN138" s="170"/>
      <c r="AO138" s="170"/>
      <c r="AP138" s="170"/>
      <c r="AQ138" s="170"/>
      <c r="AR138" s="171"/>
      <c r="AT138" s="120"/>
      <c r="AW138" s="179" t="str">
        <f>AB138</f>
        <v>Sea (km)</v>
      </c>
      <c r="AX138" s="170" t="str">
        <f>AC138</f>
        <v>BEV-100 PC</v>
      </c>
      <c r="AY138" s="170"/>
      <c r="AZ138" s="170"/>
      <c r="BA138" s="170"/>
      <c r="BB138" s="170"/>
      <c r="BC138" s="170"/>
      <c r="BD138" s="170"/>
      <c r="BE138" s="170"/>
      <c r="BF138" s="170" t="str">
        <f>AK138</f>
        <v>BEV-200 PC</v>
      </c>
      <c r="BG138" s="170"/>
      <c r="BH138" s="170"/>
      <c r="BI138" s="170"/>
      <c r="BJ138" s="170"/>
      <c r="BK138" s="170"/>
      <c r="BL138" s="170"/>
      <c r="BM138" s="171"/>
      <c r="BO138" s="120"/>
      <c r="BR138" s="179" t="str">
        <f>AW138</f>
        <v>Sea (km)</v>
      </c>
      <c r="BS138" s="170" t="str">
        <f>AX138</f>
        <v>BEV-100 PC</v>
      </c>
      <c r="BT138" s="170"/>
      <c r="BU138" s="170"/>
      <c r="BV138" s="170"/>
      <c r="BW138" s="170"/>
      <c r="BX138" s="170"/>
      <c r="BY138" s="170"/>
      <c r="BZ138" s="170"/>
      <c r="CA138" s="170" t="str">
        <f>BF138</f>
        <v>BEV-200 PC</v>
      </c>
      <c r="CB138" s="170"/>
      <c r="CC138" s="170"/>
      <c r="CD138" s="170"/>
      <c r="CE138" s="170"/>
      <c r="CF138" s="170"/>
      <c r="CG138" s="170"/>
      <c r="CH138" s="171"/>
      <c r="CJ138" s="222">
        <f t="shared" si="726"/>
        <v>2.6607649312808002E-2</v>
      </c>
      <c r="CK138" s="223">
        <f t="shared" si="726"/>
        <v>0</v>
      </c>
      <c r="CL138" s="223">
        <f t="shared" si="726"/>
        <v>2.6607649312808002E-2</v>
      </c>
      <c r="CM138" s="159" t="str">
        <f t="shared" si="726"/>
        <v>Hungary</v>
      </c>
      <c r="CN138" s="104" t="e">
        <f t="shared" ca="1" si="727"/>
        <v>#NAME?</v>
      </c>
      <c r="CO138" s="104" t="e">
        <f t="shared" ca="1" si="727"/>
        <v>#NAME?</v>
      </c>
      <c r="CP138" s="104" t="e">
        <f t="shared" ca="1" si="727"/>
        <v>#NAME?</v>
      </c>
      <c r="CQ138" s="104" t="e">
        <f t="shared" ca="1" si="727"/>
        <v>#NAME?</v>
      </c>
      <c r="CR138" s="104" t="e">
        <f t="shared" ca="1" si="727"/>
        <v>#NAME?</v>
      </c>
      <c r="CS138" s="104" t="e">
        <f t="shared" ca="1" si="727"/>
        <v>#NAME?</v>
      </c>
      <c r="CT138" s="104" t="e">
        <f t="shared" ca="1" si="727"/>
        <v>#NAME?</v>
      </c>
      <c r="CU138" s="104" t="e">
        <f t="shared" ca="1" si="727"/>
        <v>#NAME?</v>
      </c>
      <c r="CV138" s="104" t="e">
        <f t="shared" ca="1" si="727"/>
        <v>#NAME?</v>
      </c>
      <c r="CW138" s="104" t="e">
        <f t="shared" ca="1" si="727"/>
        <v>#NAME?</v>
      </c>
      <c r="CX138" s="104" t="e">
        <f t="shared" ca="1" si="727"/>
        <v>#NAME?</v>
      </c>
      <c r="CY138" s="104" t="e">
        <f t="shared" ca="1" si="727"/>
        <v>#NAME?</v>
      </c>
      <c r="CZ138" s="104" t="e">
        <f t="shared" ca="1" si="727"/>
        <v>#NAME?</v>
      </c>
      <c r="DA138" s="104" t="e">
        <f t="shared" ca="1" si="727"/>
        <v>#NAME?</v>
      </c>
      <c r="DB138" s="104" t="e">
        <f t="shared" ca="1" si="727"/>
        <v>#NAME?</v>
      </c>
      <c r="DC138" s="122" t="e">
        <f t="shared" ca="1" si="727"/>
        <v>#NAME?</v>
      </c>
      <c r="DE138" s="204"/>
      <c r="DF138" s="209"/>
      <c r="DG138" s="209"/>
      <c r="DH138" s="157"/>
      <c r="DI138" s="161" t="str">
        <f>DI97</f>
        <v>US</v>
      </c>
      <c r="DJ138" s="161"/>
      <c r="DK138" s="161"/>
      <c r="DL138" s="161"/>
      <c r="DM138" s="161"/>
      <c r="DN138" s="161"/>
      <c r="DO138" s="161"/>
      <c r="DP138" s="161"/>
      <c r="DQ138" s="161"/>
      <c r="DR138" s="161"/>
      <c r="DS138" s="161"/>
      <c r="DT138" s="161"/>
      <c r="DU138" s="161"/>
      <c r="DV138" s="161"/>
      <c r="DW138" s="161"/>
      <c r="DX138" s="162"/>
      <c r="DY138" s="186"/>
      <c r="DZ138" s="120"/>
      <c r="EC138" s="159" t="str">
        <f>EC130</f>
        <v>Sea (km)</v>
      </c>
      <c r="ED138" s="170" t="str">
        <f>ED130</f>
        <v>BEV-100 PC</v>
      </c>
      <c r="EE138" s="170"/>
      <c r="EF138" s="170"/>
      <c r="EG138" s="170"/>
      <c r="EH138" s="170"/>
      <c r="EI138" s="170"/>
      <c r="EJ138" s="170"/>
      <c r="EK138" s="170"/>
      <c r="EL138" s="170" t="str">
        <f>EL130</f>
        <v>BEV-200 PC</v>
      </c>
      <c r="EM138" s="170"/>
      <c r="EN138" s="170"/>
      <c r="EO138" s="170"/>
      <c r="EP138" s="170"/>
      <c r="EQ138" s="170"/>
      <c r="ER138" s="170"/>
      <c r="ES138" s="171"/>
      <c r="EU138" s="120"/>
      <c r="EX138" s="159" t="str">
        <f>EX130</f>
        <v>Sea (km)</v>
      </c>
      <c r="EY138" s="170" t="str">
        <f>EY130</f>
        <v>BEV-100 PC</v>
      </c>
      <c r="EZ138" s="170"/>
      <c r="FA138" s="170"/>
      <c r="FB138" s="170"/>
      <c r="FC138" s="170"/>
      <c r="FD138" s="170"/>
      <c r="FE138" s="170"/>
      <c r="FF138" s="170"/>
      <c r="FG138" s="170" t="str">
        <f>FG130</f>
        <v>BEV-200 PC</v>
      </c>
      <c r="FH138" s="170"/>
      <c r="FI138" s="170"/>
      <c r="FJ138" s="170"/>
      <c r="FK138" s="170"/>
      <c r="FL138" s="170"/>
      <c r="FM138" s="170"/>
      <c r="FN138" s="171"/>
      <c r="FP138" s="204"/>
      <c r="FQ138" s="209"/>
      <c r="FR138" s="209"/>
      <c r="FS138" s="157"/>
      <c r="FT138" s="161" t="str">
        <f>DI138</f>
        <v>US</v>
      </c>
      <c r="FU138" s="161"/>
      <c r="FV138" s="161"/>
      <c r="FW138" s="161"/>
      <c r="FX138" s="161"/>
      <c r="FY138" s="161"/>
      <c r="FZ138" s="161"/>
      <c r="GA138" s="161"/>
      <c r="GB138" s="161"/>
      <c r="GC138" s="161"/>
      <c r="GD138" s="161"/>
      <c r="GE138" s="161"/>
      <c r="GF138" s="161"/>
      <c r="GG138" s="161"/>
      <c r="GH138" s="161"/>
      <c r="GI138" s="162"/>
      <c r="GK138" s="120"/>
      <c r="GN138" s="159" t="str">
        <f>GN130</f>
        <v>Sea (km)</v>
      </c>
      <c r="GO138" s="170" t="str">
        <f>GO130</f>
        <v>BEV-100 PC</v>
      </c>
      <c r="GP138" s="170"/>
      <c r="GQ138" s="170"/>
      <c r="GR138" s="170"/>
      <c r="GS138" s="170"/>
      <c r="GT138" s="170"/>
      <c r="GU138" s="170"/>
      <c r="GV138" s="170"/>
      <c r="GW138" s="170" t="str">
        <f>GW130</f>
        <v>BEV-200 PC</v>
      </c>
      <c r="GX138" s="170"/>
      <c r="GY138" s="170"/>
      <c r="GZ138" s="170"/>
      <c r="HA138" s="170"/>
      <c r="HB138" s="170"/>
      <c r="HC138" s="170"/>
      <c r="HD138" s="171"/>
      <c r="HF138" s="120"/>
      <c r="HI138" s="159" t="str">
        <f>HI130</f>
        <v>Sea (km)</v>
      </c>
      <c r="HJ138" s="170" t="str">
        <f>HJ130</f>
        <v>BEV-100 PC</v>
      </c>
      <c r="HK138" s="170"/>
      <c r="HL138" s="170"/>
      <c r="HM138" s="170"/>
      <c r="HN138" s="170"/>
      <c r="HO138" s="170"/>
      <c r="HP138" s="170"/>
      <c r="HQ138" s="170"/>
      <c r="HR138" s="170" t="str">
        <f>HR130</f>
        <v>BEV-200 PC</v>
      </c>
      <c r="HS138" s="170"/>
      <c r="HT138" s="170"/>
      <c r="HU138" s="170"/>
      <c r="HV138" s="170"/>
      <c r="HW138" s="170"/>
      <c r="HX138" s="170"/>
      <c r="HY138" s="171"/>
      <c r="IA138" s="120"/>
      <c r="ID138" s="159" t="str">
        <f>ID130</f>
        <v>Sea (km)</v>
      </c>
      <c r="IE138" s="170" t="str">
        <f>IE130</f>
        <v>BEV-100 PC</v>
      </c>
      <c r="IF138" s="170"/>
      <c r="IG138" s="170"/>
      <c r="IH138" s="170"/>
      <c r="II138" s="170"/>
      <c r="IJ138" s="170"/>
      <c r="IK138" s="170"/>
      <c r="IL138" s="170"/>
      <c r="IM138" s="170" t="str">
        <f>IM130</f>
        <v>BEV-200 PC</v>
      </c>
      <c r="IN138" s="170"/>
      <c r="IO138" s="170"/>
      <c r="IP138" s="170"/>
      <c r="IQ138" s="170"/>
      <c r="IR138" s="170"/>
      <c r="IS138" s="170"/>
      <c r="IT138" s="171"/>
    </row>
    <row r="139" spans="4:254" x14ac:dyDescent="0.2">
      <c r="D139" s="163" t="str">
        <f>D131</f>
        <v>BAU</v>
      </c>
      <c r="E139" s="159" t="str">
        <f t="shared" ref="E139:F139" si="728">E131</f>
        <v>Reshoring</v>
      </c>
      <c r="F139" s="159" t="str">
        <f t="shared" si="728"/>
        <v>Ally-shoring</v>
      </c>
      <c r="G139" s="159" t="str">
        <f>G131</f>
        <v>Cathode-&gt;Cell (tkm)</v>
      </c>
      <c r="H139" s="159" t="str">
        <f>H131</f>
        <v>NMC622</v>
      </c>
      <c r="I139" s="159" t="str">
        <f t="shared" ref="I139:O139" si="729">I131</f>
        <v>NMC811</v>
      </c>
      <c r="J139" s="159" t="str">
        <f t="shared" si="729"/>
        <v>NCA (I)</v>
      </c>
      <c r="K139" s="159" t="str">
        <f t="shared" si="729"/>
        <v>LFP(II)</v>
      </c>
      <c r="L139" s="159" t="str">
        <f t="shared" si="729"/>
        <v>NMC955</v>
      </c>
      <c r="M139" s="159" t="str">
        <f t="shared" si="729"/>
        <v>NCA955</v>
      </c>
      <c r="N139" s="159" t="str">
        <f t="shared" si="729"/>
        <v>Li-S</v>
      </c>
      <c r="O139" s="159" t="str">
        <f t="shared" si="729"/>
        <v>Li-air</v>
      </c>
      <c r="P139" s="159" t="str">
        <f>P131</f>
        <v>NMC622</v>
      </c>
      <c r="Q139" s="159" t="str">
        <f t="shared" ref="Q139:W139" si="730">Q131</f>
        <v>NMC811</v>
      </c>
      <c r="R139" s="159" t="str">
        <f t="shared" si="730"/>
        <v>NCA (I)</v>
      </c>
      <c r="S139" s="159" t="str">
        <f t="shared" si="730"/>
        <v>LFP(II)</v>
      </c>
      <c r="T139" s="159" t="str">
        <f t="shared" si="730"/>
        <v>NMC955</v>
      </c>
      <c r="U139" s="159" t="str">
        <f t="shared" si="730"/>
        <v>NCA955</v>
      </c>
      <c r="V139" s="159" t="str">
        <f t="shared" si="730"/>
        <v>Li-S</v>
      </c>
      <c r="W139" s="164" t="str">
        <f t="shared" si="730"/>
        <v>Li-air</v>
      </c>
      <c r="Y139" s="174" t="s">
        <v>271</v>
      </c>
      <c r="Z139" s="179" t="s">
        <v>313</v>
      </c>
      <c r="AA139" s="179" t="s">
        <v>315</v>
      </c>
      <c r="AB139" s="179" t="s">
        <v>334</v>
      </c>
      <c r="AC139" s="159" t="str">
        <f>H139</f>
        <v>NMC622</v>
      </c>
      <c r="AD139" s="159" t="str">
        <f t="shared" ref="AD139:AR139" si="731">I139</f>
        <v>NMC811</v>
      </c>
      <c r="AE139" s="159" t="str">
        <f t="shared" si="731"/>
        <v>NCA (I)</v>
      </c>
      <c r="AF139" s="159" t="str">
        <f t="shared" si="731"/>
        <v>LFP(II)</v>
      </c>
      <c r="AG139" s="159" t="str">
        <f t="shared" si="731"/>
        <v>NMC955</v>
      </c>
      <c r="AH139" s="159" t="str">
        <f t="shared" si="731"/>
        <v>NCA955</v>
      </c>
      <c r="AI139" s="159" t="str">
        <f t="shared" si="731"/>
        <v>Li-S</v>
      </c>
      <c r="AJ139" s="159" t="str">
        <f t="shared" si="731"/>
        <v>Li-air</v>
      </c>
      <c r="AK139" s="159" t="str">
        <f t="shared" si="731"/>
        <v>NMC622</v>
      </c>
      <c r="AL139" s="159" t="str">
        <f t="shared" si="731"/>
        <v>NMC811</v>
      </c>
      <c r="AM139" s="159" t="str">
        <f t="shared" si="731"/>
        <v>NCA (I)</v>
      </c>
      <c r="AN139" s="159" t="str">
        <f t="shared" si="731"/>
        <v>LFP(II)</v>
      </c>
      <c r="AO139" s="159" t="str">
        <f t="shared" si="731"/>
        <v>NMC955</v>
      </c>
      <c r="AP139" s="159" t="str">
        <f t="shared" si="731"/>
        <v>NCA955</v>
      </c>
      <c r="AQ139" s="159" t="str">
        <f t="shared" si="731"/>
        <v>Li-S</v>
      </c>
      <c r="AR139" s="164" t="str">
        <f t="shared" si="731"/>
        <v>Li-air</v>
      </c>
      <c r="AT139" s="174" t="s">
        <v>271</v>
      </c>
      <c r="AU139" s="179" t="s">
        <v>313</v>
      </c>
      <c r="AV139" s="179" t="s">
        <v>315</v>
      </c>
      <c r="AW139" s="179" t="s">
        <v>334</v>
      </c>
      <c r="AX139" s="159" t="str">
        <f>AC139</f>
        <v>NMC622</v>
      </c>
      <c r="AY139" s="159" t="str">
        <f t="shared" ref="AY139:BM139" si="732">AD139</f>
        <v>NMC811</v>
      </c>
      <c r="AZ139" s="159" t="str">
        <f t="shared" si="732"/>
        <v>NCA (I)</v>
      </c>
      <c r="BA139" s="159" t="str">
        <f t="shared" si="732"/>
        <v>LFP(II)</v>
      </c>
      <c r="BB139" s="159" t="str">
        <f t="shared" si="732"/>
        <v>NMC955</v>
      </c>
      <c r="BC139" s="159" t="str">
        <f t="shared" si="732"/>
        <v>NCA955</v>
      </c>
      <c r="BD139" s="159" t="str">
        <f t="shared" si="732"/>
        <v>Li-S</v>
      </c>
      <c r="BE139" s="159" t="str">
        <f t="shared" si="732"/>
        <v>Li-air</v>
      </c>
      <c r="BF139" s="159" t="str">
        <f t="shared" si="732"/>
        <v>NMC622</v>
      </c>
      <c r="BG139" s="159" t="str">
        <f t="shared" si="732"/>
        <v>NMC811</v>
      </c>
      <c r="BH139" s="159" t="str">
        <f t="shared" si="732"/>
        <v>NCA (I)</v>
      </c>
      <c r="BI139" s="159" t="str">
        <f t="shared" si="732"/>
        <v>LFP(II)</v>
      </c>
      <c r="BJ139" s="159" t="str">
        <f t="shared" si="732"/>
        <v>NMC955</v>
      </c>
      <c r="BK139" s="159" t="str">
        <f t="shared" si="732"/>
        <v>NCA955</v>
      </c>
      <c r="BL139" s="159" t="str">
        <f t="shared" si="732"/>
        <v>Li-S</v>
      </c>
      <c r="BM139" s="164" t="str">
        <f t="shared" si="732"/>
        <v>Li-air</v>
      </c>
      <c r="BO139" s="174" t="s">
        <v>271</v>
      </c>
      <c r="BP139" s="179" t="s">
        <v>313</v>
      </c>
      <c r="BQ139" s="179" t="s">
        <v>315</v>
      </c>
      <c r="BR139" s="179" t="s">
        <v>334</v>
      </c>
      <c r="BS139" s="159" t="str">
        <f>AX139</f>
        <v>NMC622</v>
      </c>
      <c r="BT139" s="159" t="str">
        <f t="shared" ref="BT139:CH139" si="733">AY139</f>
        <v>NMC811</v>
      </c>
      <c r="BU139" s="159" t="str">
        <f t="shared" si="733"/>
        <v>NCA (I)</v>
      </c>
      <c r="BV139" s="159" t="str">
        <f t="shared" si="733"/>
        <v>LFP(II)</v>
      </c>
      <c r="BW139" s="159" t="str">
        <f t="shared" si="733"/>
        <v>NMC955</v>
      </c>
      <c r="BX139" s="159" t="str">
        <f t="shared" si="733"/>
        <v>NCA955</v>
      </c>
      <c r="BY139" s="159" t="str">
        <f t="shared" si="733"/>
        <v>Li-S</v>
      </c>
      <c r="BZ139" s="159" t="str">
        <f t="shared" si="733"/>
        <v>Li-air</v>
      </c>
      <c r="CA139" s="159" t="str">
        <f t="shared" si="733"/>
        <v>NMC622</v>
      </c>
      <c r="CB139" s="159" t="str">
        <f t="shared" si="733"/>
        <v>NMC811</v>
      </c>
      <c r="CC139" s="159" t="str">
        <f t="shared" si="733"/>
        <v>NCA (I)</v>
      </c>
      <c r="CD139" s="159" t="str">
        <f t="shared" si="733"/>
        <v>LFP(II)</v>
      </c>
      <c r="CE139" s="159" t="str">
        <f t="shared" si="733"/>
        <v>NMC955</v>
      </c>
      <c r="CF139" s="159" t="str">
        <f t="shared" si="733"/>
        <v>NCA955</v>
      </c>
      <c r="CG139" s="159" t="str">
        <f t="shared" si="733"/>
        <v>Li-S</v>
      </c>
      <c r="CH139" s="164" t="str">
        <f t="shared" si="733"/>
        <v>Li-air</v>
      </c>
      <c r="CJ139" s="222">
        <f t="shared" si="726"/>
        <v>6.8727063945112937E-2</v>
      </c>
      <c r="CK139" s="223">
        <f t="shared" si="726"/>
        <v>7.5821578605297549E-2</v>
      </c>
      <c r="CL139" s="223">
        <f t="shared" si="726"/>
        <v>6.8727063945112937E-2</v>
      </c>
      <c r="CM139" s="159" t="str">
        <f t="shared" si="726"/>
        <v>MI, US</v>
      </c>
      <c r="CN139" s="104" t="e">
        <f t="shared" ca="1" si="727"/>
        <v>#NAME?</v>
      </c>
      <c r="CO139" s="104" t="e">
        <f t="shared" ca="1" si="727"/>
        <v>#NAME?</v>
      </c>
      <c r="CP139" s="104" t="e">
        <f t="shared" ca="1" si="727"/>
        <v>#NAME?</v>
      </c>
      <c r="CQ139" s="104" t="e">
        <f t="shared" ca="1" si="727"/>
        <v>#NAME?</v>
      </c>
      <c r="CR139" s="104" t="e">
        <f t="shared" ca="1" si="727"/>
        <v>#NAME?</v>
      </c>
      <c r="CS139" s="104" t="e">
        <f t="shared" ca="1" si="727"/>
        <v>#NAME?</v>
      </c>
      <c r="CT139" s="104" t="e">
        <f t="shared" ca="1" si="727"/>
        <v>#NAME?</v>
      </c>
      <c r="CU139" s="104" t="e">
        <f t="shared" ca="1" si="727"/>
        <v>#NAME?</v>
      </c>
      <c r="CV139" s="104" t="e">
        <f t="shared" ca="1" si="727"/>
        <v>#NAME?</v>
      </c>
      <c r="CW139" s="104" t="e">
        <f t="shared" ca="1" si="727"/>
        <v>#NAME?</v>
      </c>
      <c r="CX139" s="104" t="e">
        <f t="shared" ca="1" si="727"/>
        <v>#NAME?</v>
      </c>
      <c r="CY139" s="104" t="e">
        <f t="shared" ca="1" si="727"/>
        <v>#NAME?</v>
      </c>
      <c r="CZ139" s="104" t="e">
        <f t="shared" ca="1" si="727"/>
        <v>#NAME?</v>
      </c>
      <c r="DA139" s="104" t="e">
        <f t="shared" ca="1" si="727"/>
        <v>#NAME?</v>
      </c>
      <c r="DB139" s="104" t="e">
        <f t="shared" ca="1" si="727"/>
        <v>#NAME?</v>
      </c>
      <c r="DC139" s="122" t="e">
        <f t="shared" ca="1" si="727"/>
        <v>#NAME?</v>
      </c>
      <c r="DE139" s="120"/>
      <c r="DH139" s="159" t="s">
        <v>317</v>
      </c>
      <c r="DI139" s="170" t="str">
        <f>DI130</f>
        <v>BEV-100 PC</v>
      </c>
      <c r="DJ139" s="170"/>
      <c r="DK139" s="170"/>
      <c r="DL139" s="170"/>
      <c r="DM139" s="170"/>
      <c r="DN139" s="170"/>
      <c r="DO139" s="170"/>
      <c r="DP139" s="170"/>
      <c r="DQ139" s="170" t="str">
        <f>DQ130</f>
        <v>BEV-200 PC</v>
      </c>
      <c r="DR139" s="170"/>
      <c r="DS139" s="170"/>
      <c r="DT139" s="170"/>
      <c r="DU139" s="170"/>
      <c r="DV139" s="170"/>
      <c r="DW139" s="170"/>
      <c r="DX139" s="171"/>
      <c r="DY139" s="186"/>
      <c r="DZ139" s="163" t="str">
        <f t="shared" ref="DZ139:EB144" si="734">DZ131</f>
        <v>BAU</v>
      </c>
      <c r="EA139" s="159" t="str">
        <f t="shared" si="734"/>
        <v>Reshoring</v>
      </c>
      <c r="EB139" s="159" t="str">
        <f t="shared" si="734"/>
        <v>Ally-shoring</v>
      </c>
      <c r="EC139" s="159" t="str">
        <f>EC131</f>
        <v>Al-&gt;Cell (tkm)</v>
      </c>
      <c r="ED139" s="159" t="str">
        <f>ED131</f>
        <v>NMC622</v>
      </c>
      <c r="EE139" s="159" t="str">
        <f t="shared" ref="EE139:EK139" si="735">EE131</f>
        <v>NMC811</v>
      </c>
      <c r="EF139" s="159" t="str">
        <f t="shared" si="735"/>
        <v>NCA (I)</v>
      </c>
      <c r="EG139" s="159" t="str">
        <f t="shared" si="735"/>
        <v>LFP(II)</v>
      </c>
      <c r="EH139" s="159" t="str">
        <f t="shared" si="735"/>
        <v>NMC955</v>
      </c>
      <c r="EI139" s="159" t="str">
        <f t="shared" si="735"/>
        <v>NCA955</v>
      </c>
      <c r="EJ139" s="159" t="str">
        <f t="shared" si="735"/>
        <v>Li-S</v>
      </c>
      <c r="EK139" s="159" t="str">
        <f t="shared" si="735"/>
        <v>Li-air</v>
      </c>
      <c r="EL139" s="159" t="str">
        <f>EL131</f>
        <v>NMC622</v>
      </c>
      <c r="EM139" s="159" t="str">
        <f t="shared" ref="EM139:ES139" si="736">EM131</f>
        <v>NMC811</v>
      </c>
      <c r="EN139" s="159" t="str">
        <f t="shared" si="736"/>
        <v>NCA (I)</v>
      </c>
      <c r="EO139" s="159" t="str">
        <f t="shared" si="736"/>
        <v>LFP(II)</v>
      </c>
      <c r="EP139" s="159" t="str">
        <f t="shared" si="736"/>
        <v>NMC955</v>
      </c>
      <c r="EQ139" s="159" t="str">
        <f t="shared" si="736"/>
        <v>NCA955</v>
      </c>
      <c r="ER139" s="159" t="str">
        <f t="shared" si="736"/>
        <v>Li-S</v>
      </c>
      <c r="ES139" s="164" t="str">
        <f t="shared" si="736"/>
        <v>Li-air</v>
      </c>
      <c r="EU139" s="163" t="str">
        <f t="shared" ref="EU139:EW144" si="737">EU131</f>
        <v>BAU</v>
      </c>
      <c r="EV139" s="159" t="str">
        <f t="shared" si="737"/>
        <v>Reshoring</v>
      </c>
      <c r="EW139" s="159" t="str">
        <f t="shared" si="737"/>
        <v>Ally-shoring</v>
      </c>
      <c r="EX139" s="159" t="str">
        <f>EX131</f>
        <v>Al-&gt;Pack (tkm)</v>
      </c>
      <c r="EY139" s="159" t="str">
        <f>EY131</f>
        <v>NMC622</v>
      </c>
      <c r="EZ139" s="159" t="str">
        <f t="shared" ref="EZ139:FF139" si="738">EZ131</f>
        <v>NMC811</v>
      </c>
      <c r="FA139" s="159" t="str">
        <f t="shared" si="738"/>
        <v>NCA (I)</v>
      </c>
      <c r="FB139" s="159" t="str">
        <f t="shared" si="738"/>
        <v>LFP(II)</v>
      </c>
      <c r="FC139" s="159" t="str">
        <f t="shared" si="738"/>
        <v>NMC955</v>
      </c>
      <c r="FD139" s="159" t="str">
        <f t="shared" si="738"/>
        <v>NCA955</v>
      </c>
      <c r="FE139" s="159" t="str">
        <f t="shared" si="738"/>
        <v>Li-S</v>
      </c>
      <c r="FF139" s="159" t="str">
        <f t="shared" si="738"/>
        <v>Li-air</v>
      </c>
      <c r="FG139" s="159" t="str">
        <f>FG131</f>
        <v>NMC622</v>
      </c>
      <c r="FH139" s="159" t="str">
        <f t="shared" ref="FH139:FN139" si="739">FH131</f>
        <v>NMC811</v>
      </c>
      <c r="FI139" s="159" t="str">
        <f t="shared" si="739"/>
        <v>NCA (I)</v>
      </c>
      <c r="FJ139" s="159" t="str">
        <f t="shared" si="739"/>
        <v>LFP(II)</v>
      </c>
      <c r="FK139" s="159" t="str">
        <f t="shared" si="739"/>
        <v>NMC955</v>
      </c>
      <c r="FL139" s="159" t="str">
        <f t="shared" si="739"/>
        <v>NCA955</v>
      </c>
      <c r="FM139" s="159" t="str">
        <f t="shared" si="739"/>
        <v>Li-S</v>
      </c>
      <c r="FN139" s="164" t="str">
        <f t="shared" si="739"/>
        <v>Li-air</v>
      </c>
      <c r="FP139" s="120"/>
      <c r="FS139" s="159" t="s">
        <v>317</v>
      </c>
      <c r="FT139" s="170" t="str">
        <f>FT130</f>
        <v>BEV-100 PC</v>
      </c>
      <c r="FU139" s="170"/>
      <c r="FV139" s="170"/>
      <c r="FW139" s="170"/>
      <c r="FX139" s="170"/>
      <c r="FY139" s="170"/>
      <c r="FZ139" s="170"/>
      <c r="GA139" s="170"/>
      <c r="GB139" s="170" t="str">
        <f>GB130</f>
        <v>BEV-200 PC</v>
      </c>
      <c r="GC139" s="170"/>
      <c r="GD139" s="170"/>
      <c r="GE139" s="170"/>
      <c r="GF139" s="170"/>
      <c r="GG139" s="170"/>
      <c r="GH139" s="170"/>
      <c r="GI139" s="171"/>
      <c r="GK139" s="163" t="str">
        <f t="shared" ref="GK139:GM144" si="740">GK131</f>
        <v>BAU</v>
      </c>
      <c r="GL139" s="159" t="str">
        <f t="shared" si="740"/>
        <v>Reshoring</v>
      </c>
      <c r="GM139" s="159" t="str">
        <f t="shared" si="740"/>
        <v>Ally-shoring</v>
      </c>
      <c r="GN139" s="159" t="str">
        <f>GN131</f>
        <v>Cu-&gt;Cell (tkm)</v>
      </c>
      <c r="GO139" s="159" t="str">
        <f>GO131</f>
        <v>NMC622</v>
      </c>
      <c r="GP139" s="159" t="str">
        <f t="shared" ref="GP139:GV139" si="741">GP131</f>
        <v>NMC811</v>
      </c>
      <c r="GQ139" s="159" t="str">
        <f t="shared" si="741"/>
        <v>NCA (I)</v>
      </c>
      <c r="GR139" s="159" t="str">
        <f t="shared" si="741"/>
        <v>LFP(II)</v>
      </c>
      <c r="GS139" s="159" t="str">
        <f t="shared" si="741"/>
        <v>NMC955</v>
      </c>
      <c r="GT139" s="159" t="str">
        <f t="shared" si="741"/>
        <v>NCA955</v>
      </c>
      <c r="GU139" s="159" t="str">
        <f t="shared" si="741"/>
        <v>Li-S</v>
      </c>
      <c r="GV139" s="159" t="str">
        <f t="shared" si="741"/>
        <v>Li-air</v>
      </c>
      <c r="GW139" s="159" t="str">
        <f>GW131</f>
        <v>NMC622</v>
      </c>
      <c r="GX139" s="159" t="str">
        <f t="shared" ref="GX139:HD139" si="742">GX131</f>
        <v>NMC811</v>
      </c>
      <c r="GY139" s="159" t="str">
        <f t="shared" si="742"/>
        <v>NCA (I)</v>
      </c>
      <c r="GZ139" s="159" t="str">
        <f t="shared" si="742"/>
        <v>LFP(II)</v>
      </c>
      <c r="HA139" s="159" t="str">
        <f t="shared" si="742"/>
        <v>NMC955</v>
      </c>
      <c r="HB139" s="159" t="str">
        <f t="shared" si="742"/>
        <v>NCA955</v>
      </c>
      <c r="HC139" s="159" t="str">
        <f t="shared" si="742"/>
        <v>Li-S</v>
      </c>
      <c r="HD139" s="164" t="str">
        <f t="shared" si="742"/>
        <v>Li-air</v>
      </c>
      <c r="HF139" s="163" t="str">
        <f t="shared" ref="HF139:HH144" si="743">HF131</f>
        <v>BAU</v>
      </c>
      <c r="HG139" s="159" t="str">
        <f t="shared" si="743"/>
        <v>Reshoring</v>
      </c>
      <c r="HH139" s="159" t="str">
        <f t="shared" si="743"/>
        <v>Ally-shoring</v>
      </c>
      <c r="HI139" s="159" t="str">
        <f>HI131</f>
        <v>Cu-&gt;Pack (tkm)</v>
      </c>
      <c r="HJ139" s="159" t="str">
        <f>HJ131</f>
        <v>NMC622</v>
      </c>
      <c r="HK139" s="159" t="str">
        <f t="shared" ref="HK139:HQ139" si="744">HK131</f>
        <v>NMC811</v>
      </c>
      <c r="HL139" s="159" t="str">
        <f t="shared" si="744"/>
        <v>NCA (I)</v>
      </c>
      <c r="HM139" s="159" t="str">
        <f t="shared" si="744"/>
        <v>LFP(II)</v>
      </c>
      <c r="HN139" s="159" t="str">
        <f t="shared" si="744"/>
        <v>NMC955</v>
      </c>
      <c r="HO139" s="159" t="str">
        <f t="shared" si="744"/>
        <v>NCA955</v>
      </c>
      <c r="HP139" s="159" t="str">
        <f t="shared" si="744"/>
        <v>Li-S</v>
      </c>
      <c r="HQ139" s="159" t="str">
        <f t="shared" si="744"/>
        <v>Li-air</v>
      </c>
      <c r="HR139" s="159" t="str">
        <f>HR131</f>
        <v>NMC622</v>
      </c>
      <c r="HS139" s="159" t="str">
        <f t="shared" ref="HS139:HY139" si="745">HS131</f>
        <v>NMC811</v>
      </c>
      <c r="HT139" s="159" t="str">
        <f t="shared" si="745"/>
        <v>NCA (I)</v>
      </c>
      <c r="HU139" s="159" t="str">
        <f t="shared" si="745"/>
        <v>LFP(II)</v>
      </c>
      <c r="HV139" s="159" t="str">
        <f t="shared" si="745"/>
        <v>NMC955</v>
      </c>
      <c r="HW139" s="159" t="str">
        <f t="shared" si="745"/>
        <v>NCA955</v>
      </c>
      <c r="HX139" s="159" t="str">
        <f t="shared" si="745"/>
        <v>Li-S</v>
      </c>
      <c r="HY139" s="164" t="str">
        <f t="shared" si="745"/>
        <v>Li-air</v>
      </c>
      <c r="IA139" s="163" t="str">
        <f t="shared" ref="IA139:IC144" si="746">IA131</f>
        <v>BAU</v>
      </c>
      <c r="IB139" s="159" t="str">
        <f t="shared" si="746"/>
        <v>Reshoring</v>
      </c>
      <c r="IC139" s="159" t="str">
        <f t="shared" si="746"/>
        <v>Ally-shoring</v>
      </c>
      <c r="ID139" s="159" t="str">
        <f>ID131</f>
        <v>Steel-&gt;Pack (tkm)</v>
      </c>
      <c r="IE139" s="159" t="str">
        <f>IE131</f>
        <v>NMC622</v>
      </c>
      <c r="IF139" s="159" t="str">
        <f t="shared" ref="IF139:IL139" si="747">IF131</f>
        <v>NMC811</v>
      </c>
      <c r="IG139" s="159" t="str">
        <f t="shared" si="747"/>
        <v>NCA (I)</v>
      </c>
      <c r="IH139" s="159" t="str">
        <f t="shared" si="747"/>
        <v>LFP(II)</v>
      </c>
      <c r="II139" s="159" t="str">
        <f t="shared" si="747"/>
        <v>NMC955</v>
      </c>
      <c r="IJ139" s="159" t="str">
        <f t="shared" si="747"/>
        <v>NCA955</v>
      </c>
      <c r="IK139" s="159" t="str">
        <f t="shared" si="747"/>
        <v>Li-S</v>
      </c>
      <c r="IL139" s="159" t="str">
        <f t="shared" si="747"/>
        <v>Li-air</v>
      </c>
      <c r="IM139" s="159" t="str">
        <f>IM131</f>
        <v>NMC622</v>
      </c>
      <c r="IN139" s="159" t="str">
        <f t="shared" ref="IN139:IT139" si="748">IN131</f>
        <v>NMC811</v>
      </c>
      <c r="IO139" s="159" t="str">
        <f t="shared" si="748"/>
        <v>NCA (I)</v>
      </c>
      <c r="IP139" s="159" t="str">
        <f t="shared" si="748"/>
        <v>LFP(II)</v>
      </c>
      <c r="IQ139" s="159" t="str">
        <f t="shared" si="748"/>
        <v>NMC955</v>
      </c>
      <c r="IR139" s="159" t="str">
        <f t="shared" si="748"/>
        <v>NCA955</v>
      </c>
      <c r="IS139" s="159" t="str">
        <f t="shared" si="748"/>
        <v>Li-S</v>
      </c>
      <c r="IT139" s="164" t="str">
        <f t="shared" si="748"/>
        <v>Li-air</v>
      </c>
    </row>
    <row r="140" spans="4:254" x14ac:dyDescent="0.2">
      <c r="D140" s="189">
        <f t="shared" ref="D140:G144" si="749">D132</f>
        <v>0</v>
      </c>
      <c r="E140" s="173">
        <f t="shared" si="749"/>
        <v>1</v>
      </c>
      <c r="F140" s="173">
        <f t="shared" si="749"/>
        <v>0</v>
      </c>
      <c r="G140" s="159" t="str">
        <f t="shared" si="749"/>
        <v>US</v>
      </c>
      <c r="H140" s="104">
        <f t="shared" ref="H140:W144" si="750">H$19*$J4/1000</f>
        <v>463.82680869632492</v>
      </c>
      <c r="I140" s="104">
        <f t="shared" si="750"/>
        <v>427.48827066982568</v>
      </c>
      <c r="J140" s="104">
        <f t="shared" si="750"/>
        <v>425.59260816139499</v>
      </c>
      <c r="K140" s="104">
        <f t="shared" si="750"/>
        <v>631.48736417108603</v>
      </c>
      <c r="L140" s="104">
        <f t="shared" si="750"/>
        <v>411.66254915895638</v>
      </c>
      <c r="M140" s="104">
        <f t="shared" si="750"/>
        <v>415.60971918127694</v>
      </c>
      <c r="N140" s="104">
        <f t="shared" si="750"/>
        <v>332.21222259203682</v>
      </c>
      <c r="O140" s="104">
        <f t="shared" si="750"/>
        <v>291.139870133589</v>
      </c>
      <c r="P140" s="104">
        <f t="shared" si="750"/>
        <v>909.89022298057387</v>
      </c>
      <c r="Q140" s="104">
        <f t="shared" si="750"/>
        <v>838.30338437880778</v>
      </c>
      <c r="R140" s="104">
        <f t="shared" si="750"/>
        <v>834.99359784258229</v>
      </c>
      <c r="S140" s="104">
        <f t="shared" si="750"/>
        <v>1229.9670149865424</v>
      </c>
      <c r="T140" s="104">
        <f t="shared" si="750"/>
        <v>807.34262835227719</v>
      </c>
      <c r="U140" s="104">
        <f t="shared" si="750"/>
        <v>815.28801328276438</v>
      </c>
      <c r="V140" s="104">
        <f t="shared" si="750"/>
        <v>613.37946714527482</v>
      </c>
      <c r="W140" s="122">
        <f t="shared" si="750"/>
        <v>370.0527998370701</v>
      </c>
      <c r="Y140" s="222">
        <f>Y132</f>
        <v>0.1</v>
      </c>
      <c r="Z140" s="223">
        <f t="shared" ref="Z140:AA140" si="751">Z132</f>
        <v>1</v>
      </c>
      <c r="AA140" s="223">
        <f t="shared" si="751"/>
        <v>0.2857142857142857</v>
      </c>
      <c r="AB140" s="159" t="str">
        <f>G140</f>
        <v>US</v>
      </c>
      <c r="AC140" s="104">
        <f t="shared" ref="AC140:AR144" si="752">H$20*$J4/1000</f>
        <v>323.63451420592156</v>
      </c>
      <c r="AD140" s="104">
        <f t="shared" si="752"/>
        <v>331.19096420974137</v>
      </c>
      <c r="AE140" s="104">
        <f t="shared" si="752"/>
        <v>323.10689981062853</v>
      </c>
      <c r="AF140" s="104">
        <f t="shared" si="752"/>
        <v>384.72169082396044</v>
      </c>
      <c r="AG140" s="104">
        <f t="shared" si="752"/>
        <v>328.14543659581545</v>
      </c>
      <c r="AH140" s="104">
        <f t="shared" si="752"/>
        <v>322.6352992723701</v>
      </c>
      <c r="AI140" s="104">
        <f t="shared" si="752"/>
        <v>257.59199190394105</v>
      </c>
      <c r="AJ140" s="104">
        <f t="shared" si="752"/>
        <v>498.8719051894447</v>
      </c>
      <c r="AK140" s="104">
        <f t="shared" si="752"/>
        <v>621.23161938385579</v>
      </c>
      <c r="AL140" s="104">
        <f t="shared" si="752"/>
        <v>636.07258115008574</v>
      </c>
      <c r="AM140" s="104">
        <f t="shared" si="752"/>
        <v>620.63534284123023</v>
      </c>
      <c r="AN140" s="104">
        <f t="shared" si="752"/>
        <v>204.3870958047365</v>
      </c>
      <c r="AO140" s="104">
        <f t="shared" si="752"/>
        <v>630.41969883613297</v>
      </c>
      <c r="AP140" s="104">
        <f t="shared" si="752"/>
        <v>619.62438306668764</v>
      </c>
      <c r="AQ140" s="104">
        <f t="shared" si="752"/>
        <v>398.63308156863428</v>
      </c>
      <c r="AR140" s="122">
        <f t="shared" si="752"/>
        <v>575.97904208607429</v>
      </c>
      <c r="AT140" s="222">
        <f>AT132</f>
        <v>0.02</v>
      </c>
      <c r="AU140" s="223">
        <f t="shared" ref="AU140:AV140" si="753">AU132</f>
        <v>1</v>
      </c>
      <c r="AV140" s="223">
        <f t="shared" si="753"/>
        <v>5.7142857142857148E-2</v>
      </c>
      <c r="AW140" s="159" t="str">
        <f>AB140</f>
        <v>US</v>
      </c>
      <c r="AX140" s="104">
        <f t="shared" ref="AX140:BM144" si="754">H$21*$J4/1000</f>
        <v>105.43253412790163</v>
      </c>
      <c r="AY140" s="104">
        <f t="shared" si="754"/>
        <v>104.07736016738873</v>
      </c>
      <c r="AZ140" s="104">
        <f t="shared" si="754"/>
        <v>100.82494266215787</v>
      </c>
      <c r="BA140" s="104">
        <f t="shared" si="754"/>
        <v>177.05347794100706</v>
      </c>
      <c r="BB140" s="104">
        <f t="shared" si="754"/>
        <v>101.09597745426044</v>
      </c>
      <c r="BC140" s="104">
        <f t="shared" si="754"/>
        <v>100.2828730779527</v>
      </c>
      <c r="BD140" s="104">
        <f t="shared" si="754"/>
        <v>342.00802558574736</v>
      </c>
      <c r="BE140" s="104">
        <f t="shared" si="754"/>
        <v>368.52943295820683</v>
      </c>
      <c r="BF140" s="104">
        <f t="shared" si="754"/>
        <v>205.44437241375181</v>
      </c>
      <c r="BG140" s="104">
        <f t="shared" si="754"/>
        <v>202.73402449272601</v>
      </c>
      <c r="BH140" s="104">
        <f t="shared" si="754"/>
        <v>196.50022427436681</v>
      </c>
      <c r="BI140" s="104">
        <f t="shared" si="754"/>
        <v>340.96741502320793</v>
      </c>
      <c r="BJ140" s="104">
        <f t="shared" si="754"/>
        <v>197.04229385857198</v>
      </c>
      <c r="BK140" s="104">
        <f t="shared" si="754"/>
        <v>195.14505031385389</v>
      </c>
      <c r="BL140" s="104">
        <f t="shared" si="754"/>
        <v>657.71963002098607</v>
      </c>
      <c r="BM140" s="122">
        <f t="shared" si="754"/>
        <v>558.29214085588649</v>
      </c>
      <c r="BO140" s="222">
        <f>BO132</f>
        <v>0.06</v>
      </c>
      <c r="BP140" s="223">
        <f t="shared" ref="BP140:BQ140" si="755">BP132</f>
        <v>1</v>
      </c>
      <c r="BQ140" s="223">
        <f t="shared" si="755"/>
        <v>0.10526315789473682</v>
      </c>
      <c r="BR140" s="159" t="str">
        <f>AW140</f>
        <v>US</v>
      </c>
      <c r="BS140" s="104">
        <f t="shared" ref="BS140:CH144" si="756">H$22*$J4/1000</f>
        <v>8.3698931736176423</v>
      </c>
      <c r="BT140" s="104">
        <f t="shared" si="756"/>
        <v>10.080800298765148</v>
      </c>
      <c r="BU140" s="104">
        <f t="shared" si="756"/>
        <v>7.5161335784945305</v>
      </c>
      <c r="BV140" s="104">
        <f t="shared" si="756"/>
        <v>12.985530984751959</v>
      </c>
      <c r="BW140" s="104">
        <f t="shared" si="756"/>
        <v>9.5031573980965351</v>
      </c>
      <c r="BX140" s="104">
        <f t="shared" si="756"/>
        <v>7.4246593361599107</v>
      </c>
      <c r="BY140" s="104">
        <f t="shared" si="756"/>
        <v>53.822236646555908</v>
      </c>
      <c r="BZ140" s="104">
        <f t="shared" si="756"/>
        <v>75.221564061319583</v>
      </c>
      <c r="CA140" s="104">
        <f t="shared" si="756"/>
        <v>15.91651816622371</v>
      </c>
      <c r="CB140" s="104">
        <f t="shared" si="756"/>
        <v>19.174017573806534</v>
      </c>
      <c r="CC140" s="104">
        <f t="shared" si="756"/>
        <v>14.300473218312106</v>
      </c>
      <c r="CD140" s="104">
        <f t="shared" si="756"/>
        <v>21.642551641253267</v>
      </c>
      <c r="CE140" s="104">
        <f t="shared" si="756"/>
        <v>18.074632698340462</v>
      </c>
      <c r="CF140" s="104">
        <f t="shared" si="756"/>
        <v>14.117524733642872</v>
      </c>
      <c r="CG140" s="104">
        <f t="shared" si="756"/>
        <v>75.618534988092861</v>
      </c>
      <c r="CH140" s="122">
        <f t="shared" si="756"/>
        <v>98.666958100272879</v>
      </c>
      <c r="CJ140" s="222">
        <f t="shared" si="726"/>
        <v>1.4753449048443543E-2</v>
      </c>
      <c r="CK140" s="223">
        <f t="shared" si="726"/>
        <v>0</v>
      </c>
      <c r="CL140" s="223">
        <f t="shared" si="726"/>
        <v>1.4753449048443543E-2</v>
      </c>
      <c r="CM140" s="159" t="str">
        <f t="shared" si="726"/>
        <v>Korea</v>
      </c>
      <c r="CN140" s="104" t="e">
        <f t="shared" ca="1" si="727"/>
        <v>#NAME?</v>
      </c>
      <c r="CO140" s="104" t="e">
        <f t="shared" ca="1" si="727"/>
        <v>#NAME?</v>
      </c>
      <c r="CP140" s="104" t="e">
        <f t="shared" ca="1" si="727"/>
        <v>#NAME?</v>
      </c>
      <c r="CQ140" s="104" t="e">
        <f t="shared" ca="1" si="727"/>
        <v>#NAME?</v>
      </c>
      <c r="CR140" s="104" t="e">
        <f t="shared" ca="1" si="727"/>
        <v>#NAME?</v>
      </c>
      <c r="CS140" s="104" t="e">
        <f t="shared" ca="1" si="727"/>
        <v>#NAME?</v>
      </c>
      <c r="CT140" s="104" t="e">
        <f t="shared" ca="1" si="727"/>
        <v>#NAME?</v>
      </c>
      <c r="CU140" s="104" t="e">
        <f t="shared" ca="1" si="727"/>
        <v>#NAME?</v>
      </c>
      <c r="CV140" s="104" t="e">
        <f t="shared" ca="1" si="727"/>
        <v>#NAME?</v>
      </c>
      <c r="CW140" s="104" t="e">
        <f t="shared" ca="1" si="727"/>
        <v>#NAME?</v>
      </c>
      <c r="CX140" s="104" t="e">
        <f t="shared" ca="1" si="727"/>
        <v>#NAME?</v>
      </c>
      <c r="CY140" s="104" t="e">
        <f t="shared" ca="1" si="727"/>
        <v>#NAME?</v>
      </c>
      <c r="CZ140" s="104" t="e">
        <f t="shared" ca="1" si="727"/>
        <v>#NAME?</v>
      </c>
      <c r="DA140" s="104" t="e">
        <f t="shared" ca="1" si="727"/>
        <v>#NAME?</v>
      </c>
      <c r="DB140" s="104" t="e">
        <f t="shared" ca="1" si="727"/>
        <v>#NAME?</v>
      </c>
      <c r="DC140" s="122" t="e">
        <f t="shared" ca="1" si="727"/>
        <v>#NAME?</v>
      </c>
      <c r="DE140" s="163" t="str">
        <f>DE131</f>
        <v>BAU</v>
      </c>
      <c r="DF140" s="159" t="str">
        <f t="shared" ref="DF140:DG141" si="757">DF131</f>
        <v>Reshoring</v>
      </c>
      <c r="DG140" s="159" t="str">
        <f t="shared" si="757"/>
        <v>Ally-shoring</v>
      </c>
      <c r="DH140" s="159" t="str">
        <f>DH131</f>
        <v>Al-&gt;Cathode (tkm)</v>
      </c>
      <c r="DI140" s="159" t="str">
        <f>DI131</f>
        <v>NMC622</v>
      </c>
      <c r="DJ140" s="159" t="str">
        <f t="shared" ref="DJ140:DX140" si="758">DJ131</f>
        <v>NMC811</v>
      </c>
      <c r="DK140" s="159" t="str">
        <f t="shared" si="758"/>
        <v>NCA (I)</v>
      </c>
      <c r="DL140" s="159" t="str">
        <f t="shared" si="758"/>
        <v>LFP(II)</v>
      </c>
      <c r="DM140" s="159" t="str">
        <f t="shared" si="758"/>
        <v>NMC955</v>
      </c>
      <c r="DN140" s="159" t="str">
        <f t="shared" si="758"/>
        <v>NCA955</v>
      </c>
      <c r="DO140" s="159" t="str">
        <f t="shared" si="758"/>
        <v>Li-S</v>
      </c>
      <c r="DP140" s="159" t="str">
        <f t="shared" si="758"/>
        <v>Li-air</v>
      </c>
      <c r="DQ140" s="159" t="str">
        <f t="shared" si="758"/>
        <v>NMC622</v>
      </c>
      <c r="DR140" s="159" t="str">
        <f t="shared" si="758"/>
        <v>NMC811</v>
      </c>
      <c r="DS140" s="159" t="str">
        <f t="shared" si="758"/>
        <v>NCA (I)</v>
      </c>
      <c r="DT140" s="159" t="str">
        <f t="shared" si="758"/>
        <v>LFP(II)</v>
      </c>
      <c r="DU140" s="159" t="str">
        <f t="shared" si="758"/>
        <v>NMC955</v>
      </c>
      <c r="DV140" s="159" t="str">
        <f t="shared" si="758"/>
        <v>NCA955</v>
      </c>
      <c r="DW140" s="159" t="str">
        <f t="shared" si="758"/>
        <v>Li-S</v>
      </c>
      <c r="DX140" s="164" t="str">
        <f t="shared" si="758"/>
        <v>Li-air</v>
      </c>
      <c r="DY140" s="159"/>
      <c r="DZ140" s="189" t="str">
        <f t="shared" si="734"/>
        <v>-</v>
      </c>
      <c r="EA140" s="173">
        <f t="shared" si="734"/>
        <v>1</v>
      </c>
      <c r="EB140" s="173">
        <f t="shared" si="734"/>
        <v>0.69056662872510677</v>
      </c>
      <c r="EC140" s="159" t="str">
        <f>EC132</f>
        <v>US</v>
      </c>
      <c r="ED140" s="104">
        <f t="shared" ref="ED140:ES144" si="759">H$33*$N4/1000</f>
        <v>0</v>
      </c>
      <c r="EE140" s="104">
        <f t="shared" si="759"/>
        <v>0</v>
      </c>
      <c r="EF140" s="104">
        <f t="shared" si="759"/>
        <v>0</v>
      </c>
      <c r="EG140" s="104">
        <f t="shared" si="759"/>
        <v>0</v>
      </c>
      <c r="EH140" s="104">
        <f t="shared" si="759"/>
        <v>0</v>
      </c>
      <c r="EI140" s="104">
        <f t="shared" si="759"/>
        <v>0</v>
      </c>
      <c r="EJ140" s="104">
        <f t="shared" si="759"/>
        <v>0</v>
      </c>
      <c r="EK140" s="104">
        <f t="shared" si="759"/>
        <v>0</v>
      </c>
      <c r="EL140" s="104">
        <f t="shared" si="759"/>
        <v>0</v>
      </c>
      <c r="EM140" s="104">
        <f t="shared" si="759"/>
        <v>0</v>
      </c>
      <c r="EN140" s="104">
        <f t="shared" si="759"/>
        <v>0</v>
      </c>
      <c r="EO140" s="104">
        <f t="shared" si="759"/>
        <v>0</v>
      </c>
      <c r="EP140" s="104">
        <f t="shared" si="759"/>
        <v>0</v>
      </c>
      <c r="EQ140" s="104">
        <f t="shared" si="759"/>
        <v>0</v>
      </c>
      <c r="ER140" s="104">
        <f t="shared" si="759"/>
        <v>0</v>
      </c>
      <c r="ES140" s="122">
        <f t="shared" si="759"/>
        <v>0</v>
      </c>
      <c r="EU140" s="189" t="str">
        <f t="shared" si="737"/>
        <v>-</v>
      </c>
      <c r="EV140" s="173">
        <f t="shared" si="737"/>
        <v>1</v>
      </c>
      <c r="EW140" s="173">
        <f t="shared" si="737"/>
        <v>0.90643145670817082</v>
      </c>
      <c r="EX140" s="159" t="str">
        <f>EX132</f>
        <v>US</v>
      </c>
      <c r="EY140" s="104">
        <f>H$34*$M4/1000</f>
        <v>0</v>
      </c>
      <c r="EZ140" s="104">
        <f t="shared" ref="EZ140:FN144" si="760">I$34*$M4/1000</f>
        <v>0</v>
      </c>
      <c r="FA140" s="104">
        <f t="shared" si="760"/>
        <v>0</v>
      </c>
      <c r="FB140" s="104">
        <f t="shared" si="760"/>
        <v>0</v>
      </c>
      <c r="FC140" s="104">
        <f t="shared" si="760"/>
        <v>0</v>
      </c>
      <c r="FD140" s="104">
        <f t="shared" si="760"/>
        <v>0</v>
      </c>
      <c r="FE140" s="104">
        <f t="shared" si="760"/>
        <v>0</v>
      </c>
      <c r="FF140" s="104">
        <f t="shared" si="760"/>
        <v>0</v>
      </c>
      <c r="FG140" s="104">
        <f t="shared" si="760"/>
        <v>0</v>
      </c>
      <c r="FH140" s="104">
        <f t="shared" si="760"/>
        <v>0</v>
      </c>
      <c r="FI140" s="104">
        <f t="shared" si="760"/>
        <v>0</v>
      </c>
      <c r="FJ140" s="104">
        <f t="shared" si="760"/>
        <v>0</v>
      </c>
      <c r="FK140" s="104">
        <f t="shared" si="760"/>
        <v>0</v>
      </c>
      <c r="FL140" s="104">
        <f t="shared" si="760"/>
        <v>0</v>
      </c>
      <c r="FM140" s="104">
        <f t="shared" si="760"/>
        <v>0</v>
      </c>
      <c r="FN140" s="122">
        <f t="shared" si="760"/>
        <v>0</v>
      </c>
      <c r="FP140" s="163" t="str">
        <f>FP131</f>
        <v>BAU</v>
      </c>
      <c r="FQ140" s="159" t="str">
        <f t="shared" ref="FQ140:FR141" si="761">FQ131</f>
        <v>Reshoring</v>
      </c>
      <c r="FR140" s="159" t="str">
        <f t="shared" si="761"/>
        <v>Ally-shoring</v>
      </c>
      <c r="FS140" s="159" t="str">
        <f>FS131</f>
        <v>Cu-&gt;Anode (tkm)</v>
      </c>
      <c r="FT140" s="159" t="str">
        <f>FT131</f>
        <v>NMC622</v>
      </c>
      <c r="FU140" s="159" t="str">
        <f t="shared" ref="FU140:GI140" si="762">FU131</f>
        <v>NMC811</v>
      </c>
      <c r="FV140" s="159" t="str">
        <f t="shared" si="762"/>
        <v>NCA (I)</v>
      </c>
      <c r="FW140" s="159" t="str">
        <f t="shared" si="762"/>
        <v>LFP(II)</v>
      </c>
      <c r="FX140" s="159" t="str">
        <f t="shared" si="762"/>
        <v>NMC955</v>
      </c>
      <c r="FY140" s="159" t="str">
        <f t="shared" si="762"/>
        <v>NCA955</v>
      </c>
      <c r="FZ140" s="159" t="str">
        <f t="shared" si="762"/>
        <v>Li-S</v>
      </c>
      <c r="GA140" s="159" t="str">
        <f t="shared" si="762"/>
        <v>Li-air</v>
      </c>
      <c r="GB140" s="159" t="str">
        <f t="shared" si="762"/>
        <v>NMC622</v>
      </c>
      <c r="GC140" s="159" t="str">
        <f t="shared" si="762"/>
        <v>NMC811</v>
      </c>
      <c r="GD140" s="159" t="str">
        <f t="shared" si="762"/>
        <v>NCA (I)</v>
      </c>
      <c r="GE140" s="159" t="str">
        <f t="shared" si="762"/>
        <v>LFP(II)</v>
      </c>
      <c r="GF140" s="159" t="str">
        <f t="shared" si="762"/>
        <v>NMC955</v>
      </c>
      <c r="GG140" s="159" t="str">
        <f t="shared" si="762"/>
        <v>NCA955</v>
      </c>
      <c r="GH140" s="159" t="str">
        <f t="shared" si="762"/>
        <v>Li-S</v>
      </c>
      <c r="GI140" s="164" t="str">
        <f t="shared" si="762"/>
        <v>Li-air</v>
      </c>
      <c r="GK140" s="189" t="str">
        <f t="shared" si="740"/>
        <v>-</v>
      </c>
      <c r="GL140" s="173">
        <f t="shared" si="740"/>
        <v>1</v>
      </c>
      <c r="GM140" s="173">
        <f t="shared" si="740"/>
        <v>0.69056662872510677</v>
      </c>
      <c r="GN140" s="159" t="str">
        <f>GN132</f>
        <v>US</v>
      </c>
      <c r="GO140" s="104">
        <f>H$36*$N4/1000</f>
        <v>0</v>
      </c>
      <c r="GP140" s="104">
        <f t="shared" ref="GP140:HD144" si="763">I$36*$N4/1000</f>
        <v>0</v>
      </c>
      <c r="GQ140" s="104">
        <f t="shared" si="763"/>
        <v>0</v>
      </c>
      <c r="GR140" s="104">
        <f t="shared" si="763"/>
        <v>0</v>
      </c>
      <c r="GS140" s="104">
        <f t="shared" si="763"/>
        <v>0</v>
      </c>
      <c r="GT140" s="104">
        <f t="shared" si="763"/>
        <v>0</v>
      </c>
      <c r="GU140" s="104">
        <f t="shared" si="763"/>
        <v>0</v>
      </c>
      <c r="GV140" s="104">
        <f t="shared" si="763"/>
        <v>0</v>
      </c>
      <c r="GW140" s="104">
        <f t="shared" si="763"/>
        <v>0</v>
      </c>
      <c r="GX140" s="104">
        <f t="shared" si="763"/>
        <v>0</v>
      </c>
      <c r="GY140" s="104">
        <f t="shared" si="763"/>
        <v>0</v>
      </c>
      <c r="GZ140" s="104">
        <f t="shared" si="763"/>
        <v>0</v>
      </c>
      <c r="HA140" s="104">
        <f t="shared" si="763"/>
        <v>0</v>
      </c>
      <c r="HB140" s="104">
        <f t="shared" si="763"/>
        <v>0</v>
      </c>
      <c r="HC140" s="104">
        <f t="shared" si="763"/>
        <v>0</v>
      </c>
      <c r="HD140" s="122">
        <f t="shared" si="763"/>
        <v>0</v>
      </c>
      <c r="HF140" s="189" t="str">
        <f t="shared" si="743"/>
        <v>-</v>
      </c>
      <c r="HG140" s="173">
        <f t="shared" si="743"/>
        <v>1</v>
      </c>
      <c r="HH140" s="173">
        <f t="shared" si="743"/>
        <v>0.90643145670817082</v>
      </c>
      <c r="HI140" s="159" t="str">
        <f>HI132</f>
        <v>US</v>
      </c>
      <c r="HJ140" s="104">
        <f>H$37*$M4/1000</f>
        <v>0</v>
      </c>
      <c r="HK140" s="104">
        <f t="shared" ref="HK140:HY144" si="764">I$37*$M4/1000</f>
        <v>0</v>
      </c>
      <c r="HL140" s="104">
        <f t="shared" si="764"/>
        <v>0</v>
      </c>
      <c r="HM140" s="104">
        <f t="shared" si="764"/>
        <v>0</v>
      </c>
      <c r="HN140" s="104">
        <f t="shared" si="764"/>
        <v>0</v>
      </c>
      <c r="HO140" s="104">
        <f t="shared" si="764"/>
        <v>0</v>
      </c>
      <c r="HP140" s="104">
        <f t="shared" si="764"/>
        <v>0</v>
      </c>
      <c r="HQ140" s="104">
        <f t="shared" si="764"/>
        <v>0</v>
      </c>
      <c r="HR140" s="104">
        <f t="shared" si="764"/>
        <v>0</v>
      </c>
      <c r="HS140" s="104">
        <f t="shared" si="764"/>
        <v>0</v>
      </c>
      <c r="HT140" s="104">
        <f t="shared" si="764"/>
        <v>0</v>
      </c>
      <c r="HU140" s="104">
        <f t="shared" si="764"/>
        <v>0</v>
      </c>
      <c r="HV140" s="104">
        <f t="shared" si="764"/>
        <v>0</v>
      </c>
      <c r="HW140" s="104">
        <f t="shared" si="764"/>
        <v>0</v>
      </c>
      <c r="HX140" s="104">
        <f t="shared" si="764"/>
        <v>0</v>
      </c>
      <c r="HY140" s="122">
        <f t="shared" si="764"/>
        <v>0</v>
      </c>
      <c r="IA140" s="189" t="str">
        <f t="shared" si="746"/>
        <v>-</v>
      </c>
      <c r="IB140" s="173">
        <f t="shared" si="746"/>
        <v>1</v>
      </c>
      <c r="IC140" s="173">
        <f t="shared" si="746"/>
        <v>0.90643145670817082</v>
      </c>
      <c r="ID140" s="159" t="str">
        <f>ID132</f>
        <v>US</v>
      </c>
      <c r="IE140" s="104">
        <f>H$38*$M4/1000</f>
        <v>0</v>
      </c>
      <c r="IF140" s="104">
        <f t="shared" ref="IF140:IT144" si="765">I$38*$M4/1000</f>
        <v>0</v>
      </c>
      <c r="IG140" s="104">
        <f t="shared" si="765"/>
        <v>0</v>
      </c>
      <c r="IH140" s="104">
        <f t="shared" si="765"/>
        <v>0</v>
      </c>
      <c r="II140" s="104">
        <f t="shared" si="765"/>
        <v>0</v>
      </c>
      <c r="IJ140" s="104">
        <f t="shared" si="765"/>
        <v>0</v>
      </c>
      <c r="IK140" s="104">
        <f t="shared" si="765"/>
        <v>0</v>
      </c>
      <c r="IL140" s="104">
        <f t="shared" si="765"/>
        <v>0</v>
      </c>
      <c r="IM140" s="104">
        <f t="shared" si="765"/>
        <v>0</v>
      </c>
      <c r="IN140" s="104">
        <f t="shared" si="765"/>
        <v>0</v>
      </c>
      <c r="IO140" s="104">
        <f t="shared" si="765"/>
        <v>0</v>
      </c>
      <c r="IP140" s="104">
        <f t="shared" si="765"/>
        <v>0</v>
      </c>
      <c r="IQ140" s="104">
        <f t="shared" si="765"/>
        <v>0</v>
      </c>
      <c r="IR140" s="104">
        <f t="shared" si="765"/>
        <v>0</v>
      </c>
      <c r="IS140" s="104">
        <f t="shared" si="765"/>
        <v>0</v>
      </c>
      <c r="IT140" s="104">
        <f t="shared" si="765"/>
        <v>0</v>
      </c>
    </row>
    <row r="141" spans="4:254" x14ac:dyDescent="0.2">
      <c r="D141" s="189">
        <f t="shared" si="749"/>
        <v>0.42</v>
      </c>
      <c r="E141" s="173">
        <f t="shared" si="749"/>
        <v>0</v>
      </c>
      <c r="F141" s="173">
        <f t="shared" si="749"/>
        <v>0</v>
      </c>
      <c r="G141" s="159" t="str">
        <f t="shared" si="749"/>
        <v>CN</v>
      </c>
      <c r="H141" s="104">
        <f t="shared" si="750"/>
        <v>394.87672116031518</v>
      </c>
      <c r="I141" s="104">
        <f t="shared" si="750"/>
        <v>363.94008171078707</v>
      </c>
      <c r="J141" s="104">
        <f t="shared" si="750"/>
        <v>362.32621855815989</v>
      </c>
      <c r="K141" s="104">
        <f t="shared" si="750"/>
        <v>537.61372810450939</v>
      </c>
      <c r="L141" s="104">
        <f t="shared" si="750"/>
        <v>350.46692987255472</v>
      </c>
      <c r="M141" s="104">
        <f t="shared" si="750"/>
        <v>353.82733407311639</v>
      </c>
      <c r="N141" s="104">
        <f t="shared" si="750"/>
        <v>282.82727674848968</v>
      </c>
      <c r="O141" s="104">
        <f t="shared" si="750"/>
        <v>247.8605271664249</v>
      </c>
      <c r="P141" s="104">
        <f t="shared" si="750"/>
        <v>774.63066198407932</v>
      </c>
      <c r="Q141" s="104">
        <f t="shared" si="750"/>
        <v>713.68555149175847</v>
      </c>
      <c r="R141" s="104">
        <f t="shared" si="750"/>
        <v>710.86778065432293</v>
      </c>
      <c r="S141" s="104">
        <f t="shared" si="750"/>
        <v>1047.1264983115977</v>
      </c>
      <c r="T141" s="104">
        <f t="shared" si="750"/>
        <v>687.32726086435059</v>
      </c>
      <c r="U141" s="104">
        <f t="shared" si="750"/>
        <v>694.09152608335705</v>
      </c>
      <c r="V141" s="104">
        <f t="shared" si="750"/>
        <v>522.19765712586445</v>
      </c>
      <c r="W141" s="122">
        <f t="shared" si="750"/>
        <v>315.04267005732152</v>
      </c>
      <c r="Y141" s="222">
        <f t="shared" ref="Y141:AA144" si="766">Y133</f>
        <v>0.65</v>
      </c>
      <c r="Z141" s="223">
        <f t="shared" si="766"/>
        <v>0</v>
      </c>
      <c r="AA141" s="223">
        <f t="shared" si="766"/>
        <v>0</v>
      </c>
      <c r="AB141" s="159" t="str">
        <f t="shared" ref="AB141:AB144" si="767">G141</f>
        <v>CN</v>
      </c>
      <c r="AC141" s="104">
        <f t="shared" si="752"/>
        <v>275.52468599894092</v>
      </c>
      <c r="AD141" s="104">
        <f t="shared" si="752"/>
        <v>281.95783334009383</v>
      </c>
      <c r="AE141" s="104">
        <f t="shared" si="752"/>
        <v>275.07550402294459</v>
      </c>
      <c r="AF141" s="104">
        <f t="shared" si="752"/>
        <v>327.53095979685168</v>
      </c>
      <c r="AG141" s="104">
        <f t="shared" si="752"/>
        <v>279.36503806426572</v>
      </c>
      <c r="AH141" s="104">
        <f t="shared" si="752"/>
        <v>274.67400917453693</v>
      </c>
      <c r="AI141" s="104">
        <f t="shared" si="752"/>
        <v>219.29970250335089</v>
      </c>
      <c r="AJ141" s="104">
        <f t="shared" si="752"/>
        <v>424.71219538580419</v>
      </c>
      <c r="AK141" s="104">
        <f t="shared" si="752"/>
        <v>528.88254914135064</v>
      </c>
      <c r="AL141" s="104">
        <f t="shared" si="752"/>
        <v>541.51733051068572</v>
      </c>
      <c r="AM141" s="104">
        <f t="shared" si="752"/>
        <v>528.37491197669726</v>
      </c>
      <c r="AN141" s="104">
        <f t="shared" si="752"/>
        <v>174.00397028731092</v>
      </c>
      <c r="AO141" s="104">
        <f t="shared" si="752"/>
        <v>536.70477636032774</v>
      </c>
      <c r="AP141" s="104">
        <f t="shared" si="752"/>
        <v>527.51423623844403</v>
      </c>
      <c r="AQ141" s="104">
        <f t="shared" si="752"/>
        <v>339.3743553510601</v>
      </c>
      <c r="AR141" s="122">
        <f t="shared" si="752"/>
        <v>490.35698526196524</v>
      </c>
      <c r="AT141" s="222">
        <f t="shared" ref="AT141:AV144" si="768">AT133</f>
        <v>0.65</v>
      </c>
      <c r="AU141" s="223">
        <f t="shared" si="768"/>
        <v>0</v>
      </c>
      <c r="AV141" s="223">
        <f t="shared" si="768"/>
        <v>0</v>
      </c>
      <c r="AW141" s="159" t="str">
        <f t="shared" ref="AW141:AW144" si="769">AB141</f>
        <v>CN</v>
      </c>
      <c r="AX141" s="104">
        <f t="shared" si="754"/>
        <v>89.759480477348902</v>
      </c>
      <c r="AY141" s="104">
        <f t="shared" si="754"/>
        <v>88.605759648591189</v>
      </c>
      <c r="AZ141" s="104">
        <f t="shared" si="754"/>
        <v>85.836829659572743</v>
      </c>
      <c r="BA141" s="104">
        <f t="shared" si="754"/>
        <v>150.73362627719328</v>
      </c>
      <c r="BB141" s="104">
        <f t="shared" si="754"/>
        <v>86.067573825324274</v>
      </c>
      <c r="BC141" s="104">
        <f t="shared" si="754"/>
        <v>85.375341328069652</v>
      </c>
      <c r="BD141" s="104">
        <f t="shared" si="754"/>
        <v>291.16688647946012</v>
      </c>
      <c r="BE141" s="104">
        <f t="shared" si="754"/>
        <v>313.74575899704769</v>
      </c>
      <c r="BF141" s="104">
        <f t="shared" si="754"/>
        <v>174.90407763966709</v>
      </c>
      <c r="BG141" s="104">
        <f t="shared" si="754"/>
        <v>172.59663598215164</v>
      </c>
      <c r="BH141" s="104">
        <f t="shared" si="754"/>
        <v>167.28952016986622</v>
      </c>
      <c r="BI141" s="104">
        <f t="shared" si="754"/>
        <v>290.28096768555662</v>
      </c>
      <c r="BJ141" s="104">
        <f t="shared" si="754"/>
        <v>167.75100850136934</v>
      </c>
      <c r="BK141" s="104">
        <f t="shared" si="754"/>
        <v>166.13579934110851</v>
      </c>
      <c r="BL141" s="104">
        <f t="shared" si="754"/>
        <v>559.94644137851969</v>
      </c>
      <c r="BM141" s="122">
        <f t="shared" si="754"/>
        <v>475.29932702764893</v>
      </c>
      <c r="BO141" s="222">
        <f t="shared" ref="BO141:BQ144" si="770">BO133</f>
        <v>0.43</v>
      </c>
      <c r="BP141" s="223">
        <f t="shared" si="770"/>
        <v>0</v>
      </c>
      <c r="BQ141" s="223">
        <f t="shared" si="770"/>
        <v>0</v>
      </c>
      <c r="BR141" s="159" t="str">
        <f t="shared" ref="BR141:BR144" si="771">AW141</f>
        <v>CN</v>
      </c>
      <c r="BS141" s="104">
        <f t="shared" si="756"/>
        <v>7.1256682686147341</v>
      </c>
      <c r="BT141" s="104">
        <f t="shared" si="756"/>
        <v>8.5822408149213292</v>
      </c>
      <c r="BU141" s="104">
        <f t="shared" si="756"/>
        <v>6.3988241464973834</v>
      </c>
      <c r="BV141" s="104">
        <f t="shared" si="756"/>
        <v>11.055169303811656</v>
      </c>
      <c r="BW141" s="104">
        <f t="shared" si="756"/>
        <v>8.0904673116633603</v>
      </c>
      <c r="BX141" s="104">
        <f t="shared" si="756"/>
        <v>6.3209479905562382</v>
      </c>
      <c r="BY141" s="104">
        <f t="shared" si="756"/>
        <v>45.821302119734398</v>
      </c>
      <c r="BZ141" s="104">
        <f t="shared" si="756"/>
        <v>64.039516518183163</v>
      </c>
      <c r="CA141" s="104">
        <f t="shared" si="756"/>
        <v>13.550451133759163</v>
      </c>
      <c r="CB141" s="104">
        <f t="shared" si="756"/>
        <v>16.323707575885482</v>
      </c>
      <c r="CC141" s="104">
        <f t="shared" si="756"/>
        <v>12.174639045465609</v>
      </c>
      <c r="CD141" s="104">
        <f t="shared" si="756"/>
        <v>18.425282173019426</v>
      </c>
      <c r="CE141" s="104">
        <f t="shared" si="756"/>
        <v>15.387751553555798</v>
      </c>
      <c r="CF141" s="104">
        <f t="shared" si="756"/>
        <v>12.018886733583324</v>
      </c>
      <c r="CG141" s="104">
        <f t="shared" si="756"/>
        <v>64.377475806049219</v>
      </c>
      <c r="CH141" s="122">
        <f t="shared" si="756"/>
        <v>83.999639889307375</v>
      </c>
      <c r="CJ141" s="222">
        <f t="shared" si="726"/>
        <v>1.6392877202870991E-2</v>
      </c>
      <c r="CK141" s="223">
        <f t="shared" si="726"/>
        <v>0</v>
      </c>
      <c r="CL141" s="223">
        <f t="shared" si="726"/>
        <v>1.6392877202870991E-2</v>
      </c>
      <c r="CM141" s="159" t="str">
        <f t="shared" si="726"/>
        <v>Poland</v>
      </c>
      <c r="CN141" s="104" t="e">
        <f t="shared" ca="1" si="727"/>
        <v>#NAME?</v>
      </c>
      <c r="CO141" s="104" t="e">
        <f t="shared" ca="1" si="727"/>
        <v>#NAME?</v>
      </c>
      <c r="CP141" s="104" t="e">
        <f t="shared" ca="1" si="727"/>
        <v>#NAME?</v>
      </c>
      <c r="CQ141" s="104" t="e">
        <f t="shared" ca="1" si="727"/>
        <v>#NAME?</v>
      </c>
      <c r="CR141" s="104" t="e">
        <f t="shared" ca="1" si="727"/>
        <v>#NAME?</v>
      </c>
      <c r="CS141" s="104" t="e">
        <f t="shared" ca="1" si="727"/>
        <v>#NAME?</v>
      </c>
      <c r="CT141" s="104" t="e">
        <f t="shared" ca="1" si="727"/>
        <v>#NAME?</v>
      </c>
      <c r="CU141" s="104" t="e">
        <f t="shared" ca="1" si="727"/>
        <v>#NAME?</v>
      </c>
      <c r="CV141" s="104" t="e">
        <f t="shared" ca="1" si="727"/>
        <v>#NAME?</v>
      </c>
      <c r="CW141" s="104" t="e">
        <f t="shared" ca="1" si="727"/>
        <v>#NAME?</v>
      </c>
      <c r="CX141" s="104" t="e">
        <f t="shared" ca="1" si="727"/>
        <v>#NAME?</v>
      </c>
      <c r="CY141" s="104" t="e">
        <f t="shared" ca="1" si="727"/>
        <v>#NAME?</v>
      </c>
      <c r="CZ141" s="104" t="e">
        <f t="shared" ca="1" si="727"/>
        <v>#NAME?</v>
      </c>
      <c r="DA141" s="104" t="e">
        <f t="shared" ca="1" si="727"/>
        <v>#NAME?</v>
      </c>
      <c r="DB141" s="104" t="e">
        <f t="shared" ca="1" si="727"/>
        <v>#NAME?</v>
      </c>
      <c r="DC141" s="122" t="e">
        <f t="shared" ca="1" si="727"/>
        <v>#NAME?</v>
      </c>
      <c r="DE141" s="189">
        <f>DE132</f>
        <v>0</v>
      </c>
      <c r="DF141" s="173">
        <f t="shared" si="757"/>
        <v>1</v>
      </c>
      <c r="DG141" s="173">
        <f t="shared" si="757"/>
        <v>0</v>
      </c>
      <c r="DH141" s="159" t="str">
        <f>DH132</f>
        <v>US</v>
      </c>
      <c r="DI141" s="104">
        <f t="shared" ref="DI141:DX145" si="772">H$32*$E11/1000</f>
        <v>0.22682883599999998</v>
      </c>
      <c r="DJ141" s="104">
        <f t="shared" si="772"/>
        <v>0.22370016239999993</v>
      </c>
      <c r="DK141" s="104">
        <f t="shared" si="772"/>
        <v>0.20414595239999997</v>
      </c>
      <c r="DL141" s="104">
        <f t="shared" si="772"/>
        <v>0.32914623982499996</v>
      </c>
      <c r="DM141" s="104">
        <f t="shared" si="772"/>
        <v>0.21118546800000002</v>
      </c>
      <c r="DN141" s="104">
        <f t="shared" si="772"/>
        <v>0.20179944720000001</v>
      </c>
      <c r="DO141" s="104">
        <f t="shared" si="772"/>
        <v>0.85329548125112498</v>
      </c>
      <c r="DP141" s="104">
        <f t="shared" si="772"/>
        <v>1.7810161243340363</v>
      </c>
      <c r="DQ141" s="104">
        <f t="shared" si="772"/>
        <v>0.42628177800000006</v>
      </c>
      <c r="DR141" s="104">
        <f t="shared" si="772"/>
        <v>0.41924226240000001</v>
      </c>
      <c r="DS141" s="104">
        <f t="shared" si="772"/>
        <v>0.38326251599999994</v>
      </c>
      <c r="DT141" s="104">
        <f t="shared" si="772"/>
        <v>0.54857706637499981</v>
      </c>
      <c r="DU141" s="104">
        <f t="shared" si="772"/>
        <v>0.39577721039999997</v>
      </c>
      <c r="DV141" s="104">
        <f t="shared" si="772"/>
        <v>0.37856950560000002</v>
      </c>
      <c r="DW141" s="104">
        <f t="shared" si="772"/>
        <v>1.1970263181883873</v>
      </c>
      <c r="DX141" s="122">
        <f t="shared" si="772"/>
        <v>1.7101721028363108</v>
      </c>
      <c r="DZ141" s="189" t="str">
        <f t="shared" si="734"/>
        <v>-</v>
      </c>
      <c r="EA141" s="173">
        <f t="shared" si="734"/>
        <v>0</v>
      </c>
      <c r="EB141" s="173">
        <f t="shared" si="734"/>
        <v>0</v>
      </c>
      <c r="EC141" s="159" t="str">
        <f>EC133</f>
        <v>CN</v>
      </c>
      <c r="ED141" s="104">
        <f t="shared" si="759"/>
        <v>36.406891388578153</v>
      </c>
      <c r="EE141" s="104">
        <f t="shared" si="759"/>
        <v>36.739039899809363</v>
      </c>
      <c r="EF141" s="104">
        <f t="shared" si="759"/>
        <v>35.433166707869198</v>
      </c>
      <c r="EG141" s="104">
        <f t="shared" si="759"/>
        <v>12.852891374789404</v>
      </c>
      <c r="EH141" s="104">
        <f t="shared" si="759"/>
        <v>36.215315615282357</v>
      </c>
      <c r="EI141" s="104">
        <f t="shared" si="759"/>
        <v>35.137723373103043</v>
      </c>
      <c r="EJ141" s="104">
        <f t="shared" si="759"/>
        <v>66.856565094148081</v>
      </c>
      <c r="EK141" s="104">
        <f t="shared" si="759"/>
        <v>96.610331407590053</v>
      </c>
      <c r="EL141" s="104">
        <f t="shared" si="759"/>
        <v>57.242085235163145</v>
      </c>
      <c r="EM141" s="104">
        <f t="shared" si="759"/>
        <v>57.325343377264566</v>
      </c>
      <c r="EN141" s="104">
        <f t="shared" si="759"/>
        <v>55.369021044101466</v>
      </c>
      <c r="EO141" s="104">
        <f t="shared" si="759"/>
        <v>23.29415649892648</v>
      </c>
      <c r="EP141" s="104">
        <f t="shared" si="759"/>
        <v>56.275712134840759</v>
      </c>
      <c r="EQ141" s="104">
        <f t="shared" si="759"/>
        <v>54.834602444907134</v>
      </c>
      <c r="ER141" s="104">
        <f t="shared" si="759"/>
        <v>107.33749466827715</v>
      </c>
      <c r="ES141" s="122">
        <f t="shared" si="759"/>
        <v>141.34707372390298</v>
      </c>
      <c r="EU141" s="189" t="str">
        <f t="shared" si="737"/>
        <v>-</v>
      </c>
      <c r="EV141" s="173">
        <f t="shared" si="737"/>
        <v>0</v>
      </c>
      <c r="EW141" s="173">
        <f t="shared" si="737"/>
        <v>0</v>
      </c>
      <c r="EX141" s="159" t="str">
        <f>EX133</f>
        <v>CN</v>
      </c>
      <c r="EY141" s="104">
        <f t="shared" ref="EY141:EY144" si="773">H$34*$M5/1000</f>
        <v>423.48863680463597</v>
      </c>
      <c r="EZ141" s="104">
        <f t="shared" si="760"/>
        <v>424.10101504426547</v>
      </c>
      <c r="FA141" s="104">
        <f t="shared" si="760"/>
        <v>416.02543357666428</v>
      </c>
      <c r="FB141" s="104">
        <f t="shared" si="760"/>
        <v>128.68434534906592</v>
      </c>
      <c r="FC141" s="104">
        <f t="shared" si="760"/>
        <v>418.58999144404123</v>
      </c>
      <c r="FD141" s="104">
        <f t="shared" si="760"/>
        <v>416.1772516244165</v>
      </c>
      <c r="FE141" s="104">
        <f t="shared" si="760"/>
        <v>513.69353239212523</v>
      </c>
      <c r="FF141" s="104">
        <f t="shared" si="760"/>
        <v>1223.2972908797976</v>
      </c>
      <c r="FG141" s="104">
        <f t="shared" si="760"/>
        <v>577.96552003846307</v>
      </c>
      <c r="FH141" s="104">
        <f t="shared" si="760"/>
        <v>579.60423202990523</v>
      </c>
      <c r="FI141" s="104">
        <f t="shared" si="760"/>
        <v>566.17672352632258</v>
      </c>
      <c r="FJ141" s="104">
        <f t="shared" si="760"/>
        <v>238.22773253298382</v>
      </c>
      <c r="FK141" s="104">
        <f t="shared" si="760"/>
        <v>570.89552300713819</v>
      </c>
      <c r="FL141" s="104">
        <f t="shared" si="760"/>
        <v>565.68922173635326</v>
      </c>
      <c r="FM141" s="104">
        <f t="shared" si="760"/>
        <v>725.80352638285024</v>
      </c>
      <c r="FN141" s="122">
        <f t="shared" si="760"/>
        <v>1380.3836557659831</v>
      </c>
      <c r="FP141" s="189">
        <f>FP132</f>
        <v>0.1</v>
      </c>
      <c r="FQ141" s="173">
        <f t="shared" si="761"/>
        <v>1</v>
      </c>
      <c r="FR141" s="173">
        <f t="shared" si="761"/>
        <v>0.2857142857142857</v>
      </c>
      <c r="FS141" s="159" t="str">
        <f>FS132</f>
        <v>US</v>
      </c>
      <c r="FT141" s="104">
        <f t="shared" ref="FT141:GI145" si="774">H$35*$E11/1000</f>
        <v>0.54508446720000003</v>
      </c>
      <c r="FU141" s="104">
        <f t="shared" si="774"/>
        <v>0.53643233280000002</v>
      </c>
      <c r="FV141" s="104">
        <f t="shared" si="774"/>
        <v>0.49144123392000005</v>
      </c>
      <c r="FW141" s="104">
        <f t="shared" si="774"/>
        <v>0.7541416646400001</v>
      </c>
      <c r="FX141" s="104">
        <f t="shared" si="774"/>
        <v>0.50701507583999994</v>
      </c>
      <c r="FY141" s="104">
        <f t="shared" si="774"/>
        <v>0.48624995328000004</v>
      </c>
      <c r="FZ141" s="104">
        <f t="shared" si="774"/>
        <v>1.5704812792287817</v>
      </c>
      <c r="GA141" s="104">
        <f t="shared" si="774"/>
        <v>3.2728890045845036</v>
      </c>
      <c r="GB141" s="104">
        <f t="shared" si="774"/>
        <v>1.00710844416</v>
      </c>
      <c r="GC141" s="104">
        <f t="shared" si="774"/>
        <v>0.99153460224000001</v>
      </c>
      <c r="GD141" s="104">
        <f t="shared" si="774"/>
        <v>0.90847411200000006</v>
      </c>
      <c r="GE141" s="104">
        <f t="shared" si="774"/>
        <v>0.35193277683200003</v>
      </c>
      <c r="GF141" s="104">
        <f t="shared" si="774"/>
        <v>0.93789136896000014</v>
      </c>
      <c r="GG141" s="104">
        <f t="shared" si="774"/>
        <v>0.89809155072000013</v>
      </c>
      <c r="GH141" s="104">
        <f t="shared" si="774"/>
        <v>2.2042562141153237</v>
      </c>
      <c r="GI141" s="122">
        <f t="shared" si="774"/>
        <v>3.142234029756664</v>
      </c>
      <c r="GK141" s="189" t="str">
        <f t="shared" si="740"/>
        <v>-</v>
      </c>
      <c r="GL141" s="173">
        <f t="shared" si="740"/>
        <v>0</v>
      </c>
      <c r="GM141" s="173">
        <f t="shared" si="740"/>
        <v>0</v>
      </c>
      <c r="GN141" s="159" t="str">
        <f>GN133</f>
        <v>CN</v>
      </c>
      <c r="GO141" s="104">
        <f t="shared" ref="GO141:GO144" si="775">H$36*$N5/1000</f>
        <v>46.285715937365687</v>
      </c>
      <c r="GP141" s="104">
        <f t="shared" si="763"/>
        <v>46.537268741373104</v>
      </c>
      <c r="GQ141" s="104">
        <f t="shared" si="763"/>
        <v>45.027951917328572</v>
      </c>
      <c r="GR141" s="104">
        <f t="shared" si="763"/>
        <v>3.2722827254632181</v>
      </c>
      <c r="GS141" s="104">
        <f t="shared" si="763"/>
        <v>45.531057525343428</v>
      </c>
      <c r="GT141" s="104">
        <f t="shared" si="763"/>
        <v>45.027951917328572</v>
      </c>
      <c r="GU141" s="104">
        <f t="shared" si="763"/>
        <v>67.505269984782231</v>
      </c>
      <c r="GV141" s="104">
        <f t="shared" si="763"/>
        <v>64.311175906978491</v>
      </c>
      <c r="GW141" s="104">
        <f t="shared" si="763"/>
        <v>68.422362690018844</v>
      </c>
      <c r="GX141" s="104">
        <f t="shared" si="763"/>
        <v>68.673915494026261</v>
      </c>
      <c r="GY141" s="104">
        <f t="shared" si="763"/>
        <v>66.913045865974311</v>
      </c>
      <c r="GZ141" s="104">
        <f t="shared" si="763"/>
        <v>11.686724019511489</v>
      </c>
      <c r="HA141" s="104">
        <f t="shared" si="763"/>
        <v>67.667704277996592</v>
      </c>
      <c r="HB141" s="104">
        <f t="shared" si="763"/>
        <v>66.661493061966894</v>
      </c>
      <c r="HC141" s="104">
        <f t="shared" si="763"/>
        <v>95.697798138492359</v>
      </c>
      <c r="HD141" s="122">
        <f t="shared" si="763"/>
        <v>84.355971293290992</v>
      </c>
      <c r="HF141" s="189" t="str">
        <f t="shared" si="743"/>
        <v>-</v>
      </c>
      <c r="HG141" s="173">
        <f t="shared" si="743"/>
        <v>0</v>
      </c>
      <c r="HH141" s="173">
        <f t="shared" si="743"/>
        <v>0</v>
      </c>
      <c r="HI141" s="159" t="str">
        <f>HI133</f>
        <v>CN</v>
      </c>
      <c r="HJ141" s="104">
        <f t="shared" ref="HJ141:HJ144" si="776">H$37*$M5/1000</f>
        <v>20.146628001885333</v>
      </c>
      <c r="HK141" s="104">
        <f t="shared" si="764"/>
        <v>19.88170678207344</v>
      </c>
      <c r="HL141" s="104">
        <f t="shared" si="764"/>
        <v>20.424164517878744</v>
      </c>
      <c r="HM141" s="104">
        <f t="shared" si="764"/>
        <v>18.607561867740056</v>
      </c>
      <c r="HN141" s="104">
        <f t="shared" si="764"/>
        <v>20.146628001885333</v>
      </c>
      <c r="HO141" s="104">
        <f t="shared" si="764"/>
        <v>20.436779814060262</v>
      </c>
      <c r="HP141" s="104">
        <f t="shared" si="764"/>
        <v>42.585817765714133</v>
      </c>
      <c r="HQ141" s="104">
        <f t="shared" si="764"/>
        <v>41.88249971176576</v>
      </c>
      <c r="HR141" s="104">
        <f t="shared" si="764"/>
        <v>32.951153626126789</v>
      </c>
      <c r="HS141" s="104">
        <f t="shared" si="764"/>
        <v>32.938538329945274</v>
      </c>
      <c r="HT141" s="104">
        <f t="shared" si="764"/>
        <v>33.493611361932103</v>
      </c>
      <c r="HU141" s="104">
        <f t="shared" si="764"/>
        <v>18.607561867740056</v>
      </c>
      <c r="HV141" s="104">
        <f t="shared" si="764"/>
        <v>32.951153626126789</v>
      </c>
      <c r="HW141" s="104">
        <f t="shared" si="764"/>
        <v>33.493611361932103</v>
      </c>
      <c r="HX141" s="104">
        <f t="shared" si="764"/>
        <v>51.559206695916437</v>
      </c>
      <c r="HY141" s="122">
        <f t="shared" si="764"/>
        <v>49.077905847886804</v>
      </c>
      <c r="IA141" s="189" t="str">
        <f t="shared" si="746"/>
        <v>-</v>
      </c>
      <c r="IB141" s="173">
        <f t="shared" si="746"/>
        <v>0</v>
      </c>
      <c r="IC141" s="173">
        <f t="shared" si="746"/>
        <v>0</v>
      </c>
      <c r="ID141" s="159" t="str">
        <f>ID133</f>
        <v>CN</v>
      </c>
      <c r="IE141" s="104">
        <f t="shared" ref="IE141:IE144" si="777">H$38*$M5/1000</f>
        <v>14.053439946211812</v>
      </c>
      <c r="IF141" s="104">
        <f t="shared" si="765"/>
        <v>14.15436231566396</v>
      </c>
      <c r="IG141" s="104">
        <f t="shared" si="765"/>
        <v>13.662365764584731</v>
      </c>
      <c r="IH141" s="104">
        <f t="shared" si="765"/>
        <v>0</v>
      </c>
      <c r="II141" s="104">
        <f t="shared" si="765"/>
        <v>13.902056392033588</v>
      </c>
      <c r="IJ141" s="104">
        <f t="shared" si="765"/>
        <v>13.548828098951065</v>
      </c>
      <c r="IK141" s="104">
        <f t="shared" si="765"/>
        <v>18.027258243390197</v>
      </c>
      <c r="IL141" s="104">
        <f t="shared" si="765"/>
        <v>20.148438804721337</v>
      </c>
      <c r="IM141" s="104">
        <f t="shared" si="765"/>
        <v>23.363528528172598</v>
      </c>
      <c r="IN141" s="104">
        <f t="shared" si="765"/>
        <v>23.62844974798449</v>
      </c>
      <c r="IO141" s="104">
        <f t="shared" si="765"/>
        <v>22.556149572555402</v>
      </c>
      <c r="IP141" s="104">
        <f t="shared" si="765"/>
        <v>0</v>
      </c>
      <c r="IQ141" s="104">
        <f t="shared" si="765"/>
        <v>23.111222604542224</v>
      </c>
      <c r="IR141" s="104">
        <f t="shared" si="765"/>
        <v>22.329074241288065</v>
      </c>
      <c r="IS141" s="104">
        <f t="shared" si="765"/>
        <v>31.47516397288911</v>
      </c>
      <c r="IT141" s="104">
        <f t="shared" si="765"/>
        <v>30.980148704160445</v>
      </c>
    </row>
    <row r="142" spans="4:254" x14ac:dyDescent="0.2">
      <c r="D142" s="189">
        <f t="shared" si="749"/>
        <v>0.33</v>
      </c>
      <c r="E142" s="173">
        <f t="shared" si="749"/>
        <v>0</v>
      </c>
      <c r="F142" s="173">
        <f t="shared" si="749"/>
        <v>0.56896551724137934</v>
      </c>
      <c r="G142" s="159" t="str">
        <f t="shared" si="749"/>
        <v>JP</v>
      </c>
      <c r="H142" s="104">
        <f t="shared" si="750"/>
        <v>421.9457910763133</v>
      </c>
      <c r="I142" s="104">
        <f t="shared" si="750"/>
        <v>388.88842378604397</v>
      </c>
      <c r="J142" s="104">
        <f t="shared" si="750"/>
        <v>387.16392920803179</v>
      </c>
      <c r="K142" s="104">
        <f t="shared" si="750"/>
        <v>574.46751769002697</v>
      </c>
      <c r="L142" s="104">
        <f t="shared" si="750"/>
        <v>374.49167815371226</v>
      </c>
      <c r="M142" s="104">
        <f t="shared" si="750"/>
        <v>378.08244036571529</v>
      </c>
      <c r="N142" s="104">
        <f t="shared" si="750"/>
        <v>302.21528044230081</v>
      </c>
      <c r="O142" s="104">
        <f t="shared" si="750"/>
        <v>264.85153620734576</v>
      </c>
      <c r="P142" s="104">
        <f t="shared" si="750"/>
        <v>827.73212485762758</v>
      </c>
      <c r="Q142" s="104">
        <f t="shared" si="750"/>
        <v>762.60918526434762</v>
      </c>
      <c r="R142" s="104">
        <f t="shared" si="750"/>
        <v>759.59825430447779</v>
      </c>
      <c r="S142" s="104">
        <f t="shared" si="750"/>
        <v>1118.9077375560944</v>
      </c>
      <c r="T142" s="104">
        <f t="shared" si="750"/>
        <v>734.44401574632559</v>
      </c>
      <c r="U142" s="104">
        <f t="shared" si="750"/>
        <v>741.67197598286987</v>
      </c>
      <c r="V142" s="104">
        <f t="shared" si="750"/>
        <v>557.99466447837347</v>
      </c>
      <c r="W142" s="122">
        <f t="shared" si="750"/>
        <v>336.63906104549051</v>
      </c>
      <c r="Y142" s="222">
        <f t="shared" si="766"/>
        <v>0.19</v>
      </c>
      <c r="Z142" s="223">
        <f t="shared" si="766"/>
        <v>0</v>
      </c>
      <c r="AA142" s="223">
        <f t="shared" si="766"/>
        <v>0.54285714285714282</v>
      </c>
      <c r="AB142" s="159" t="str">
        <f t="shared" si="767"/>
        <v>JP</v>
      </c>
      <c r="AC142" s="104">
        <f t="shared" si="752"/>
        <v>294.41209209108382</v>
      </c>
      <c r="AD142" s="104">
        <f t="shared" si="752"/>
        <v>301.28623609227259</v>
      </c>
      <c r="AE142" s="104">
        <f t="shared" si="752"/>
        <v>293.93211838272725</v>
      </c>
      <c r="AF142" s="104">
        <f t="shared" si="752"/>
        <v>349.9834316071499</v>
      </c>
      <c r="AG142" s="104">
        <f t="shared" si="752"/>
        <v>298.5157029229747</v>
      </c>
      <c r="AH142" s="104">
        <f t="shared" si="752"/>
        <v>293.50310078724419</v>
      </c>
      <c r="AI142" s="104">
        <f t="shared" si="752"/>
        <v>234.33284743571761</v>
      </c>
      <c r="AJ142" s="104">
        <f t="shared" si="752"/>
        <v>453.82650751160787</v>
      </c>
      <c r="AK142" s="104">
        <f t="shared" si="752"/>
        <v>565.13781042388712</v>
      </c>
      <c r="AL142" s="104">
        <f t="shared" si="752"/>
        <v>578.63871471699167</v>
      </c>
      <c r="AM142" s="104">
        <f t="shared" si="752"/>
        <v>564.59537438362111</v>
      </c>
      <c r="AN142" s="104">
        <f t="shared" si="752"/>
        <v>185.9320617269079</v>
      </c>
      <c r="AO142" s="104">
        <f t="shared" si="752"/>
        <v>573.49625668071258</v>
      </c>
      <c r="AP142" s="104">
        <f t="shared" si="752"/>
        <v>563.67569873353386</v>
      </c>
      <c r="AQ142" s="104">
        <f t="shared" si="752"/>
        <v>362.63870004502098</v>
      </c>
      <c r="AR142" s="122">
        <f t="shared" si="752"/>
        <v>523.97129273203086</v>
      </c>
      <c r="AT142" s="222">
        <f t="shared" si="768"/>
        <v>0.12</v>
      </c>
      <c r="AU142" s="223">
        <f t="shared" si="768"/>
        <v>0</v>
      </c>
      <c r="AV142" s="223">
        <f t="shared" si="768"/>
        <v>0.34285714285714286</v>
      </c>
      <c r="AW142" s="159" t="str">
        <f t="shared" si="769"/>
        <v>JP</v>
      </c>
      <c r="AX142" s="104">
        <f t="shared" si="754"/>
        <v>95.912554392482519</v>
      </c>
      <c r="AY142" s="104">
        <f t="shared" si="754"/>
        <v>94.679745210059863</v>
      </c>
      <c r="AZ142" s="104">
        <f t="shared" si="754"/>
        <v>91.721003172245503</v>
      </c>
      <c r="BA142" s="104">
        <f t="shared" si="754"/>
        <v>161.06651968351986</v>
      </c>
      <c r="BB142" s="104">
        <f t="shared" si="754"/>
        <v>91.967565008730048</v>
      </c>
      <c r="BC142" s="104">
        <f t="shared" si="754"/>
        <v>91.227879499276426</v>
      </c>
      <c r="BD142" s="104">
        <f t="shared" si="754"/>
        <v>311.12657613697263</v>
      </c>
      <c r="BE142" s="104">
        <f t="shared" si="754"/>
        <v>335.25324584302712</v>
      </c>
      <c r="BF142" s="104">
        <f t="shared" si="754"/>
        <v>186.8938720552745</v>
      </c>
      <c r="BG142" s="104">
        <f t="shared" si="754"/>
        <v>184.42825369042916</v>
      </c>
      <c r="BH142" s="104">
        <f t="shared" si="754"/>
        <v>178.75733145128493</v>
      </c>
      <c r="BI142" s="104">
        <f t="shared" si="754"/>
        <v>310.17992700246663</v>
      </c>
      <c r="BJ142" s="104">
        <f t="shared" si="754"/>
        <v>179.25045512425402</v>
      </c>
      <c r="BK142" s="104">
        <f t="shared" si="754"/>
        <v>177.52452226886226</v>
      </c>
      <c r="BL142" s="104">
        <f t="shared" si="754"/>
        <v>598.33115376761953</v>
      </c>
      <c r="BM142" s="122">
        <f t="shared" si="754"/>
        <v>507.88142170401471</v>
      </c>
      <c r="BO142" s="222">
        <f t="shared" si="770"/>
        <v>0.21</v>
      </c>
      <c r="BP142" s="223">
        <f t="shared" si="770"/>
        <v>0</v>
      </c>
      <c r="BQ142" s="223">
        <f t="shared" si="770"/>
        <v>0.36842105263157887</v>
      </c>
      <c r="BR142" s="159" t="str">
        <f t="shared" si="771"/>
        <v>JP</v>
      </c>
      <c r="BS142" s="104">
        <f t="shared" si="756"/>
        <v>7.6141377129379224</v>
      </c>
      <c r="BT142" s="104">
        <f t="shared" si="756"/>
        <v>9.170559305746524</v>
      </c>
      <c r="BU142" s="104">
        <f t="shared" si="756"/>
        <v>6.837467928011649</v>
      </c>
      <c r="BV142" s="104">
        <f t="shared" si="756"/>
        <v>11.813008737695579</v>
      </c>
      <c r="BW142" s="104">
        <f t="shared" si="756"/>
        <v>8.6450743917388682</v>
      </c>
      <c r="BX142" s="104">
        <f t="shared" si="756"/>
        <v>6.7542533081981189</v>
      </c>
      <c r="BY142" s="104">
        <f t="shared" si="756"/>
        <v>48.962383789670575</v>
      </c>
      <c r="BZ142" s="104">
        <f t="shared" si="756"/>
        <v>68.429469273371396</v>
      </c>
      <c r="CA142" s="104">
        <f t="shared" si="756"/>
        <v>14.479343847554079</v>
      </c>
      <c r="CB142" s="104">
        <f t="shared" si="756"/>
        <v>17.442708919802534</v>
      </c>
      <c r="CC142" s="104">
        <f t="shared" si="756"/>
        <v>13.009218897515062</v>
      </c>
      <c r="CD142" s="104">
        <f t="shared" si="756"/>
        <v>19.688347896159303</v>
      </c>
      <c r="CE142" s="104">
        <f t="shared" si="756"/>
        <v>16.442592470562154</v>
      </c>
      <c r="CF142" s="104">
        <f t="shared" si="756"/>
        <v>12.842789657888009</v>
      </c>
      <c r="CG142" s="104">
        <f t="shared" si="756"/>
        <v>68.7905959020853</v>
      </c>
      <c r="CH142" s="122">
        <f t="shared" si="756"/>
        <v>89.757872783869914</v>
      </c>
      <c r="CJ142" s="222">
        <f t="shared" si="726"/>
        <v>3.4729362908164099E-2</v>
      </c>
      <c r="CK142" s="223">
        <f t="shared" si="726"/>
        <v>3.8314384006804557E-2</v>
      </c>
      <c r="CL142" s="223">
        <f t="shared" si="726"/>
        <v>3.4729362908164099E-2</v>
      </c>
      <c r="CM142" s="159" t="str">
        <f t="shared" si="726"/>
        <v>TN, US</v>
      </c>
      <c r="CN142" s="104" t="e">
        <f t="shared" ca="1" si="727"/>
        <v>#NAME?</v>
      </c>
      <c r="CO142" s="104" t="e">
        <f t="shared" ca="1" si="727"/>
        <v>#NAME?</v>
      </c>
      <c r="CP142" s="104" t="e">
        <f t="shared" ca="1" si="727"/>
        <v>#NAME?</v>
      </c>
      <c r="CQ142" s="104" t="e">
        <f t="shared" ca="1" si="727"/>
        <v>#NAME?</v>
      </c>
      <c r="CR142" s="104" t="e">
        <f t="shared" ca="1" si="727"/>
        <v>#NAME?</v>
      </c>
      <c r="CS142" s="104" t="e">
        <f t="shared" ca="1" si="727"/>
        <v>#NAME?</v>
      </c>
      <c r="CT142" s="104" t="e">
        <f t="shared" ca="1" si="727"/>
        <v>#NAME?</v>
      </c>
      <c r="CU142" s="104" t="e">
        <f t="shared" ca="1" si="727"/>
        <v>#NAME?</v>
      </c>
      <c r="CV142" s="104" t="e">
        <f t="shared" ca="1" si="727"/>
        <v>#NAME?</v>
      </c>
      <c r="CW142" s="104" t="e">
        <f t="shared" ca="1" si="727"/>
        <v>#NAME?</v>
      </c>
      <c r="CX142" s="104" t="e">
        <f t="shared" ca="1" si="727"/>
        <v>#NAME?</v>
      </c>
      <c r="CY142" s="104" t="e">
        <f t="shared" ca="1" si="727"/>
        <v>#NAME?</v>
      </c>
      <c r="CZ142" s="104" t="e">
        <f t="shared" ca="1" si="727"/>
        <v>#NAME?</v>
      </c>
      <c r="DA142" s="104" t="e">
        <f t="shared" ca="1" si="727"/>
        <v>#NAME?</v>
      </c>
      <c r="DB142" s="104" t="e">
        <f t="shared" ca="1" si="727"/>
        <v>#NAME?</v>
      </c>
      <c r="DC142" s="122" t="e">
        <f t="shared" ca="1" si="727"/>
        <v>#NAME?</v>
      </c>
      <c r="DE142" s="189">
        <f t="shared" ref="DE142:DH145" si="778">DE133</f>
        <v>0.42</v>
      </c>
      <c r="DF142" s="173">
        <f t="shared" si="778"/>
        <v>0</v>
      </c>
      <c r="DG142" s="173">
        <f t="shared" si="778"/>
        <v>0</v>
      </c>
      <c r="DH142" s="159" t="str">
        <f t="shared" si="778"/>
        <v>CN</v>
      </c>
      <c r="DI142" s="104">
        <f t="shared" si="772"/>
        <v>0.45365767199999996</v>
      </c>
      <c r="DJ142" s="104">
        <f t="shared" si="772"/>
        <v>0.44740032479999986</v>
      </c>
      <c r="DK142" s="104">
        <f t="shared" si="772"/>
        <v>0.40829190479999994</v>
      </c>
      <c r="DL142" s="104">
        <f t="shared" si="772"/>
        <v>0.65829247964999993</v>
      </c>
      <c r="DM142" s="104">
        <f t="shared" si="772"/>
        <v>0.42237093600000003</v>
      </c>
      <c r="DN142" s="104">
        <f t="shared" si="772"/>
        <v>0.40359889440000002</v>
      </c>
      <c r="DO142" s="104">
        <f t="shared" si="772"/>
        <v>1.70659096250225</v>
      </c>
      <c r="DP142" s="104">
        <f t="shared" si="772"/>
        <v>3.5620322486680727</v>
      </c>
      <c r="DQ142" s="104">
        <f t="shared" si="772"/>
        <v>0.85256355600000011</v>
      </c>
      <c r="DR142" s="104">
        <f t="shared" si="772"/>
        <v>0.83848452480000002</v>
      </c>
      <c r="DS142" s="104">
        <f t="shared" si="772"/>
        <v>0.76652503199999988</v>
      </c>
      <c r="DT142" s="104">
        <f t="shared" si="772"/>
        <v>1.0971541327499996</v>
      </c>
      <c r="DU142" s="104">
        <f t="shared" si="772"/>
        <v>0.79155442079999994</v>
      </c>
      <c r="DV142" s="104">
        <f t="shared" si="772"/>
        <v>0.75713901120000004</v>
      </c>
      <c r="DW142" s="104">
        <f t="shared" si="772"/>
        <v>2.3940526363767747</v>
      </c>
      <c r="DX142" s="122">
        <f t="shared" si="772"/>
        <v>3.4203442056726217</v>
      </c>
      <c r="DZ142" s="189" t="str">
        <f t="shared" si="734"/>
        <v>-</v>
      </c>
      <c r="EA142" s="173">
        <f t="shared" si="734"/>
        <v>0</v>
      </c>
      <c r="EB142" s="173">
        <f t="shared" si="734"/>
        <v>0.21586482798306408</v>
      </c>
      <c r="EC142" s="159" t="str">
        <f>EC134</f>
        <v>JP</v>
      </c>
      <c r="ED142" s="104">
        <f t="shared" si="759"/>
        <v>30.749730031237466</v>
      </c>
      <c r="EE142" s="104">
        <f t="shared" si="759"/>
        <v>31.030266947768645</v>
      </c>
      <c r="EF142" s="104">
        <f t="shared" si="759"/>
        <v>29.927309607121089</v>
      </c>
      <c r="EG142" s="104">
        <f t="shared" si="759"/>
        <v>10.855717827630489</v>
      </c>
      <c r="EH142" s="104">
        <f t="shared" si="759"/>
        <v>30.58792266222877</v>
      </c>
      <c r="EI142" s="104">
        <f t="shared" si="759"/>
        <v>29.677774356043933</v>
      </c>
      <c r="EJ142" s="104">
        <f t="shared" si="759"/>
        <v>56.467917173117293</v>
      </c>
      <c r="EK142" s="104">
        <f t="shared" si="759"/>
        <v>81.598331956014775</v>
      </c>
      <c r="EL142" s="104">
        <f t="shared" si="759"/>
        <v>48.347403479731526</v>
      </c>
      <c r="EM142" s="104">
        <f t="shared" si="759"/>
        <v>48.417724380387277</v>
      </c>
      <c r="EN142" s="104">
        <f t="shared" si="759"/>
        <v>46.765389305777788</v>
      </c>
      <c r="EO142" s="104">
        <f t="shared" si="759"/>
        <v>19.674545019575731</v>
      </c>
      <c r="EP142" s="104">
        <f t="shared" si="759"/>
        <v>47.531192295227982</v>
      </c>
      <c r="EQ142" s="104">
        <f t="shared" si="759"/>
        <v>46.314012464138038</v>
      </c>
      <c r="ER142" s="104">
        <f t="shared" si="759"/>
        <v>90.658632401512918</v>
      </c>
      <c r="ES142" s="122">
        <f t="shared" si="759"/>
        <v>119.38356151657092</v>
      </c>
      <c r="EU142" s="189" t="str">
        <f t="shared" si="737"/>
        <v>-</v>
      </c>
      <c r="EV142" s="173">
        <f t="shared" si="737"/>
        <v>0</v>
      </c>
      <c r="EW142" s="173">
        <f t="shared" si="737"/>
        <v>0</v>
      </c>
      <c r="EX142" s="159" t="str">
        <f>EX134</f>
        <v>JP</v>
      </c>
      <c r="EY142" s="104">
        <f t="shared" si="773"/>
        <v>382.39462083158554</v>
      </c>
      <c r="EZ142" s="104">
        <f t="shared" si="760"/>
        <v>382.94757579754526</v>
      </c>
      <c r="FA142" s="104">
        <f t="shared" si="760"/>
        <v>375.65562355864137</v>
      </c>
      <c r="FB142" s="104">
        <f t="shared" si="760"/>
        <v>116.19721798915144</v>
      </c>
      <c r="FC142" s="104">
        <f t="shared" si="760"/>
        <v>377.97132473233938</v>
      </c>
      <c r="FD142" s="104">
        <f t="shared" si="760"/>
        <v>375.79270965673271</v>
      </c>
      <c r="FE142" s="104">
        <f t="shared" si="760"/>
        <v>463.84631480287726</v>
      </c>
      <c r="FF142" s="104">
        <f t="shared" si="760"/>
        <v>1104.5923386276918</v>
      </c>
      <c r="FG142" s="104">
        <f t="shared" si="760"/>
        <v>521.88154930540702</v>
      </c>
      <c r="FH142" s="104">
        <f t="shared" si="760"/>
        <v>523.36124579820523</v>
      </c>
      <c r="FI142" s="104">
        <f t="shared" si="760"/>
        <v>511.23670082414714</v>
      </c>
      <c r="FJ142" s="104">
        <f t="shared" si="760"/>
        <v>215.11085667109327</v>
      </c>
      <c r="FK142" s="104">
        <f t="shared" si="760"/>
        <v>515.49760272664412</v>
      </c>
      <c r="FL142" s="104">
        <f t="shared" si="760"/>
        <v>510.79650468680416</v>
      </c>
      <c r="FM142" s="104">
        <f t="shared" si="760"/>
        <v>655.37381678893587</v>
      </c>
      <c r="FN142" s="122">
        <f t="shared" si="760"/>
        <v>1246.4355327962662</v>
      </c>
      <c r="FP142" s="189">
        <f t="shared" ref="FP142:FS145" si="779">FP133</f>
        <v>0.65</v>
      </c>
      <c r="FQ142" s="173">
        <f t="shared" si="779"/>
        <v>0</v>
      </c>
      <c r="FR142" s="173">
        <f t="shared" si="779"/>
        <v>0</v>
      </c>
      <c r="FS142" s="159" t="str">
        <f t="shared" si="779"/>
        <v>CN</v>
      </c>
      <c r="FT142" s="104">
        <f t="shared" si="774"/>
        <v>1.0901689344000001</v>
      </c>
      <c r="FU142" s="104">
        <f t="shared" si="774"/>
        <v>1.0728646656</v>
      </c>
      <c r="FV142" s="104">
        <f t="shared" si="774"/>
        <v>0.98288246784000011</v>
      </c>
      <c r="FW142" s="104">
        <f t="shared" si="774"/>
        <v>1.5082833292800002</v>
      </c>
      <c r="FX142" s="104">
        <f t="shared" si="774"/>
        <v>1.0140301516799999</v>
      </c>
      <c r="FY142" s="104">
        <f t="shared" si="774"/>
        <v>0.97249990656000007</v>
      </c>
      <c r="FZ142" s="104">
        <f t="shared" si="774"/>
        <v>3.1409625584575633</v>
      </c>
      <c r="GA142" s="104">
        <f t="shared" si="774"/>
        <v>6.5457780091690072</v>
      </c>
      <c r="GB142" s="104">
        <f t="shared" si="774"/>
        <v>2.01421688832</v>
      </c>
      <c r="GC142" s="104">
        <f t="shared" si="774"/>
        <v>1.98306920448</v>
      </c>
      <c r="GD142" s="104">
        <f t="shared" si="774"/>
        <v>1.8169482240000001</v>
      </c>
      <c r="GE142" s="104">
        <f t="shared" si="774"/>
        <v>0.70386555366400005</v>
      </c>
      <c r="GF142" s="104">
        <f t="shared" si="774"/>
        <v>1.8757827379200003</v>
      </c>
      <c r="GG142" s="104">
        <f t="shared" si="774"/>
        <v>1.7961831014400003</v>
      </c>
      <c r="GH142" s="104">
        <f t="shared" si="774"/>
        <v>4.4085124282306474</v>
      </c>
      <c r="GI142" s="122">
        <f t="shared" si="774"/>
        <v>6.284468059513328</v>
      </c>
      <c r="GK142" s="189" t="str">
        <f t="shared" si="740"/>
        <v>-</v>
      </c>
      <c r="GL142" s="173">
        <f t="shared" si="740"/>
        <v>0</v>
      </c>
      <c r="GM142" s="173">
        <f t="shared" si="740"/>
        <v>0.21586482798306408</v>
      </c>
      <c r="GN142" s="159" t="str">
        <f>GN134</f>
        <v>JP</v>
      </c>
      <c r="GO142" s="104">
        <f t="shared" si="775"/>
        <v>39.093512659063791</v>
      </c>
      <c r="GP142" s="104">
        <f t="shared" si="763"/>
        <v>39.305977401776083</v>
      </c>
      <c r="GQ142" s="104">
        <f t="shared" si="763"/>
        <v>38.031188945502265</v>
      </c>
      <c r="GR142" s="104">
        <f t="shared" si="763"/>
        <v>2.7638121947825445</v>
      </c>
      <c r="GS142" s="104">
        <f t="shared" si="763"/>
        <v>38.456118430926878</v>
      </c>
      <c r="GT142" s="104">
        <f t="shared" si="763"/>
        <v>38.031188945502265</v>
      </c>
      <c r="GU142" s="104">
        <f t="shared" si="763"/>
        <v>57.015821690535148</v>
      </c>
      <c r="GV142" s="104">
        <f t="shared" si="763"/>
        <v>54.31804863601797</v>
      </c>
      <c r="GW142" s="104">
        <f t="shared" si="763"/>
        <v>57.790410017746467</v>
      </c>
      <c r="GX142" s="104">
        <f t="shared" si="763"/>
        <v>58.002874760458774</v>
      </c>
      <c r="GY142" s="104">
        <f t="shared" si="763"/>
        <v>56.515621561472656</v>
      </c>
      <c r="GZ142" s="104">
        <f t="shared" si="763"/>
        <v>9.8707578385090855</v>
      </c>
      <c r="HA142" s="104">
        <f t="shared" si="763"/>
        <v>57.153015789609562</v>
      </c>
      <c r="HB142" s="104">
        <f t="shared" si="763"/>
        <v>56.303156818760343</v>
      </c>
      <c r="HC142" s="104">
        <f t="shared" si="763"/>
        <v>80.827594587372545</v>
      </c>
      <c r="HD142" s="122">
        <f t="shared" si="763"/>
        <v>71.248141350659267</v>
      </c>
      <c r="HF142" s="189" t="str">
        <f t="shared" si="743"/>
        <v>-</v>
      </c>
      <c r="HG142" s="173">
        <f t="shared" si="743"/>
        <v>0</v>
      </c>
      <c r="HH142" s="173">
        <f t="shared" si="743"/>
        <v>0</v>
      </c>
      <c r="HI142" s="159" t="str">
        <f>HI134</f>
        <v>JP</v>
      </c>
      <c r="HJ142" s="104">
        <f t="shared" si="776"/>
        <v>18.191662080817395</v>
      </c>
      <c r="HK142" s="104">
        <f t="shared" si="764"/>
        <v>17.952447989585604</v>
      </c>
      <c r="HL142" s="104">
        <f t="shared" si="764"/>
        <v>18.442267319250696</v>
      </c>
      <c r="HM142" s="104">
        <f t="shared" si="764"/>
        <v>16.80194212223272</v>
      </c>
      <c r="HN142" s="104">
        <f t="shared" si="764"/>
        <v>18.191662080817395</v>
      </c>
      <c r="HO142" s="104">
        <f t="shared" si="764"/>
        <v>18.453658466452207</v>
      </c>
      <c r="HP142" s="104">
        <f t="shared" si="764"/>
        <v>38.453422883305528</v>
      </c>
      <c r="HQ142" s="104">
        <f t="shared" si="764"/>
        <v>37.818352618863784</v>
      </c>
      <c r="HR142" s="104">
        <f t="shared" si="764"/>
        <v>29.753676490353804</v>
      </c>
      <c r="HS142" s="104">
        <f t="shared" si="764"/>
        <v>29.742285343152293</v>
      </c>
      <c r="HT142" s="104">
        <f t="shared" si="764"/>
        <v>30.243495820018904</v>
      </c>
      <c r="HU142" s="104">
        <f t="shared" si="764"/>
        <v>16.80194212223272</v>
      </c>
      <c r="HV142" s="104">
        <f t="shared" si="764"/>
        <v>29.753676490353804</v>
      </c>
      <c r="HW142" s="104">
        <f t="shared" si="764"/>
        <v>30.243495820018904</v>
      </c>
      <c r="HX142" s="104">
        <f t="shared" si="764"/>
        <v>46.556062149921843</v>
      </c>
      <c r="HY142" s="122">
        <f t="shared" si="764"/>
        <v>44.315538994186973</v>
      </c>
      <c r="IA142" s="189" t="str">
        <f t="shared" si="746"/>
        <v>-</v>
      </c>
      <c r="IB142" s="173">
        <f t="shared" si="746"/>
        <v>0</v>
      </c>
      <c r="IC142" s="173">
        <f t="shared" si="746"/>
        <v>0</v>
      </c>
      <c r="ID142" s="159" t="str">
        <f>ID134</f>
        <v>JP</v>
      </c>
      <c r="IE142" s="104">
        <f t="shared" si="777"/>
        <v>12.689737982486273</v>
      </c>
      <c r="IF142" s="104">
        <f t="shared" si="765"/>
        <v>12.780867160098383</v>
      </c>
      <c r="IG142" s="104">
        <f t="shared" si="765"/>
        <v>12.336612419239348</v>
      </c>
      <c r="IH142" s="104">
        <f t="shared" si="765"/>
        <v>0</v>
      </c>
      <c r="II142" s="104">
        <f t="shared" si="765"/>
        <v>12.553044216068109</v>
      </c>
      <c r="IJ142" s="104">
        <f t="shared" si="765"/>
        <v>12.234092094425725</v>
      </c>
      <c r="IK142" s="104">
        <f t="shared" si="765"/>
        <v>16.277949350963091</v>
      </c>
      <c r="IL142" s="104">
        <f t="shared" si="765"/>
        <v>18.193297168996146</v>
      </c>
      <c r="IM142" s="104">
        <f t="shared" si="765"/>
        <v>21.096404617203394</v>
      </c>
      <c r="IN142" s="104">
        <f t="shared" si="765"/>
        <v>21.335618708435177</v>
      </c>
      <c r="IO142" s="104">
        <f t="shared" si="765"/>
        <v>20.367371196306514</v>
      </c>
      <c r="IP142" s="104">
        <f t="shared" si="765"/>
        <v>0</v>
      </c>
      <c r="IQ142" s="104">
        <f t="shared" si="765"/>
        <v>20.868581673173118</v>
      </c>
      <c r="IR142" s="104">
        <f t="shared" si="765"/>
        <v>20.162330546679268</v>
      </c>
      <c r="IS142" s="104">
        <f t="shared" si="765"/>
        <v>28.420912267776707</v>
      </c>
      <c r="IT142" s="104">
        <f t="shared" si="765"/>
        <v>27.973931736210126</v>
      </c>
    </row>
    <row r="143" spans="4:254" x14ac:dyDescent="0.2">
      <c r="D143" s="189">
        <f t="shared" si="749"/>
        <v>0.15</v>
      </c>
      <c r="E143" s="173">
        <f t="shared" si="749"/>
        <v>0</v>
      </c>
      <c r="F143" s="173">
        <f t="shared" si="749"/>
        <v>0.25862068965517243</v>
      </c>
      <c r="G143" s="159" t="str">
        <f t="shared" si="749"/>
        <v>KR</v>
      </c>
      <c r="H143" s="104">
        <f t="shared" si="750"/>
        <v>398.09748002584877</v>
      </c>
      <c r="I143" s="104">
        <f t="shared" si="750"/>
        <v>366.9085100376044</v>
      </c>
      <c r="J143" s="104">
        <f t="shared" si="750"/>
        <v>365.28148362723624</v>
      </c>
      <c r="K143" s="104">
        <f t="shared" si="750"/>
        <v>541.99870216916747</v>
      </c>
      <c r="L143" s="104">
        <f t="shared" si="750"/>
        <v>353.32546624853194</v>
      </c>
      <c r="M143" s="104">
        <f t="shared" si="750"/>
        <v>356.71327913398369</v>
      </c>
      <c r="N143" s="104">
        <f t="shared" si="750"/>
        <v>285.13411939124097</v>
      </c>
      <c r="O143" s="104">
        <f t="shared" si="750"/>
        <v>249.88216821921057</v>
      </c>
      <c r="P143" s="104">
        <f t="shared" si="750"/>
        <v>780.94883279133353</v>
      </c>
      <c r="Q143" s="104">
        <f t="shared" si="750"/>
        <v>719.5066317023518</v>
      </c>
      <c r="R143" s="104">
        <f t="shared" si="750"/>
        <v>716.66587809606881</v>
      </c>
      <c r="S143" s="104">
        <f t="shared" si="750"/>
        <v>1055.6672447573803</v>
      </c>
      <c r="T143" s="104">
        <f t="shared" si="750"/>
        <v>692.933353222611</v>
      </c>
      <c r="U143" s="104">
        <f t="shared" si="750"/>
        <v>699.75279026108797</v>
      </c>
      <c r="V143" s="104">
        <f t="shared" si="750"/>
        <v>526.45689208103465</v>
      </c>
      <c r="W143" s="122">
        <f t="shared" si="750"/>
        <v>317.61227322265103</v>
      </c>
      <c r="Y143" s="222">
        <f t="shared" si="766"/>
        <v>0.06</v>
      </c>
      <c r="Z143" s="223">
        <f t="shared" si="766"/>
        <v>0</v>
      </c>
      <c r="AA143" s="223">
        <f t="shared" si="766"/>
        <v>0.1714285714285714</v>
      </c>
      <c r="AB143" s="159" t="str">
        <f t="shared" si="767"/>
        <v>KR</v>
      </c>
      <c r="AC143" s="104">
        <f t="shared" si="752"/>
        <v>277.77196604243625</v>
      </c>
      <c r="AD143" s="104">
        <f t="shared" si="752"/>
        <v>284.25758448462403</v>
      </c>
      <c r="AE143" s="104">
        <f t="shared" si="752"/>
        <v>277.31912037406732</v>
      </c>
      <c r="AF143" s="104">
        <f t="shared" si="752"/>
        <v>330.20242201777654</v>
      </c>
      <c r="AG143" s="104">
        <f t="shared" si="752"/>
        <v>281.64364142285751</v>
      </c>
      <c r="AH143" s="104">
        <f t="shared" si="752"/>
        <v>276.91435078692939</v>
      </c>
      <c r="AI143" s="104">
        <f t="shared" si="752"/>
        <v>221.08839103118081</v>
      </c>
      <c r="AJ143" s="104">
        <f t="shared" si="752"/>
        <v>428.17630328400998</v>
      </c>
      <c r="AK143" s="104">
        <f t="shared" si="752"/>
        <v>533.19630851913246</v>
      </c>
      <c r="AL143" s="104">
        <f t="shared" si="752"/>
        <v>545.9341437833383</v>
      </c>
      <c r="AM143" s="104">
        <f t="shared" si="752"/>
        <v>532.68453088022238</v>
      </c>
      <c r="AN143" s="104">
        <f t="shared" si="752"/>
        <v>175.4232102675613</v>
      </c>
      <c r="AO143" s="104">
        <f t="shared" si="752"/>
        <v>541.08233668233754</v>
      </c>
      <c r="AP143" s="104">
        <f t="shared" si="752"/>
        <v>531.81683515607017</v>
      </c>
      <c r="AQ143" s="104">
        <f t="shared" si="752"/>
        <v>342.14241663489537</v>
      </c>
      <c r="AR143" s="122">
        <f t="shared" si="752"/>
        <v>494.35651605962312</v>
      </c>
      <c r="AT143" s="222">
        <f t="shared" si="768"/>
        <v>0.04</v>
      </c>
      <c r="AU143" s="223">
        <f t="shared" si="768"/>
        <v>0</v>
      </c>
      <c r="AV143" s="223">
        <f t="shared" si="768"/>
        <v>0.1142857142857143</v>
      </c>
      <c r="AW143" s="159" t="str">
        <f t="shared" si="769"/>
        <v>KR</v>
      </c>
      <c r="AX143" s="104">
        <f t="shared" si="754"/>
        <v>90.491591607282402</v>
      </c>
      <c r="AY143" s="104">
        <f t="shared" si="754"/>
        <v>89.328460609759475</v>
      </c>
      <c r="AZ143" s="104">
        <f t="shared" si="754"/>
        <v>86.536946215704518</v>
      </c>
      <c r="BA143" s="104">
        <f t="shared" si="754"/>
        <v>151.96306482636822</v>
      </c>
      <c r="BB143" s="104">
        <f t="shared" si="754"/>
        <v>86.769572415209097</v>
      </c>
      <c r="BC143" s="104">
        <f t="shared" si="754"/>
        <v>86.071693816695344</v>
      </c>
      <c r="BD143" s="104">
        <f t="shared" si="754"/>
        <v>293.54175002731108</v>
      </c>
      <c r="BE143" s="104">
        <f t="shared" si="754"/>
        <v>316.30478408174764</v>
      </c>
      <c r="BF143" s="104">
        <f t="shared" si="754"/>
        <v>176.33065922447324</v>
      </c>
      <c r="BG143" s="104">
        <f t="shared" si="754"/>
        <v>174.00439722942738</v>
      </c>
      <c r="BH143" s="104">
        <f t="shared" si="754"/>
        <v>168.65399464082196</v>
      </c>
      <c r="BI143" s="104">
        <f t="shared" si="754"/>
        <v>292.64860535592049</v>
      </c>
      <c r="BJ143" s="104">
        <f t="shared" si="754"/>
        <v>169.11924703983115</v>
      </c>
      <c r="BK143" s="104">
        <f t="shared" si="754"/>
        <v>167.49086364329904</v>
      </c>
      <c r="BL143" s="104">
        <f t="shared" si="754"/>
        <v>564.51356921526462</v>
      </c>
      <c r="BM143" s="122">
        <f t="shared" si="754"/>
        <v>479.17604206116175</v>
      </c>
      <c r="BO143" s="222">
        <f t="shared" si="770"/>
        <v>0.28000000000000003</v>
      </c>
      <c r="BP143" s="223">
        <f t="shared" si="770"/>
        <v>0</v>
      </c>
      <c r="BQ143" s="223">
        <f t="shared" si="770"/>
        <v>0.49122807017543857</v>
      </c>
      <c r="BR143" s="159" t="str">
        <f t="shared" si="771"/>
        <v>KR</v>
      </c>
      <c r="BS143" s="104">
        <f t="shared" si="756"/>
        <v>7.1837878234508752</v>
      </c>
      <c r="BT143" s="104">
        <f t="shared" si="756"/>
        <v>8.6522407078235499</v>
      </c>
      <c r="BU143" s="104">
        <f t="shared" si="756"/>
        <v>6.451015295011441</v>
      </c>
      <c r="BV143" s="104">
        <f t="shared" si="756"/>
        <v>11.14533930532656</v>
      </c>
      <c r="BW143" s="104">
        <f t="shared" si="756"/>
        <v>8.1564561201294108</v>
      </c>
      <c r="BX143" s="104">
        <f t="shared" si="756"/>
        <v>6.3725039526786444</v>
      </c>
      <c r="BY143" s="104">
        <f t="shared" si="756"/>
        <v>46.195037407544675</v>
      </c>
      <c r="BZ143" s="104">
        <f t="shared" si="756"/>
        <v>64.561846221398781</v>
      </c>
      <c r="CA143" s="104">
        <f t="shared" si="756"/>
        <v>13.660973565906579</v>
      </c>
      <c r="CB143" s="104">
        <f t="shared" si="756"/>
        <v>16.456849701202273</v>
      </c>
      <c r="CC143" s="104">
        <f t="shared" si="756"/>
        <v>12.273939851360508</v>
      </c>
      <c r="CD143" s="104">
        <f t="shared" si="756"/>
        <v>18.575565508877599</v>
      </c>
      <c r="CE143" s="104">
        <f t="shared" si="756"/>
        <v>15.513259679461813</v>
      </c>
      <c r="CF143" s="104">
        <f t="shared" si="756"/>
        <v>12.11691716669492</v>
      </c>
      <c r="CG143" s="104">
        <f t="shared" si="756"/>
        <v>64.902562028741059</v>
      </c>
      <c r="CH143" s="122">
        <f t="shared" si="756"/>
        <v>84.684771654178562</v>
      </c>
      <c r="CJ143" s="222">
        <f t="shared" si="726"/>
        <v>0.58711020187182972</v>
      </c>
      <c r="CK143" s="223">
        <f t="shared" si="726"/>
        <v>0.64771604904798907</v>
      </c>
      <c r="CL143" s="223">
        <f t="shared" si="726"/>
        <v>0.58711020187182972</v>
      </c>
      <c r="CM143" s="159" t="str">
        <f t="shared" si="726"/>
        <v>NV, US</v>
      </c>
      <c r="CN143" s="104" t="e">
        <f t="shared" ca="1" si="727"/>
        <v>#NAME?</v>
      </c>
      <c r="CO143" s="104" t="e">
        <f t="shared" ca="1" si="727"/>
        <v>#NAME?</v>
      </c>
      <c r="CP143" s="104" t="e">
        <f t="shared" ca="1" si="727"/>
        <v>#NAME?</v>
      </c>
      <c r="CQ143" s="104" t="e">
        <f t="shared" ca="1" si="727"/>
        <v>#NAME?</v>
      </c>
      <c r="CR143" s="104" t="e">
        <f t="shared" ca="1" si="727"/>
        <v>#NAME?</v>
      </c>
      <c r="CS143" s="104" t="e">
        <f t="shared" ca="1" si="727"/>
        <v>#NAME?</v>
      </c>
      <c r="CT143" s="104" t="e">
        <f t="shared" ca="1" si="727"/>
        <v>#NAME?</v>
      </c>
      <c r="CU143" s="104" t="e">
        <f t="shared" ca="1" si="727"/>
        <v>#NAME?</v>
      </c>
      <c r="CV143" s="104" t="e">
        <f t="shared" ca="1" si="727"/>
        <v>#NAME?</v>
      </c>
      <c r="CW143" s="104" t="e">
        <f t="shared" ca="1" si="727"/>
        <v>#NAME?</v>
      </c>
      <c r="CX143" s="104" t="e">
        <f t="shared" ca="1" si="727"/>
        <v>#NAME?</v>
      </c>
      <c r="CY143" s="104" t="e">
        <f t="shared" ca="1" si="727"/>
        <v>#NAME?</v>
      </c>
      <c r="CZ143" s="104" t="e">
        <f t="shared" ca="1" si="727"/>
        <v>#NAME?</v>
      </c>
      <c r="DA143" s="104" t="e">
        <f t="shared" ca="1" si="727"/>
        <v>#NAME?</v>
      </c>
      <c r="DB143" s="104" t="e">
        <f t="shared" ca="1" si="727"/>
        <v>#NAME?</v>
      </c>
      <c r="DC143" s="122" t="e">
        <f t="shared" ca="1" si="727"/>
        <v>#NAME?</v>
      </c>
      <c r="DE143" s="189">
        <f t="shared" si="778"/>
        <v>0.33</v>
      </c>
      <c r="DF143" s="173">
        <f t="shared" si="778"/>
        <v>0</v>
      </c>
      <c r="DG143" s="173">
        <f t="shared" si="778"/>
        <v>0.56896551724137934</v>
      </c>
      <c r="DH143" s="159" t="str">
        <f t="shared" si="778"/>
        <v>JP</v>
      </c>
      <c r="DI143" s="104">
        <f t="shared" si="772"/>
        <v>0.45365767199999996</v>
      </c>
      <c r="DJ143" s="104">
        <f t="shared" si="772"/>
        <v>0.44740032479999986</v>
      </c>
      <c r="DK143" s="104">
        <f t="shared" si="772"/>
        <v>0.40829190479999994</v>
      </c>
      <c r="DL143" s="104">
        <f t="shared" si="772"/>
        <v>0.65829247964999993</v>
      </c>
      <c r="DM143" s="104">
        <f t="shared" si="772"/>
        <v>0.42237093600000003</v>
      </c>
      <c r="DN143" s="104">
        <f t="shared" si="772"/>
        <v>0.40359889440000002</v>
      </c>
      <c r="DO143" s="104">
        <f t="shared" si="772"/>
        <v>1.70659096250225</v>
      </c>
      <c r="DP143" s="104">
        <f t="shared" si="772"/>
        <v>3.5620322486680727</v>
      </c>
      <c r="DQ143" s="104">
        <f t="shared" si="772"/>
        <v>0.85256355600000011</v>
      </c>
      <c r="DR143" s="104">
        <f t="shared" si="772"/>
        <v>0.83848452480000002</v>
      </c>
      <c r="DS143" s="104">
        <f t="shared" si="772"/>
        <v>0.76652503199999988</v>
      </c>
      <c r="DT143" s="104">
        <f t="shared" si="772"/>
        <v>1.0971541327499996</v>
      </c>
      <c r="DU143" s="104">
        <f t="shared" si="772"/>
        <v>0.79155442079999994</v>
      </c>
      <c r="DV143" s="104">
        <f t="shared" si="772"/>
        <v>0.75713901120000004</v>
      </c>
      <c r="DW143" s="104">
        <f t="shared" si="772"/>
        <v>2.3940526363767747</v>
      </c>
      <c r="DX143" s="122">
        <f t="shared" si="772"/>
        <v>3.4203442056726217</v>
      </c>
      <c r="DZ143" s="189" t="str">
        <f t="shared" si="734"/>
        <v>-</v>
      </c>
      <c r="EA143" s="173">
        <f t="shared" si="734"/>
        <v>0</v>
      </c>
      <c r="EB143" s="173">
        <f t="shared" si="734"/>
        <v>2.6977917967250645E-2</v>
      </c>
      <c r="EC143" s="159" t="str">
        <f>EC135</f>
        <v>KR</v>
      </c>
      <c r="ED143" s="104">
        <f t="shared" si="759"/>
        <v>33.583510492734035</v>
      </c>
      <c r="EE143" s="104">
        <f t="shared" si="759"/>
        <v>33.889900645439546</v>
      </c>
      <c r="EF143" s="104">
        <f t="shared" si="759"/>
        <v>32.68529886893463</v>
      </c>
      <c r="EG143" s="104">
        <f t="shared" si="759"/>
        <v>11.856140304322434</v>
      </c>
      <c r="EH143" s="104">
        <f t="shared" si="759"/>
        <v>33.406791559937396</v>
      </c>
      <c r="EI143" s="104">
        <f t="shared" si="759"/>
        <v>32.4127673795738</v>
      </c>
      <c r="EJ143" s="104">
        <f t="shared" si="759"/>
        <v>61.671789864813455</v>
      </c>
      <c r="EK143" s="104">
        <f t="shared" si="759"/>
        <v>89.118129968965349</v>
      </c>
      <c r="EL143" s="104">
        <f t="shared" si="759"/>
        <v>52.802919908844089</v>
      </c>
      <c r="EM143" s="104">
        <f t="shared" si="759"/>
        <v>52.879721321494927</v>
      </c>
      <c r="EN143" s="104">
        <f t="shared" si="759"/>
        <v>51.075113207560626</v>
      </c>
      <c r="EO143" s="104">
        <f t="shared" si="759"/>
        <v>21.487677727039205</v>
      </c>
      <c r="EP143" s="104">
        <f t="shared" si="759"/>
        <v>51.911489745027509</v>
      </c>
      <c r="EQ143" s="104">
        <f t="shared" si="759"/>
        <v>50.582139159268614</v>
      </c>
      <c r="ER143" s="104">
        <f t="shared" si="759"/>
        <v>99.013393919888074</v>
      </c>
      <c r="ES143" s="122">
        <f t="shared" si="759"/>
        <v>130.38550539399228</v>
      </c>
      <c r="EU143" s="189" t="str">
        <f t="shared" si="737"/>
        <v>-</v>
      </c>
      <c r="EV143" s="173">
        <f t="shared" si="737"/>
        <v>0</v>
      </c>
      <c r="EW143" s="173">
        <f t="shared" si="737"/>
        <v>1.4753449048443543E-2</v>
      </c>
      <c r="EX143" s="159" t="str">
        <f>EX135</f>
        <v>KR</v>
      </c>
      <c r="EY143" s="104">
        <f t="shared" si="773"/>
        <v>400.75084093806396</v>
      </c>
      <c r="EZ143" s="104">
        <f t="shared" si="760"/>
        <v>401.33033959086231</v>
      </c>
      <c r="FA143" s="104">
        <f t="shared" si="760"/>
        <v>393.68834926823183</v>
      </c>
      <c r="FB143" s="104">
        <f t="shared" si="760"/>
        <v>121.77507288818443</v>
      </c>
      <c r="FC143" s="104">
        <f t="shared" si="760"/>
        <v>396.11521183942222</v>
      </c>
      <c r="FD143" s="104">
        <f t="shared" si="760"/>
        <v>393.83201595729662</v>
      </c>
      <c r="FE143" s="104">
        <f t="shared" si="760"/>
        <v>486.11248850475693</v>
      </c>
      <c r="FF143" s="104">
        <f t="shared" si="760"/>
        <v>1157.6164634223492</v>
      </c>
      <c r="FG143" s="104">
        <f t="shared" si="760"/>
        <v>546.93360826933042</v>
      </c>
      <c r="FH143" s="104">
        <f t="shared" si="760"/>
        <v>548.48433514025874</v>
      </c>
      <c r="FI143" s="104">
        <f t="shared" si="760"/>
        <v>535.77777147631764</v>
      </c>
      <c r="FJ143" s="104">
        <f t="shared" si="760"/>
        <v>225.43689688515468</v>
      </c>
      <c r="FK143" s="104">
        <f t="shared" si="760"/>
        <v>540.24321091389891</v>
      </c>
      <c r="FL143" s="104">
        <f t="shared" si="760"/>
        <v>535.31644445285099</v>
      </c>
      <c r="FM143" s="104">
        <f t="shared" si="760"/>
        <v>686.83395084322456</v>
      </c>
      <c r="FN143" s="122">
        <f t="shared" si="760"/>
        <v>1306.2686050784748</v>
      </c>
      <c r="FP143" s="189">
        <f t="shared" si="779"/>
        <v>0.19</v>
      </c>
      <c r="FQ143" s="173">
        <f t="shared" si="779"/>
        <v>0</v>
      </c>
      <c r="FR143" s="173">
        <f t="shared" si="779"/>
        <v>0.54285714285714282</v>
      </c>
      <c r="FS143" s="159" t="str">
        <f t="shared" si="779"/>
        <v>JP</v>
      </c>
      <c r="FT143" s="104">
        <f t="shared" si="774"/>
        <v>1.0901689344000001</v>
      </c>
      <c r="FU143" s="104">
        <f t="shared" si="774"/>
        <v>1.0728646656</v>
      </c>
      <c r="FV143" s="104">
        <f t="shared" si="774"/>
        <v>0.98288246784000011</v>
      </c>
      <c r="FW143" s="104">
        <f t="shared" si="774"/>
        <v>1.5082833292800002</v>
      </c>
      <c r="FX143" s="104">
        <f t="shared" si="774"/>
        <v>1.0140301516799999</v>
      </c>
      <c r="FY143" s="104">
        <f t="shared" si="774"/>
        <v>0.97249990656000007</v>
      </c>
      <c r="FZ143" s="104">
        <f t="shared" si="774"/>
        <v>3.1409625584575633</v>
      </c>
      <c r="GA143" s="104">
        <f t="shared" si="774"/>
        <v>6.5457780091690072</v>
      </c>
      <c r="GB143" s="104">
        <f t="shared" si="774"/>
        <v>2.01421688832</v>
      </c>
      <c r="GC143" s="104">
        <f t="shared" si="774"/>
        <v>1.98306920448</v>
      </c>
      <c r="GD143" s="104">
        <f t="shared" si="774"/>
        <v>1.8169482240000001</v>
      </c>
      <c r="GE143" s="104">
        <f t="shared" si="774"/>
        <v>0.70386555366400005</v>
      </c>
      <c r="GF143" s="104">
        <f t="shared" si="774"/>
        <v>1.8757827379200003</v>
      </c>
      <c r="GG143" s="104">
        <f t="shared" si="774"/>
        <v>1.7961831014400003</v>
      </c>
      <c r="GH143" s="104">
        <f t="shared" si="774"/>
        <v>4.4085124282306474</v>
      </c>
      <c r="GI143" s="122">
        <f t="shared" si="774"/>
        <v>6.284468059513328</v>
      </c>
      <c r="GK143" s="189" t="str">
        <f t="shared" si="740"/>
        <v>-</v>
      </c>
      <c r="GL143" s="173">
        <f t="shared" si="740"/>
        <v>0</v>
      </c>
      <c r="GM143" s="173">
        <f t="shared" si="740"/>
        <v>2.6977917967250645E-2</v>
      </c>
      <c r="GN143" s="159" t="str">
        <f>GN135</f>
        <v>KR</v>
      </c>
      <c r="GO143" s="104">
        <f t="shared" si="775"/>
        <v>42.696225015627057</v>
      </c>
      <c r="GP143" s="104">
        <f t="shared" si="763"/>
        <v>42.92826971679893</v>
      </c>
      <c r="GQ143" s="104">
        <f t="shared" si="763"/>
        <v>41.536001509767615</v>
      </c>
      <c r="GR143" s="104">
        <f t="shared" si="763"/>
        <v>3.0185148210776198</v>
      </c>
      <c r="GS143" s="104">
        <f t="shared" si="763"/>
        <v>42.000090912111396</v>
      </c>
      <c r="GT143" s="104">
        <f t="shared" si="763"/>
        <v>41.536001509767615</v>
      </c>
      <c r="GU143" s="104">
        <f t="shared" si="763"/>
        <v>62.270187219555332</v>
      </c>
      <c r="GV143" s="104">
        <f t="shared" si="763"/>
        <v>59.323797459666217</v>
      </c>
      <c r="GW143" s="104">
        <f t="shared" si="763"/>
        <v>63.116158718753034</v>
      </c>
      <c r="GX143" s="104">
        <f t="shared" si="763"/>
        <v>63.348203419924921</v>
      </c>
      <c r="GY143" s="104">
        <f t="shared" si="763"/>
        <v>61.72389051172172</v>
      </c>
      <c r="GZ143" s="104">
        <f t="shared" si="763"/>
        <v>10.780410075277212</v>
      </c>
      <c r="HA143" s="104">
        <f t="shared" si="763"/>
        <v>62.420024615237381</v>
      </c>
      <c r="HB143" s="104">
        <f t="shared" si="763"/>
        <v>61.491845810549826</v>
      </c>
      <c r="HC143" s="104">
        <f t="shared" si="763"/>
        <v>88.276364318319168</v>
      </c>
      <c r="HD143" s="122">
        <f t="shared" si="763"/>
        <v>77.814104390736048</v>
      </c>
      <c r="HF143" s="189" t="str">
        <f t="shared" si="743"/>
        <v>-</v>
      </c>
      <c r="HG143" s="173">
        <f t="shared" si="743"/>
        <v>0</v>
      </c>
      <c r="HH143" s="173">
        <f t="shared" si="743"/>
        <v>1.4753449048443543E-2</v>
      </c>
      <c r="HI143" s="159" t="str">
        <f>HI135</f>
        <v>KR</v>
      </c>
      <c r="HJ143" s="104">
        <f t="shared" si="776"/>
        <v>19.064922673584025</v>
      </c>
      <c r="HK143" s="104">
        <f t="shared" si="764"/>
        <v>18.814225506304588</v>
      </c>
      <c r="HL143" s="104">
        <f t="shared" si="764"/>
        <v>19.327557801210101</v>
      </c>
      <c r="HM143" s="104">
        <f t="shared" si="764"/>
        <v>17.608491511293948</v>
      </c>
      <c r="HN143" s="104">
        <f t="shared" si="764"/>
        <v>19.064922673584025</v>
      </c>
      <c r="HO143" s="104">
        <f t="shared" si="764"/>
        <v>19.339495761556744</v>
      </c>
      <c r="HP143" s="104">
        <f t="shared" si="764"/>
        <v>40.299315727609752</v>
      </c>
      <c r="HQ143" s="104">
        <f t="shared" si="764"/>
        <v>39.63375996749911</v>
      </c>
      <c r="HR143" s="104">
        <f t="shared" si="764"/>
        <v>31.181952425423589</v>
      </c>
      <c r="HS143" s="104">
        <f t="shared" si="764"/>
        <v>31.170014465076946</v>
      </c>
      <c r="HT143" s="104">
        <f t="shared" si="764"/>
        <v>31.695284720329113</v>
      </c>
      <c r="HU143" s="104">
        <f t="shared" si="764"/>
        <v>17.608491511293948</v>
      </c>
      <c r="HV143" s="104">
        <f t="shared" si="764"/>
        <v>31.181952425423589</v>
      </c>
      <c r="HW143" s="104">
        <f t="shared" si="764"/>
        <v>31.695284720329113</v>
      </c>
      <c r="HX143" s="104">
        <f t="shared" si="764"/>
        <v>48.790908765327643</v>
      </c>
      <c r="HY143" s="122">
        <f t="shared" si="764"/>
        <v>46.442833008275073</v>
      </c>
      <c r="IA143" s="189" t="str">
        <f t="shared" si="746"/>
        <v>-</v>
      </c>
      <c r="IB143" s="173">
        <f t="shared" si="746"/>
        <v>0</v>
      </c>
      <c r="IC143" s="173">
        <f t="shared" si="746"/>
        <v>1.4753449048443543E-2</v>
      </c>
      <c r="ID143" s="159" t="str">
        <f>ID135</f>
        <v>KR</v>
      </c>
      <c r="IE143" s="104">
        <f t="shared" si="777"/>
        <v>13.298887826156923</v>
      </c>
      <c r="IF143" s="104">
        <f t="shared" si="765"/>
        <v>13.394391508930042</v>
      </c>
      <c r="IG143" s="104">
        <f t="shared" si="765"/>
        <v>12.928811055411083</v>
      </c>
      <c r="IH143" s="104">
        <f t="shared" si="765"/>
        <v>0</v>
      </c>
      <c r="II143" s="104">
        <f t="shared" si="765"/>
        <v>13.155632301997244</v>
      </c>
      <c r="IJ143" s="104">
        <f t="shared" si="765"/>
        <v>12.821369412291324</v>
      </c>
      <c r="IK143" s="104">
        <f t="shared" si="765"/>
        <v>17.059345335348514</v>
      </c>
      <c r="IL143" s="104">
        <f t="shared" si="765"/>
        <v>19.066636251461293</v>
      </c>
      <c r="IM143" s="104">
        <f t="shared" si="765"/>
        <v>22.10910256197722</v>
      </c>
      <c r="IN143" s="104">
        <f t="shared" si="765"/>
        <v>22.359799729256654</v>
      </c>
      <c r="IO143" s="104">
        <f t="shared" si="765"/>
        <v>21.345073099792259</v>
      </c>
      <c r="IP143" s="104">
        <f t="shared" si="765"/>
        <v>0</v>
      </c>
      <c r="IQ143" s="104">
        <f t="shared" si="765"/>
        <v>21.870343355044415</v>
      </c>
      <c r="IR143" s="104">
        <f t="shared" si="765"/>
        <v>21.13018981355274</v>
      </c>
      <c r="IS143" s="104">
        <f t="shared" si="765"/>
        <v>29.785211064866715</v>
      </c>
      <c r="IT143" s="104">
        <f t="shared" si="765"/>
        <v>29.316773973574204</v>
      </c>
    </row>
    <row r="144" spans="4:254" x14ac:dyDescent="0.2">
      <c r="D144" s="189">
        <f t="shared" si="749"/>
        <v>0.1</v>
      </c>
      <c r="E144" s="173">
        <f t="shared" si="749"/>
        <v>0</v>
      </c>
      <c r="F144" s="173">
        <f t="shared" si="749"/>
        <v>0.17241379310344829</v>
      </c>
      <c r="G144" s="159" t="str">
        <f t="shared" si="749"/>
        <v>RER</v>
      </c>
      <c r="H144" s="104">
        <f t="shared" si="750"/>
        <v>28.584320586313208</v>
      </c>
      <c r="I144" s="104">
        <f t="shared" si="750"/>
        <v>26.344880344583991</v>
      </c>
      <c r="J144" s="104">
        <f t="shared" si="750"/>
        <v>26.228056082060792</v>
      </c>
      <c r="K144" s="104">
        <f t="shared" si="750"/>
        <v>38.916761440346775</v>
      </c>
      <c r="L144" s="104">
        <f t="shared" si="750"/>
        <v>25.369586358348336</v>
      </c>
      <c r="M144" s="104">
        <f t="shared" si="750"/>
        <v>25.612839165670575</v>
      </c>
      <c r="N144" s="104">
        <f t="shared" si="750"/>
        <v>20.473289803909655</v>
      </c>
      <c r="O144" s="104">
        <f t="shared" si="750"/>
        <v>17.942118108150741</v>
      </c>
      <c r="P144" s="104">
        <f t="shared" si="750"/>
        <v>56.073933943427974</v>
      </c>
      <c r="Q144" s="104">
        <f t="shared" si="750"/>
        <v>51.662241678151297</v>
      </c>
      <c r="R144" s="104">
        <f t="shared" si="750"/>
        <v>51.458268993412254</v>
      </c>
      <c r="S144" s="104">
        <f t="shared" si="750"/>
        <v>75.799351843813753</v>
      </c>
      <c r="T144" s="104">
        <f t="shared" si="750"/>
        <v>49.754218771186473</v>
      </c>
      <c r="U144" s="104">
        <f t="shared" si="750"/>
        <v>50.243870136257527</v>
      </c>
      <c r="V144" s="104">
        <f t="shared" si="750"/>
        <v>37.800823499664666</v>
      </c>
      <c r="W144" s="122">
        <f t="shared" si="750"/>
        <v>22.805296429795206</v>
      </c>
      <c r="Y144" s="224">
        <f t="shared" si="766"/>
        <v>0</v>
      </c>
      <c r="Z144" s="225">
        <f t="shared" si="766"/>
        <v>0</v>
      </c>
      <c r="AA144" s="225">
        <f t="shared" si="766"/>
        <v>0</v>
      </c>
      <c r="AB144" s="181" t="str">
        <f t="shared" si="767"/>
        <v>RER</v>
      </c>
      <c r="AC144" s="128">
        <f t="shared" si="752"/>
        <v>19.944670151471339</v>
      </c>
      <c r="AD144" s="128">
        <f t="shared" si="752"/>
        <v>20.410352568601844</v>
      </c>
      <c r="AE144" s="128">
        <f t="shared" si="752"/>
        <v>19.912154784230278</v>
      </c>
      <c r="AF144" s="128">
        <f t="shared" si="752"/>
        <v>23.709298257101135</v>
      </c>
      <c r="AG144" s="128">
        <f t="shared" si="752"/>
        <v>20.222665405982649</v>
      </c>
      <c r="AH144" s="128">
        <f t="shared" si="752"/>
        <v>19.88309139090865</v>
      </c>
      <c r="AI144" s="128">
        <f t="shared" si="752"/>
        <v>15.874658253895765</v>
      </c>
      <c r="AJ144" s="128">
        <f t="shared" si="752"/>
        <v>30.744049723042497</v>
      </c>
      <c r="AK144" s="128">
        <f t="shared" si="752"/>
        <v>38.284729200395915</v>
      </c>
      <c r="AL144" s="128">
        <f t="shared" si="752"/>
        <v>39.199335258048087</v>
      </c>
      <c r="AM144" s="128">
        <f t="shared" si="752"/>
        <v>38.247982381253621</v>
      </c>
      <c r="AN144" s="128">
        <f t="shared" si="752"/>
        <v>12.595792568801533</v>
      </c>
      <c r="AO144" s="128">
        <f t="shared" si="752"/>
        <v>38.850964277179408</v>
      </c>
      <c r="AP144" s="128">
        <f t="shared" si="752"/>
        <v>38.185679819707829</v>
      </c>
      <c r="AQ144" s="128">
        <f t="shared" si="752"/>
        <v>24.566617509442089</v>
      </c>
      <c r="AR144" s="129">
        <f t="shared" si="752"/>
        <v>35.495942195021257</v>
      </c>
      <c r="AT144" s="224">
        <f t="shared" si="768"/>
        <v>0.17</v>
      </c>
      <c r="AU144" s="225">
        <f t="shared" si="768"/>
        <v>0</v>
      </c>
      <c r="AV144" s="225">
        <f t="shared" si="768"/>
        <v>0.48571428571428577</v>
      </c>
      <c r="AW144" s="181" t="str">
        <f t="shared" si="769"/>
        <v>RER</v>
      </c>
      <c r="AX144" s="128">
        <f t="shared" si="754"/>
        <v>6.4975057483416805</v>
      </c>
      <c r="AY144" s="128">
        <f t="shared" si="754"/>
        <v>6.4139902502910147</v>
      </c>
      <c r="AZ144" s="128">
        <f t="shared" si="754"/>
        <v>6.213553054969422</v>
      </c>
      <c r="BA144" s="128">
        <f t="shared" si="754"/>
        <v>10.911299820319289</v>
      </c>
      <c r="BB144" s="128">
        <f t="shared" si="754"/>
        <v>6.2302561545795552</v>
      </c>
      <c r="BC144" s="128">
        <f t="shared" si="754"/>
        <v>6.1801468557491566</v>
      </c>
      <c r="BD144" s="128">
        <f t="shared" si="754"/>
        <v>21.076977145656031</v>
      </c>
      <c r="BE144" s="128">
        <f t="shared" si="754"/>
        <v>22.711415682887992</v>
      </c>
      <c r="BF144" s="128">
        <f t="shared" si="754"/>
        <v>12.660949504480707</v>
      </c>
      <c r="BG144" s="128">
        <f t="shared" si="754"/>
        <v>12.493918508379377</v>
      </c>
      <c r="BH144" s="128">
        <f t="shared" si="754"/>
        <v>12.109747217346319</v>
      </c>
      <c r="BI144" s="128">
        <f t="shared" si="754"/>
        <v>21.012847290789008</v>
      </c>
      <c r="BJ144" s="128">
        <f t="shared" si="754"/>
        <v>12.143153416566587</v>
      </c>
      <c r="BK144" s="128">
        <f t="shared" si="754"/>
        <v>12.026231719295655</v>
      </c>
      <c r="BL144" s="128">
        <f t="shared" si="754"/>
        <v>40.533381011920234</v>
      </c>
      <c r="BM144" s="129">
        <f t="shared" si="754"/>
        <v>34.405949022002346</v>
      </c>
      <c r="BO144" s="224">
        <f t="shared" si="770"/>
        <v>0.02</v>
      </c>
      <c r="BP144" s="225">
        <f t="shared" si="770"/>
        <v>0</v>
      </c>
      <c r="BQ144" s="225">
        <f t="shared" si="770"/>
        <v>3.5087719298245612E-2</v>
      </c>
      <c r="BR144" s="181" t="str">
        <f t="shared" si="771"/>
        <v>RER</v>
      </c>
      <c r="BS144" s="128">
        <f t="shared" si="756"/>
        <v>0.51581259483541531</v>
      </c>
      <c r="BT144" s="128">
        <f t="shared" si="756"/>
        <v>0.62125091112437902</v>
      </c>
      <c r="BU144" s="128">
        <f t="shared" si="756"/>
        <v>0.46319783106349677</v>
      </c>
      <c r="BV144" s="128">
        <f t="shared" si="756"/>
        <v>0.8002611614773496</v>
      </c>
      <c r="BW144" s="128">
        <f t="shared" si="756"/>
        <v>0.58565243008028334</v>
      </c>
      <c r="BX144" s="128">
        <f t="shared" si="756"/>
        <v>0.45756053494507687</v>
      </c>
      <c r="BY144" s="128">
        <f t="shared" si="756"/>
        <v>3.3169106186460908</v>
      </c>
      <c r="BZ144" s="128">
        <f t="shared" si="756"/>
        <v>4.6356900071733422</v>
      </c>
      <c r="CA144" s="128">
        <f t="shared" si="756"/>
        <v>0.98088952460505185</v>
      </c>
      <c r="CB144" s="128">
        <f t="shared" si="756"/>
        <v>1.1816399030443363</v>
      </c>
      <c r="CC144" s="128">
        <f t="shared" si="756"/>
        <v>0.88129729317963468</v>
      </c>
      <c r="CD144" s="128">
        <f t="shared" si="756"/>
        <v>1.3337686024622495</v>
      </c>
      <c r="CE144" s="128">
        <f t="shared" si="756"/>
        <v>1.1138879552507346</v>
      </c>
      <c r="CF144" s="128">
        <f t="shared" si="756"/>
        <v>0.87002270094279521</v>
      </c>
      <c r="CG144" s="128">
        <f t="shared" si="756"/>
        <v>4.6601541908332438</v>
      </c>
      <c r="CH144" s="129">
        <f t="shared" si="756"/>
        <v>6.0805626340176637</v>
      </c>
      <c r="CJ144" s="224">
        <f t="shared" si="726"/>
        <v>0.21586482798306408</v>
      </c>
      <c r="CK144" s="225">
        <f t="shared" si="726"/>
        <v>0.23814798833990888</v>
      </c>
      <c r="CL144" s="225">
        <f t="shared" si="726"/>
        <v>0.21586482798306408</v>
      </c>
      <c r="CM144" s="181" t="str">
        <f t="shared" si="726"/>
        <v>CA, US</v>
      </c>
      <c r="CN144" s="128" t="e">
        <f t="shared" ca="1" si="727"/>
        <v>#NAME?</v>
      </c>
      <c r="CO144" s="128" t="e">
        <f t="shared" ca="1" si="727"/>
        <v>#NAME?</v>
      </c>
      <c r="CP144" s="128" t="e">
        <f t="shared" ca="1" si="727"/>
        <v>#NAME?</v>
      </c>
      <c r="CQ144" s="128" t="e">
        <f t="shared" ca="1" si="727"/>
        <v>#NAME?</v>
      </c>
      <c r="CR144" s="128" t="e">
        <f t="shared" ca="1" si="727"/>
        <v>#NAME?</v>
      </c>
      <c r="CS144" s="128" t="e">
        <f t="shared" ca="1" si="727"/>
        <v>#NAME?</v>
      </c>
      <c r="CT144" s="128" t="e">
        <f t="shared" ca="1" si="727"/>
        <v>#NAME?</v>
      </c>
      <c r="CU144" s="128" t="e">
        <f t="shared" ca="1" si="727"/>
        <v>#NAME?</v>
      </c>
      <c r="CV144" s="128" t="e">
        <f t="shared" ca="1" si="727"/>
        <v>#NAME?</v>
      </c>
      <c r="CW144" s="128" t="e">
        <f t="shared" ca="1" si="727"/>
        <v>#NAME?</v>
      </c>
      <c r="CX144" s="128" t="e">
        <f t="shared" ca="1" si="727"/>
        <v>#NAME?</v>
      </c>
      <c r="CY144" s="128" t="e">
        <f t="shared" ca="1" si="727"/>
        <v>#NAME?</v>
      </c>
      <c r="CZ144" s="128" t="e">
        <f t="shared" ca="1" si="727"/>
        <v>#NAME?</v>
      </c>
      <c r="DA144" s="128" t="e">
        <f t="shared" ca="1" si="727"/>
        <v>#NAME?</v>
      </c>
      <c r="DB144" s="128" t="e">
        <f t="shared" ca="1" si="727"/>
        <v>#NAME?</v>
      </c>
      <c r="DC144" s="129" t="e">
        <f t="shared" ca="1" si="727"/>
        <v>#NAME?</v>
      </c>
      <c r="DE144" s="189">
        <f t="shared" si="778"/>
        <v>0.15</v>
      </c>
      <c r="DF144" s="173">
        <f t="shared" si="778"/>
        <v>0</v>
      </c>
      <c r="DG144" s="173">
        <f t="shared" si="778"/>
        <v>0.25862068965517243</v>
      </c>
      <c r="DH144" s="159" t="str">
        <f t="shared" si="778"/>
        <v>KR</v>
      </c>
      <c r="DI144" s="104">
        <f t="shared" si="772"/>
        <v>0.45365767199999996</v>
      </c>
      <c r="DJ144" s="104">
        <f t="shared" si="772"/>
        <v>0.44740032479999986</v>
      </c>
      <c r="DK144" s="104">
        <f t="shared" si="772"/>
        <v>0.40829190479999994</v>
      </c>
      <c r="DL144" s="104">
        <f t="shared" si="772"/>
        <v>0.65829247964999993</v>
      </c>
      <c r="DM144" s="104">
        <f t="shared" si="772"/>
        <v>0.42237093600000003</v>
      </c>
      <c r="DN144" s="104">
        <f t="shared" si="772"/>
        <v>0.40359889440000002</v>
      </c>
      <c r="DO144" s="104">
        <f t="shared" si="772"/>
        <v>1.70659096250225</v>
      </c>
      <c r="DP144" s="104">
        <f t="shared" si="772"/>
        <v>3.5620322486680727</v>
      </c>
      <c r="DQ144" s="104">
        <f t="shared" si="772"/>
        <v>0.85256355600000011</v>
      </c>
      <c r="DR144" s="104">
        <f t="shared" si="772"/>
        <v>0.83848452480000002</v>
      </c>
      <c r="DS144" s="104">
        <f t="shared" si="772"/>
        <v>0.76652503199999988</v>
      </c>
      <c r="DT144" s="104">
        <f t="shared" si="772"/>
        <v>1.0971541327499996</v>
      </c>
      <c r="DU144" s="104">
        <f t="shared" si="772"/>
        <v>0.79155442079999994</v>
      </c>
      <c r="DV144" s="104">
        <f t="shared" si="772"/>
        <v>0.75713901120000004</v>
      </c>
      <c r="DW144" s="104">
        <f t="shared" si="772"/>
        <v>2.3940526363767747</v>
      </c>
      <c r="DX144" s="122">
        <f t="shared" si="772"/>
        <v>3.4203442056726217</v>
      </c>
      <c r="DZ144" s="190" t="str">
        <f t="shared" si="734"/>
        <v>-</v>
      </c>
      <c r="EA144" s="183">
        <f t="shared" si="734"/>
        <v>0</v>
      </c>
      <c r="EB144" s="183">
        <f t="shared" si="734"/>
        <v>6.6590625324578406E-2</v>
      </c>
      <c r="EC144" s="181" t="str">
        <f>EC136</f>
        <v>RER</v>
      </c>
      <c r="ED144" s="128">
        <f t="shared" si="759"/>
        <v>31.735962649964442</v>
      </c>
      <c r="EE144" s="128">
        <f t="shared" si="759"/>
        <v>32.025497195338517</v>
      </c>
      <c r="EF144" s="128">
        <f t="shared" si="759"/>
        <v>30.887164828461266</v>
      </c>
      <c r="EG144" s="128">
        <f t="shared" si="759"/>
        <v>11.203892039580612</v>
      </c>
      <c r="EH144" s="128">
        <f t="shared" si="759"/>
        <v>31.568965651482429</v>
      </c>
      <c r="EI144" s="128">
        <f t="shared" si="759"/>
        <v>30.629626261456313</v>
      </c>
      <c r="EJ144" s="128">
        <f t="shared" si="759"/>
        <v>58.279006303692675</v>
      </c>
      <c r="EK144" s="128">
        <f t="shared" si="759"/>
        <v>84.215426041946031</v>
      </c>
      <c r="EL144" s="128">
        <f t="shared" si="759"/>
        <v>49.898044291668</v>
      </c>
      <c r="EM144" s="128">
        <f t="shared" si="759"/>
        <v>49.97062058662916</v>
      </c>
      <c r="EN144" s="128">
        <f t="shared" si="759"/>
        <v>48.2652903557698</v>
      </c>
      <c r="EO144" s="128">
        <f t="shared" si="759"/>
        <v>20.30556448014357</v>
      </c>
      <c r="EP144" s="128">
        <f t="shared" si="759"/>
        <v>49.055654858018549</v>
      </c>
      <c r="EQ144" s="128">
        <f t="shared" si="759"/>
        <v>47.799436555662091</v>
      </c>
      <c r="ER144" s="128">
        <f t="shared" si="759"/>
        <v>93.566316480453523</v>
      </c>
      <c r="ES144" s="129">
        <f t="shared" si="759"/>
        <v>123.21253700311449</v>
      </c>
      <c r="EU144" s="190" t="str">
        <f t="shared" si="737"/>
        <v>-</v>
      </c>
      <c r="EV144" s="183">
        <f t="shared" si="737"/>
        <v>0</v>
      </c>
      <c r="EW144" s="183">
        <f t="shared" si="737"/>
        <v>7.8815094243385508E-2</v>
      </c>
      <c r="EX144" s="181" t="str">
        <f>EX136</f>
        <v>RER</v>
      </c>
      <c r="EY144" s="128">
        <f t="shared" si="773"/>
        <v>244.50954480872309</v>
      </c>
      <c r="EZ144" s="128">
        <f t="shared" si="760"/>
        <v>244.86311350362917</v>
      </c>
      <c r="FA144" s="128">
        <f t="shared" si="760"/>
        <v>240.20051673690691</v>
      </c>
      <c r="FB144" s="128">
        <f t="shared" si="760"/>
        <v>74.298453301413787</v>
      </c>
      <c r="FC144" s="128">
        <f t="shared" si="760"/>
        <v>241.68121497126646</v>
      </c>
      <c r="FD144" s="128">
        <f t="shared" si="760"/>
        <v>240.28817189107991</v>
      </c>
      <c r="FE144" s="128">
        <f t="shared" si="760"/>
        <v>296.59112632655319</v>
      </c>
      <c r="FF144" s="128">
        <f t="shared" si="760"/>
        <v>706.29489852580878</v>
      </c>
      <c r="FG144" s="128">
        <f t="shared" si="760"/>
        <v>333.69983026235116</v>
      </c>
      <c r="FH144" s="128">
        <f t="shared" si="760"/>
        <v>334.64597305882239</v>
      </c>
      <c r="FI144" s="128">
        <f t="shared" si="760"/>
        <v>326.89333530943975</v>
      </c>
      <c r="FJ144" s="128">
        <f t="shared" si="760"/>
        <v>137.54549562878952</v>
      </c>
      <c r="FK144" s="128">
        <f t="shared" si="760"/>
        <v>329.61782756926414</v>
      </c>
      <c r="FL144" s="128">
        <f t="shared" si="760"/>
        <v>326.61186650390516</v>
      </c>
      <c r="FM144" s="128">
        <f t="shared" si="760"/>
        <v>419.05702876817776</v>
      </c>
      <c r="FN144" s="129">
        <f t="shared" si="760"/>
        <v>796.99181985004498</v>
      </c>
      <c r="FP144" s="189">
        <f t="shared" si="779"/>
        <v>0.06</v>
      </c>
      <c r="FQ144" s="173">
        <f t="shared" si="779"/>
        <v>0</v>
      </c>
      <c r="FR144" s="173">
        <f t="shared" si="779"/>
        <v>0.1714285714285714</v>
      </c>
      <c r="FS144" s="159" t="str">
        <f t="shared" si="779"/>
        <v>KR</v>
      </c>
      <c r="FT144" s="104">
        <f t="shared" si="774"/>
        <v>1.0901689344000001</v>
      </c>
      <c r="FU144" s="104">
        <f t="shared" si="774"/>
        <v>1.0728646656</v>
      </c>
      <c r="FV144" s="104">
        <f t="shared" si="774"/>
        <v>0.98288246784000011</v>
      </c>
      <c r="FW144" s="104">
        <f t="shared" si="774"/>
        <v>1.5082833292800002</v>
      </c>
      <c r="FX144" s="104">
        <f t="shared" si="774"/>
        <v>1.0140301516799999</v>
      </c>
      <c r="FY144" s="104">
        <f t="shared" si="774"/>
        <v>0.97249990656000007</v>
      </c>
      <c r="FZ144" s="104">
        <f t="shared" si="774"/>
        <v>3.1409625584575633</v>
      </c>
      <c r="GA144" s="104">
        <f t="shared" si="774"/>
        <v>6.5457780091690072</v>
      </c>
      <c r="GB144" s="104">
        <f t="shared" si="774"/>
        <v>2.01421688832</v>
      </c>
      <c r="GC144" s="104">
        <f t="shared" si="774"/>
        <v>1.98306920448</v>
      </c>
      <c r="GD144" s="104">
        <f t="shared" si="774"/>
        <v>1.8169482240000001</v>
      </c>
      <c r="GE144" s="104">
        <f t="shared" si="774"/>
        <v>0.70386555366400005</v>
      </c>
      <c r="GF144" s="104">
        <f t="shared" si="774"/>
        <v>1.8757827379200003</v>
      </c>
      <c r="GG144" s="104">
        <f t="shared" si="774"/>
        <v>1.7961831014400003</v>
      </c>
      <c r="GH144" s="104">
        <f t="shared" si="774"/>
        <v>4.4085124282306474</v>
      </c>
      <c r="GI144" s="122">
        <f t="shared" si="774"/>
        <v>6.284468059513328</v>
      </c>
      <c r="GK144" s="190" t="str">
        <f t="shared" si="740"/>
        <v>-</v>
      </c>
      <c r="GL144" s="183">
        <f t="shared" si="740"/>
        <v>0</v>
      </c>
      <c r="GM144" s="183">
        <f t="shared" si="740"/>
        <v>6.6590625324578406E-2</v>
      </c>
      <c r="GN144" s="181" t="str">
        <f>GN136</f>
        <v>RER</v>
      </c>
      <c r="GO144" s="128">
        <f t="shared" si="775"/>
        <v>40.347354475750244</v>
      </c>
      <c r="GP144" s="128">
        <f t="shared" si="763"/>
        <v>40.566633576161927</v>
      </c>
      <c r="GQ144" s="128">
        <f t="shared" si="763"/>
        <v>39.250958973691809</v>
      </c>
      <c r="GR144" s="128">
        <f t="shared" si="763"/>
        <v>2.8524556311886835</v>
      </c>
      <c r="GS144" s="128">
        <f t="shared" si="763"/>
        <v>39.689517174515188</v>
      </c>
      <c r="GT144" s="128">
        <f t="shared" si="763"/>
        <v>39.250958973691809</v>
      </c>
      <c r="GU144" s="128">
        <f t="shared" si="763"/>
        <v>58.844483700822856</v>
      </c>
      <c r="GV144" s="128">
        <f t="shared" si="763"/>
        <v>56.060185275787475</v>
      </c>
      <c r="GW144" s="128">
        <f t="shared" si="763"/>
        <v>59.64391531197861</v>
      </c>
      <c r="GX144" s="128">
        <f t="shared" si="763"/>
        <v>59.863194412390307</v>
      </c>
      <c r="GY144" s="128">
        <f t="shared" si="763"/>
        <v>58.328240709508506</v>
      </c>
      <c r="GZ144" s="128">
        <f t="shared" si="763"/>
        <v>10.187341539959583</v>
      </c>
      <c r="HA144" s="128">
        <f t="shared" si="763"/>
        <v>58.986078010743562</v>
      </c>
      <c r="HB144" s="128">
        <f t="shared" si="763"/>
        <v>58.108961609096809</v>
      </c>
      <c r="HC144" s="128">
        <f t="shared" si="763"/>
        <v>83.419968900718644</v>
      </c>
      <c r="HD144" s="129">
        <f t="shared" si="763"/>
        <v>73.533274942151252</v>
      </c>
      <c r="HF144" s="190" t="str">
        <f t="shared" si="743"/>
        <v>-</v>
      </c>
      <c r="HG144" s="183">
        <f t="shared" si="743"/>
        <v>0</v>
      </c>
      <c r="HH144" s="183">
        <f t="shared" si="743"/>
        <v>7.8815094243385508E-2</v>
      </c>
      <c r="HI144" s="181" t="str">
        <f>HI136</f>
        <v>RER</v>
      </c>
      <c r="HJ144" s="128">
        <f t="shared" si="776"/>
        <v>11.632054355319436</v>
      </c>
      <c r="HK144" s="128">
        <f t="shared" si="764"/>
        <v>11.479096846576976</v>
      </c>
      <c r="HL144" s="128">
        <f t="shared" si="764"/>
        <v>11.792295554954395</v>
      </c>
      <c r="HM144" s="128">
        <f t="shared" si="764"/>
        <v>10.743444066434671</v>
      </c>
      <c r="HN144" s="128">
        <f t="shared" si="764"/>
        <v>11.632054355319436</v>
      </c>
      <c r="HO144" s="128">
        <f t="shared" si="764"/>
        <v>11.799579245846891</v>
      </c>
      <c r="HP144" s="128">
        <f t="shared" si="764"/>
        <v>24.587764611038569</v>
      </c>
      <c r="HQ144" s="128">
        <f t="shared" si="764"/>
        <v>24.181690014741893</v>
      </c>
      <c r="HR144" s="128">
        <f t="shared" si="764"/>
        <v>19.025000611204984</v>
      </c>
      <c r="HS144" s="128">
        <f t="shared" si="764"/>
        <v>19.017716920312491</v>
      </c>
      <c r="HT144" s="128">
        <f t="shared" si="764"/>
        <v>19.338199319582408</v>
      </c>
      <c r="HU144" s="128">
        <f t="shared" si="764"/>
        <v>10.743444066434671</v>
      </c>
      <c r="HV144" s="128">
        <f t="shared" si="764"/>
        <v>19.025000611204984</v>
      </c>
      <c r="HW144" s="128">
        <f t="shared" si="764"/>
        <v>19.338199319582408</v>
      </c>
      <c r="HX144" s="128">
        <f t="shared" si="764"/>
        <v>29.768728282863307</v>
      </c>
      <c r="HY144" s="129">
        <f t="shared" si="764"/>
        <v>28.33610013618388</v>
      </c>
      <c r="IA144" s="190" t="str">
        <f t="shared" si="746"/>
        <v>-</v>
      </c>
      <c r="IB144" s="183">
        <f t="shared" si="746"/>
        <v>0</v>
      </c>
      <c r="IC144" s="183">
        <f t="shared" si="746"/>
        <v>7.8815094243385508E-2</v>
      </c>
      <c r="ID144" s="181" t="str">
        <f>ID136</f>
        <v>RER</v>
      </c>
      <c r="IE144" s="104">
        <f t="shared" si="777"/>
        <v>8.1140316542428632</v>
      </c>
      <c r="IF144" s="104">
        <f t="shared" si="765"/>
        <v>8.1723011813828474</v>
      </c>
      <c r="IG144" s="104">
        <f t="shared" si="765"/>
        <v>7.8882372365754216</v>
      </c>
      <c r="IH144" s="104">
        <f t="shared" si="765"/>
        <v>0</v>
      </c>
      <c r="II144" s="104">
        <f t="shared" si="765"/>
        <v>8.0266273635328869</v>
      </c>
      <c r="IJ144" s="104">
        <f t="shared" si="765"/>
        <v>7.8226840185429403</v>
      </c>
      <c r="IK144" s="104">
        <f t="shared" si="765"/>
        <v>10.40839428537976</v>
      </c>
      <c r="IL144" s="104">
        <f t="shared" si="765"/>
        <v>11.633099858170494</v>
      </c>
      <c r="IM144" s="104">
        <f t="shared" si="765"/>
        <v>13.489395532906448</v>
      </c>
      <c r="IN144" s="104">
        <f t="shared" si="765"/>
        <v>13.642353041648906</v>
      </c>
      <c r="IO144" s="104">
        <f t="shared" si="765"/>
        <v>13.02323931578657</v>
      </c>
      <c r="IP144" s="104">
        <f t="shared" si="765"/>
        <v>0</v>
      </c>
      <c r="IQ144" s="104">
        <f t="shared" si="765"/>
        <v>13.343721715056487</v>
      </c>
      <c r="IR144" s="104">
        <f t="shared" si="765"/>
        <v>12.892132879721604</v>
      </c>
      <c r="IS144" s="104">
        <f t="shared" si="765"/>
        <v>18.172808776782713</v>
      </c>
      <c r="IT144" s="104">
        <f t="shared" si="765"/>
        <v>17.887001915603463</v>
      </c>
    </row>
    <row r="145" spans="4:254" x14ac:dyDescent="0.2">
      <c r="D145" s="204"/>
      <c r="E145" s="209"/>
      <c r="F145" s="209"/>
      <c r="G145" s="157"/>
      <c r="H145" s="161" t="str">
        <f>K3</f>
        <v>HU</v>
      </c>
      <c r="I145" s="161"/>
      <c r="J145" s="161"/>
      <c r="K145" s="161"/>
      <c r="L145" s="161"/>
      <c r="M145" s="161"/>
      <c r="N145" s="161"/>
      <c r="O145" s="161"/>
      <c r="P145" s="161"/>
      <c r="Q145" s="161"/>
      <c r="R145" s="161"/>
      <c r="S145" s="161"/>
      <c r="T145" s="161"/>
      <c r="U145" s="161"/>
      <c r="V145" s="161"/>
      <c r="W145" s="162"/>
      <c r="Y145" s="204"/>
      <c r="Z145" s="209"/>
      <c r="AA145" s="209"/>
      <c r="AB145" s="221"/>
      <c r="AC145" s="161" t="str">
        <f>H145</f>
        <v>HU</v>
      </c>
      <c r="AD145" s="161"/>
      <c r="AE145" s="161"/>
      <c r="AF145" s="161"/>
      <c r="AG145" s="161"/>
      <c r="AH145" s="161"/>
      <c r="AI145" s="161"/>
      <c r="AJ145" s="161"/>
      <c r="AK145" s="161"/>
      <c r="AL145" s="161"/>
      <c r="AM145" s="161"/>
      <c r="AN145" s="161"/>
      <c r="AO145" s="161"/>
      <c r="AP145" s="161"/>
      <c r="AQ145" s="161"/>
      <c r="AR145" s="162"/>
      <c r="AT145" s="204"/>
      <c r="AU145" s="209"/>
      <c r="AV145" s="209"/>
      <c r="AW145" s="221"/>
      <c r="AX145" s="161" t="str">
        <f>AC145</f>
        <v>HU</v>
      </c>
      <c r="AY145" s="161"/>
      <c r="AZ145" s="161"/>
      <c r="BA145" s="161"/>
      <c r="BB145" s="161"/>
      <c r="BC145" s="161"/>
      <c r="BD145" s="161"/>
      <c r="BE145" s="161"/>
      <c r="BF145" s="161"/>
      <c r="BG145" s="161"/>
      <c r="BH145" s="161"/>
      <c r="BI145" s="161"/>
      <c r="BJ145" s="161"/>
      <c r="BK145" s="161"/>
      <c r="BL145" s="161"/>
      <c r="BM145" s="162"/>
      <c r="BO145" s="204"/>
      <c r="BP145" s="209"/>
      <c r="BQ145" s="209"/>
      <c r="BR145" s="221"/>
      <c r="BS145" s="161" t="str">
        <f>AX145</f>
        <v>HU</v>
      </c>
      <c r="BT145" s="161"/>
      <c r="BU145" s="161"/>
      <c r="BV145" s="161"/>
      <c r="BW145" s="161"/>
      <c r="BX145" s="161"/>
      <c r="BY145" s="161"/>
      <c r="BZ145" s="161"/>
      <c r="CA145" s="161"/>
      <c r="CB145" s="161"/>
      <c r="CC145" s="161"/>
      <c r="CD145" s="161"/>
      <c r="CE145" s="161"/>
      <c r="CF145" s="161"/>
      <c r="CG145" s="161"/>
      <c r="CH145" s="162"/>
      <c r="CJ145" s="204"/>
      <c r="CK145" s="209"/>
      <c r="CL145" s="209"/>
      <c r="CM145" s="221"/>
      <c r="CN145" s="161" t="str">
        <f>AE3</f>
        <v>NV, US</v>
      </c>
      <c r="CO145" s="161"/>
      <c r="CP145" s="161"/>
      <c r="CQ145" s="161"/>
      <c r="CR145" s="161"/>
      <c r="CS145" s="161"/>
      <c r="CT145" s="161"/>
      <c r="CU145" s="161"/>
      <c r="CV145" s="161"/>
      <c r="CW145" s="161"/>
      <c r="CX145" s="161"/>
      <c r="CY145" s="161"/>
      <c r="CZ145" s="161"/>
      <c r="DA145" s="161"/>
      <c r="DB145" s="161"/>
      <c r="DC145" s="162"/>
      <c r="DE145" s="190">
        <f t="shared" si="778"/>
        <v>0.1</v>
      </c>
      <c r="DF145" s="183">
        <f t="shared" si="778"/>
        <v>0</v>
      </c>
      <c r="DG145" s="183">
        <f t="shared" si="778"/>
        <v>0.17241379310344829</v>
      </c>
      <c r="DH145" s="181" t="str">
        <f t="shared" si="778"/>
        <v>RER</v>
      </c>
      <c r="DI145" s="128">
        <f t="shared" si="772"/>
        <v>0.45365767199999996</v>
      </c>
      <c r="DJ145" s="128">
        <f t="shared" si="772"/>
        <v>0.44740032479999986</v>
      </c>
      <c r="DK145" s="128">
        <f t="shared" si="772"/>
        <v>0.40829190479999994</v>
      </c>
      <c r="DL145" s="128">
        <f t="shared" si="772"/>
        <v>0.65829247964999993</v>
      </c>
      <c r="DM145" s="128">
        <f t="shared" si="772"/>
        <v>0.42237093600000003</v>
      </c>
      <c r="DN145" s="128">
        <f t="shared" si="772"/>
        <v>0.40359889440000002</v>
      </c>
      <c r="DO145" s="128">
        <f t="shared" si="772"/>
        <v>1.70659096250225</v>
      </c>
      <c r="DP145" s="128">
        <f t="shared" si="772"/>
        <v>3.5620322486680727</v>
      </c>
      <c r="DQ145" s="128">
        <f t="shared" si="772"/>
        <v>0.85256355600000011</v>
      </c>
      <c r="DR145" s="128">
        <f t="shared" si="772"/>
        <v>0.83848452480000002</v>
      </c>
      <c r="DS145" s="128">
        <f t="shared" si="772"/>
        <v>0.76652503199999988</v>
      </c>
      <c r="DT145" s="128">
        <f t="shared" si="772"/>
        <v>1.0971541327499996</v>
      </c>
      <c r="DU145" s="128">
        <f t="shared" si="772"/>
        <v>0.79155442079999994</v>
      </c>
      <c r="DV145" s="128">
        <f t="shared" si="772"/>
        <v>0.75713901120000004</v>
      </c>
      <c r="DW145" s="128">
        <f t="shared" si="772"/>
        <v>2.3940526363767747</v>
      </c>
      <c r="DX145" s="129">
        <f t="shared" si="772"/>
        <v>3.4203442056726217</v>
      </c>
      <c r="DZ145" s="204"/>
      <c r="EA145" s="209"/>
      <c r="EB145" s="209"/>
      <c r="EC145" s="157"/>
      <c r="ED145" s="161" t="str">
        <f>CN156</f>
        <v>Japan</v>
      </c>
      <c r="EE145" s="161"/>
      <c r="EF145" s="161"/>
      <c r="EG145" s="161"/>
      <c r="EH145" s="161"/>
      <c r="EI145" s="161"/>
      <c r="EJ145" s="161"/>
      <c r="EK145" s="161"/>
      <c r="EL145" s="161"/>
      <c r="EM145" s="161"/>
      <c r="EN145" s="161"/>
      <c r="EO145" s="161"/>
      <c r="EP145" s="161"/>
      <c r="EQ145" s="161"/>
      <c r="ER145" s="161"/>
      <c r="ES145" s="162"/>
      <c r="EU145" s="204"/>
      <c r="EV145" s="209"/>
      <c r="EW145" s="209"/>
      <c r="EX145" s="157"/>
      <c r="EY145" s="161" t="str">
        <f>CM99</f>
        <v>NV, US</v>
      </c>
      <c r="EZ145" s="161"/>
      <c r="FA145" s="161"/>
      <c r="FB145" s="161"/>
      <c r="FC145" s="161"/>
      <c r="FD145" s="161"/>
      <c r="FE145" s="161"/>
      <c r="FF145" s="161"/>
      <c r="FG145" s="161"/>
      <c r="FH145" s="161"/>
      <c r="FI145" s="161"/>
      <c r="FJ145" s="161"/>
      <c r="FK145" s="161"/>
      <c r="FL145" s="161"/>
      <c r="FM145" s="161"/>
      <c r="FN145" s="162"/>
      <c r="FP145" s="190">
        <f t="shared" si="779"/>
        <v>0</v>
      </c>
      <c r="FQ145" s="183">
        <f t="shared" si="779"/>
        <v>0</v>
      </c>
      <c r="FR145" s="183">
        <f t="shared" si="779"/>
        <v>0</v>
      </c>
      <c r="FS145" s="181" t="str">
        <f t="shared" si="779"/>
        <v>RER</v>
      </c>
      <c r="FT145" s="128">
        <f t="shared" si="774"/>
        <v>1.0901689344000001</v>
      </c>
      <c r="FU145" s="128">
        <f t="shared" si="774"/>
        <v>1.0728646656</v>
      </c>
      <c r="FV145" s="128">
        <f t="shared" si="774"/>
        <v>0.98288246784000011</v>
      </c>
      <c r="FW145" s="128">
        <f t="shared" si="774"/>
        <v>1.5082833292800002</v>
      </c>
      <c r="FX145" s="128">
        <f t="shared" si="774"/>
        <v>1.0140301516799999</v>
      </c>
      <c r="FY145" s="128">
        <f t="shared" si="774"/>
        <v>0.97249990656000007</v>
      </c>
      <c r="FZ145" s="128">
        <f t="shared" si="774"/>
        <v>3.1409625584575633</v>
      </c>
      <c r="GA145" s="128">
        <f t="shared" si="774"/>
        <v>6.5457780091690072</v>
      </c>
      <c r="GB145" s="128">
        <f t="shared" si="774"/>
        <v>2.01421688832</v>
      </c>
      <c r="GC145" s="128">
        <f t="shared" si="774"/>
        <v>1.98306920448</v>
      </c>
      <c r="GD145" s="128">
        <f t="shared" si="774"/>
        <v>1.8169482240000001</v>
      </c>
      <c r="GE145" s="128">
        <f t="shared" si="774"/>
        <v>0.70386555366400005</v>
      </c>
      <c r="GF145" s="128">
        <f t="shared" si="774"/>
        <v>1.8757827379200003</v>
      </c>
      <c r="GG145" s="128">
        <f t="shared" si="774"/>
        <v>1.7961831014400003</v>
      </c>
      <c r="GH145" s="128">
        <f t="shared" si="774"/>
        <v>4.4085124282306474</v>
      </c>
      <c r="GI145" s="129">
        <f t="shared" si="774"/>
        <v>6.284468059513328</v>
      </c>
      <c r="GK145" s="204"/>
      <c r="GL145" s="209"/>
      <c r="GM145" s="209"/>
      <c r="GN145" s="157"/>
      <c r="GO145" s="161" t="str">
        <f>ED145</f>
        <v>Japan</v>
      </c>
      <c r="GP145" s="161"/>
      <c r="GQ145" s="161"/>
      <c r="GR145" s="161"/>
      <c r="GS145" s="161"/>
      <c r="GT145" s="161"/>
      <c r="GU145" s="161"/>
      <c r="GV145" s="161"/>
      <c r="GW145" s="161"/>
      <c r="GX145" s="161"/>
      <c r="GY145" s="161"/>
      <c r="GZ145" s="161"/>
      <c r="HA145" s="161"/>
      <c r="HB145" s="161"/>
      <c r="HC145" s="161"/>
      <c r="HD145" s="162"/>
      <c r="HF145" s="204"/>
      <c r="HG145" s="209"/>
      <c r="HH145" s="209"/>
      <c r="HI145" s="157"/>
      <c r="HJ145" s="161" t="str">
        <f>EY145</f>
        <v>NV, US</v>
      </c>
      <c r="HK145" s="161"/>
      <c r="HL145" s="161"/>
      <c r="HM145" s="161"/>
      <c r="HN145" s="161"/>
      <c r="HO145" s="161"/>
      <c r="HP145" s="161"/>
      <c r="HQ145" s="161"/>
      <c r="HR145" s="161"/>
      <c r="HS145" s="161"/>
      <c r="HT145" s="161"/>
      <c r="HU145" s="161"/>
      <c r="HV145" s="161"/>
      <c r="HW145" s="161"/>
      <c r="HX145" s="161"/>
      <c r="HY145" s="162"/>
      <c r="IA145" s="204"/>
      <c r="IB145" s="209"/>
      <c r="IC145" s="209"/>
      <c r="ID145" s="157"/>
      <c r="IE145" s="161" t="str">
        <f>HJ145</f>
        <v>NV, US</v>
      </c>
      <c r="IF145" s="161"/>
      <c r="IG145" s="161"/>
      <c r="IH145" s="161"/>
      <c r="II145" s="161"/>
      <c r="IJ145" s="161"/>
      <c r="IK145" s="161"/>
      <c r="IL145" s="161"/>
      <c r="IM145" s="161"/>
      <c r="IN145" s="161"/>
      <c r="IO145" s="161"/>
      <c r="IP145" s="161"/>
      <c r="IQ145" s="161"/>
      <c r="IR145" s="161"/>
      <c r="IS145" s="161"/>
      <c r="IT145" s="162"/>
    </row>
    <row r="146" spans="4:254" x14ac:dyDescent="0.2">
      <c r="D146" s="120"/>
      <c r="G146" s="159" t="str">
        <f>G138</f>
        <v>Sea (km)</v>
      </c>
      <c r="H146" s="170" t="str">
        <f>H138</f>
        <v>BEV-100 PC</v>
      </c>
      <c r="I146" s="170"/>
      <c r="J146" s="170"/>
      <c r="K146" s="170"/>
      <c r="L146" s="170"/>
      <c r="M146" s="170"/>
      <c r="N146" s="170"/>
      <c r="O146" s="170"/>
      <c r="P146" s="170" t="str">
        <f>P138</f>
        <v>BEV-200 PC</v>
      </c>
      <c r="Q146" s="170"/>
      <c r="R146" s="170"/>
      <c r="S146" s="170"/>
      <c r="T146" s="170"/>
      <c r="U146" s="170"/>
      <c r="V146" s="170"/>
      <c r="W146" s="171"/>
      <c r="Y146" s="120"/>
      <c r="AB146" s="179" t="str">
        <f>G146</f>
        <v>Sea (km)</v>
      </c>
      <c r="AC146" s="170" t="str">
        <f>H146</f>
        <v>BEV-100 PC</v>
      </c>
      <c r="AD146" s="170"/>
      <c r="AE146" s="170"/>
      <c r="AF146" s="170"/>
      <c r="AG146" s="170"/>
      <c r="AH146" s="170"/>
      <c r="AI146" s="170"/>
      <c r="AJ146" s="170"/>
      <c r="AK146" s="170" t="str">
        <f>P146</f>
        <v>BEV-200 PC</v>
      </c>
      <c r="AL146" s="170"/>
      <c r="AM146" s="170"/>
      <c r="AN146" s="170"/>
      <c r="AO146" s="170"/>
      <c r="AP146" s="170"/>
      <c r="AQ146" s="170"/>
      <c r="AR146" s="171"/>
      <c r="AT146" s="120"/>
      <c r="AW146" s="179" t="str">
        <f>AB146</f>
        <v>Sea (km)</v>
      </c>
      <c r="AX146" s="170" t="str">
        <f>AC146</f>
        <v>BEV-100 PC</v>
      </c>
      <c r="AY146" s="170"/>
      <c r="AZ146" s="170"/>
      <c r="BA146" s="170"/>
      <c r="BB146" s="170"/>
      <c r="BC146" s="170"/>
      <c r="BD146" s="170"/>
      <c r="BE146" s="170"/>
      <c r="BF146" s="170" t="str">
        <f>AK146</f>
        <v>BEV-200 PC</v>
      </c>
      <c r="BG146" s="170"/>
      <c r="BH146" s="170"/>
      <c r="BI146" s="170"/>
      <c r="BJ146" s="170"/>
      <c r="BK146" s="170"/>
      <c r="BL146" s="170"/>
      <c r="BM146" s="171"/>
      <c r="BO146" s="120"/>
      <c r="BR146" s="179" t="str">
        <f>AW146</f>
        <v>Sea (km)</v>
      </c>
      <c r="BS146" s="170" t="str">
        <f>AX146</f>
        <v>BEV-100 PC</v>
      </c>
      <c r="BT146" s="170"/>
      <c r="BU146" s="170"/>
      <c r="BV146" s="170"/>
      <c r="BW146" s="170"/>
      <c r="BX146" s="170"/>
      <c r="BY146" s="170"/>
      <c r="BZ146" s="170"/>
      <c r="CA146" s="170" t="str">
        <f>BF146</f>
        <v>BEV-200 PC</v>
      </c>
      <c r="CB146" s="170"/>
      <c r="CC146" s="170"/>
      <c r="CD146" s="170"/>
      <c r="CE146" s="170"/>
      <c r="CF146" s="170"/>
      <c r="CG146" s="170"/>
      <c r="CH146" s="171"/>
      <c r="CJ146" s="120"/>
      <c r="CM146" s="179" t="str">
        <f>CM135</f>
        <v>Sea (km)</v>
      </c>
      <c r="CN146" s="170" t="str">
        <f>CN135</f>
        <v>BEV-100 PC</v>
      </c>
      <c r="CO146" s="170"/>
      <c r="CP146" s="170"/>
      <c r="CQ146" s="170"/>
      <c r="CR146" s="170"/>
      <c r="CS146" s="170"/>
      <c r="CT146" s="170"/>
      <c r="CU146" s="170"/>
      <c r="CV146" s="170" t="str">
        <f>CV135</f>
        <v>BEV-200 PC</v>
      </c>
      <c r="CW146" s="170"/>
      <c r="CX146" s="170"/>
      <c r="CY146" s="170"/>
      <c r="CZ146" s="170"/>
      <c r="DA146" s="170"/>
      <c r="DB146" s="170"/>
      <c r="DC146" s="171"/>
      <c r="DE146" s="120"/>
      <c r="DH146" s="159"/>
      <c r="DI146" s="170" t="str">
        <f>DI105</f>
        <v>CN</v>
      </c>
      <c r="DJ146" s="170"/>
      <c r="DK146" s="170"/>
      <c r="DL146" s="170"/>
      <c r="DM146" s="170"/>
      <c r="DN146" s="170"/>
      <c r="DO146" s="170"/>
      <c r="DP146" s="170"/>
      <c r="DQ146" s="170"/>
      <c r="DR146" s="170"/>
      <c r="DS146" s="170"/>
      <c r="DT146" s="170"/>
      <c r="DU146" s="170"/>
      <c r="DV146" s="170"/>
      <c r="DW146" s="170"/>
      <c r="DX146" s="171"/>
      <c r="DY146" s="186"/>
      <c r="DZ146" s="120"/>
      <c r="EC146" s="159" t="str">
        <f>EC138</f>
        <v>Sea (km)</v>
      </c>
      <c r="ED146" s="170" t="str">
        <f>ED138</f>
        <v>BEV-100 PC</v>
      </c>
      <c r="EE146" s="170"/>
      <c r="EF146" s="170"/>
      <c r="EG146" s="170"/>
      <c r="EH146" s="170"/>
      <c r="EI146" s="170"/>
      <c r="EJ146" s="170"/>
      <c r="EK146" s="170"/>
      <c r="EL146" s="170" t="str">
        <f>EL138</f>
        <v>BEV-200 PC</v>
      </c>
      <c r="EM146" s="170"/>
      <c r="EN146" s="170"/>
      <c r="EO146" s="170"/>
      <c r="EP146" s="170"/>
      <c r="EQ146" s="170"/>
      <c r="ER146" s="170"/>
      <c r="ES146" s="171"/>
      <c r="EU146" s="120"/>
      <c r="EX146" s="159" t="str">
        <f>EX138</f>
        <v>Sea (km)</v>
      </c>
      <c r="EY146" s="170" t="str">
        <f>EY138</f>
        <v>BEV-100 PC</v>
      </c>
      <c r="EZ146" s="170"/>
      <c r="FA146" s="170"/>
      <c r="FB146" s="170"/>
      <c r="FC146" s="170"/>
      <c r="FD146" s="170"/>
      <c r="FE146" s="170"/>
      <c r="FF146" s="170"/>
      <c r="FG146" s="170" t="str">
        <f>FG138</f>
        <v>BEV-200 PC</v>
      </c>
      <c r="FH146" s="170"/>
      <c r="FI146" s="170"/>
      <c r="FJ146" s="170"/>
      <c r="FK146" s="170"/>
      <c r="FL146" s="170"/>
      <c r="FM146" s="170"/>
      <c r="FN146" s="171"/>
      <c r="FP146" s="204"/>
      <c r="FQ146" s="209"/>
      <c r="FR146" s="209"/>
      <c r="FS146" s="157"/>
      <c r="FT146" s="161" t="str">
        <f>DI146</f>
        <v>CN</v>
      </c>
      <c r="FU146" s="161"/>
      <c r="FV146" s="161"/>
      <c r="FW146" s="161"/>
      <c r="FX146" s="161"/>
      <c r="FY146" s="161"/>
      <c r="FZ146" s="161"/>
      <c r="GA146" s="161"/>
      <c r="GB146" s="161"/>
      <c r="GC146" s="161"/>
      <c r="GD146" s="161"/>
      <c r="GE146" s="161"/>
      <c r="GF146" s="161"/>
      <c r="GG146" s="161"/>
      <c r="GH146" s="161"/>
      <c r="GI146" s="162"/>
      <c r="GK146" s="120"/>
      <c r="GN146" s="159" t="str">
        <f>GN138</f>
        <v>Sea (km)</v>
      </c>
      <c r="GO146" s="170" t="str">
        <f>GO138</f>
        <v>BEV-100 PC</v>
      </c>
      <c r="GP146" s="170"/>
      <c r="GQ146" s="170"/>
      <c r="GR146" s="170"/>
      <c r="GS146" s="170"/>
      <c r="GT146" s="170"/>
      <c r="GU146" s="170"/>
      <c r="GV146" s="170"/>
      <c r="GW146" s="170" t="str">
        <f>GW138</f>
        <v>BEV-200 PC</v>
      </c>
      <c r="GX146" s="170"/>
      <c r="GY146" s="170"/>
      <c r="GZ146" s="170"/>
      <c r="HA146" s="170"/>
      <c r="HB146" s="170"/>
      <c r="HC146" s="170"/>
      <c r="HD146" s="171"/>
      <c r="HF146" s="120"/>
      <c r="HI146" s="159" t="str">
        <f>HI138</f>
        <v>Sea (km)</v>
      </c>
      <c r="HJ146" s="170" t="str">
        <f>HJ138</f>
        <v>BEV-100 PC</v>
      </c>
      <c r="HK146" s="170"/>
      <c r="HL146" s="170"/>
      <c r="HM146" s="170"/>
      <c r="HN146" s="170"/>
      <c r="HO146" s="170"/>
      <c r="HP146" s="170"/>
      <c r="HQ146" s="170"/>
      <c r="HR146" s="170" t="str">
        <f>HR138</f>
        <v>BEV-200 PC</v>
      </c>
      <c r="HS146" s="170"/>
      <c r="HT146" s="170"/>
      <c r="HU146" s="170"/>
      <c r="HV146" s="170"/>
      <c r="HW146" s="170"/>
      <c r="HX146" s="170"/>
      <c r="HY146" s="171"/>
      <c r="IA146" s="120"/>
      <c r="ID146" s="159" t="str">
        <f>ID138</f>
        <v>Sea (km)</v>
      </c>
      <c r="IE146" s="170" t="str">
        <f>IE138</f>
        <v>BEV-100 PC</v>
      </c>
      <c r="IF146" s="170"/>
      <c r="IG146" s="170"/>
      <c r="IH146" s="170"/>
      <c r="II146" s="170"/>
      <c r="IJ146" s="170"/>
      <c r="IK146" s="170"/>
      <c r="IL146" s="170"/>
      <c r="IM146" s="170" t="str">
        <f>IM138</f>
        <v>BEV-200 PC</v>
      </c>
      <c r="IN146" s="170"/>
      <c r="IO146" s="170"/>
      <c r="IP146" s="170"/>
      <c r="IQ146" s="170"/>
      <c r="IR146" s="170"/>
      <c r="IS146" s="170"/>
      <c r="IT146" s="171"/>
    </row>
    <row r="147" spans="4:254" x14ac:dyDescent="0.2">
      <c r="D147" s="163" t="str">
        <f>D139</f>
        <v>BAU</v>
      </c>
      <c r="E147" s="159" t="str">
        <f t="shared" ref="E147:F147" si="780">E139</f>
        <v>Reshoring</v>
      </c>
      <c r="F147" s="159" t="str">
        <f t="shared" si="780"/>
        <v>Ally-shoring</v>
      </c>
      <c r="G147" s="159" t="str">
        <f>G139</f>
        <v>Cathode-&gt;Cell (tkm)</v>
      </c>
      <c r="H147" s="159" t="str">
        <f>H139</f>
        <v>NMC622</v>
      </c>
      <c r="I147" s="159" t="str">
        <f t="shared" ref="I147:O147" si="781">I139</f>
        <v>NMC811</v>
      </c>
      <c r="J147" s="159" t="str">
        <f t="shared" si="781"/>
        <v>NCA (I)</v>
      </c>
      <c r="K147" s="159" t="str">
        <f t="shared" si="781"/>
        <v>LFP(II)</v>
      </c>
      <c r="L147" s="159" t="str">
        <f t="shared" si="781"/>
        <v>NMC955</v>
      </c>
      <c r="M147" s="159" t="str">
        <f t="shared" si="781"/>
        <v>NCA955</v>
      </c>
      <c r="N147" s="159" t="str">
        <f t="shared" si="781"/>
        <v>Li-S</v>
      </c>
      <c r="O147" s="159" t="str">
        <f t="shared" si="781"/>
        <v>Li-air</v>
      </c>
      <c r="P147" s="159" t="str">
        <f>P139</f>
        <v>NMC622</v>
      </c>
      <c r="Q147" s="159" t="str">
        <f t="shared" ref="Q147:W147" si="782">Q139</f>
        <v>NMC811</v>
      </c>
      <c r="R147" s="159" t="str">
        <f t="shared" si="782"/>
        <v>NCA (I)</v>
      </c>
      <c r="S147" s="159" t="str">
        <f t="shared" si="782"/>
        <v>LFP(II)</v>
      </c>
      <c r="T147" s="159" t="str">
        <f t="shared" si="782"/>
        <v>NMC955</v>
      </c>
      <c r="U147" s="159" t="str">
        <f t="shared" si="782"/>
        <v>NCA955</v>
      </c>
      <c r="V147" s="159" t="str">
        <f t="shared" si="782"/>
        <v>Li-S</v>
      </c>
      <c r="W147" s="164" t="str">
        <f t="shared" si="782"/>
        <v>Li-air</v>
      </c>
      <c r="Y147" s="174" t="s">
        <v>271</v>
      </c>
      <c r="Z147" s="179" t="s">
        <v>313</v>
      </c>
      <c r="AA147" s="179" t="s">
        <v>315</v>
      </c>
      <c r="AB147" s="179" t="s">
        <v>334</v>
      </c>
      <c r="AC147" s="159" t="str">
        <f>H147</f>
        <v>NMC622</v>
      </c>
      <c r="AD147" s="159" t="str">
        <f t="shared" ref="AD147:AR147" si="783">I147</f>
        <v>NMC811</v>
      </c>
      <c r="AE147" s="159" t="str">
        <f t="shared" si="783"/>
        <v>NCA (I)</v>
      </c>
      <c r="AF147" s="159" t="str">
        <f t="shared" si="783"/>
        <v>LFP(II)</v>
      </c>
      <c r="AG147" s="159" t="str">
        <f t="shared" si="783"/>
        <v>NMC955</v>
      </c>
      <c r="AH147" s="159" t="str">
        <f t="shared" si="783"/>
        <v>NCA955</v>
      </c>
      <c r="AI147" s="159" t="str">
        <f t="shared" si="783"/>
        <v>Li-S</v>
      </c>
      <c r="AJ147" s="159" t="str">
        <f t="shared" si="783"/>
        <v>Li-air</v>
      </c>
      <c r="AK147" s="159" t="str">
        <f t="shared" si="783"/>
        <v>NMC622</v>
      </c>
      <c r="AL147" s="159" t="str">
        <f t="shared" si="783"/>
        <v>NMC811</v>
      </c>
      <c r="AM147" s="159" t="str">
        <f t="shared" si="783"/>
        <v>NCA (I)</v>
      </c>
      <c r="AN147" s="159" t="str">
        <f t="shared" si="783"/>
        <v>LFP(II)</v>
      </c>
      <c r="AO147" s="159" t="str">
        <f t="shared" si="783"/>
        <v>NMC955</v>
      </c>
      <c r="AP147" s="159" t="str">
        <f t="shared" si="783"/>
        <v>NCA955</v>
      </c>
      <c r="AQ147" s="159" t="str">
        <f t="shared" si="783"/>
        <v>Li-S</v>
      </c>
      <c r="AR147" s="164" t="str">
        <f t="shared" si="783"/>
        <v>Li-air</v>
      </c>
      <c r="AT147" s="174" t="s">
        <v>271</v>
      </c>
      <c r="AU147" s="179" t="s">
        <v>313</v>
      </c>
      <c r="AV147" s="179" t="s">
        <v>315</v>
      </c>
      <c r="AW147" s="179" t="s">
        <v>334</v>
      </c>
      <c r="AX147" s="159" t="str">
        <f>AC147</f>
        <v>NMC622</v>
      </c>
      <c r="AY147" s="159" t="str">
        <f t="shared" ref="AY147:BM147" si="784">AD147</f>
        <v>NMC811</v>
      </c>
      <c r="AZ147" s="159" t="str">
        <f t="shared" si="784"/>
        <v>NCA (I)</v>
      </c>
      <c r="BA147" s="159" t="str">
        <f t="shared" si="784"/>
        <v>LFP(II)</v>
      </c>
      <c r="BB147" s="159" t="str">
        <f t="shared" si="784"/>
        <v>NMC955</v>
      </c>
      <c r="BC147" s="159" t="str">
        <f t="shared" si="784"/>
        <v>NCA955</v>
      </c>
      <c r="BD147" s="159" t="str">
        <f t="shared" si="784"/>
        <v>Li-S</v>
      </c>
      <c r="BE147" s="159" t="str">
        <f t="shared" si="784"/>
        <v>Li-air</v>
      </c>
      <c r="BF147" s="159" t="str">
        <f t="shared" si="784"/>
        <v>NMC622</v>
      </c>
      <c r="BG147" s="159" t="str">
        <f t="shared" si="784"/>
        <v>NMC811</v>
      </c>
      <c r="BH147" s="159" t="str">
        <f t="shared" si="784"/>
        <v>NCA (I)</v>
      </c>
      <c r="BI147" s="159" t="str">
        <f t="shared" si="784"/>
        <v>LFP(II)</v>
      </c>
      <c r="BJ147" s="159" t="str">
        <f t="shared" si="784"/>
        <v>NMC955</v>
      </c>
      <c r="BK147" s="159" t="str">
        <f t="shared" si="784"/>
        <v>NCA955</v>
      </c>
      <c r="BL147" s="159" t="str">
        <f t="shared" si="784"/>
        <v>Li-S</v>
      </c>
      <c r="BM147" s="164" t="str">
        <f t="shared" si="784"/>
        <v>Li-air</v>
      </c>
      <c r="BO147" s="174" t="s">
        <v>271</v>
      </c>
      <c r="BP147" s="179" t="s">
        <v>313</v>
      </c>
      <c r="BQ147" s="179" t="s">
        <v>315</v>
      </c>
      <c r="BR147" s="179" t="s">
        <v>334</v>
      </c>
      <c r="BS147" s="159" t="str">
        <f>AX147</f>
        <v>NMC622</v>
      </c>
      <c r="BT147" s="159" t="str">
        <f t="shared" ref="BT147:CH147" si="785">AY147</f>
        <v>NMC811</v>
      </c>
      <c r="BU147" s="159" t="str">
        <f t="shared" si="785"/>
        <v>NCA (I)</v>
      </c>
      <c r="BV147" s="159" t="str">
        <f t="shared" si="785"/>
        <v>LFP(II)</v>
      </c>
      <c r="BW147" s="159" t="str">
        <f t="shared" si="785"/>
        <v>NMC955</v>
      </c>
      <c r="BX147" s="159" t="str">
        <f t="shared" si="785"/>
        <v>NCA955</v>
      </c>
      <c r="BY147" s="159" t="str">
        <f t="shared" si="785"/>
        <v>Li-S</v>
      </c>
      <c r="BZ147" s="159" t="str">
        <f t="shared" si="785"/>
        <v>Li-air</v>
      </c>
      <c r="CA147" s="159" t="str">
        <f t="shared" si="785"/>
        <v>NMC622</v>
      </c>
      <c r="CB147" s="159" t="str">
        <f t="shared" si="785"/>
        <v>NMC811</v>
      </c>
      <c r="CC147" s="159" t="str">
        <f t="shared" si="785"/>
        <v>NCA (I)</v>
      </c>
      <c r="CD147" s="159" t="str">
        <f t="shared" si="785"/>
        <v>LFP(II)</v>
      </c>
      <c r="CE147" s="159" t="str">
        <f t="shared" si="785"/>
        <v>NMC955</v>
      </c>
      <c r="CF147" s="159" t="str">
        <f t="shared" si="785"/>
        <v>NCA955</v>
      </c>
      <c r="CG147" s="159" t="str">
        <f t="shared" si="785"/>
        <v>Li-S</v>
      </c>
      <c r="CH147" s="164" t="str">
        <f t="shared" si="785"/>
        <v>Li-air</v>
      </c>
      <c r="CJ147" s="174" t="s">
        <v>271</v>
      </c>
      <c r="CK147" s="179" t="s">
        <v>313</v>
      </c>
      <c r="CL147" s="179" t="s">
        <v>315</v>
      </c>
      <c r="CM147" s="179" t="str">
        <f>CM136</f>
        <v>Cell-&gt;Pack (tkm)</v>
      </c>
      <c r="CN147" s="159" t="str">
        <f>CN136</f>
        <v>NMC622</v>
      </c>
      <c r="CO147" s="159" t="str">
        <f t="shared" ref="CO147:DC147" si="786">CO136</f>
        <v>NMC811</v>
      </c>
      <c r="CP147" s="159" t="str">
        <f t="shared" si="786"/>
        <v>NCA (I)</v>
      </c>
      <c r="CQ147" s="159" t="str">
        <f t="shared" si="786"/>
        <v>LFP(II)</v>
      </c>
      <c r="CR147" s="159" t="str">
        <f t="shared" si="786"/>
        <v>NMC955</v>
      </c>
      <c r="CS147" s="159" t="str">
        <f t="shared" si="786"/>
        <v>NCA955</v>
      </c>
      <c r="CT147" s="159" t="str">
        <f t="shared" si="786"/>
        <v>Li-S</v>
      </c>
      <c r="CU147" s="159" t="str">
        <f t="shared" si="786"/>
        <v>Li-air</v>
      </c>
      <c r="CV147" s="159" t="str">
        <f t="shared" si="786"/>
        <v>NMC622</v>
      </c>
      <c r="CW147" s="159" t="str">
        <f t="shared" si="786"/>
        <v>NMC811</v>
      </c>
      <c r="CX147" s="159" t="str">
        <f t="shared" si="786"/>
        <v>NCA (I)</v>
      </c>
      <c r="CY147" s="159" t="str">
        <f t="shared" si="786"/>
        <v>LFP(II)</v>
      </c>
      <c r="CZ147" s="159" t="str">
        <f t="shared" si="786"/>
        <v>NMC955</v>
      </c>
      <c r="DA147" s="159" t="str">
        <f t="shared" si="786"/>
        <v>NCA955</v>
      </c>
      <c r="DB147" s="159" t="str">
        <f t="shared" si="786"/>
        <v>Li-S</v>
      </c>
      <c r="DC147" s="164" t="str">
        <f t="shared" si="786"/>
        <v>Li-air</v>
      </c>
      <c r="DE147" s="120"/>
      <c r="DH147" s="159" t="str">
        <f>DH139</f>
        <v>Road (km)</v>
      </c>
      <c r="DI147" s="170" t="str">
        <f>DI139</f>
        <v>BEV-100 PC</v>
      </c>
      <c r="DJ147" s="170"/>
      <c r="DK147" s="170"/>
      <c r="DL147" s="170"/>
      <c r="DM147" s="170"/>
      <c r="DN147" s="170"/>
      <c r="DO147" s="170"/>
      <c r="DP147" s="170"/>
      <c r="DQ147" s="170" t="str">
        <f>DQ139</f>
        <v>BEV-200 PC</v>
      </c>
      <c r="DR147" s="170"/>
      <c r="DS147" s="170"/>
      <c r="DT147" s="170"/>
      <c r="DU147" s="170"/>
      <c r="DV147" s="170"/>
      <c r="DW147" s="170"/>
      <c r="DX147" s="171"/>
      <c r="DY147" s="186"/>
      <c r="DZ147" s="163" t="str">
        <f t="shared" ref="DZ147:EB152" si="787">DZ139</f>
        <v>BAU</v>
      </c>
      <c r="EA147" s="159" t="str">
        <f t="shared" si="787"/>
        <v>Reshoring</v>
      </c>
      <c r="EB147" s="159" t="str">
        <f t="shared" si="787"/>
        <v>Ally-shoring</v>
      </c>
      <c r="EC147" s="159" t="str">
        <f>EC139</f>
        <v>Al-&gt;Cell (tkm)</v>
      </c>
      <c r="ED147" s="159" t="str">
        <f>ED139</f>
        <v>NMC622</v>
      </c>
      <c r="EE147" s="159" t="str">
        <f t="shared" ref="EE147:EK147" si="788">EE139</f>
        <v>NMC811</v>
      </c>
      <c r="EF147" s="159" t="str">
        <f t="shared" si="788"/>
        <v>NCA (I)</v>
      </c>
      <c r="EG147" s="159" t="str">
        <f t="shared" si="788"/>
        <v>LFP(II)</v>
      </c>
      <c r="EH147" s="159" t="str">
        <f t="shared" si="788"/>
        <v>NMC955</v>
      </c>
      <c r="EI147" s="159" t="str">
        <f t="shared" si="788"/>
        <v>NCA955</v>
      </c>
      <c r="EJ147" s="159" t="str">
        <f t="shared" si="788"/>
        <v>Li-S</v>
      </c>
      <c r="EK147" s="159" t="str">
        <f t="shared" si="788"/>
        <v>Li-air</v>
      </c>
      <c r="EL147" s="159" t="str">
        <f>EL139</f>
        <v>NMC622</v>
      </c>
      <c r="EM147" s="159" t="str">
        <f t="shared" ref="EM147:ES147" si="789">EM139</f>
        <v>NMC811</v>
      </c>
      <c r="EN147" s="159" t="str">
        <f t="shared" si="789"/>
        <v>NCA (I)</v>
      </c>
      <c r="EO147" s="159" t="str">
        <f t="shared" si="789"/>
        <v>LFP(II)</v>
      </c>
      <c r="EP147" s="159" t="str">
        <f t="shared" si="789"/>
        <v>NMC955</v>
      </c>
      <c r="EQ147" s="159" t="str">
        <f t="shared" si="789"/>
        <v>NCA955</v>
      </c>
      <c r="ER147" s="159" t="str">
        <f t="shared" si="789"/>
        <v>Li-S</v>
      </c>
      <c r="ES147" s="164" t="str">
        <f t="shared" si="789"/>
        <v>Li-air</v>
      </c>
      <c r="EU147" s="163" t="str">
        <f t="shared" ref="EU147:EW152" si="790">EU139</f>
        <v>BAU</v>
      </c>
      <c r="EV147" s="159" t="str">
        <f t="shared" si="790"/>
        <v>Reshoring</v>
      </c>
      <c r="EW147" s="159" t="str">
        <f t="shared" si="790"/>
        <v>Ally-shoring</v>
      </c>
      <c r="EX147" s="159" t="str">
        <f>EX139</f>
        <v>Al-&gt;Pack (tkm)</v>
      </c>
      <c r="EY147" s="159" t="str">
        <f>EY139</f>
        <v>NMC622</v>
      </c>
      <c r="EZ147" s="159" t="str">
        <f t="shared" ref="EZ147:FF147" si="791">EZ139</f>
        <v>NMC811</v>
      </c>
      <c r="FA147" s="159" t="str">
        <f t="shared" si="791"/>
        <v>NCA (I)</v>
      </c>
      <c r="FB147" s="159" t="str">
        <f t="shared" si="791"/>
        <v>LFP(II)</v>
      </c>
      <c r="FC147" s="159" t="str">
        <f t="shared" si="791"/>
        <v>NMC955</v>
      </c>
      <c r="FD147" s="159" t="str">
        <f t="shared" si="791"/>
        <v>NCA955</v>
      </c>
      <c r="FE147" s="159" t="str">
        <f t="shared" si="791"/>
        <v>Li-S</v>
      </c>
      <c r="FF147" s="159" t="str">
        <f t="shared" si="791"/>
        <v>Li-air</v>
      </c>
      <c r="FG147" s="159" t="str">
        <f>FG139</f>
        <v>NMC622</v>
      </c>
      <c r="FH147" s="159" t="str">
        <f t="shared" ref="FH147:FN147" si="792">FH139</f>
        <v>NMC811</v>
      </c>
      <c r="FI147" s="159" t="str">
        <f t="shared" si="792"/>
        <v>NCA (I)</v>
      </c>
      <c r="FJ147" s="159" t="str">
        <f t="shared" si="792"/>
        <v>LFP(II)</v>
      </c>
      <c r="FK147" s="159" t="str">
        <f t="shared" si="792"/>
        <v>NMC955</v>
      </c>
      <c r="FL147" s="159" t="str">
        <f t="shared" si="792"/>
        <v>NCA955</v>
      </c>
      <c r="FM147" s="159" t="str">
        <f t="shared" si="792"/>
        <v>Li-S</v>
      </c>
      <c r="FN147" s="164" t="str">
        <f t="shared" si="792"/>
        <v>Li-air</v>
      </c>
      <c r="FP147" s="120"/>
      <c r="FS147" s="159" t="str">
        <f>FS139</f>
        <v>Road (km)</v>
      </c>
      <c r="FT147" s="170" t="str">
        <f>FT139</f>
        <v>BEV-100 PC</v>
      </c>
      <c r="FU147" s="170"/>
      <c r="FV147" s="170"/>
      <c r="FW147" s="170"/>
      <c r="FX147" s="170"/>
      <c r="FY147" s="170"/>
      <c r="FZ147" s="170"/>
      <c r="GA147" s="170"/>
      <c r="GB147" s="170" t="str">
        <f>GB139</f>
        <v>BEV-200 PC</v>
      </c>
      <c r="GC147" s="170"/>
      <c r="GD147" s="170"/>
      <c r="GE147" s="170"/>
      <c r="GF147" s="170"/>
      <c r="GG147" s="170"/>
      <c r="GH147" s="170"/>
      <c r="GI147" s="171"/>
      <c r="GK147" s="163" t="str">
        <f t="shared" ref="GK147:GM152" si="793">GK139</f>
        <v>BAU</v>
      </c>
      <c r="GL147" s="159" t="str">
        <f t="shared" si="793"/>
        <v>Reshoring</v>
      </c>
      <c r="GM147" s="159" t="str">
        <f t="shared" si="793"/>
        <v>Ally-shoring</v>
      </c>
      <c r="GN147" s="159" t="str">
        <f>GN139</f>
        <v>Cu-&gt;Cell (tkm)</v>
      </c>
      <c r="GO147" s="159" t="str">
        <f>GO139</f>
        <v>NMC622</v>
      </c>
      <c r="GP147" s="159" t="str">
        <f t="shared" ref="GP147:GV147" si="794">GP139</f>
        <v>NMC811</v>
      </c>
      <c r="GQ147" s="159" t="str">
        <f t="shared" si="794"/>
        <v>NCA (I)</v>
      </c>
      <c r="GR147" s="159" t="str">
        <f t="shared" si="794"/>
        <v>LFP(II)</v>
      </c>
      <c r="GS147" s="159" t="str">
        <f t="shared" si="794"/>
        <v>NMC955</v>
      </c>
      <c r="GT147" s="159" t="str">
        <f t="shared" si="794"/>
        <v>NCA955</v>
      </c>
      <c r="GU147" s="159" t="str">
        <f t="shared" si="794"/>
        <v>Li-S</v>
      </c>
      <c r="GV147" s="159" t="str">
        <f t="shared" si="794"/>
        <v>Li-air</v>
      </c>
      <c r="GW147" s="159" t="str">
        <f>GW139</f>
        <v>NMC622</v>
      </c>
      <c r="GX147" s="159" t="str">
        <f t="shared" ref="GX147:HD147" si="795">GX139</f>
        <v>NMC811</v>
      </c>
      <c r="GY147" s="159" t="str">
        <f t="shared" si="795"/>
        <v>NCA (I)</v>
      </c>
      <c r="GZ147" s="159" t="str">
        <f t="shared" si="795"/>
        <v>LFP(II)</v>
      </c>
      <c r="HA147" s="159" t="str">
        <f t="shared" si="795"/>
        <v>NMC955</v>
      </c>
      <c r="HB147" s="159" t="str">
        <f t="shared" si="795"/>
        <v>NCA955</v>
      </c>
      <c r="HC147" s="159" t="str">
        <f t="shared" si="795"/>
        <v>Li-S</v>
      </c>
      <c r="HD147" s="164" t="str">
        <f t="shared" si="795"/>
        <v>Li-air</v>
      </c>
      <c r="HF147" s="163" t="str">
        <f t="shared" ref="HF147:HH152" si="796">HF139</f>
        <v>BAU</v>
      </c>
      <c r="HG147" s="159" t="str">
        <f t="shared" si="796"/>
        <v>Reshoring</v>
      </c>
      <c r="HH147" s="159" t="str">
        <f t="shared" si="796"/>
        <v>Ally-shoring</v>
      </c>
      <c r="HI147" s="159" t="str">
        <f>HI139</f>
        <v>Cu-&gt;Pack (tkm)</v>
      </c>
      <c r="HJ147" s="159" t="str">
        <f>HJ139</f>
        <v>NMC622</v>
      </c>
      <c r="HK147" s="159" t="str">
        <f t="shared" ref="HK147:HQ147" si="797">HK139</f>
        <v>NMC811</v>
      </c>
      <c r="HL147" s="159" t="str">
        <f t="shared" si="797"/>
        <v>NCA (I)</v>
      </c>
      <c r="HM147" s="159" t="str">
        <f t="shared" si="797"/>
        <v>LFP(II)</v>
      </c>
      <c r="HN147" s="159" t="str">
        <f t="shared" si="797"/>
        <v>NMC955</v>
      </c>
      <c r="HO147" s="159" t="str">
        <f t="shared" si="797"/>
        <v>NCA955</v>
      </c>
      <c r="HP147" s="159" t="str">
        <f t="shared" si="797"/>
        <v>Li-S</v>
      </c>
      <c r="HQ147" s="159" t="str">
        <f t="shared" si="797"/>
        <v>Li-air</v>
      </c>
      <c r="HR147" s="159" t="str">
        <f>HR139</f>
        <v>NMC622</v>
      </c>
      <c r="HS147" s="159" t="str">
        <f t="shared" ref="HS147:HY147" si="798">HS139</f>
        <v>NMC811</v>
      </c>
      <c r="HT147" s="159" t="str">
        <f t="shared" si="798"/>
        <v>NCA (I)</v>
      </c>
      <c r="HU147" s="159" t="str">
        <f t="shared" si="798"/>
        <v>LFP(II)</v>
      </c>
      <c r="HV147" s="159" t="str">
        <f t="shared" si="798"/>
        <v>NMC955</v>
      </c>
      <c r="HW147" s="159" t="str">
        <f t="shared" si="798"/>
        <v>NCA955</v>
      </c>
      <c r="HX147" s="159" t="str">
        <f t="shared" si="798"/>
        <v>Li-S</v>
      </c>
      <c r="HY147" s="164" t="str">
        <f t="shared" si="798"/>
        <v>Li-air</v>
      </c>
      <c r="IA147" s="163" t="str">
        <f t="shared" ref="IA147:IC152" si="799">IA139</f>
        <v>BAU</v>
      </c>
      <c r="IB147" s="159" t="str">
        <f t="shared" si="799"/>
        <v>Reshoring</v>
      </c>
      <c r="IC147" s="159" t="str">
        <f t="shared" si="799"/>
        <v>Ally-shoring</v>
      </c>
      <c r="ID147" s="159" t="str">
        <f>ID139</f>
        <v>Steel-&gt;Pack (tkm)</v>
      </c>
      <c r="IE147" s="159" t="str">
        <f>IE139</f>
        <v>NMC622</v>
      </c>
      <c r="IF147" s="159" t="str">
        <f t="shared" ref="IF147:IL147" si="800">IF139</f>
        <v>NMC811</v>
      </c>
      <c r="IG147" s="159" t="str">
        <f t="shared" si="800"/>
        <v>NCA (I)</v>
      </c>
      <c r="IH147" s="159" t="str">
        <f t="shared" si="800"/>
        <v>LFP(II)</v>
      </c>
      <c r="II147" s="159" t="str">
        <f t="shared" si="800"/>
        <v>NMC955</v>
      </c>
      <c r="IJ147" s="159" t="str">
        <f t="shared" si="800"/>
        <v>NCA955</v>
      </c>
      <c r="IK147" s="159" t="str">
        <f t="shared" si="800"/>
        <v>Li-S</v>
      </c>
      <c r="IL147" s="159" t="str">
        <f t="shared" si="800"/>
        <v>Li-air</v>
      </c>
      <c r="IM147" s="159" t="str">
        <f>IM139</f>
        <v>NMC622</v>
      </c>
      <c r="IN147" s="159" t="str">
        <f t="shared" ref="IN147:IT147" si="801">IN139</f>
        <v>NMC811</v>
      </c>
      <c r="IO147" s="159" t="str">
        <f t="shared" si="801"/>
        <v>NCA (I)</v>
      </c>
      <c r="IP147" s="159" t="str">
        <f t="shared" si="801"/>
        <v>LFP(II)</v>
      </c>
      <c r="IQ147" s="159" t="str">
        <f t="shared" si="801"/>
        <v>NMC955</v>
      </c>
      <c r="IR147" s="159" t="str">
        <f t="shared" si="801"/>
        <v>NCA955</v>
      </c>
      <c r="IS147" s="159" t="str">
        <f t="shared" si="801"/>
        <v>Li-S</v>
      </c>
      <c r="IT147" s="164" t="str">
        <f t="shared" si="801"/>
        <v>Li-air</v>
      </c>
    </row>
    <row r="148" spans="4:254" x14ac:dyDescent="0.2">
      <c r="D148" s="189">
        <f t="shared" ref="D148:G152" si="802">D140</f>
        <v>0</v>
      </c>
      <c r="E148" s="173">
        <f t="shared" si="802"/>
        <v>1</v>
      </c>
      <c r="F148" s="173">
        <f t="shared" si="802"/>
        <v>0</v>
      </c>
      <c r="G148" s="159" t="str">
        <f t="shared" si="802"/>
        <v>US</v>
      </c>
      <c r="H148" s="104">
        <f t="shared" ref="H148:W152" si="803">H$19*$K4/1000</f>
        <v>495.72974886345497</v>
      </c>
      <c r="I148" s="104">
        <f t="shared" si="803"/>
        <v>456.89177315313822</v>
      </c>
      <c r="J148" s="104">
        <f t="shared" si="803"/>
        <v>454.86572316720594</v>
      </c>
      <c r="K148" s="104">
        <f t="shared" si="803"/>
        <v>674.92233433176705</v>
      </c>
      <c r="L148" s="104">
        <f t="shared" si="803"/>
        <v>439.97752670796854</v>
      </c>
      <c r="M148" s="104">
        <f t="shared" si="803"/>
        <v>444.19619101800726</v>
      </c>
      <c r="N148" s="104">
        <f t="shared" si="803"/>
        <v>355.06244698922575</v>
      </c>
      <c r="O148" s="104">
        <f t="shared" si="803"/>
        <v>311.16505557563846</v>
      </c>
      <c r="P148" s="104">
        <f t="shared" si="803"/>
        <v>972.47430134377828</v>
      </c>
      <c r="Q148" s="104">
        <f t="shared" si="803"/>
        <v>895.96357609758718</v>
      </c>
      <c r="R148" s="104">
        <f t="shared" si="803"/>
        <v>892.42613579092108</v>
      </c>
      <c r="S148" s="104">
        <f t="shared" si="803"/>
        <v>1314.5666184397139</v>
      </c>
      <c r="T148" s="104">
        <f t="shared" si="803"/>
        <v>862.87327704222707</v>
      </c>
      <c r="U148" s="104">
        <f t="shared" si="803"/>
        <v>871.36516151799617</v>
      </c>
      <c r="V148" s="104">
        <f t="shared" si="803"/>
        <v>655.56893975269736</v>
      </c>
      <c r="W148" s="122">
        <f t="shared" si="803"/>
        <v>395.50577519453901</v>
      </c>
      <c r="Y148" s="222">
        <f>Y140</f>
        <v>0.1</v>
      </c>
      <c r="Z148" s="223">
        <f t="shared" ref="Z148:AA148" si="804">Z140</f>
        <v>1</v>
      </c>
      <c r="AA148" s="223">
        <f t="shared" si="804"/>
        <v>0.2857142857142857</v>
      </c>
      <c r="AB148" s="159" t="str">
        <f>G148</f>
        <v>US</v>
      </c>
      <c r="AC148" s="104">
        <f t="shared" ref="AC148:AR152" si="805">H$20*$K4/1000</f>
        <v>345.89474657961688</v>
      </c>
      <c r="AD148" s="104">
        <f t="shared" si="805"/>
        <v>353.97094440272588</v>
      </c>
      <c r="AE148" s="104">
        <f t="shared" si="805"/>
        <v>345.33084180574127</v>
      </c>
      <c r="AF148" s="104">
        <f t="shared" si="805"/>
        <v>411.18362198712816</v>
      </c>
      <c r="AG148" s="104">
        <f t="shared" si="805"/>
        <v>350.71593927818014</v>
      </c>
      <c r="AH148" s="104">
        <f t="shared" si="805"/>
        <v>344.82680363457166</v>
      </c>
      <c r="AI148" s="104">
        <f t="shared" si="805"/>
        <v>275.30968685206483</v>
      </c>
      <c r="AJ148" s="104">
        <f t="shared" si="805"/>
        <v>533.18531753198386</v>
      </c>
      <c r="AK148" s="104">
        <f t="shared" si="805"/>
        <v>663.96117880461873</v>
      </c>
      <c r="AL148" s="104">
        <f t="shared" si="805"/>
        <v>679.82293175060283</v>
      </c>
      <c r="AM148" s="104">
        <f t="shared" si="805"/>
        <v>663.32388916291006</v>
      </c>
      <c r="AN148" s="104">
        <f t="shared" si="805"/>
        <v>218.44525106040027</v>
      </c>
      <c r="AO148" s="104">
        <f t="shared" si="805"/>
        <v>673.78123282913066</v>
      </c>
      <c r="AP148" s="104">
        <f t="shared" si="805"/>
        <v>662.24339354310382</v>
      </c>
      <c r="AQ148" s="104">
        <f t="shared" si="805"/>
        <v>426.05186614830956</v>
      </c>
      <c r="AR148" s="122">
        <f t="shared" si="805"/>
        <v>615.59603828523882</v>
      </c>
      <c r="AT148" s="222">
        <f>AT140</f>
        <v>0.02</v>
      </c>
      <c r="AU148" s="223">
        <f t="shared" ref="AU148:AV148" si="806">AU140</f>
        <v>1</v>
      </c>
      <c r="AV148" s="223">
        <f t="shared" si="806"/>
        <v>5.7142857142857148E-2</v>
      </c>
      <c r="AW148" s="159" t="str">
        <f>AB148</f>
        <v>US</v>
      </c>
      <c r="AX148" s="104">
        <f t="shared" ref="AX148:BM152" si="807">H$21*$K4/1000</f>
        <v>112.68439573850023</v>
      </c>
      <c r="AY148" s="104">
        <f t="shared" si="807"/>
        <v>111.23601018916216</v>
      </c>
      <c r="AZ148" s="104">
        <f t="shared" si="807"/>
        <v>107.75988487075085</v>
      </c>
      <c r="BA148" s="104">
        <f t="shared" si="807"/>
        <v>189.23157202101615</v>
      </c>
      <c r="BB148" s="104">
        <f t="shared" si="807"/>
        <v>108.04956198061846</v>
      </c>
      <c r="BC148" s="104">
        <f t="shared" si="807"/>
        <v>107.18053065101563</v>
      </c>
      <c r="BD148" s="104">
        <f t="shared" si="807"/>
        <v>365.53202500183977</v>
      </c>
      <c r="BE148" s="104">
        <f t="shared" si="807"/>
        <v>393.87762807986837</v>
      </c>
      <c r="BF148" s="104">
        <f t="shared" si="807"/>
        <v>219.57524927964832</v>
      </c>
      <c r="BG148" s="104">
        <f t="shared" si="807"/>
        <v>216.67847818097218</v>
      </c>
      <c r="BH148" s="104">
        <f t="shared" si="807"/>
        <v>210.01590465401713</v>
      </c>
      <c r="BI148" s="104">
        <f t="shared" si="807"/>
        <v>364.41983915324204</v>
      </c>
      <c r="BJ148" s="104">
        <f t="shared" si="807"/>
        <v>210.59525887375241</v>
      </c>
      <c r="BK148" s="104">
        <f t="shared" si="807"/>
        <v>208.56751910467906</v>
      </c>
      <c r="BL148" s="104">
        <f t="shared" si="807"/>
        <v>702.95890815215682</v>
      </c>
      <c r="BM148" s="122">
        <f t="shared" si="807"/>
        <v>596.69259643879252</v>
      </c>
      <c r="BO148" s="222">
        <f>BO140</f>
        <v>0.06</v>
      </c>
      <c r="BP148" s="223">
        <f t="shared" ref="BP148:BQ148" si="808">BP140</f>
        <v>1</v>
      </c>
      <c r="BQ148" s="223">
        <f t="shared" si="808"/>
        <v>0.10526315789473682</v>
      </c>
      <c r="BR148" s="159" t="str">
        <f>AW148</f>
        <v>US</v>
      </c>
      <c r="BS148" s="104">
        <f t="shared" ref="BS148:CH152" si="809">H$22*$K4/1000</f>
        <v>8.9455912490991292</v>
      </c>
      <c r="BT148" s="104">
        <f t="shared" si="809"/>
        <v>10.774178005138415</v>
      </c>
      <c r="BU148" s="104">
        <f t="shared" si="809"/>
        <v>8.0331083530161553</v>
      </c>
      <c r="BV148" s="104">
        <f t="shared" si="809"/>
        <v>13.878701906047688</v>
      </c>
      <c r="BW148" s="104">
        <f t="shared" si="809"/>
        <v>10.156803664733074</v>
      </c>
      <c r="BX148" s="104">
        <f t="shared" si="809"/>
        <v>7.9353423284358371</v>
      </c>
      <c r="BY148" s="104">
        <f t="shared" si="809"/>
        <v>57.524238262681536</v>
      </c>
      <c r="BZ148" s="104">
        <f t="shared" si="809"/>
        <v>80.395454428440217</v>
      </c>
      <c r="CA148" s="104">
        <f t="shared" si="809"/>
        <v>17.011288276975389</v>
      </c>
      <c r="CB148" s="104">
        <f t="shared" si="809"/>
        <v>20.492845041196723</v>
      </c>
      <c r="CC148" s="104">
        <f t="shared" si="809"/>
        <v>15.284088509389763</v>
      </c>
      <c r="CD148" s="104">
        <f t="shared" si="809"/>
        <v>23.131169843412817</v>
      </c>
      <c r="CE148" s="104">
        <f t="shared" si="809"/>
        <v>19.317842264296232</v>
      </c>
      <c r="CF148" s="104">
        <f t="shared" si="809"/>
        <v>15.088556460229132</v>
      </c>
      <c r="CG148" s="104">
        <f t="shared" si="809"/>
        <v>80.819729813445491</v>
      </c>
      <c r="CH148" s="122">
        <f t="shared" si="809"/>
        <v>105.45346979327556</v>
      </c>
      <c r="CJ148" s="222">
        <f t="shared" ref="CJ148:CM155" si="810">CJ137</f>
        <v>3.5814567727706512E-2</v>
      </c>
      <c r="CK148" s="223">
        <f t="shared" si="810"/>
        <v>0</v>
      </c>
      <c r="CL148" s="223">
        <f t="shared" si="810"/>
        <v>3.5814567727706512E-2</v>
      </c>
      <c r="CM148" s="159" t="str">
        <f>CM137</f>
        <v>Belgium</v>
      </c>
      <c r="CN148" s="104" t="e">
        <f t="shared" ref="CN148:DC155" ca="1" si="811">H$23*$AE4/1000</f>
        <v>#NAME?</v>
      </c>
      <c r="CO148" s="104" t="e">
        <f t="shared" ca="1" si="811"/>
        <v>#NAME?</v>
      </c>
      <c r="CP148" s="104" t="e">
        <f t="shared" ca="1" si="811"/>
        <v>#NAME?</v>
      </c>
      <c r="CQ148" s="104" t="e">
        <f t="shared" ca="1" si="811"/>
        <v>#NAME?</v>
      </c>
      <c r="CR148" s="104" t="e">
        <f t="shared" ca="1" si="811"/>
        <v>#NAME?</v>
      </c>
      <c r="CS148" s="104" t="e">
        <f t="shared" ca="1" si="811"/>
        <v>#NAME?</v>
      </c>
      <c r="CT148" s="104" t="e">
        <f t="shared" ca="1" si="811"/>
        <v>#NAME?</v>
      </c>
      <c r="CU148" s="104" t="e">
        <f t="shared" ca="1" si="811"/>
        <v>#NAME?</v>
      </c>
      <c r="CV148" s="104" t="e">
        <f t="shared" ca="1" si="811"/>
        <v>#NAME?</v>
      </c>
      <c r="CW148" s="104" t="e">
        <f t="shared" ca="1" si="811"/>
        <v>#NAME?</v>
      </c>
      <c r="CX148" s="104" t="e">
        <f t="shared" ca="1" si="811"/>
        <v>#NAME?</v>
      </c>
      <c r="CY148" s="104" t="e">
        <f t="shared" ca="1" si="811"/>
        <v>#NAME?</v>
      </c>
      <c r="CZ148" s="104" t="e">
        <f t="shared" ca="1" si="811"/>
        <v>#NAME?</v>
      </c>
      <c r="DA148" s="104" t="e">
        <f t="shared" ca="1" si="811"/>
        <v>#NAME?</v>
      </c>
      <c r="DB148" s="104" t="e">
        <f t="shared" ca="1" si="811"/>
        <v>#NAME?</v>
      </c>
      <c r="DC148" s="122" t="e">
        <f t="shared" ca="1" si="811"/>
        <v>#NAME?</v>
      </c>
      <c r="DE148" s="163" t="str">
        <f>DE140</f>
        <v>BAU</v>
      </c>
      <c r="DF148" s="159" t="str">
        <f t="shared" ref="DF148:DG148" si="812">DF140</f>
        <v>Reshoring</v>
      </c>
      <c r="DG148" s="159" t="str">
        <f t="shared" si="812"/>
        <v>Ally-shoring</v>
      </c>
      <c r="DH148" s="159" t="str">
        <f>DH140</f>
        <v>Al-&gt;Cathode (tkm)</v>
      </c>
      <c r="DI148" s="159" t="str">
        <f>DI140</f>
        <v>NMC622</v>
      </c>
      <c r="DJ148" s="159" t="str">
        <f t="shared" ref="DJ148:DP148" si="813">DJ140</f>
        <v>NMC811</v>
      </c>
      <c r="DK148" s="159" t="str">
        <f t="shared" si="813"/>
        <v>NCA (I)</v>
      </c>
      <c r="DL148" s="159" t="str">
        <f t="shared" si="813"/>
        <v>LFP(II)</v>
      </c>
      <c r="DM148" s="159" t="str">
        <f t="shared" si="813"/>
        <v>NMC955</v>
      </c>
      <c r="DN148" s="159" t="str">
        <f t="shared" si="813"/>
        <v>NCA955</v>
      </c>
      <c r="DO148" s="159" t="str">
        <f t="shared" si="813"/>
        <v>Li-S</v>
      </c>
      <c r="DP148" s="159" t="str">
        <f t="shared" si="813"/>
        <v>Li-air</v>
      </c>
      <c r="DQ148" s="159" t="str">
        <f>DQ140</f>
        <v>NMC622</v>
      </c>
      <c r="DR148" s="159" t="str">
        <f t="shared" ref="DR148:DX148" si="814">DR140</f>
        <v>NMC811</v>
      </c>
      <c r="DS148" s="159" t="str">
        <f t="shared" si="814"/>
        <v>NCA (I)</v>
      </c>
      <c r="DT148" s="159" t="str">
        <f t="shared" si="814"/>
        <v>LFP(II)</v>
      </c>
      <c r="DU148" s="159" t="str">
        <f t="shared" si="814"/>
        <v>NMC955</v>
      </c>
      <c r="DV148" s="159" t="str">
        <f t="shared" si="814"/>
        <v>NCA955</v>
      </c>
      <c r="DW148" s="159" t="str">
        <f t="shared" si="814"/>
        <v>Li-S</v>
      </c>
      <c r="DX148" s="164" t="str">
        <f t="shared" si="814"/>
        <v>Li-air</v>
      </c>
      <c r="DY148" s="159"/>
      <c r="DZ148" s="189" t="str">
        <f t="shared" si="787"/>
        <v>-</v>
      </c>
      <c r="EA148" s="173">
        <f t="shared" si="787"/>
        <v>1</v>
      </c>
      <c r="EB148" s="173">
        <f t="shared" si="787"/>
        <v>0.69056662872510677</v>
      </c>
      <c r="EC148" s="159" t="str">
        <f>EC140</f>
        <v>US</v>
      </c>
      <c r="ED148" s="104">
        <f t="shared" ref="ED148:ES152" si="815">H$33*$G4/1000</f>
        <v>30.749730031237466</v>
      </c>
      <c r="EE148" s="104">
        <f t="shared" si="815"/>
        <v>31.030266947768645</v>
      </c>
      <c r="EF148" s="104">
        <f t="shared" si="815"/>
        <v>29.927309607121089</v>
      </c>
      <c r="EG148" s="104">
        <f t="shared" si="815"/>
        <v>10.855717827630489</v>
      </c>
      <c r="EH148" s="104">
        <f t="shared" si="815"/>
        <v>30.58792266222877</v>
      </c>
      <c r="EI148" s="104">
        <f t="shared" si="815"/>
        <v>29.677774356043933</v>
      </c>
      <c r="EJ148" s="104">
        <f t="shared" si="815"/>
        <v>56.467917173117293</v>
      </c>
      <c r="EK148" s="104">
        <f t="shared" si="815"/>
        <v>81.598331956014775</v>
      </c>
      <c r="EL148" s="104">
        <f t="shared" si="815"/>
        <v>48.347403479731526</v>
      </c>
      <c r="EM148" s="104">
        <f t="shared" si="815"/>
        <v>48.417724380387277</v>
      </c>
      <c r="EN148" s="104">
        <f t="shared" si="815"/>
        <v>46.765389305777788</v>
      </c>
      <c r="EO148" s="104">
        <f t="shared" si="815"/>
        <v>19.674545019575731</v>
      </c>
      <c r="EP148" s="104">
        <f t="shared" si="815"/>
        <v>47.531192295227982</v>
      </c>
      <c r="EQ148" s="104">
        <f t="shared" si="815"/>
        <v>46.314012464138038</v>
      </c>
      <c r="ER148" s="104">
        <f t="shared" si="815"/>
        <v>90.658632401512918</v>
      </c>
      <c r="ES148" s="122">
        <f t="shared" si="815"/>
        <v>119.38356151657092</v>
      </c>
      <c r="EU148" s="189" t="str">
        <f t="shared" si="790"/>
        <v>-</v>
      </c>
      <c r="EV148" s="173">
        <f t="shared" si="790"/>
        <v>1</v>
      </c>
      <c r="EW148" s="173">
        <f t="shared" si="790"/>
        <v>0.90643145670817082</v>
      </c>
      <c r="EX148" s="159" t="str">
        <f>EX140</f>
        <v>US</v>
      </c>
      <c r="EY148" s="104">
        <f>H$34*$N4/1000</f>
        <v>0</v>
      </c>
      <c r="EZ148" s="104">
        <f t="shared" ref="EZ148:FN152" si="816">I$34*$N4/1000</f>
        <v>0</v>
      </c>
      <c r="FA148" s="104">
        <f t="shared" si="816"/>
        <v>0</v>
      </c>
      <c r="FB148" s="104">
        <f t="shared" si="816"/>
        <v>0</v>
      </c>
      <c r="FC148" s="104">
        <f t="shared" si="816"/>
        <v>0</v>
      </c>
      <c r="FD148" s="104">
        <f t="shared" si="816"/>
        <v>0</v>
      </c>
      <c r="FE148" s="104">
        <f t="shared" si="816"/>
        <v>0</v>
      </c>
      <c r="FF148" s="104">
        <f t="shared" si="816"/>
        <v>0</v>
      </c>
      <c r="FG148" s="104">
        <f t="shared" si="816"/>
        <v>0</v>
      </c>
      <c r="FH148" s="104">
        <f t="shared" si="816"/>
        <v>0</v>
      </c>
      <c r="FI148" s="104">
        <f t="shared" si="816"/>
        <v>0</v>
      </c>
      <c r="FJ148" s="104">
        <f t="shared" si="816"/>
        <v>0</v>
      </c>
      <c r="FK148" s="104">
        <f t="shared" si="816"/>
        <v>0</v>
      </c>
      <c r="FL148" s="104">
        <f t="shared" si="816"/>
        <v>0</v>
      </c>
      <c r="FM148" s="104">
        <f t="shared" si="816"/>
        <v>0</v>
      </c>
      <c r="FN148" s="122">
        <f t="shared" si="816"/>
        <v>0</v>
      </c>
      <c r="FP148" s="163" t="str">
        <f>FP140</f>
        <v>BAU</v>
      </c>
      <c r="FQ148" s="159" t="str">
        <f t="shared" ref="FQ148:FR148" si="817">FQ140</f>
        <v>Reshoring</v>
      </c>
      <c r="FR148" s="159" t="str">
        <f t="shared" si="817"/>
        <v>Ally-shoring</v>
      </c>
      <c r="FS148" s="159" t="str">
        <f>FS140</f>
        <v>Cu-&gt;Anode (tkm)</v>
      </c>
      <c r="FT148" s="159" t="str">
        <f>FT140</f>
        <v>NMC622</v>
      </c>
      <c r="FU148" s="159" t="str">
        <f t="shared" ref="FU148:GA148" si="818">FU140</f>
        <v>NMC811</v>
      </c>
      <c r="FV148" s="159" t="str">
        <f t="shared" si="818"/>
        <v>NCA (I)</v>
      </c>
      <c r="FW148" s="159" t="str">
        <f t="shared" si="818"/>
        <v>LFP(II)</v>
      </c>
      <c r="FX148" s="159" t="str">
        <f t="shared" si="818"/>
        <v>NMC955</v>
      </c>
      <c r="FY148" s="159" t="str">
        <f t="shared" si="818"/>
        <v>NCA955</v>
      </c>
      <c r="FZ148" s="159" t="str">
        <f t="shared" si="818"/>
        <v>Li-S</v>
      </c>
      <c r="GA148" s="159" t="str">
        <f t="shared" si="818"/>
        <v>Li-air</v>
      </c>
      <c r="GB148" s="159" t="str">
        <f>GB140</f>
        <v>NMC622</v>
      </c>
      <c r="GC148" s="159" t="str">
        <f t="shared" ref="GC148:GI148" si="819">GC140</f>
        <v>NMC811</v>
      </c>
      <c r="GD148" s="159" t="str">
        <f t="shared" si="819"/>
        <v>NCA (I)</v>
      </c>
      <c r="GE148" s="159" t="str">
        <f t="shared" si="819"/>
        <v>LFP(II)</v>
      </c>
      <c r="GF148" s="159" t="str">
        <f t="shared" si="819"/>
        <v>NMC955</v>
      </c>
      <c r="GG148" s="159" t="str">
        <f t="shared" si="819"/>
        <v>NCA955</v>
      </c>
      <c r="GH148" s="159" t="str">
        <f t="shared" si="819"/>
        <v>Li-S</v>
      </c>
      <c r="GI148" s="164" t="str">
        <f t="shared" si="819"/>
        <v>Li-air</v>
      </c>
      <c r="GK148" s="189" t="str">
        <f t="shared" si="793"/>
        <v>-</v>
      </c>
      <c r="GL148" s="173">
        <f t="shared" si="793"/>
        <v>1</v>
      </c>
      <c r="GM148" s="173">
        <f t="shared" si="793"/>
        <v>0.69056662872510677</v>
      </c>
      <c r="GN148" s="159" t="str">
        <f>GN140</f>
        <v>US</v>
      </c>
      <c r="GO148" s="104">
        <f>H$36*$G4/1000</f>
        <v>39.093512659063791</v>
      </c>
      <c r="GP148" s="104">
        <f t="shared" ref="GP148:HD152" si="820">I$36*$G4/1000</f>
        <v>39.305977401776083</v>
      </c>
      <c r="GQ148" s="104">
        <f t="shared" si="820"/>
        <v>38.031188945502265</v>
      </c>
      <c r="GR148" s="104">
        <f t="shared" si="820"/>
        <v>2.7638121947825445</v>
      </c>
      <c r="GS148" s="104">
        <f t="shared" si="820"/>
        <v>38.456118430926878</v>
      </c>
      <c r="GT148" s="104">
        <f t="shared" si="820"/>
        <v>38.031188945502265</v>
      </c>
      <c r="GU148" s="104">
        <f t="shared" si="820"/>
        <v>57.015821690535148</v>
      </c>
      <c r="GV148" s="104">
        <f t="shared" si="820"/>
        <v>54.31804863601797</v>
      </c>
      <c r="GW148" s="104">
        <f t="shared" si="820"/>
        <v>57.790410017746467</v>
      </c>
      <c r="GX148" s="104">
        <f t="shared" si="820"/>
        <v>58.002874760458774</v>
      </c>
      <c r="GY148" s="104">
        <f t="shared" si="820"/>
        <v>56.515621561472656</v>
      </c>
      <c r="GZ148" s="104">
        <f t="shared" si="820"/>
        <v>9.8707578385090855</v>
      </c>
      <c r="HA148" s="104">
        <f t="shared" si="820"/>
        <v>57.153015789609562</v>
      </c>
      <c r="HB148" s="104">
        <f t="shared" si="820"/>
        <v>56.303156818760343</v>
      </c>
      <c r="HC148" s="104">
        <f t="shared" si="820"/>
        <v>80.827594587372545</v>
      </c>
      <c r="HD148" s="122">
        <f t="shared" si="820"/>
        <v>71.248141350659267</v>
      </c>
      <c r="HF148" s="189" t="str">
        <f t="shared" si="796"/>
        <v>-</v>
      </c>
      <c r="HG148" s="173">
        <f t="shared" si="796"/>
        <v>1</v>
      </c>
      <c r="HH148" s="173">
        <f t="shared" si="796"/>
        <v>0.90643145670817082</v>
      </c>
      <c r="HI148" s="159" t="str">
        <f>HI140</f>
        <v>US</v>
      </c>
      <c r="HJ148" s="104">
        <f>H$37*$N4/1000</f>
        <v>0</v>
      </c>
      <c r="HK148" s="104">
        <f t="shared" ref="HK148:HY152" si="821">I$37*$N4/1000</f>
        <v>0</v>
      </c>
      <c r="HL148" s="104">
        <f t="shared" si="821"/>
        <v>0</v>
      </c>
      <c r="HM148" s="104">
        <f t="shared" si="821"/>
        <v>0</v>
      </c>
      <c r="HN148" s="104">
        <f t="shared" si="821"/>
        <v>0</v>
      </c>
      <c r="HO148" s="104">
        <f t="shared" si="821"/>
        <v>0</v>
      </c>
      <c r="HP148" s="104">
        <f t="shared" si="821"/>
        <v>0</v>
      </c>
      <c r="HQ148" s="104">
        <f t="shared" si="821"/>
        <v>0</v>
      </c>
      <c r="HR148" s="104">
        <f t="shared" si="821"/>
        <v>0</v>
      </c>
      <c r="HS148" s="104">
        <f t="shared" si="821"/>
        <v>0</v>
      </c>
      <c r="HT148" s="104">
        <f t="shared" si="821"/>
        <v>0</v>
      </c>
      <c r="HU148" s="104">
        <f t="shared" si="821"/>
        <v>0</v>
      </c>
      <c r="HV148" s="104">
        <f t="shared" si="821"/>
        <v>0</v>
      </c>
      <c r="HW148" s="104">
        <f t="shared" si="821"/>
        <v>0</v>
      </c>
      <c r="HX148" s="104">
        <f t="shared" si="821"/>
        <v>0</v>
      </c>
      <c r="HY148" s="122">
        <f t="shared" si="821"/>
        <v>0</v>
      </c>
      <c r="IA148" s="189" t="str">
        <f t="shared" si="799"/>
        <v>-</v>
      </c>
      <c r="IB148" s="173">
        <f t="shared" si="799"/>
        <v>1</v>
      </c>
      <c r="IC148" s="173">
        <f t="shared" si="799"/>
        <v>0.90643145670817082</v>
      </c>
      <c r="ID148" s="159" t="str">
        <f>ID140</f>
        <v>US</v>
      </c>
      <c r="IE148" s="104">
        <f>H$38*$N4/1000</f>
        <v>0</v>
      </c>
      <c r="IF148" s="104">
        <f t="shared" ref="IF148:IT152" si="822">I$38*$N4/1000</f>
        <v>0</v>
      </c>
      <c r="IG148" s="104">
        <f t="shared" si="822"/>
        <v>0</v>
      </c>
      <c r="IH148" s="104">
        <f t="shared" si="822"/>
        <v>0</v>
      </c>
      <c r="II148" s="104">
        <f t="shared" si="822"/>
        <v>0</v>
      </c>
      <c r="IJ148" s="104">
        <f t="shared" si="822"/>
        <v>0</v>
      </c>
      <c r="IK148" s="104">
        <f t="shared" si="822"/>
        <v>0</v>
      </c>
      <c r="IL148" s="104">
        <f t="shared" si="822"/>
        <v>0</v>
      </c>
      <c r="IM148" s="104">
        <f t="shared" si="822"/>
        <v>0</v>
      </c>
      <c r="IN148" s="104">
        <f t="shared" si="822"/>
        <v>0</v>
      </c>
      <c r="IO148" s="104">
        <f t="shared" si="822"/>
        <v>0</v>
      </c>
      <c r="IP148" s="104">
        <f t="shared" si="822"/>
        <v>0</v>
      </c>
      <c r="IQ148" s="104">
        <f t="shared" si="822"/>
        <v>0</v>
      </c>
      <c r="IR148" s="104">
        <f t="shared" si="822"/>
        <v>0</v>
      </c>
      <c r="IS148" s="104">
        <f t="shared" si="822"/>
        <v>0</v>
      </c>
      <c r="IT148" s="104">
        <f t="shared" si="822"/>
        <v>0</v>
      </c>
    </row>
    <row r="149" spans="4:254" x14ac:dyDescent="0.2">
      <c r="D149" s="189">
        <f t="shared" si="802"/>
        <v>0.42</v>
      </c>
      <c r="E149" s="173">
        <f t="shared" si="802"/>
        <v>0</v>
      </c>
      <c r="F149" s="173">
        <f t="shared" si="802"/>
        <v>0</v>
      </c>
      <c r="G149" s="159" t="str">
        <f t="shared" si="802"/>
        <v>CN</v>
      </c>
      <c r="H149" s="104">
        <f t="shared" si="803"/>
        <v>412.34852184496697</v>
      </c>
      <c r="I149" s="104">
        <f t="shared" si="803"/>
        <v>380.04305316507345</v>
      </c>
      <c r="J149" s="104">
        <f t="shared" si="803"/>
        <v>378.3577826748546</v>
      </c>
      <c r="K149" s="104">
        <f t="shared" si="803"/>
        <v>561.40110122484361</v>
      </c>
      <c r="L149" s="104">
        <f t="shared" si="803"/>
        <v>365.97376534085555</v>
      </c>
      <c r="M149" s="104">
        <f t="shared" si="803"/>
        <v>369.48285471141043</v>
      </c>
      <c r="N149" s="104">
        <f t="shared" si="803"/>
        <v>295.34131351675563</v>
      </c>
      <c r="O149" s="104">
        <f t="shared" si="803"/>
        <v>258.82741758103191</v>
      </c>
      <c r="P149" s="104">
        <f t="shared" si="803"/>
        <v>808.90513754859603</v>
      </c>
      <c r="Q149" s="104">
        <f t="shared" si="803"/>
        <v>745.26343653532217</v>
      </c>
      <c r="R149" s="104">
        <f t="shared" si="803"/>
        <v>742.32099000086919</v>
      </c>
      <c r="S149" s="104">
        <f t="shared" si="803"/>
        <v>1093.4578835002678</v>
      </c>
      <c r="T149" s="104">
        <f t="shared" si="803"/>
        <v>717.73889128830297</v>
      </c>
      <c r="U149" s="104">
        <f t="shared" si="803"/>
        <v>724.80244964704525</v>
      </c>
      <c r="V149" s="104">
        <f t="shared" si="803"/>
        <v>545.30292744032067</v>
      </c>
      <c r="W149" s="122">
        <f t="shared" si="803"/>
        <v>328.98211607537974</v>
      </c>
      <c r="Y149" s="222">
        <f t="shared" ref="Y149:AA152" si="823">Y141</f>
        <v>0.65</v>
      </c>
      <c r="Z149" s="223">
        <f t="shared" si="823"/>
        <v>0</v>
      </c>
      <c r="AA149" s="223">
        <f t="shared" si="823"/>
        <v>0</v>
      </c>
      <c r="AB149" s="159" t="str">
        <f t="shared" ref="AB149:AB152" si="824">G149</f>
        <v>CN</v>
      </c>
      <c r="AC149" s="104">
        <f t="shared" si="805"/>
        <v>287.71561075978639</v>
      </c>
      <c r="AD149" s="104">
        <f t="shared" si="805"/>
        <v>294.4334005275411</v>
      </c>
      <c r="AE149" s="104">
        <f t="shared" si="805"/>
        <v>287.24655418107182</v>
      </c>
      <c r="AF149" s="104">
        <f t="shared" si="805"/>
        <v>342.02296537977901</v>
      </c>
      <c r="AG149" s="104">
        <f t="shared" si="805"/>
        <v>291.72588387198147</v>
      </c>
      <c r="AH149" s="104">
        <f t="shared" si="805"/>
        <v>286.82729470489204</v>
      </c>
      <c r="AI149" s="104">
        <f t="shared" si="805"/>
        <v>229.00288450173062</v>
      </c>
      <c r="AJ149" s="104">
        <f t="shared" si="805"/>
        <v>443.50410290650359</v>
      </c>
      <c r="AK149" s="104">
        <f t="shared" si="805"/>
        <v>552.28360063163757</v>
      </c>
      <c r="AL149" s="104">
        <f t="shared" si="805"/>
        <v>565.47742326613138</v>
      </c>
      <c r="AM149" s="104">
        <f t="shared" si="805"/>
        <v>551.75350244336437</v>
      </c>
      <c r="AN149" s="104">
        <f t="shared" si="805"/>
        <v>181.70298753569335</v>
      </c>
      <c r="AO149" s="104">
        <f t="shared" si="805"/>
        <v>560.45193180548563</v>
      </c>
      <c r="AP149" s="104">
        <f t="shared" si="805"/>
        <v>550.85474506051912</v>
      </c>
      <c r="AQ149" s="104">
        <f t="shared" si="805"/>
        <v>354.39038637145705</v>
      </c>
      <c r="AR149" s="122">
        <f t="shared" si="805"/>
        <v>512.05342633260898</v>
      </c>
      <c r="AT149" s="222">
        <f t="shared" ref="AT149:AV152" si="825">AT141</f>
        <v>0.65</v>
      </c>
      <c r="AU149" s="223">
        <f t="shared" si="825"/>
        <v>0</v>
      </c>
      <c r="AV149" s="223">
        <f t="shared" si="825"/>
        <v>0</v>
      </c>
      <c r="AW149" s="159" t="str">
        <f t="shared" ref="AW149:AW152" si="826">AB149</f>
        <v>CN</v>
      </c>
      <c r="AX149" s="104">
        <f t="shared" si="807"/>
        <v>93.730997835601698</v>
      </c>
      <c r="AY149" s="104">
        <f t="shared" si="807"/>
        <v>92.52622922588958</v>
      </c>
      <c r="AZ149" s="104">
        <f t="shared" si="807"/>
        <v>89.634784562580549</v>
      </c>
      <c r="BA149" s="104">
        <f t="shared" si="807"/>
        <v>157.40301885888641</v>
      </c>
      <c r="BB149" s="104">
        <f t="shared" si="807"/>
        <v>89.875738284522967</v>
      </c>
      <c r="BC149" s="104">
        <f t="shared" si="807"/>
        <v>89.152877118695685</v>
      </c>
      <c r="BD149" s="104">
        <f t="shared" si="807"/>
        <v>304.0499194209599</v>
      </c>
      <c r="BE149" s="104">
        <f t="shared" si="807"/>
        <v>327.62782160824349</v>
      </c>
      <c r="BF149" s="104">
        <f t="shared" si="807"/>
        <v>182.64292123235504</v>
      </c>
      <c r="BG149" s="104">
        <f t="shared" si="807"/>
        <v>180.2333840129308</v>
      </c>
      <c r="BH149" s="104">
        <f t="shared" si="807"/>
        <v>174.6914484082551</v>
      </c>
      <c r="BI149" s="104">
        <f t="shared" si="807"/>
        <v>303.12480207277247</v>
      </c>
      <c r="BJ149" s="104">
        <f t="shared" si="807"/>
        <v>175.17335585213996</v>
      </c>
      <c r="BK149" s="104">
        <f t="shared" si="807"/>
        <v>173.48667979854295</v>
      </c>
      <c r="BL149" s="104">
        <f t="shared" si="807"/>
        <v>584.72195255349641</v>
      </c>
      <c r="BM149" s="122">
        <f t="shared" si="807"/>
        <v>496.32952370010548</v>
      </c>
      <c r="BO149" s="222">
        <f t="shared" ref="BO149:BQ152" si="827">BO141</f>
        <v>0.43</v>
      </c>
      <c r="BP149" s="223">
        <f t="shared" si="827"/>
        <v>0</v>
      </c>
      <c r="BQ149" s="223">
        <f t="shared" si="827"/>
        <v>0</v>
      </c>
      <c r="BR149" s="159" t="str">
        <f t="shared" ref="BR149:BR152" si="828">AW149</f>
        <v>CN</v>
      </c>
      <c r="BS149" s="104">
        <f t="shared" si="809"/>
        <v>7.440952125734384</v>
      </c>
      <c r="BT149" s="104">
        <f t="shared" si="809"/>
        <v>8.9619724954959157</v>
      </c>
      <c r="BU149" s="104">
        <f t="shared" si="809"/>
        <v>6.6819479016157572</v>
      </c>
      <c r="BV149" s="104">
        <f t="shared" si="809"/>
        <v>11.544318712375702</v>
      </c>
      <c r="BW149" s="104">
        <f t="shared" si="809"/>
        <v>8.4484398756061321</v>
      </c>
      <c r="BX149" s="104">
        <f t="shared" si="809"/>
        <v>6.6006260204601901</v>
      </c>
      <c r="BY149" s="104">
        <f t="shared" si="809"/>
        <v>47.848721349196111</v>
      </c>
      <c r="BZ149" s="104">
        <f t="shared" si="809"/>
        <v>66.8730227964449</v>
      </c>
      <c r="CA149" s="104">
        <f t="shared" si="809"/>
        <v>14.150007321068662</v>
      </c>
      <c r="CB149" s="104">
        <f t="shared" si="809"/>
        <v>17.045969866664134</v>
      </c>
      <c r="CC149" s="104">
        <f t="shared" si="809"/>
        <v>12.713320753986975</v>
      </c>
      <c r="CD149" s="104">
        <f t="shared" si="809"/>
        <v>19.240531187292838</v>
      </c>
      <c r="CE149" s="104">
        <f t="shared" si="809"/>
        <v>16.068601332035186</v>
      </c>
      <c r="CF149" s="104">
        <f t="shared" si="809"/>
        <v>12.550676991675848</v>
      </c>
      <c r="CG149" s="104">
        <f t="shared" si="809"/>
        <v>67.225935503949813</v>
      </c>
      <c r="CH149" s="122">
        <f t="shared" si="809"/>
        <v>87.716306096968339</v>
      </c>
      <c r="CJ149" s="222">
        <f t="shared" si="810"/>
        <v>2.6607649312808002E-2</v>
      </c>
      <c r="CK149" s="223">
        <f t="shared" si="810"/>
        <v>0</v>
      </c>
      <c r="CL149" s="223">
        <f t="shared" si="810"/>
        <v>2.6607649312808002E-2</v>
      </c>
      <c r="CM149" s="159" t="str">
        <f t="shared" si="810"/>
        <v>Hungary</v>
      </c>
      <c r="CN149" s="104" t="e">
        <f t="shared" ca="1" si="811"/>
        <v>#NAME?</v>
      </c>
      <c r="CO149" s="104" t="e">
        <f t="shared" ca="1" si="811"/>
        <v>#NAME?</v>
      </c>
      <c r="CP149" s="104" t="e">
        <f t="shared" ca="1" si="811"/>
        <v>#NAME?</v>
      </c>
      <c r="CQ149" s="104" t="e">
        <f t="shared" ca="1" si="811"/>
        <v>#NAME?</v>
      </c>
      <c r="CR149" s="104" t="e">
        <f t="shared" ca="1" si="811"/>
        <v>#NAME?</v>
      </c>
      <c r="CS149" s="104" t="e">
        <f t="shared" ca="1" si="811"/>
        <v>#NAME?</v>
      </c>
      <c r="CT149" s="104" t="e">
        <f t="shared" ca="1" si="811"/>
        <v>#NAME?</v>
      </c>
      <c r="CU149" s="104" t="e">
        <f t="shared" ca="1" si="811"/>
        <v>#NAME?</v>
      </c>
      <c r="CV149" s="104" t="e">
        <f t="shared" ca="1" si="811"/>
        <v>#NAME?</v>
      </c>
      <c r="CW149" s="104" t="e">
        <f t="shared" ca="1" si="811"/>
        <v>#NAME?</v>
      </c>
      <c r="CX149" s="104" t="e">
        <f t="shared" ca="1" si="811"/>
        <v>#NAME?</v>
      </c>
      <c r="CY149" s="104" t="e">
        <f t="shared" ca="1" si="811"/>
        <v>#NAME?</v>
      </c>
      <c r="CZ149" s="104" t="e">
        <f t="shared" ca="1" si="811"/>
        <v>#NAME?</v>
      </c>
      <c r="DA149" s="104" t="e">
        <f t="shared" ca="1" si="811"/>
        <v>#NAME?</v>
      </c>
      <c r="DB149" s="104" t="e">
        <f t="shared" ca="1" si="811"/>
        <v>#NAME?</v>
      </c>
      <c r="DC149" s="122" t="e">
        <f t="shared" ca="1" si="811"/>
        <v>#NAME?</v>
      </c>
      <c r="DE149" s="189">
        <f t="shared" ref="DE149:DH153" si="829">DE141</f>
        <v>0</v>
      </c>
      <c r="DF149" s="173">
        <f t="shared" si="829"/>
        <v>1</v>
      </c>
      <c r="DG149" s="173">
        <f t="shared" si="829"/>
        <v>0</v>
      </c>
      <c r="DH149" s="159" t="str">
        <f t="shared" si="829"/>
        <v>US</v>
      </c>
      <c r="DI149" s="104">
        <f t="shared" ref="DI149:DX153" si="830">H$32*$F11/1000</f>
        <v>0.45365767199999996</v>
      </c>
      <c r="DJ149" s="104">
        <f t="shared" si="830"/>
        <v>0.44740032479999986</v>
      </c>
      <c r="DK149" s="104">
        <f t="shared" si="830"/>
        <v>0.40829190479999994</v>
      </c>
      <c r="DL149" s="104">
        <f t="shared" si="830"/>
        <v>0.65829247964999993</v>
      </c>
      <c r="DM149" s="104">
        <f t="shared" si="830"/>
        <v>0.42237093600000003</v>
      </c>
      <c r="DN149" s="104">
        <f t="shared" si="830"/>
        <v>0.40359889440000002</v>
      </c>
      <c r="DO149" s="104">
        <f t="shared" si="830"/>
        <v>1.70659096250225</v>
      </c>
      <c r="DP149" s="104">
        <f t="shared" si="830"/>
        <v>3.5620322486680727</v>
      </c>
      <c r="DQ149" s="104">
        <f t="shared" si="830"/>
        <v>0.85256355600000011</v>
      </c>
      <c r="DR149" s="104">
        <f t="shared" si="830"/>
        <v>0.83848452480000002</v>
      </c>
      <c r="DS149" s="104">
        <f t="shared" si="830"/>
        <v>0.76652503199999988</v>
      </c>
      <c r="DT149" s="104">
        <f t="shared" si="830"/>
        <v>1.0971541327499996</v>
      </c>
      <c r="DU149" s="104">
        <f t="shared" si="830"/>
        <v>0.79155442079999994</v>
      </c>
      <c r="DV149" s="104">
        <f t="shared" si="830"/>
        <v>0.75713901120000004</v>
      </c>
      <c r="DW149" s="104">
        <f t="shared" si="830"/>
        <v>2.3940526363767747</v>
      </c>
      <c r="DX149" s="122">
        <f t="shared" si="830"/>
        <v>3.4203442056726217</v>
      </c>
      <c r="DZ149" s="189" t="str">
        <f t="shared" si="787"/>
        <v>-</v>
      </c>
      <c r="EA149" s="173">
        <f t="shared" si="787"/>
        <v>0</v>
      </c>
      <c r="EB149" s="173">
        <f t="shared" si="787"/>
        <v>0</v>
      </c>
      <c r="EC149" s="159" t="str">
        <f>EC141</f>
        <v>CN</v>
      </c>
      <c r="ED149" s="104">
        <f t="shared" si="815"/>
        <v>6.1459309080194702</v>
      </c>
      <c r="EE149" s="104">
        <f t="shared" si="815"/>
        <v>6.2020016606536554</v>
      </c>
      <c r="EF149" s="104">
        <f t="shared" si="815"/>
        <v>5.9815542094654148</v>
      </c>
      <c r="EG149" s="104">
        <f t="shared" si="815"/>
        <v>2.1697260970355008</v>
      </c>
      <c r="EH149" s="104">
        <f t="shared" si="815"/>
        <v>6.1135905619635666</v>
      </c>
      <c r="EI149" s="104">
        <f t="shared" si="815"/>
        <v>5.9316797419277307</v>
      </c>
      <c r="EJ149" s="104">
        <f t="shared" si="815"/>
        <v>11.286210224063508</v>
      </c>
      <c r="EK149" s="104">
        <f t="shared" si="815"/>
        <v>16.309011815773729</v>
      </c>
      <c r="EL149" s="104">
        <f t="shared" si="815"/>
        <v>9.663167808846362</v>
      </c>
      <c r="EM149" s="104">
        <f t="shared" si="815"/>
        <v>9.6772228069351556</v>
      </c>
      <c r="EN149" s="104">
        <f t="shared" si="815"/>
        <v>9.3469715430986611</v>
      </c>
      <c r="EO149" s="104">
        <f t="shared" si="815"/>
        <v>3.9323400307643257</v>
      </c>
      <c r="EP149" s="104">
        <f t="shared" si="815"/>
        <v>9.5000321474530551</v>
      </c>
      <c r="EQ149" s="104">
        <f t="shared" si="815"/>
        <v>9.2567551126005778</v>
      </c>
      <c r="ER149" s="104">
        <f t="shared" si="815"/>
        <v>18.119888870218187</v>
      </c>
      <c r="ES149" s="122">
        <f t="shared" si="815"/>
        <v>23.861123980235792</v>
      </c>
      <c r="EU149" s="189" t="str">
        <f t="shared" si="790"/>
        <v>-</v>
      </c>
      <c r="EV149" s="173">
        <f t="shared" si="790"/>
        <v>0</v>
      </c>
      <c r="EW149" s="173">
        <f t="shared" si="790"/>
        <v>0</v>
      </c>
      <c r="EX149" s="159" t="str">
        <f>EX141</f>
        <v>CN</v>
      </c>
      <c r="EY149" s="104">
        <f t="shared" ref="EY149:EY152" si="831">H$34*$N5/1000</f>
        <v>351.85378831860862</v>
      </c>
      <c r="EZ149" s="104">
        <f t="shared" si="816"/>
        <v>352.36258025485341</v>
      </c>
      <c r="FA149" s="104">
        <f t="shared" si="816"/>
        <v>345.65301667909733</v>
      </c>
      <c r="FB149" s="104">
        <f t="shared" si="816"/>
        <v>106.91685791148316</v>
      </c>
      <c r="FC149" s="104">
        <f t="shared" si="816"/>
        <v>347.78376901240046</v>
      </c>
      <c r="FD149" s="104">
        <f t="shared" si="816"/>
        <v>345.77915407829596</v>
      </c>
      <c r="FE149" s="104">
        <f t="shared" si="816"/>
        <v>426.80015400346747</v>
      </c>
      <c r="FF149" s="104">
        <f t="shared" si="816"/>
        <v>1016.3715118394314</v>
      </c>
      <c r="FG149" s="104">
        <f t="shared" si="816"/>
        <v>480.20027001782756</v>
      </c>
      <c r="FH149" s="104">
        <f t="shared" si="816"/>
        <v>481.56178712133857</v>
      </c>
      <c r="FI149" s="104">
        <f t="shared" si="816"/>
        <v>470.40559702775317</v>
      </c>
      <c r="FJ149" s="104">
        <f t="shared" si="816"/>
        <v>197.9305296282391</v>
      </c>
      <c r="FK149" s="104">
        <f t="shared" si="816"/>
        <v>474.32619212605039</v>
      </c>
      <c r="FL149" s="104">
        <f t="shared" si="816"/>
        <v>470.00055817498236</v>
      </c>
      <c r="FM149" s="104">
        <f t="shared" si="816"/>
        <v>603.03086821812792</v>
      </c>
      <c r="FN149" s="122">
        <f t="shared" si="816"/>
        <v>1146.8860706135347</v>
      </c>
      <c r="FP149" s="189">
        <f t="shared" ref="FP149:FS153" si="832">FP141</f>
        <v>0.1</v>
      </c>
      <c r="FQ149" s="173">
        <f t="shared" si="832"/>
        <v>1</v>
      </c>
      <c r="FR149" s="173">
        <f t="shared" si="832"/>
        <v>0.2857142857142857</v>
      </c>
      <c r="FS149" s="159" t="str">
        <f t="shared" si="832"/>
        <v>US</v>
      </c>
      <c r="FT149" s="104">
        <f t="shared" ref="FT149:GI153" si="833">H$35*$F11/1000</f>
        <v>1.0901689344000001</v>
      </c>
      <c r="FU149" s="104">
        <f t="shared" si="833"/>
        <v>1.0728646656</v>
      </c>
      <c r="FV149" s="104">
        <f t="shared" si="833"/>
        <v>0.98288246784000011</v>
      </c>
      <c r="FW149" s="104">
        <f t="shared" si="833"/>
        <v>1.5082833292800002</v>
      </c>
      <c r="FX149" s="104">
        <f t="shared" si="833"/>
        <v>1.0140301516799999</v>
      </c>
      <c r="FY149" s="104">
        <f t="shared" si="833"/>
        <v>0.97249990656000007</v>
      </c>
      <c r="FZ149" s="104">
        <f t="shared" si="833"/>
        <v>3.1409625584575633</v>
      </c>
      <c r="GA149" s="104">
        <f t="shared" si="833"/>
        <v>6.5457780091690072</v>
      </c>
      <c r="GB149" s="104">
        <f t="shared" si="833"/>
        <v>2.01421688832</v>
      </c>
      <c r="GC149" s="104">
        <f t="shared" si="833"/>
        <v>1.98306920448</v>
      </c>
      <c r="GD149" s="104">
        <f t="shared" si="833"/>
        <v>1.8169482240000001</v>
      </c>
      <c r="GE149" s="104">
        <f t="shared" si="833"/>
        <v>0.70386555366400005</v>
      </c>
      <c r="GF149" s="104">
        <f t="shared" si="833"/>
        <v>1.8757827379200003</v>
      </c>
      <c r="GG149" s="104">
        <f t="shared" si="833"/>
        <v>1.7961831014400003</v>
      </c>
      <c r="GH149" s="104">
        <f t="shared" si="833"/>
        <v>4.4085124282306474</v>
      </c>
      <c r="GI149" s="122">
        <f t="shared" si="833"/>
        <v>6.284468059513328</v>
      </c>
      <c r="GK149" s="189" t="str">
        <f t="shared" si="793"/>
        <v>-</v>
      </c>
      <c r="GL149" s="173">
        <f t="shared" si="793"/>
        <v>0</v>
      </c>
      <c r="GM149" s="173">
        <f t="shared" si="793"/>
        <v>0</v>
      </c>
      <c r="GN149" s="159" t="str">
        <f>GN141</f>
        <v>CN</v>
      </c>
      <c r="GO149" s="104">
        <f t="shared" ref="GO149:GO152" si="834">H$36*$G5/1000</f>
        <v>7.8135979571304723</v>
      </c>
      <c r="GP149" s="104">
        <f t="shared" si="820"/>
        <v>7.8560631634192228</v>
      </c>
      <c r="GQ149" s="104">
        <f t="shared" si="820"/>
        <v>7.6012719256867074</v>
      </c>
      <c r="GR149" s="104">
        <f t="shared" si="820"/>
        <v>0.55240155847285632</v>
      </c>
      <c r="GS149" s="104">
        <f t="shared" si="820"/>
        <v>7.6862023382642146</v>
      </c>
      <c r="GT149" s="104">
        <f t="shared" si="820"/>
        <v>7.6012719256867074</v>
      </c>
      <c r="GU149" s="104">
        <f t="shared" si="820"/>
        <v>11.395719585765908</v>
      </c>
      <c r="GV149" s="104">
        <f t="shared" si="820"/>
        <v>10.856517232387979</v>
      </c>
      <c r="GW149" s="104">
        <f t="shared" si="820"/>
        <v>11.550536110540696</v>
      </c>
      <c r="GX149" s="104">
        <f t="shared" si="820"/>
        <v>11.593001316829451</v>
      </c>
      <c r="GY149" s="104">
        <f t="shared" si="820"/>
        <v>11.295744872808182</v>
      </c>
      <c r="GZ149" s="104">
        <f t="shared" si="820"/>
        <v>1.9728627088316295</v>
      </c>
      <c r="HA149" s="104">
        <f t="shared" si="820"/>
        <v>11.42314049167444</v>
      </c>
      <c r="HB149" s="104">
        <f t="shared" si="820"/>
        <v>11.253279666519427</v>
      </c>
      <c r="HC149" s="104">
        <f t="shared" si="820"/>
        <v>16.154964979879825</v>
      </c>
      <c r="HD149" s="122">
        <f t="shared" si="820"/>
        <v>14.240325154761528</v>
      </c>
      <c r="HF149" s="189" t="str">
        <f t="shared" si="796"/>
        <v>-</v>
      </c>
      <c r="HG149" s="173">
        <f t="shared" si="796"/>
        <v>0</v>
      </c>
      <c r="HH149" s="173">
        <f t="shared" si="796"/>
        <v>0</v>
      </c>
      <c r="HI149" s="159" t="str">
        <f>HI141</f>
        <v>CN</v>
      </c>
      <c r="HJ149" s="104">
        <f t="shared" ref="HJ149:HJ152" si="835">H$37*$N5/1000</f>
        <v>16.738742833327223</v>
      </c>
      <c r="HK149" s="104">
        <f t="shared" si="821"/>
        <v>16.518634129820725</v>
      </c>
      <c r="HL149" s="104">
        <f t="shared" si="821"/>
        <v>16.969332903667357</v>
      </c>
      <c r="HM149" s="104">
        <f t="shared" si="821"/>
        <v>15.460016079622825</v>
      </c>
      <c r="HN149" s="104">
        <f t="shared" si="821"/>
        <v>16.738742833327223</v>
      </c>
      <c r="HO149" s="104">
        <f t="shared" si="821"/>
        <v>16.979814270500999</v>
      </c>
      <c r="HP149" s="104">
        <f t="shared" si="821"/>
        <v>35.382251156894299</v>
      </c>
      <c r="HQ149" s="104">
        <f t="shared" si="821"/>
        <v>34.79790225076588</v>
      </c>
      <c r="HR149" s="104">
        <f t="shared" si="821"/>
        <v>27.377330169474448</v>
      </c>
      <c r="HS149" s="104">
        <f t="shared" si="821"/>
        <v>27.36684880264081</v>
      </c>
      <c r="HT149" s="104">
        <f t="shared" si="821"/>
        <v>27.828028943321087</v>
      </c>
      <c r="HU149" s="104">
        <f t="shared" si="821"/>
        <v>15.460016079622825</v>
      </c>
      <c r="HV149" s="104">
        <f t="shared" si="821"/>
        <v>27.377330169474448</v>
      </c>
      <c r="HW149" s="104">
        <f t="shared" si="821"/>
        <v>27.828028943321087</v>
      </c>
      <c r="HX149" s="104">
        <f t="shared" si="821"/>
        <v>42.837754362295499</v>
      </c>
      <c r="HY149" s="122">
        <f t="shared" si="821"/>
        <v>40.776175780341333</v>
      </c>
      <c r="IA149" s="189" t="str">
        <f t="shared" si="799"/>
        <v>-</v>
      </c>
      <c r="IB149" s="173">
        <f t="shared" si="799"/>
        <v>0</v>
      </c>
      <c r="IC149" s="173">
        <f t="shared" si="799"/>
        <v>0</v>
      </c>
      <c r="ID149" s="159" t="str">
        <f>ID141</f>
        <v>CN</v>
      </c>
      <c r="IE149" s="104">
        <f t="shared" ref="IE149:IE152" si="836">H$38*$N5/1000</f>
        <v>11.67624265267785</v>
      </c>
      <c r="IF149" s="104">
        <f t="shared" si="822"/>
        <v>11.76009358734699</v>
      </c>
      <c r="IG149" s="104">
        <f t="shared" si="822"/>
        <v>11.351320280834926</v>
      </c>
      <c r="IH149" s="104">
        <f t="shared" si="822"/>
        <v>0</v>
      </c>
      <c r="II149" s="104">
        <f t="shared" si="822"/>
        <v>11.550466250674139</v>
      </c>
      <c r="IJ149" s="104">
        <f t="shared" si="822"/>
        <v>11.256987979332145</v>
      </c>
      <c r="IK149" s="104">
        <f t="shared" si="822"/>
        <v>14.977873205275266</v>
      </c>
      <c r="IL149" s="104">
        <f t="shared" si="822"/>
        <v>16.740247331399598</v>
      </c>
      <c r="IM149" s="104">
        <f t="shared" si="822"/>
        <v>19.411491375906085</v>
      </c>
      <c r="IN149" s="104">
        <f t="shared" si="822"/>
        <v>19.631600079412575</v>
      </c>
      <c r="IO149" s="104">
        <f t="shared" si="822"/>
        <v>18.740683898552959</v>
      </c>
      <c r="IP149" s="104">
        <f t="shared" si="822"/>
        <v>0</v>
      </c>
      <c r="IQ149" s="104">
        <f t="shared" si="822"/>
        <v>19.201864039233232</v>
      </c>
      <c r="IR149" s="104">
        <f t="shared" si="822"/>
        <v>18.552019295547389</v>
      </c>
      <c r="IS149" s="104">
        <f t="shared" si="822"/>
        <v>26.15101024993827</v>
      </c>
      <c r="IT149" s="104">
        <f t="shared" si="822"/>
        <v>25.739728854309973</v>
      </c>
    </row>
    <row r="150" spans="4:254" x14ac:dyDescent="0.2">
      <c r="D150" s="189">
        <f t="shared" si="802"/>
        <v>0.33</v>
      </c>
      <c r="E150" s="173">
        <f t="shared" si="802"/>
        <v>0</v>
      </c>
      <c r="F150" s="173">
        <f t="shared" si="802"/>
        <v>0.56896551724137934</v>
      </c>
      <c r="G150" s="159" t="str">
        <f t="shared" si="802"/>
        <v>JP</v>
      </c>
      <c r="H150" s="104">
        <f t="shared" si="803"/>
        <v>447.65257849177596</v>
      </c>
      <c r="I150" s="104">
        <f t="shared" si="803"/>
        <v>412.58121146168656</v>
      </c>
      <c r="J150" s="104">
        <f t="shared" si="803"/>
        <v>410.7516531137457</v>
      </c>
      <c r="K150" s="104">
        <f t="shared" si="803"/>
        <v>609.46659735065373</v>
      </c>
      <c r="L150" s="104">
        <f t="shared" si="803"/>
        <v>397.30735296966554</v>
      </c>
      <c r="M150" s="104">
        <f t="shared" si="803"/>
        <v>401.11688015763389</v>
      </c>
      <c r="N150" s="104">
        <f t="shared" si="803"/>
        <v>320.62756024776417</v>
      </c>
      <c r="O150" s="104">
        <f t="shared" si="803"/>
        <v>280.98745291023232</v>
      </c>
      <c r="P150" s="104">
        <f t="shared" si="803"/>
        <v>878.1611947065926</v>
      </c>
      <c r="Q150" s="104">
        <f t="shared" si="803"/>
        <v>809.07068013235573</v>
      </c>
      <c r="R150" s="104">
        <f t="shared" si="803"/>
        <v>805.87631005839842</v>
      </c>
      <c r="S150" s="104">
        <f t="shared" si="803"/>
        <v>1187.0765022533315</v>
      </c>
      <c r="T150" s="104">
        <f t="shared" si="803"/>
        <v>779.18956501034188</v>
      </c>
      <c r="U150" s="104">
        <f t="shared" si="803"/>
        <v>786.85788427209241</v>
      </c>
      <c r="V150" s="104">
        <f t="shared" si="803"/>
        <v>591.99014570386009</v>
      </c>
      <c r="W150" s="122">
        <f t="shared" si="803"/>
        <v>357.14858848019418</v>
      </c>
      <c r="Y150" s="222">
        <f t="shared" si="823"/>
        <v>0.19</v>
      </c>
      <c r="Z150" s="223">
        <f t="shared" si="823"/>
        <v>0</v>
      </c>
      <c r="AA150" s="223">
        <f t="shared" si="823"/>
        <v>0.54285714285714282</v>
      </c>
      <c r="AB150" s="159" t="str">
        <f t="shared" si="824"/>
        <v>JP</v>
      </c>
      <c r="AC150" s="104">
        <f t="shared" si="805"/>
        <v>312.34896745277763</v>
      </c>
      <c r="AD150" s="104">
        <f t="shared" si="805"/>
        <v>319.6419144429737</v>
      </c>
      <c r="AE150" s="104">
        <f t="shared" si="805"/>
        <v>311.83975164188871</v>
      </c>
      <c r="AF150" s="104">
        <f t="shared" si="805"/>
        <v>371.30595659859347</v>
      </c>
      <c r="AG150" s="104">
        <f t="shared" si="805"/>
        <v>316.70258824690109</v>
      </c>
      <c r="AH150" s="104">
        <f t="shared" si="805"/>
        <v>311.38459641366273</v>
      </c>
      <c r="AI150" s="104">
        <f t="shared" si="805"/>
        <v>248.60943182378313</v>
      </c>
      <c r="AJ150" s="104">
        <f t="shared" si="805"/>
        <v>481.47560793833253</v>
      </c>
      <c r="AK150" s="104">
        <f t="shared" si="805"/>
        <v>599.56848341614216</v>
      </c>
      <c r="AL150" s="104">
        <f t="shared" si="805"/>
        <v>613.89192198715489</v>
      </c>
      <c r="AM150" s="104">
        <f t="shared" si="805"/>
        <v>598.99299979424723</v>
      </c>
      <c r="AN150" s="104">
        <f t="shared" si="805"/>
        <v>197.2598580590861</v>
      </c>
      <c r="AO150" s="104">
        <f t="shared" si="805"/>
        <v>608.43616286261431</v>
      </c>
      <c r="AP150" s="104">
        <f t="shared" si="805"/>
        <v>598.01729347167065</v>
      </c>
      <c r="AQ150" s="104">
        <f t="shared" si="805"/>
        <v>384.73223947077872</v>
      </c>
      <c r="AR150" s="122">
        <f t="shared" si="805"/>
        <v>555.89392099124098</v>
      </c>
      <c r="AT150" s="222">
        <f t="shared" si="825"/>
        <v>0.12</v>
      </c>
      <c r="AU150" s="223">
        <f t="shared" si="825"/>
        <v>0</v>
      </c>
      <c r="AV150" s="223">
        <f t="shared" si="825"/>
        <v>0.34285714285714286</v>
      </c>
      <c r="AW150" s="159" t="str">
        <f t="shared" si="826"/>
        <v>JP</v>
      </c>
      <c r="AX150" s="104">
        <f t="shared" si="807"/>
        <v>101.75596768960821</v>
      </c>
      <c r="AY150" s="104">
        <f t="shared" si="807"/>
        <v>100.44805036711966</v>
      </c>
      <c r="AZ150" s="104">
        <f t="shared" si="807"/>
        <v>97.309048793147184</v>
      </c>
      <c r="BA150" s="104">
        <f t="shared" si="807"/>
        <v>170.87939818312742</v>
      </c>
      <c r="BB150" s="104">
        <f t="shared" si="807"/>
        <v>97.570632257644903</v>
      </c>
      <c r="BC150" s="104">
        <f t="shared" si="807"/>
        <v>96.785881864151776</v>
      </c>
      <c r="BD150" s="104">
        <f t="shared" si="807"/>
        <v>330.08177114354487</v>
      </c>
      <c r="BE150" s="104">
        <f t="shared" si="807"/>
        <v>355.678343340141</v>
      </c>
      <c r="BF150" s="104">
        <f t="shared" si="807"/>
        <v>198.28026608926231</v>
      </c>
      <c r="BG150" s="104">
        <f t="shared" si="807"/>
        <v>195.66443144428524</v>
      </c>
      <c r="BH150" s="104">
        <f t="shared" si="807"/>
        <v>189.64801176083793</v>
      </c>
      <c r="BI150" s="104">
        <f t="shared" si="807"/>
        <v>329.07744799362638</v>
      </c>
      <c r="BJ150" s="104">
        <f t="shared" si="807"/>
        <v>190.17117868983337</v>
      </c>
      <c r="BK150" s="104">
        <f t="shared" si="807"/>
        <v>188.34009443834938</v>
      </c>
      <c r="BL150" s="104">
        <f t="shared" si="807"/>
        <v>634.78411075699466</v>
      </c>
      <c r="BM150" s="122">
        <f t="shared" si="807"/>
        <v>538.82378448171744</v>
      </c>
      <c r="BO150" s="222">
        <f t="shared" si="827"/>
        <v>0.21</v>
      </c>
      <c r="BP150" s="223">
        <f t="shared" si="827"/>
        <v>0</v>
      </c>
      <c r="BQ150" s="223">
        <f t="shared" si="827"/>
        <v>0.36842105263157887</v>
      </c>
      <c r="BR150" s="159" t="str">
        <f t="shared" si="828"/>
        <v>JP</v>
      </c>
      <c r="BS150" s="104">
        <f t="shared" si="809"/>
        <v>8.0780243630198321</v>
      </c>
      <c r="BT150" s="104">
        <f t="shared" si="809"/>
        <v>9.7292699826616111</v>
      </c>
      <c r="BU150" s="104">
        <f t="shared" si="809"/>
        <v>7.2540364498520518</v>
      </c>
      <c r="BV150" s="104">
        <f t="shared" si="809"/>
        <v>12.532709018583134</v>
      </c>
      <c r="BW150" s="104">
        <f t="shared" si="809"/>
        <v>9.1717702239508725</v>
      </c>
      <c r="BX150" s="104">
        <f t="shared" si="809"/>
        <v>7.1657520305840752</v>
      </c>
      <c r="BY150" s="104">
        <f t="shared" si="809"/>
        <v>51.945386862706826</v>
      </c>
      <c r="BZ150" s="104">
        <f t="shared" si="809"/>
        <v>72.598492538365491</v>
      </c>
      <c r="CA150" s="104">
        <f t="shared" si="809"/>
        <v>15.361488952627873</v>
      </c>
      <c r="CB150" s="104">
        <f t="shared" si="809"/>
        <v>18.505395216559698</v>
      </c>
      <c r="CC150" s="104">
        <f t="shared" si="809"/>
        <v>13.801797545560291</v>
      </c>
      <c r="CD150" s="104">
        <f t="shared" si="809"/>
        <v>20.887848364305224</v>
      </c>
      <c r="CE150" s="104">
        <f t="shared" si="809"/>
        <v>17.444347288690867</v>
      </c>
      <c r="CF150" s="104">
        <f t="shared" si="809"/>
        <v>13.625228707024343</v>
      </c>
      <c r="CG150" s="104">
        <f t="shared" si="809"/>
        <v>72.981620584490713</v>
      </c>
      <c r="CH150" s="122">
        <f t="shared" si="809"/>
        <v>95.226315895088831</v>
      </c>
      <c r="CJ150" s="222">
        <f t="shared" si="810"/>
        <v>6.8727063945112937E-2</v>
      </c>
      <c r="CK150" s="223">
        <f t="shared" si="810"/>
        <v>7.5821578605297549E-2</v>
      </c>
      <c r="CL150" s="223">
        <f t="shared" si="810"/>
        <v>6.8727063945112937E-2</v>
      </c>
      <c r="CM150" s="159" t="str">
        <f t="shared" si="810"/>
        <v>MI, US</v>
      </c>
      <c r="CN150" s="104" t="e">
        <f t="shared" ca="1" si="811"/>
        <v>#NAME?</v>
      </c>
      <c r="CO150" s="104" t="e">
        <f t="shared" ca="1" si="811"/>
        <v>#NAME?</v>
      </c>
      <c r="CP150" s="104" t="e">
        <f t="shared" ca="1" si="811"/>
        <v>#NAME?</v>
      </c>
      <c r="CQ150" s="104" t="e">
        <f t="shared" ca="1" si="811"/>
        <v>#NAME?</v>
      </c>
      <c r="CR150" s="104" t="e">
        <f t="shared" ca="1" si="811"/>
        <v>#NAME?</v>
      </c>
      <c r="CS150" s="104" t="e">
        <f t="shared" ca="1" si="811"/>
        <v>#NAME?</v>
      </c>
      <c r="CT150" s="104" t="e">
        <f t="shared" ca="1" si="811"/>
        <v>#NAME?</v>
      </c>
      <c r="CU150" s="104" t="e">
        <f t="shared" ca="1" si="811"/>
        <v>#NAME?</v>
      </c>
      <c r="CV150" s="104" t="e">
        <f t="shared" ca="1" si="811"/>
        <v>#NAME?</v>
      </c>
      <c r="CW150" s="104" t="e">
        <f t="shared" ca="1" si="811"/>
        <v>#NAME?</v>
      </c>
      <c r="CX150" s="104" t="e">
        <f t="shared" ca="1" si="811"/>
        <v>#NAME?</v>
      </c>
      <c r="CY150" s="104" t="e">
        <f t="shared" ca="1" si="811"/>
        <v>#NAME?</v>
      </c>
      <c r="CZ150" s="104" t="e">
        <f t="shared" ca="1" si="811"/>
        <v>#NAME?</v>
      </c>
      <c r="DA150" s="104" t="e">
        <f t="shared" ca="1" si="811"/>
        <v>#NAME?</v>
      </c>
      <c r="DB150" s="104" t="e">
        <f t="shared" ca="1" si="811"/>
        <v>#NAME?</v>
      </c>
      <c r="DC150" s="122" t="e">
        <f t="shared" ca="1" si="811"/>
        <v>#NAME?</v>
      </c>
      <c r="DE150" s="189">
        <f t="shared" si="829"/>
        <v>0.42</v>
      </c>
      <c r="DF150" s="173">
        <f t="shared" si="829"/>
        <v>0</v>
      </c>
      <c r="DG150" s="173">
        <f t="shared" si="829"/>
        <v>0</v>
      </c>
      <c r="DH150" s="159" t="str">
        <f t="shared" si="829"/>
        <v>CN</v>
      </c>
      <c r="DI150" s="104">
        <f t="shared" si="830"/>
        <v>0.22682883599999998</v>
      </c>
      <c r="DJ150" s="104">
        <f t="shared" si="830"/>
        <v>0.22370016239999993</v>
      </c>
      <c r="DK150" s="104">
        <f t="shared" si="830"/>
        <v>0.20414595239999997</v>
      </c>
      <c r="DL150" s="104">
        <f t="shared" si="830"/>
        <v>0.32914623982499996</v>
      </c>
      <c r="DM150" s="104">
        <f t="shared" si="830"/>
        <v>0.21118546800000002</v>
      </c>
      <c r="DN150" s="104">
        <f t="shared" si="830"/>
        <v>0.20179944720000001</v>
      </c>
      <c r="DO150" s="104">
        <f t="shared" si="830"/>
        <v>0.85329548125112498</v>
      </c>
      <c r="DP150" s="104">
        <f t="shared" si="830"/>
        <v>1.7810161243340363</v>
      </c>
      <c r="DQ150" s="104">
        <f t="shared" si="830"/>
        <v>0.42628177800000006</v>
      </c>
      <c r="DR150" s="104">
        <f t="shared" si="830"/>
        <v>0.41924226240000001</v>
      </c>
      <c r="DS150" s="104">
        <f t="shared" si="830"/>
        <v>0.38326251599999994</v>
      </c>
      <c r="DT150" s="104">
        <f t="shared" si="830"/>
        <v>0.54857706637499981</v>
      </c>
      <c r="DU150" s="104">
        <f t="shared" si="830"/>
        <v>0.39577721039999997</v>
      </c>
      <c r="DV150" s="104">
        <f t="shared" si="830"/>
        <v>0.37856950560000002</v>
      </c>
      <c r="DW150" s="104">
        <f t="shared" si="830"/>
        <v>1.1970263181883873</v>
      </c>
      <c r="DX150" s="122">
        <f t="shared" si="830"/>
        <v>1.7101721028363108</v>
      </c>
      <c r="DZ150" s="189" t="str">
        <f t="shared" si="787"/>
        <v>-</v>
      </c>
      <c r="EA150" s="173">
        <f t="shared" si="787"/>
        <v>0</v>
      </c>
      <c r="EB150" s="173">
        <f t="shared" si="787"/>
        <v>0.21586482798306408</v>
      </c>
      <c r="EC150" s="159" t="str">
        <f>EC142</f>
        <v>JP</v>
      </c>
      <c r="ED150" s="104">
        <f t="shared" si="815"/>
        <v>0</v>
      </c>
      <c r="EE150" s="104">
        <f t="shared" si="815"/>
        <v>0</v>
      </c>
      <c r="EF150" s="104">
        <f t="shared" si="815"/>
        <v>0</v>
      </c>
      <c r="EG150" s="104">
        <f t="shared" si="815"/>
        <v>0</v>
      </c>
      <c r="EH150" s="104">
        <f t="shared" si="815"/>
        <v>0</v>
      </c>
      <c r="EI150" s="104">
        <f t="shared" si="815"/>
        <v>0</v>
      </c>
      <c r="EJ150" s="104">
        <f t="shared" si="815"/>
        <v>0</v>
      </c>
      <c r="EK150" s="104">
        <f t="shared" si="815"/>
        <v>0</v>
      </c>
      <c r="EL150" s="104">
        <f t="shared" si="815"/>
        <v>0</v>
      </c>
      <c r="EM150" s="104">
        <f t="shared" si="815"/>
        <v>0</v>
      </c>
      <c r="EN150" s="104">
        <f t="shared" si="815"/>
        <v>0</v>
      </c>
      <c r="EO150" s="104">
        <f t="shared" si="815"/>
        <v>0</v>
      </c>
      <c r="EP150" s="104">
        <f t="shared" si="815"/>
        <v>0</v>
      </c>
      <c r="EQ150" s="104">
        <f t="shared" si="815"/>
        <v>0</v>
      </c>
      <c r="ER150" s="104">
        <f t="shared" si="815"/>
        <v>0</v>
      </c>
      <c r="ES150" s="122">
        <f t="shared" si="815"/>
        <v>0</v>
      </c>
      <c r="EU150" s="189" t="str">
        <f t="shared" si="790"/>
        <v>-</v>
      </c>
      <c r="EV150" s="173">
        <f t="shared" si="790"/>
        <v>0</v>
      </c>
      <c r="EW150" s="173">
        <f t="shared" si="790"/>
        <v>0</v>
      </c>
      <c r="EX150" s="159" t="str">
        <f>EX142</f>
        <v>JP</v>
      </c>
      <c r="EY150" s="104">
        <f t="shared" si="831"/>
        <v>297.18024771155655</v>
      </c>
      <c r="EZ150" s="104">
        <f t="shared" si="816"/>
        <v>297.60997994314465</v>
      </c>
      <c r="FA150" s="104">
        <f t="shared" si="816"/>
        <v>291.9429960092553</v>
      </c>
      <c r="FB150" s="104">
        <f t="shared" si="816"/>
        <v>90.30335717148634</v>
      </c>
      <c r="FC150" s="104">
        <f t="shared" si="816"/>
        <v>293.74265691172548</v>
      </c>
      <c r="FD150" s="104">
        <f t="shared" si="816"/>
        <v>292.04953328349836</v>
      </c>
      <c r="FE150" s="104">
        <f t="shared" si="816"/>
        <v>360.4809148032495</v>
      </c>
      <c r="FF150" s="104">
        <f t="shared" si="816"/>
        <v>858.44048773436793</v>
      </c>
      <c r="FG150" s="104">
        <f t="shared" si="816"/>
        <v>405.58334152660024</v>
      </c>
      <c r="FH150" s="104">
        <f t="shared" si="816"/>
        <v>406.73329643263793</v>
      </c>
      <c r="FI150" s="104">
        <f t="shared" si="816"/>
        <v>397.31063439062291</v>
      </c>
      <c r="FJ150" s="104">
        <f t="shared" si="816"/>
        <v>167.17467816869541</v>
      </c>
      <c r="FK150" s="104">
        <f t="shared" si="816"/>
        <v>400.62201957722669</v>
      </c>
      <c r="FL150" s="104">
        <f t="shared" si="816"/>
        <v>396.96853335151104</v>
      </c>
      <c r="FM150" s="104">
        <f t="shared" si="816"/>
        <v>509.32764899635549</v>
      </c>
      <c r="FN150" s="122">
        <f t="shared" si="816"/>
        <v>968.67476741002383</v>
      </c>
      <c r="FP150" s="189">
        <f t="shared" si="832"/>
        <v>0.65</v>
      </c>
      <c r="FQ150" s="173">
        <f t="shared" si="832"/>
        <v>0</v>
      </c>
      <c r="FR150" s="173">
        <f t="shared" si="832"/>
        <v>0</v>
      </c>
      <c r="FS150" s="159" t="str">
        <f t="shared" si="832"/>
        <v>CN</v>
      </c>
      <c r="FT150" s="104">
        <f t="shared" si="833"/>
        <v>0.54508446720000003</v>
      </c>
      <c r="FU150" s="104">
        <f t="shared" si="833"/>
        <v>0.53643233280000002</v>
      </c>
      <c r="FV150" s="104">
        <f t="shared" si="833"/>
        <v>0.49144123392000005</v>
      </c>
      <c r="FW150" s="104">
        <f t="shared" si="833"/>
        <v>0.7541416646400001</v>
      </c>
      <c r="FX150" s="104">
        <f t="shared" si="833"/>
        <v>0.50701507583999994</v>
      </c>
      <c r="FY150" s="104">
        <f t="shared" si="833"/>
        <v>0.48624995328000004</v>
      </c>
      <c r="FZ150" s="104">
        <f t="shared" si="833"/>
        <v>1.5704812792287817</v>
      </c>
      <c r="GA150" s="104">
        <f t="shared" si="833"/>
        <v>3.2728890045845036</v>
      </c>
      <c r="GB150" s="104">
        <f t="shared" si="833"/>
        <v>1.00710844416</v>
      </c>
      <c r="GC150" s="104">
        <f t="shared" si="833"/>
        <v>0.99153460224000001</v>
      </c>
      <c r="GD150" s="104">
        <f t="shared" si="833"/>
        <v>0.90847411200000006</v>
      </c>
      <c r="GE150" s="104">
        <f t="shared" si="833"/>
        <v>0.35193277683200003</v>
      </c>
      <c r="GF150" s="104">
        <f t="shared" si="833"/>
        <v>0.93789136896000014</v>
      </c>
      <c r="GG150" s="104">
        <f t="shared" si="833"/>
        <v>0.89809155072000013</v>
      </c>
      <c r="GH150" s="104">
        <f t="shared" si="833"/>
        <v>2.2042562141153237</v>
      </c>
      <c r="GI150" s="122">
        <f t="shared" si="833"/>
        <v>3.142234029756664</v>
      </c>
      <c r="GK150" s="189" t="str">
        <f t="shared" si="793"/>
        <v>-</v>
      </c>
      <c r="GL150" s="173">
        <f t="shared" si="793"/>
        <v>0</v>
      </c>
      <c r="GM150" s="173">
        <f t="shared" si="793"/>
        <v>0.21586482798306408</v>
      </c>
      <c r="GN150" s="159" t="str">
        <f>GN142</f>
        <v>JP</v>
      </c>
      <c r="GO150" s="104">
        <f t="shared" si="834"/>
        <v>0</v>
      </c>
      <c r="GP150" s="104">
        <f t="shared" si="820"/>
        <v>0</v>
      </c>
      <c r="GQ150" s="104">
        <f t="shared" si="820"/>
        <v>0</v>
      </c>
      <c r="GR150" s="104">
        <f t="shared" si="820"/>
        <v>0</v>
      </c>
      <c r="GS150" s="104">
        <f t="shared" si="820"/>
        <v>0</v>
      </c>
      <c r="GT150" s="104">
        <f t="shared" si="820"/>
        <v>0</v>
      </c>
      <c r="GU150" s="104">
        <f t="shared" si="820"/>
        <v>0</v>
      </c>
      <c r="GV150" s="104">
        <f t="shared" si="820"/>
        <v>0</v>
      </c>
      <c r="GW150" s="104">
        <f t="shared" si="820"/>
        <v>0</v>
      </c>
      <c r="GX150" s="104">
        <f t="shared" si="820"/>
        <v>0</v>
      </c>
      <c r="GY150" s="104">
        <f t="shared" si="820"/>
        <v>0</v>
      </c>
      <c r="GZ150" s="104">
        <f t="shared" si="820"/>
        <v>0</v>
      </c>
      <c r="HA150" s="104">
        <f t="shared" si="820"/>
        <v>0</v>
      </c>
      <c r="HB150" s="104">
        <f t="shared" si="820"/>
        <v>0</v>
      </c>
      <c r="HC150" s="104">
        <f t="shared" si="820"/>
        <v>0</v>
      </c>
      <c r="HD150" s="122">
        <f t="shared" si="820"/>
        <v>0</v>
      </c>
      <c r="HF150" s="189" t="str">
        <f t="shared" si="796"/>
        <v>-</v>
      </c>
      <c r="HG150" s="173">
        <f t="shared" si="796"/>
        <v>0</v>
      </c>
      <c r="HH150" s="173">
        <f t="shared" si="796"/>
        <v>0</v>
      </c>
      <c r="HI150" s="159" t="str">
        <f>HI142</f>
        <v>JP</v>
      </c>
      <c r="HJ150" s="104">
        <f t="shared" si="835"/>
        <v>14.137758087981176</v>
      </c>
      <c r="HK150" s="104">
        <f t="shared" si="821"/>
        <v>13.95185143810791</v>
      </c>
      <c r="HL150" s="104">
        <f t="shared" si="821"/>
        <v>14.332517435467453</v>
      </c>
      <c r="HM150" s="104">
        <f t="shared" si="821"/>
        <v>13.057728979193634</v>
      </c>
      <c r="HN150" s="104">
        <f t="shared" si="821"/>
        <v>14.137758087981176</v>
      </c>
      <c r="HO150" s="104">
        <f t="shared" si="821"/>
        <v>14.341370133080465</v>
      </c>
      <c r="HP150" s="104">
        <f t="shared" si="821"/>
        <v>29.884305676075197</v>
      </c>
      <c r="HQ150" s="104">
        <f t="shared" si="821"/>
        <v>29.390757053213779</v>
      </c>
      <c r="HR150" s="104">
        <f t="shared" si="821"/>
        <v>23.123246165188995</v>
      </c>
      <c r="HS150" s="104">
        <f t="shared" si="821"/>
        <v>23.114393467575983</v>
      </c>
      <c r="HT150" s="104">
        <f t="shared" si="821"/>
        <v>23.503912162548541</v>
      </c>
      <c r="HU150" s="104">
        <f t="shared" si="821"/>
        <v>13.057728979193634</v>
      </c>
      <c r="HV150" s="104">
        <f t="shared" si="821"/>
        <v>23.123246165188995</v>
      </c>
      <c r="HW150" s="104">
        <f t="shared" si="821"/>
        <v>23.503912162548541</v>
      </c>
      <c r="HX150" s="104">
        <f t="shared" si="821"/>
        <v>36.181319842053561</v>
      </c>
      <c r="HY150" s="122">
        <f t="shared" si="821"/>
        <v>34.440083982153702</v>
      </c>
      <c r="IA150" s="189" t="str">
        <f t="shared" si="799"/>
        <v>-</v>
      </c>
      <c r="IB150" s="173">
        <f t="shared" si="799"/>
        <v>0</v>
      </c>
      <c r="IC150" s="173">
        <f t="shared" si="799"/>
        <v>0</v>
      </c>
      <c r="ID150" s="159" t="str">
        <f>ID142</f>
        <v>JP</v>
      </c>
      <c r="IE150" s="104">
        <f t="shared" si="836"/>
        <v>9.8619051408960754</v>
      </c>
      <c r="IF150" s="104">
        <f t="shared" si="822"/>
        <v>9.9327267218001758</v>
      </c>
      <c r="IG150" s="104">
        <f t="shared" si="822"/>
        <v>9.5874715148926803</v>
      </c>
      <c r="IH150" s="104">
        <f t="shared" si="822"/>
        <v>0</v>
      </c>
      <c r="II150" s="104">
        <f t="shared" si="822"/>
        <v>9.7556727695399221</v>
      </c>
      <c r="IJ150" s="104">
        <f t="shared" si="822"/>
        <v>9.5077972363755681</v>
      </c>
      <c r="IK150" s="104">
        <f t="shared" si="822"/>
        <v>12.650504888995053</v>
      </c>
      <c r="IL150" s="104">
        <f t="shared" si="822"/>
        <v>14.13902880645764</v>
      </c>
      <c r="IM150" s="104">
        <f t="shared" si="822"/>
        <v>16.395195979299398</v>
      </c>
      <c r="IN150" s="104">
        <f t="shared" si="822"/>
        <v>16.581102629172662</v>
      </c>
      <c r="IO150" s="104">
        <f t="shared" si="822"/>
        <v>15.828623332066588</v>
      </c>
      <c r="IP150" s="104">
        <f t="shared" si="822"/>
        <v>0</v>
      </c>
      <c r="IQ150" s="104">
        <f t="shared" si="822"/>
        <v>16.218142027039143</v>
      </c>
      <c r="IR150" s="104">
        <f t="shared" si="822"/>
        <v>15.669274775032362</v>
      </c>
      <c r="IS150" s="104">
        <f t="shared" si="822"/>
        <v>22.087480544466523</v>
      </c>
      <c r="IT150" s="104">
        <f t="shared" si="822"/>
        <v>21.740106973142922</v>
      </c>
    </row>
    <row r="151" spans="4:254" x14ac:dyDescent="0.2">
      <c r="D151" s="189">
        <f t="shared" si="802"/>
        <v>0.15</v>
      </c>
      <c r="E151" s="173">
        <f t="shared" si="802"/>
        <v>0</v>
      </c>
      <c r="F151" s="173">
        <f t="shared" si="802"/>
        <v>0.25862068965517243</v>
      </c>
      <c r="G151" s="159" t="str">
        <f t="shared" si="802"/>
        <v>KR</v>
      </c>
      <c r="H151" s="104">
        <f t="shared" si="803"/>
        <v>419.88812132307049</v>
      </c>
      <c r="I151" s="104">
        <f t="shared" si="803"/>
        <v>386.9919622880642</v>
      </c>
      <c r="J151" s="104">
        <f t="shared" si="803"/>
        <v>385.27587741672022</v>
      </c>
      <c r="K151" s="104">
        <f t="shared" si="803"/>
        <v>571.6660572646108</v>
      </c>
      <c r="L151" s="104">
        <f t="shared" si="803"/>
        <v>372.66542412943954</v>
      </c>
      <c r="M151" s="104">
        <f t="shared" si="803"/>
        <v>376.23867555462829</v>
      </c>
      <c r="N151" s="104">
        <f t="shared" si="803"/>
        <v>300.74149102506868</v>
      </c>
      <c r="O151" s="104">
        <f t="shared" si="803"/>
        <v>263.55995561410509</v>
      </c>
      <c r="P151" s="104">
        <f t="shared" si="803"/>
        <v>823.69558890175892</v>
      </c>
      <c r="Q151" s="104">
        <f t="shared" si="803"/>
        <v>758.89022921063076</v>
      </c>
      <c r="R151" s="104">
        <f t="shared" si="803"/>
        <v>755.89398142024925</v>
      </c>
      <c r="S151" s="104">
        <f t="shared" si="803"/>
        <v>1113.4512484597919</v>
      </c>
      <c r="T151" s="104">
        <f t="shared" si="803"/>
        <v>730.86241055292737</v>
      </c>
      <c r="U151" s="104">
        <f t="shared" si="803"/>
        <v>738.05512276597926</v>
      </c>
      <c r="V151" s="104">
        <f t="shared" si="803"/>
        <v>555.27353591671806</v>
      </c>
      <c r="W151" s="122">
        <f t="shared" si="803"/>
        <v>334.99739989298456</v>
      </c>
      <c r="Y151" s="222">
        <f t="shared" si="823"/>
        <v>0.06</v>
      </c>
      <c r="Z151" s="223">
        <f t="shared" si="823"/>
        <v>0</v>
      </c>
      <c r="AA151" s="223">
        <f t="shared" si="823"/>
        <v>0.1714285714285714</v>
      </c>
      <c r="AB151" s="159" t="str">
        <f t="shared" si="824"/>
        <v>KR</v>
      </c>
      <c r="AC151" s="104">
        <f t="shared" si="805"/>
        <v>292.9763558669128</v>
      </c>
      <c r="AD151" s="104">
        <f t="shared" si="805"/>
        <v>299.81697727233251</v>
      </c>
      <c r="AE151" s="104">
        <f t="shared" si="805"/>
        <v>292.49872280847603</v>
      </c>
      <c r="AF151" s="104">
        <f t="shared" si="805"/>
        <v>348.27669501542516</v>
      </c>
      <c r="AG151" s="104">
        <f t="shared" si="805"/>
        <v>297.05995494358194</v>
      </c>
      <c r="AH151" s="104">
        <f t="shared" si="805"/>
        <v>292.07179736925684</v>
      </c>
      <c r="AI151" s="104">
        <f t="shared" si="805"/>
        <v>233.19009492447731</v>
      </c>
      <c r="AJ151" s="104">
        <f t="shared" si="805"/>
        <v>451.61336758350376</v>
      </c>
      <c r="AK151" s="104">
        <f t="shared" si="805"/>
        <v>562.3818474459016</v>
      </c>
      <c r="AL151" s="104">
        <f t="shared" si="805"/>
        <v>575.81691294408779</v>
      </c>
      <c r="AM151" s="104">
        <f t="shared" si="805"/>
        <v>561.84205666068192</v>
      </c>
      <c r="AN151" s="104">
        <f t="shared" si="805"/>
        <v>185.02534150913391</v>
      </c>
      <c r="AO151" s="104">
        <f t="shared" si="805"/>
        <v>570.69953272724047</v>
      </c>
      <c r="AP151" s="104">
        <f t="shared" si="805"/>
        <v>560.9268659202869</v>
      </c>
      <c r="AQ151" s="104">
        <f t="shared" si="805"/>
        <v>360.87024850404333</v>
      </c>
      <c r="AR151" s="122">
        <f t="shared" si="805"/>
        <v>521.41608326336416</v>
      </c>
      <c r="AT151" s="222">
        <f t="shared" si="825"/>
        <v>0.04</v>
      </c>
      <c r="AU151" s="223">
        <f t="shared" si="825"/>
        <v>0</v>
      </c>
      <c r="AV151" s="223">
        <f t="shared" si="825"/>
        <v>0.1142857142857143</v>
      </c>
      <c r="AW151" s="159" t="str">
        <f t="shared" si="826"/>
        <v>KR</v>
      </c>
      <c r="AX151" s="104">
        <f t="shared" si="807"/>
        <v>95.444825204744333</v>
      </c>
      <c r="AY151" s="104">
        <f t="shared" si="807"/>
        <v>94.218027965608798</v>
      </c>
      <c r="AZ151" s="104">
        <f t="shared" si="807"/>
        <v>91.273714591683529</v>
      </c>
      <c r="BA151" s="104">
        <f t="shared" si="807"/>
        <v>160.28105929305718</v>
      </c>
      <c r="BB151" s="104">
        <f t="shared" si="807"/>
        <v>91.519074039510642</v>
      </c>
      <c r="BC151" s="104">
        <f t="shared" si="807"/>
        <v>90.782995696029317</v>
      </c>
      <c r="BD151" s="104">
        <f t="shared" si="807"/>
        <v>309.60932970701293</v>
      </c>
      <c r="BE151" s="104">
        <f t="shared" si="807"/>
        <v>333.61834278619602</v>
      </c>
      <c r="BF151" s="104">
        <f t="shared" si="807"/>
        <v>185.98246145294661</v>
      </c>
      <c r="BG151" s="104">
        <f t="shared" si="807"/>
        <v>183.52886697467551</v>
      </c>
      <c r="BH151" s="104">
        <f t="shared" si="807"/>
        <v>177.88559967465204</v>
      </c>
      <c r="BI151" s="104">
        <f t="shared" si="807"/>
        <v>308.66729702166276</v>
      </c>
      <c r="BJ151" s="104">
        <f t="shared" si="807"/>
        <v>178.3763185703063</v>
      </c>
      <c r="BK151" s="104">
        <f t="shared" si="807"/>
        <v>176.65880243551649</v>
      </c>
      <c r="BL151" s="104">
        <f t="shared" si="807"/>
        <v>595.4133194306778</v>
      </c>
      <c r="BM151" s="122">
        <f t="shared" si="807"/>
        <v>505.40467644010636</v>
      </c>
      <c r="BO151" s="222">
        <f t="shared" si="827"/>
        <v>0.28000000000000003</v>
      </c>
      <c r="BP151" s="223">
        <f t="shared" si="827"/>
        <v>0</v>
      </c>
      <c r="BQ151" s="223">
        <f t="shared" si="827"/>
        <v>0.49122807017543857</v>
      </c>
      <c r="BR151" s="159" t="str">
        <f t="shared" si="828"/>
        <v>KR</v>
      </c>
      <c r="BS151" s="104">
        <f t="shared" si="809"/>
        <v>7.5770064482108275</v>
      </c>
      <c r="BT151" s="104">
        <f t="shared" si="809"/>
        <v>9.1258379626194372</v>
      </c>
      <c r="BU151" s="104">
        <f t="shared" si="809"/>
        <v>6.8041241875554412</v>
      </c>
      <c r="BV151" s="104">
        <f t="shared" si="809"/>
        <v>11.755401169879001</v>
      </c>
      <c r="BW151" s="104">
        <f t="shared" si="809"/>
        <v>8.6029156394379172</v>
      </c>
      <c r="BX151" s="104">
        <f t="shared" si="809"/>
        <v>6.7213153739137921</v>
      </c>
      <c r="BY151" s="104">
        <f t="shared" si="809"/>
        <v>48.723612795146181</v>
      </c>
      <c r="BZ151" s="104">
        <f t="shared" si="809"/>
        <v>68.095764678771431</v>
      </c>
      <c r="CA151" s="104">
        <f t="shared" si="809"/>
        <v>14.408733573646815</v>
      </c>
      <c r="CB151" s="104">
        <f t="shared" si="809"/>
        <v>17.357647437218848</v>
      </c>
      <c r="CC151" s="104">
        <f t="shared" si="809"/>
        <v>12.945777865977695</v>
      </c>
      <c r="CD151" s="104">
        <f t="shared" si="809"/>
        <v>19.592335283131668</v>
      </c>
      <c r="CE151" s="104">
        <f t="shared" si="809"/>
        <v>16.362408176970149</v>
      </c>
      <c r="CF151" s="104">
        <f t="shared" si="809"/>
        <v>12.780160238694402</v>
      </c>
      <c r="CG151" s="104">
        <f t="shared" si="809"/>
        <v>68.455130229743361</v>
      </c>
      <c r="CH151" s="122">
        <f t="shared" si="809"/>
        <v>89.320157646407182</v>
      </c>
      <c r="CJ151" s="222">
        <f t="shared" si="810"/>
        <v>1.4753449048443543E-2</v>
      </c>
      <c r="CK151" s="223">
        <f t="shared" si="810"/>
        <v>0</v>
      </c>
      <c r="CL151" s="223">
        <f t="shared" si="810"/>
        <v>1.4753449048443543E-2</v>
      </c>
      <c r="CM151" s="159" t="str">
        <f t="shared" si="810"/>
        <v>Korea</v>
      </c>
      <c r="CN151" s="104" t="e">
        <f t="shared" ca="1" si="811"/>
        <v>#NAME?</v>
      </c>
      <c r="CO151" s="104" t="e">
        <f t="shared" ca="1" si="811"/>
        <v>#NAME?</v>
      </c>
      <c r="CP151" s="104" t="e">
        <f t="shared" ca="1" si="811"/>
        <v>#NAME?</v>
      </c>
      <c r="CQ151" s="104" t="e">
        <f t="shared" ca="1" si="811"/>
        <v>#NAME?</v>
      </c>
      <c r="CR151" s="104" t="e">
        <f t="shared" ca="1" si="811"/>
        <v>#NAME?</v>
      </c>
      <c r="CS151" s="104" t="e">
        <f t="shared" ca="1" si="811"/>
        <v>#NAME?</v>
      </c>
      <c r="CT151" s="104" t="e">
        <f t="shared" ca="1" si="811"/>
        <v>#NAME?</v>
      </c>
      <c r="CU151" s="104" t="e">
        <f t="shared" ca="1" si="811"/>
        <v>#NAME?</v>
      </c>
      <c r="CV151" s="104" t="e">
        <f t="shared" ca="1" si="811"/>
        <v>#NAME?</v>
      </c>
      <c r="CW151" s="104" t="e">
        <f t="shared" ca="1" si="811"/>
        <v>#NAME?</v>
      </c>
      <c r="CX151" s="104" t="e">
        <f t="shared" ca="1" si="811"/>
        <v>#NAME?</v>
      </c>
      <c r="CY151" s="104" t="e">
        <f t="shared" ca="1" si="811"/>
        <v>#NAME?</v>
      </c>
      <c r="CZ151" s="104" t="e">
        <f t="shared" ca="1" si="811"/>
        <v>#NAME?</v>
      </c>
      <c r="DA151" s="104" t="e">
        <f t="shared" ca="1" si="811"/>
        <v>#NAME?</v>
      </c>
      <c r="DB151" s="104" t="e">
        <f t="shared" ca="1" si="811"/>
        <v>#NAME?</v>
      </c>
      <c r="DC151" s="122" t="e">
        <f t="shared" ca="1" si="811"/>
        <v>#NAME?</v>
      </c>
      <c r="DE151" s="189">
        <f t="shared" si="829"/>
        <v>0.33</v>
      </c>
      <c r="DF151" s="173">
        <f t="shared" si="829"/>
        <v>0</v>
      </c>
      <c r="DG151" s="173">
        <f t="shared" si="829"/>
        <v>0.56896551724137934</v>
      </c>
      <c r="DH151" s="159" t="str">
        <f t="shared" si="829"/>
        <v>JP</v>
      </c>
      <c r="DI151" s="104">
        <f t="shared" si="830"/>
        <v>0.45365767199999996</v>
      </c>
      <c r="DJ151" s="104">
        <f t="shared" si="830"/>
        <v>0.44740032479999986</v>
      </c>
      <c r="DK151" s="104">
        <f t="shared" si="830"/>
        <v>0.40829190479999994</v>
      </c>
      <c r="DL151" s="104">
        <f t="shared" si="830"/>
        <v>0.65829247964999993</v>
      </c>
      <c r="DM151" s="104">
        <f t="shared" si="830"/>
        <v>0.42237093600000003</v>
      </c>
      <c r="DN151" s="104">
        <f t="shared" si="830"/>
        <v>0.40359889440000002</v>
      </c>
      <c r="DO151" s="104">
        <f t="shared" si="830"/>
        <v>1.70659096250225</v>
      </c>
      <c r="DP151" s="104">
        <f t="shared" si="830"/>
        <v>3.5620322486680727</v>
      </c>
      <c r="DQ151" s="104">
        <f t="shared" si="830"/>
        <v>0.85256355600000011</v>
      </c>
      <c r="DR151" s="104">
        <f t="shared" si="830"/>
        <v>0.83848452480000002</v>
      </c>
      <c r="DS151" s="104">
        <f t="shared" si="830"/>
        <v>0.76652503199999988</v>
      </c>
      <c r="DT151" s="104">
        <f t="shared" si="830"/>
        <v>1.0971541327499996</v>
      </c>
      <c r="DU151" s="104">
        <f t="shared" si="830"/>
        <v>0.79155442079999994</v>
      </c>
      <c r="DV151" s="104">
        <f t="shared" si="830"/>
        <v>0.75713901120000004</v>
      </c>
      <c r="DW151" s="104">
        <f t="shared" si="830"/>
        <v>2.3940526363767747</v>
      </c>
      <c r="DX151" s="122">
        <f t="shared" si="830"/>
        <v>3.4203442056726217</v>
      </c>
      <c r="DZ151" s="189" t="str">
        <f t="shared" si="787"/>
        <v>-</v>
      </c>
      <c r="EA151" s="173">
        <f t="shared" si="787"/>
        <v>0</v>
      </c>
      <c r="EB151" s="173">
        <f t="shared" si="787"/>
        <v>2.6977917967250645E-2</v>
      </c>
      <c r="EC151" s="159" t="str">
        <f>EC143</f>
        <v>KR</v>
      </c>
      <c r="ED151" s="104">
        <f t="shared" si="815"/>
        <v>3.3988653210015247</v>
      </c>
      <c r="EE151" s="104">
        <f t="shared" si="815"/>
        <v>3.4298739573664587</v>
      </c>
      <c r="EF151" s="104">
        <f t="shared" si="815"/>
        <v>3.3079605795298797</v>
      </c>
      <c r="EG151" s="104">
        <f t="shared" si="815"/>
        <v>1.1999169690735141</v>
      </c>
      <c r="EH151" s="104">
        <f t="shared" si="815"/>
        <v>3.3809802386073882</v>
      </c>
      <c r="EI151" s="104">
        <f t="shared" si="815"/>
        <v>3.2803786557083709</v>
      </c>
      <c r="EJ151" s="104">
        <f t="shared" si="815"/>
        <v>6.2415782263429209</v>
      </c>
      <c r="EK151" s="104">
        <f t="shared" si="815"/>
        <v>9.0193227860904255</v>
      </c>
      <c r="EL151" s="104">
        <f t="shared" si="815"/>
        <v>5.3439920571918895</v>
      </c>
      <c r="EM151" s="104">
        <f t="shared" si="815"/>
        <v>5.3517648496794212</v>
      </c>
      <c r="EN151" s="104">
        <f t="shared" si="815"/>
        <v>5.1691270060931673</v>
      </c>
      <c r="EO151" s="104">
        <f t="shared" si="815"/>
        <v>2.1746899470527845</v>
      </c>
      <c r="EP151" s="104">
        <f t="shared" si="815"/>
        <v>5.2537736426950961</v>
      </c>
      <c r="EQ151" s="104">
        <f t="shared" si="815"/>
        <v>5.119234890221124</v>
      </c>
      <c r="ER151" s="104">
        <f t="shared" si="815"/>
        <v>10.020786569700075</v>
      </c>
      <c r="ES151" s="122">
        <f t="shared" si="815"/>
        <v>13.195844214701083</v>
      </c>
      <c r="EU151" s="189" t="str">
        <f t="shared" si="790"/>
        <v>-</v>
      </c>
      <c r="EV151" s="173">
        <f t="shared" si="790"/>
        <v>0</v>
      </c>
      <c r="EW151" s="173">
        <f t="shared" si="790"/>
        <v>1.4753449048443543E-2</v>
      </c>
      <c r="EX151" s="159" t="str">
        <f>EX143</f>
        <v>KR</v>
      </c>
      <c r="EY151" s="104">
        <f t="shared" si="831"/>
        <v>324.56727122858314</v>
      </c>
      <c r="EZ151" s="104">
        <f t="shared" si="816"/>
        <v>325.03660598026858</v>
      </c>
      <c r="FA151" s="104">
        <f t="shared" si="816"/>
        <v>318.84737393782166</v>
      </c>
      <c r="FB151" s="104">
        <f t="shared" si="816"/>
        <v>98.625377849396202</v>
      </c>
      <c r="FC151" s="104">
        <f t="shared" si="816"/>
        <v>320.81288487857046</v>
      </c>
      <c r="FD151" s="104">
        <f t="shared" si="816"/>
        <v>318.96372929000768</v>
      </c>
      <c r="FE151" s="104">
        <f t="shared" si="816"/>
        <v>393.70149176682384</v>
      </c>
      <c r="FF151" s="104">
        <f t="shared" si="816"/>
        <v>937.55116217046941</v>
      </c>
      <c r="FG151" s="104">
        <f t="shared" si="816"/>
        <v>442.96038996113953</v>
      </c>
      <c r="FH151" s="104">
        <f t="shared" si="816"/>
        <v>444.21632042341855</v>
      </c>
      <c r="FI151" s="104">
        <f t="shared" si="816"/>
        <v>433.92530098240132</v>
      </c>
      <c r="FJ151" s="104">
        <f t="shared" si="816"/>
        <v>182.58087315545384</v>
      </c>
      <c r="FK151" s="104">
        <f t="shared" si="816"/>
        <v>437.54185108046136</v>
      </c>
      <c r="FL151" s="104">
        <f t="shared" si="816"/>
        <v>433.55167318713552</v>
      </c>
      <c r="FM151" s="104">
        <f t="shared" si="816"/>
        <v>556.26538597029435</v>
      </c>
      <c r="FN151" s="122">
        <f t="shared" si="816"/>
        <v>1057.9442220245101</v>
      </c>
      <c r="FP151" s="189">
        <f t="shared" si="832"/>
        <v>0.19</v>
      </c>
      <c r="FQ151" s="173">
        <f t="shared" si="832"/>
        <v>0</v>
      </c>
      <c r="FR151" s="173">
        <f t="shared" si="832"/>
        <v>0.54285714285714282</v>
      </c>
      <c r="FS151" s="159" t="str">
        <f t="shared" si="832"/>
        <v>JP</v>
      </c>
      <c r="FT151" s="104">
        <f t="shared" si="833"/>
        <v>1.0901689344000001</v>
      </c>
      <c r="FU151" s="104">
        <f t="shared" si="833"/>
        <v>1.0728646656</v>
      </c>
      <c r="FV151" s="104">
        <f t="shared" si="833"/>
        <v>0.98288246784000011</v>
      </c>
      <c r="FW151" s="104">
        <f t="shared" si="833"/>
        <v>1.5082833292800002</v>
      </c>
      <c r="FX151" s="104">
        <f t="shared" si="833"/>
        <v>1.0140301516799999</v>
      </c>
      <c r="FY151" s="104">
        <f t="shared" si="833"/>
        <v>0.97249990656000007</v>
      </c>
      <c r="FZ151" s="104">
        <f t="shared" si="833"/>
        <v>3.1409625584575633</v>
      </c>
      <c r="GA151" s="104">
        <f t="shared" si="833"/>
        <v>6.5457780091690072</v>
      </c>
      <c r="GB151" s="104">
        <f t="shared" si="833"/>
        <v>2.01421688832</v>
      </c>
      <c r="GC151" s="104">
        <f t="shared" si="833"/>
        <v>1.98306920448</v>
      </c>
      <c r="GD151" s="104">
        <f t="shared" si="833"/>
        <v>1.8169482240000001</v>
      </c>
      <c r="GE151" s="104">
        <f t="shared" si="833"/>
        <v>0.70386555366400005</v>
      </c>
      <c r="GF151" s="104">
        <f t="shared" si="833"/>
        <v>1.8757827379200003</v>
      </c>
      <c r="GG151" s="104">
        <f t="shared" si="833"/>
        <v>1.7961831014400003</v>
      </c>
      <c r="GH151" s="104">
        <f t="shared" si="833"/>
        <v>4.4085124282306474</v>
      </c>
      <c r="GI151" s="122">
        <f t="shared" si="833"/>
        <v>6.284468059513328</v>
      </c>
      <c r="GK151" s="189" t="str">
        <f t="shared" si="793"/>
        <v>-</v>
      </c>
      <c r="GL151" s="173">
        <f t="shared" si="793"/>
        <v>0</v>
      </c>
      <c r="GM151" s="173">
        <f t="shared" si="793"/>
        <v>2.6977917967250645E-2</v>
      </c>
      <c r="GN151" s="159" t="str">
        <f>GN143</f>
        <v>KR</v>
      </c>
      <c r="GO151" s="104">
        <f t="shared" si="834"/>
        <v>4.3211301145748227</v>
      </c>
      <c r="GP151" s="104">
        <f t="shared" si="820"/>
        <v>4.3446145173714239</v>
      </c>
      <c r="GQ151" s="104">
        <f t="shared" si="820"/>
        <v>4.2037081005918111</v>
      </c>
      <c r="GR151" s="104">
        <f t="shared" si="820"/>
        <v>0.30549293971246821</v>
      </c>
      <c r="GS151" s="104">
        <f t="shared" si="820"/>
        <v>4.2506769061850154</v>
      </c>
      <c r="GT151" s="104">
        <f t="shared" si="820"/>
        <v>4.2037081005918111</v>
      </c>
      <c r="GU151" s="104">
        <f t="shared" si="820"/>
        <v>6.3021398527890673</v>
      </c>
      <c r="GV151" s="104">
        <f t="shared" si="820"/>
        <v>6.0039464289893791</v>
      </c>
      <c r="GW151" s="104">
        <f t="shared" si="820"/>
        <v>6.3877575606758237</v>
      </c>
      <c r="GX151" s="104">
        <f t="shared" si="820"/>
        <v>6.4112419634724276</v>
      </c>
      <c r="GY151" s="104">
        <f t="shared" si="820"/>
        <v>6.2468511438962118</v>
      </c>
      <c r="GZ151" s="104">
        <f t="shared" si="820"/>
        <v>1.091046213258815</v>
      </c>
      <c r="HA151" s="104">
        <f t="shared" si="820"/>
        <v>6.3173043522860182</v>
      </c>
      <c r="HB151" s="104">
        <f t="shared" si="820"/>
        <v>6.2233667410996079</v>
      </c>
      <c r="HC151" s="104">
        <f t="shared" si="820"/>
        <v>8.9341307368848923</v>
      </c>
      <c r="HD151" s="122">
        <f t="shared" si="820"/>
        <v>7.8752833464413063</v>
      </c>
      <c r="HF151" s="189" t="str">
        <f t="shared" si="796"/>
        <v>-</v>
      </c>
      <c r="HG151" s="173">
        <f t="shared" si="796"/>
        <v>0</v>
      </c>
      <c r="HH151" s="173">
        <f t="shared" si="796"/>
        <v>1.4753449048443543E-2</v>
      </c>
      <c r="HI151" s="159" t="str">
        <f>HI143</f>
        <v>KR</v>
      </c>
      <c r="HJ151" s="104">
        <f t="shared" si="835"/>
        <v>15.440641157145924</v>
      </c>
      <c r="HK151" s="104">
        <f t="shared" si="821"/>
        <v>15.237602043620525</v>
      </c>
      <c r="HL151" s="104">
        <f t="shared" si="821"/>
        <v>15.653348799886821</v>
      </c>
      <c r="HM151" s="104">
        <f t="shared" si="821"/>
        <v>14.261080592855503</v>
      </c>
      <c r="HN151" s="104">
        <f t="shared" si="821"/>
        <v>15.440641157145924</v>
      </c>
      <c r="HO151" s="104">
        <f t="shared" si="821"/>
        <v>15.663017329102315</v>
      </c>
      <c r="HP151" s="104">
        <f t="shared" si="821"/>
        <v>32.638331855954632</v>
      </c>
      <c r="HQ151" s="104">
        <f t="shared" si="821"/>
        <v>32.099299632331764</v>
      </c>
      <c r="HR151" s="104">
        <f t="shared" si="821"/>
        <v>25.254198310873605</v>
      </c>
      <c r="HS151" s="104">
        <f t="shared" si="821"/>
        <v>25.244529781658112</v>
      </c>
      <c r="HT151" s="104">
        <f t="shared" si="821"/>
        <v>25.66994506713991</v>
      </c>
      <c r="HU151" s="104">
        <f t="shared" si="821"/>
        <v>14.261080592855503</v>
      </c>
      <c r="HV151" s="104">
        <f t="shared" si="821"/>
        <v>25.254198310873605</v>
      </c>
      <c r="HW151" s="104">
        <f t="shared" si="821"/>
        <v>25.66994506713991</v>
      </c>
      <c r="HX151" s="104">
        <f t="shared" si="821"/>
        <v>39.515655367452105</v>
      </c>
      <c r="HY151" s="122">
        <f t="shared" si="821"/>
        <v>37.613953703344237</v>
      </c>
      <c r="IA151" s="189" t="str">
        <f t="shared" si="799"/>
        <v>-</v>
      </c>
      <c r="IB151" s="173">
        <f t="shared" si="799"/>
        <v>0</v>
      </c>
      <c r="IC151" s="173">
        <f t="shared" si="799"/>
        <v>1.4753449048443543E-2</v>
      </c>
      <c r="ID151" s="159" t="str">
        <f>ID143</f>
        <v>KR</v>
      </c>
      <c r="IE151" s="104">
        <f t="shared" si="836"/>
        <v>10.770741546061718</v>
      </c>
      <c r="IF151" s="104">
        <f t="shared" si="822"/>
        <v>10.848089779785679</v>
      </c>
      <c r="IG151" s="104">
        <f t="shared" si="822"/>
        <v>10.471017140381361</v>
      </c>
      <c r="IH151" s="104">
        <f t="shared" si="822"/>
        <v>0</v>
      </c>
      <c r="II151" s="104">
        <f t="shared" si="822"/>
        <v>10.654719195475774</v>
      </c>
      <c r="IJ151" s="104">
        <f t="shared" si="822"/>
        <v>10.384000377441906</v>
      </c>
      <c r="IK151" s="104">
        <f t="shared" si="822"/>
        <v>13.816328248942723</v>
      </c>
      <c r="IL151" s="104">
        <f t="shared" si="822"/>
        <v>15.442028980298982</v>
      </c>
      <c r="IM151" s="104">
        <f t="shared" si="822"/>
        <v>17.906116107097215</v>
      </c>
      <c r="IN151" s="104">
        <f t="shared" si="822"/>
        <v>18.109155220622615</v>
      </c>
      <c r="IO151" s="104">
        <f t="shared" si="822"/>
        <v>17.287330237305518</v>
      </c>
      <c r="IP151" s="104">
        <f t="shared" si="822"/>
        <v>0</v>
      </c>
      <c r="IQ151" s="104">
        <f t="shared" si="822"/>
        <v>17.712745522787312</v>
      </c>
      <c r="IR151" s="104">
        <f t="shared" si="822"/>
        <v>17.113296711426603</v>
      </c>
      <c r="IS151" s="104">
        <f t="shared" si="822"/>
        <v>24.122980392660665</v>
      </c>
      <c r="IT151" s="104">
        <f t="shared" si="822"/>
        <v>23.743594168274523</v>
      </c>
    </row>
    <row r="152" spans="4:254" x14ac:dyDescent="0.2">
      <c r="D152" s="190">
        <f t="shared" si="802"/>
        <v>0.1</v>
      </c>
      <c r="E152" s="183">
        <f t="shared" si="802"/>
        <v>0</v>
      </c>
      <c r="F152" s="183">
        <f t="shared" si="802"/>
        <v>0.17241379310344829</v>
      </c>
      <c r="G152" s="181" t="str">
        <f t="shared" si="802"/>
        <v>RER</v>
      </c>
      <c r="H152" s="128">
        <f t="shared" si="803"/>
        <v>45.686759655271175</v>
      </c>
      <c r="I152" s="128">
        <f t="shared" si="803"/>
        <v>42.107427840219586</v>
      </c>
      <c r="J152" s="128">
        <f t="shared" si="803"/>
        <v>41.920705822892458</v>
      </c>
      <c r="K152" s="128">
        <f t="shared" si="803"/>
        <v>62.20125894256811</v>
      </c>
      <c r="L152" s="128">
        <f t="shared" si="803"/>
        <v>40.548600447144686</v>
      </c>
      <c r="M152" s="128">
        <f t="shared" si="803"/>
        <v>40.937395154020535</v>
      </c>
      <c r="N152" s="128">
        <f t="shared" si="803"/>
        <v>32.722774284577682</v>
      </c>
      <c r="O152" s="128">
        <f t="shared" si="803"/>
        <v>28.677163595277829</v>
      </c>
      <c r="P152" s="128">
        <f t="shared" si="803"/>
        <v>89.6238318928458</v>
      </c>
      <c r="Q152" s="128">
        <f t="shared" si="803"/>
        <v>82.572556226240536</v>
      </c>
      <c r="R152" s="128">
        <f t="shared" si="803"/>
        <v>82.246543544015879</v>
      </c>
      <c r="S152" s="128">
        <f t="shared" si="803"/>
        <v>121.1512710003619</v>
      </c>
      <c r="T152" s="128">
        <f t="shared" si="803"/>
        <v>79.522933839588688</v>
      </c>
      <c r="U152" s="128">
        <f t="shared" si="803"/>
        <v>80.305551154676749</v>
      </c>
      <c r="V152" s="128">
        <f t="shared" si="803"/>
        <v>60.41763815185552</v>
      </c>
      <c r="W152" s="129">
        <f t="shared" si="803"/>
        <v>36.45005637650705</v>
      </c>
      <c r="Y152" s="224">
        <f t="shared" si="823"/>
        <v>0</v>
      </c>
      <c r="Z152" s="225">
        <f t="shared" si="823"/>
        <v>0</v>
      </c>
      <c r="AA152" s="225">
        <f t="shared" si="823"/>
        <v>0</v>
      </c>
      <c r="AB152" s="181" t="str">
        <f t="shared" si="824"/>
        <v>RER</v>
      </c>
      <c r="AC152" s="128">
        <f t="shared" si="805"/>
        <v>31.877873355864818</v>
      </c>
      <c r="AD152" s="128">
        <f t="shared" si="805"/>
        <v>32.622180732452051</v>
      </c>
      <c r="AE152" s="128">
        <f t="shared" si="805"/>
        <v>31.825903543821902</v>
      </c>
      <c r="AF152" s="128">
        <f t="shared" si="805"/>
        <v>37.894936414405436</v>
      </c>
      <c r="AG152" s="128">
        <f t="shared" si="805"/>
        <v>32.322197450950902</v>
      </c>
      <c r="AH152" s="128">
        <f t="shared" si="805"/>
        <v>31.779451074838342</v>
      </c>
      <c r="AI152" s="128">
        <f t="shared" si="805"/>
        <v>25.372710681203792</v>
      </c>
      <c r="AJ152" s="128">
        <f t="shared" si="805"/>
        <v>49.138687984030661</v>
      </c>
      <c r="AK152" s="128">
        <f t="shared" si="805"/>
        <v>61.191072083173459</v>
      </c>
      <c r="AL152" s="128">
        <f t="shared" si="805"/>
        <v>62.652901025688799</v>
      </c>
      <c r="AM152" s="128">
        <f t="shared" si="805"/>
        <v>61.13233907641262</v>
      </c>
      <c r="AN152" s="128">
        <f t="shared" si="805"/>
        <v>20.132049177828964</v>
      </c>
      <c r="AO152" s="128">
        <f t="shared" si="805"/>
        <v>62.096094323715306</v>
      </c>
      <c r="AP152" s="128">
        <f t="shared" si="805"/>
        <v>61.032759933131771</v>
      </c>
      <c r="AQ152" s="128">
        <f t="shared" si="805"/>
        <v>39.265202974048371</v>
      </c>
      <c r="AR152" s="129">
        <f t="shared" si="805"/>
        <v>56.733710878468024</v>
      </c>
      <c r="AT152" s="224">
        <f t="shared" si="825"/>
        <v>0.17</v>
      </c>
      <c r="AU152" s="225">
        <f t="shared" si="825"/>
        <v>0</v>
      </c>
      <c r="AV152" s="225">
        <f t="shared" si="825"/>
        <v>0.48571428571428577</v>
      </c>
      <c r="AW152" s="181" t="str">
        <f t="shared" si="826"/>
        <v>RER</v>
      </c>
      <c r="AX152" s="128">
        <f t="shared" si="807"/>
        <v>10.385063468164692</v>
      </c>
      <c r="AY152" s="128">
        <f t="shared" si="807"/>
        <v>10.251579361890078</v>
      </c>
      <c r="AZ152" s="128">
        <f t="shared" si="807"/>
        <v>9.9312175068310165</v>
      </c>
      <c r="BA152" s="128">
        <f t="shared" si="807"/>
        <v>17.439698484777853</v>
      </c>
      <c r="BB152" s="128">
        <f t="shared" si="807"/>
        <v>9.9579143280859395</v>
      </c>
      <c r="BC152" s="128">
        <f t="shared" si="807"/>
        <v>9.8778238643211722</v>
      </c>
      <c r="BD152" s="128">
        <f t="shared" si="807"/>
        <v>33.687657056795906</v>
      </c>
      <c r="BE152" s="128">
        <f t="shared" si="807"/>
        <v>36.300005333409636</v>
      </c>
      <c r="BF152" s="128">
        <f t="shared" si="807"/>
        <v>20.236190511230948</v>
      </c>
      <c r="BG152" s="128">
        <f t="shared" si="807"/>
        <v>19.969222298681721</v>
      </c>
      <c r="BH152" s="128">
        <f t="shared" si="807"/>
        <v>19.355195409818513</v>
      </c>
      <c r="BI152" s="128">
        <f t="shared" si="807"/>
        <v>33.585157322468127</v>
      </c>
      <c r="BJ152" s="128">
        <f t="shared" si="807"/>
        <v>19.40858905232836</v>
      </c>
      <c r="BK152" s="128">
        <f t="shared" si="807"/>
        <v>19.221711303543898</v>
      </c>
      <c r="BL152" s="128">
        <f t="shared" si="807"/>
        <v>64.785126892042797</v>
      </c>
      <c r="BM152" s="129">
        <f t="shared" si="807"/>
        <v>54.991558009337169</v>
      </c>
      <c r="BO152" s="224">
        <f t="shared" si="827"/>
        <v>0.02</v>
      </c>
      <c r="BP152" s="225">
        <f t="shared" si="827"/>
        <v>0</v>
      </c>
      <c r="BQ152" s="225">
        <f t="shared" si="827"/>
        <v>3.5087719298245612E-2</v>
      </c>
      <c r="BR152" s="181" t="str">
        <f t="shared" si="828"/>
        <v>RER</v>
      </c>
      <c r="BS152" s="128">
        <f t="shared" si="809"/>
        <v>0.8244312113785629</v>
      </c>
      <c r="BT152" s="128">
        <f t="shared" si="809"/>
        <v>0.99295489555025873</v>
      </c>
      <c r="BU152" s="128">
        <f t="shared" si="809"/>
        <v>0.74033622442555813</v>
      </c>
      <c r="BV152" s="128">
        <f t="shared" si="809"/>
        <v>1.2790697345932438</v>
      </c>
      <c r="BW152" s="128">
        <f t="shared" si="809"/>
        <v>0.93605729525070591</v>
      </c>
      <c r="BX152" s="128">
        <f t="shared" si="809"/>
        <v>0.73132604725202188</v>
      </c>
      <c r="BY152" s="128">
        <f t="shared" si="809"/>
        <v>5.3014693063812368</v>
      </c>
      <c r="BZ152" s="128">
        <f t="shared" si="809"/>
        <v>7.4092947059752863</v>
      </c>
      <c r="CA152" s="128">
        <f t="shared" si="809"/>
        <v>1.5677708281952996</v>
      </c>
      <c r="CB152" s="128">
        <f t="shared" si="809"/>
        <v>1.8886332486528945</v>
      </c>
      <c r="CC152" s="128">
        <f t="shared" si="809"/>
        <v>1.4085910314628265</v>
      </c>
      <c r="CD152" s="128">
        <f t="shared" si="809"/>
        <v>2.1317828909887395</v>
      </c>
      <c r="CE152" s="128">
        <f t="shared" si="809"/>
        <v>1.7803442674376166</v>
      </c>
      <c r="CF152" s="128">
        <f t="shared" si="809"/>
        <v>1.3905706771157544</v>
      </c>
      <c r="CG152" s="128">
        <f t="shared" si="809"/>
        <v>7.4483961873506201</v>
      </c>
      <c r="CH152" s="129">
        <f t="shared" si="809"/>
        <v>9.7186568696058107</v>
      </c>
      <c r="CJ152" s="222">
        <f t="shared" si="810"/>
        <v>1.6392877202870991E-2</v>
      </c>
      <c r="CK152" s="223">
        <f t="shared" si="810"/>
        <v>0</v>
      </c>
      <c r="CL152" s="223">
        <f t="shared" si="810"/>
        <v>1.6392877202870991E-2</v>
      </c>
      <c r="CM152" s="159" t="str">
        <f t="shared" si="810"/>
        <v>Poland</v>
      </c>
      <c r="CN152" s="104" t="e">
        <f t="shared" ca="1" si="811"/>
        <v>#NAME?</v>
      </c>
      <c r="CO152" s="104" t="e">
        <f t="shared" ca="1" si="811"/>
        <v>#NAME?</v>
      </c>
      <c r="CP152" s="104" t="e">
        <f t="shared" ca="1" si="811"/>
        <v>#NAME?</v>
      </c>
      <c r="CQ152" s="104" t="e">
        <f t="shared" ca="1" si="811"/>
        <v>#NAME?</v>
      </c>
      <c r="CR152" s="104" t="e">
        <f t="shared" ca="1" si="811"/>
        <v>#NAME?</v>
      </c>
      <c r="CS152" s="104" t="e">
        <f t="shared" ca="1" si="811"/>
        <v>#NAME?</v>
      </c>
      <c r="CT152" s="104" t="e">
        <f t="shared" ca="1" si="811"/>
        <v>#NAME?</v>
      </c>
      <c r="CU152" s="104" t="e">
        <f t="shared" ca="1" si="811"/>
        <v>#NAME?</v>
      </c>
      <c r="CV152" s="104" t="e">
        <f t="shared" ca="1" si="811"/>
        <v>#NAME?</v>
      </c>
      <c r="CW152" s="104" t="e">
        <f t="shared" ca="1" si="811"/>
        <v>#NAME?</v>
      </c>
      <c r="CX152" s="104" t="e">
        <f t="shared" ca="1" si="811"/>
        <v>#NAME?</v>
      </c>
      <c r="CY152" s="104" t="e">
        <f t="shared" ca="1" si="811"/>
        <v>#NAME?</v>
      </c>
      <c r="CZ152" s="104" t="e">
        <f t="shared" ca="1" si="811"/>
        <v>#NAME?</v>
      </c>
      <c r="DA152" s="104" t="e">
        <f t="shared" ca="1" si="811"/>
        <v>#NAME?</v>
      </c>
      <c r="DB152" s="104" t="e">
        <f t="shared" ca="1" si="811"/>
        <v>#NAME?</v>
      </c>
      <c r="DC152" s="122" t="e">
        <f t="shared" ca="1" si="811"/>
        <v>#NAME?</v>
      </c>
      <c r="DE152" s="189">
        <f t="shared" si="829"/>
        <v>0.15</v>
      </c>
      <c r="DF152" s="173">
        <f t="shared" si="829"/>
        <v>0</v>
      </c>
      <c r="DG152" s="173">
        <f t="shared" si="829"/>
        <v>0.25862068965517243</v>
      </c>
      <c r="DH152" s="159" t="str">
        <f t="shared" si="829"/>
        <v>KR</v>
      </c>
      <c r="DI152" s="104">
        <f t="shared" si="830"/>
        <v>0.45365767199999996</v>
      </c>
      <c r="DJ152" s="104">
        <f t="shared" si="830"/>
        <v>0.44740032479999986</v>
      </c>
      <c r="DK152" s="104">
        <f t="shared" si="830"/>
        <v>0.40829190479999994</v>
      </c>
      <c r="DL152" s="104">
        <f t="shared" si="830"/>
        <v>0.65829247964999993</v>
      </c>
      <c r="DM152" s="104">
        <f t="shared" si="830"/>
        <v>0.42237093600000003</v>
      </c>
      <c r="DN152" s="104">
        <f t="shared" si="830"/>
        <v>0.40359889440000002</v>
      </c>
      <c r="DO152" s="104">
        <f t="shared" si="830"/>
        <v>1.70659096250225</v>
      </c>
      <c r="DP152" s="104">
        <f t="shared" si="830"/>
        <v>3.5620322486680727</v>
      </c>
      <c r="DQ152" s="104">
        <f t="shared" si="830"/>
        <v>0.85256355600000011</v>
      </c>
      <c r="DR152" s="104">
        <f t="shared" si="830"/>
        <v>0.83848452480000002</v>
      </c>
      <c r="DS152" s="104">
        <f t="shared" si="830"/>
        <v>0.76652503199999988</v>
      </c>
      <c r="DT152" s="104">
        <f t="shared" si="830"/>
        <v>1.0971541327499996</v>
      </c>
      <c r="DU152" s="104">
        <f t="shared" si="830"/>
        <v>0.79155442079999994</v>
      </c>
      <c r="DV152" s="104">
        <f t="shared" si="830"/>
        <v>0.75713901120000004</v>
      </c>
      <c r="DW152" s="104">
        <f t="shared" si="830"/>
        <v>2.3940526363767747</v>
      </c>
      <c r="DX152" s="122">
        <f t="shared" si="830"/>
        <v>3.4203442056726217</v>
      </c>
      <c r="DZ152" s="190" t="str">
        <f t="shared" si="787"/>
        <v>-</v>
      </c>
      <c r="EA152" s="183">
        <f t="shared" si="787"/>
        <v>0</v>
      </c>
      <c r="EB152" s="183">
        <f t="shared" si="787"/>
        <v>6.6590625324578406E-2</v>
      </c>
      <c r="EC152" s="181" t="str">
        <f>EC144</f>
        <v>RER</v>
      </c>
      <c r="ED152" s="128">
        <f t="shared" si="815"/>
        <v>31.331885200432861</v>
      </c>
      <c r="EE152" s="128">
        <f t="shared" si="815"/>
        <v>31.617733253547776</v>
      </c>
      <c r="EF152" s="128">
        <f t="shared" si="815"/>
        <v>30.4938946786062</v>
      </c>
      <c r="EG152" s="128">
        <f t="shared" si="815"/>
        <v>11.061238729513587</v>
      </c>
      <c r="EH152" s="128">
        <f t="shared" si="815"/>
        <v>31.167014487577358</v>
      </c>
      <c r="EI152" s="128">
        <f t="shared" si="815"/>
        <v>30.239635215766423</v>
      </c>
      <c r="EJ152" s="128">
        <f t="shared" si="815"/>
        <v>57.536970132041908</v>
      </c>
      <c r="EK152" s="128">
        <f t="shared" si="815"/>
        <v>83.14315497389687</v>
      </c>
      <c r="EL152" s="128">
        <f t="shared" si="815"/>
        <v>49.262718535320928</v>
      </c>
      <c r="EM152" s="128">
        <f t="shared" si="815"/>
        <v>49.33437075419566</v>
      </c>
      <c r="EN152" s="128">
        <f t="shared" si="815"/>
        <v>47.650753603159821</v>
      </c>
      <c r="EO152" s="128">
        <f t="shared" si="815"/>
        <v>20.047024325022587</v>
      </c>
      <c r="EP152" s="128">
        <f t="shared" si="815"/>
        <v>48.431054806689964</v>
      </c>
      <c r="EQ152" s="128">
        <f t="shared" si="815"/>
        <v>47.190831276361379</v>
      </c>
      <c r="ER152" s="128">
        <f t="shared" si="815"/>
        <v>92.374985404648612</v>
      </c>
      <c r="ES152" s="129">
        <f t="shared" si="815"/>
        <v>121.64373607365569</v>
      </c>
      <c r="EU152" s="190" t="str">
        <f t="shared" si="790"/>
        <v>-</v>
      </c>
      <c r="EV152" s="183">
        <f t="shared" si="790"/>
        <v>0</v>
      </c>
      <c r="EW152" s="183">
        <f t="shared" si="790"/>
        <v>7.8815094243385508E-2</v>
      </c>
      <c r="EX152" s="181" t="str">
        <f>EX144</f>
        <v>RER</v>
      </c>
      <c r="EY152" s="128">
        <f t="shared" si="831"/>
        <v>306.71167623586433</v>
      </c>
      <c r="EZ152" s="128">
        <f t="shared" si="816"/>
        <v>307.15519122078655</v>
      </c>
      <c r="FA152" s="128">
        <f t="shared" si="816"/>
        <v>301.30645075115768</v>
      </c>
      <c r="FB152" s="128">
        <f t="shared" si="816"/>
        <v>93.199646548095501</v>
      </c>
      <c r="FC152" s="128">
        <f t="shared" si="816"/>
        <v>303.16383197451722</v>
      </c>
      <c r="FD152" s="128">
        <f t="shared" si="816"/>
        <v>301.41640498336631</v>
      </c>
      <c r="FE152" s="128">
        <f t="shared" si="816"/>
        <v>372.04257847464925</v>
      </c>
      <c r="FF152" s="128">
        <f t="shared" si="816"/>
        <v>885.97315255384706</v>
      </c>
      <c r="FG152" s="128">
        <f t="shared" si="816"/>
        <v>418.59157023688402</v>
      </c>
      <c r="FH152" s="128">
        <f t="shared" si="816"/>
        <v>419.77840751675865</v>
      </c>
      <c r="FI152" s="128">
        <f t="shared" si="816"/>
        <v>410.05353349917073</v>
      </c>
      <c r="FJ152" s="128">
        <f t="shared" si="816"/>
        <v>172.53645274257508</v>
      </c>
      <c r="FK152" s="128">
        <f t="shared" si="816"/>
        <v>413.47112436890995</v>
      </c>
      <c r="FL152" s="128">
        <f t="shared" si="816"/>
        <v>409.70046029206486</v>
      </c>
      <c r="FM152" s="128">
        <f t="shared" si="816"/>
        <v>525.66325716427912</v>
      </c>
      <c r="FN152" s="129">
        <f t="shared" si="816"/>
        <v>999.74296383279056</v>
      </c>
      <c r="FP152" s="189">
        <f t="shared" si="832"/>
        <v>0.06</v>
      </c>
      <c r="FQ152" s="173">
        <f t="shared" si="832"/>
        <v>0</v>
      </c>
      <c r="FR152" s="173">
        <f t="shared" si="832"/>
        <v>0.1714285714285714</v>
      </c>
      <c r="FS152" s="159" t="str">
        <f t="shared" si="832"/>
        <v>KR</v>
      </c>
      <c r="FT152" s="104">
        <f t="shared" si="833"/>
        <v>1.0901689344000001</v>
      </c>
      <c r="FU152" s="104">
        <f t="shared" si="833"/>
        <v>1.0728646656</v>
      </c>
      <c r="FV152" s="104">
        <f t="shared" si="833"/>
        <v>0.98288246784000011</v>
      </c>
      <c r="FW152" s="104">
        <f t="shared" si="833"/>
        <v>1.5082833292800002</v>
      </c>
      <c r="FX152" s="104">
        <f t="shared" si="833"/>
        <v>1.0140301516799999</v>
      </c>
      <c r="FY152" s="104">
        <f t="shared" si="833"/>
        <v>0.97249990656000007</v>
      </c>
      <c r="FZ152" s="104">
        <f t="shared" si="833"/>
        <v>3.1409625584575633</v>
      </c>
      <c r="GA152" s="104">
        <f t="shared" si="833"/>
        <v>6.5457780091690072</v>
      </c>
      <c r="GB152" s="104">
        <f t="shared" si="833"/>
        <v>2.01421688832</v>
      </c>
      <c r="GC152" s="104">
        <f t="shared" si="833"/>
        <v>1.98306920448</v>
      </c>
      <c r="GD152" s="104">
        <f t="shared" si="833"/>
        <v>1.8169482240000001</v>
      </c>
      <c r="GE152" s="104">
        <f t="shared" si="833"/>
        <v>0.70386555366400005</v>
      </c>
      <c r="GF152" s="104">
        <f t="shared" si="833"/>
        <v>1.8757827379200003</v>
      </c>
      <c r="GG152" s="104">
        <f t="shared" si="833"/>
        <v>1.7961831014400003</v>
      </c>
      <c r="GH152" s="104">
        <f t="shared" si="833"/>
        <v>4.4085124282306474</v>
      </c>
      <c r="GI152" s="122">
        <f t="shared" si="833"/>
        <v>6.284468059513328</v>
      </c>
      <c r="GK152" s="190" t="str">
        <f t="shared" si="793"/>
        <v>-</v>
      </c>
      <c r="GL152" s="183">
        <f t="shared" si="793"/>
        <v>0</v>
      </c>
      <c r="GM152" s="183">
        <f t="shared" si="793"/>
        <v>6.6590625324578406E-2</v>
      </c>
      <c r="GN152" s="181" t="str">
        <f>GN144</f>
        <v>RER</v>
      </c>
      <c r="GO152" s="128">
        <f t="shared" si="834"/>
        <v>39.833632668356884</v>
      </c>
      <c r="GP152" s="128">
        <f t="shared" si="820"/>
        <v>40.050119802424035</v>
      </c>
      <c r="GQ152" s="128">
        <f t="shared" si="820"/>
        <v>38.751196998021094</v>
      </c>
      <c r="GR152" s="128">
        <f t="shared" si="820"/>
        <v>2.8161368023236006</v>
      </c>
      <c r="GS152" s="128">
        <f t="shared" si="820"/>
        <v>39.184171266155417</v>
      </c>
      <c r="GT152" s="128">
        <f t="shared" si="820"/>
        <v>38.751196998021094</v>
      </c>
      <c r="GU152" s="128">
        <f t="shared" si="820"/>
        <v>58.095247600595151</v>
      </c>
      <c r="GV152" s="128">
        <f t="shared" si="820"/>
        <v>55.34640019428992</v>
      </c>
      <c r="GW152" s="128">
        <f t="shared" si="820"/>
        <v>58.884500466266694</v>
      </c>
      <c r="GX152" s="128">
        <f t="shared" si="820"/>
        <v>59.100987600333859</v>
      </c>
      <c r="GY152" s="128">
        <f t="shared" si="820"/>
        <v>57.585577661863759</v>
      </c>
      <c r="GZ152" s="128">
        <f t="shared" si="820"/>
        <v>10.05763143687</v>
      </c>
      <c r="HA152" s="128">
        <f t="shared" si="820"/>
        <v>58.235039064065234</v>
      </c>
      <c r="HB152" s="128">
        <f t="shared" si="820"/>
        <v>57.369090527796594</v>
      </c>
      <c r="HC152" s="128">
        <f t="shared" si="820"/>
        <v>82.357825973302383</v>
      </c>
      <c r="HD152" s="129">
        <f t="shared" si="820"/>
        <v>72.59701412907765</v>
      </c>
      <c r="HF152" s="190" t="str">
        <f t="shared" si="796"/>
        <v>-</v>
      </c>
      <c r="HG152" s="183">
        <f t="shared" si="796"/>
        <v>0</v>
      </c>
      <c r="HH152" s="183">
        <f t="shared" si="796"/>
        <v>7.8815094243385508E-2</v>
      </c>
      <c r="HI152" s="181" t="str">
        <f>HI144</f>
        <v>RER</v>
      </c>
      <c r="HJ152" s="128">
        <f t="shared" si="835"/>
        <v>14.591196806560946</v>
      </c>
      <c r="HK152" s="128">
        <f t="shared" si="821"/>
        <v>14.399327593700722</v>
      </c>
      <c r="HL152" s="128">
        <f t="shared" si="821"/>
        <v>14.792202648604992</v>
      </c>
      <c r="HM152" s="128">
        <f t="shared" si="821"/>
        <v>13.476528046134876</v>
      </c>
      <c r="HN152" s="128">
        <f t="shared" si="821"/>
        <v>14.591196806560946</v>
      </c>
      <c r="HO152" s="128">
        <f t="shared" si="821"/>
        <v>14.801339277788811</v>
      </c>
      <c r="HP152" s="128">
        <f t="shared" si="821"/>
        <v>30.842781637191372</v>
      </c>
      <c r="HQ152" s="128">
        <f t="shared" si="821"/>
        <v>30.333403485085331</v>
      </c>
      <c r="HR152" s="128">
        <f t="shared" si="821"/>
        <v>23.8648754281385</v>
      </c>
      <c r="HS152" s="128">
        <f t="shared" si="821"/>
        <v>23.855738798954679</v>
      </c>
      <c r="HT152" s="128">
        <f t="shared" si="821"/>
        <v>24.257750483042777</v>
      </c>
      <c r="HU152" s="128">
        <f t="shared" si="821"/>
        <v>13.476528046134876</v>
      </c>
      <c r="HV152" s="128">
        <f t="shared" si="821"/>
        <v>23.8648754281385</v>
      </c>
      <c r="HW152" s="128">
        <f t="shared" si="821"/>
        <v>24.257750483042777</v>
      </c>
      <c r="HX152" s="128">
        <f t="shared" si="821"/>
        <v>37.341759227393787</v>
      </c>
      <c r="HY152" s="129">
        <f t="shared" si="821"/>
        <v>35.544676906397001</v>
      </c>
      <c r="IA152" s="190" t="str">
        <f t="shared" si="799"/>
        <v>-</v>
      </c>
      <c r="IB152" s="183">
        <f t="shared" si="799"/>
        <v>0</v>
      </c>
      <c r="IC152" s="183">
        <f t="shared" si="799"/>
        <v>7.8815094243385508E-2</v>
      </c>
      <c r="ID152" s="181" t="str">
        <f>ID144</f>
        <v>RER</v>
      </c>
      <c r="IE152" s="104">
        <f t="shared" si="836"/>
        <v>10.178204910775765</v>
      </c>
      <c r="IF152" s="104">
        <f t="shared" si="822"/>
        <v>10.251297944246325</v>
      </c>
      <c r="IG152" s="104">
        <f t="shared" si="822"/>
        <v>9.894969406077335</v>
      </c>
      <c r="IH152" s="104">
        <f t="shared" si="822"/>
        <v>0</v>
      </c>
      <c r="II152" s="104">
        <f t="shared" si="822"/>
        <v>10.06856536056992</v>
      </c>
      <c r="IJ152" s="104">
        <f t="shared" si="822"/>
        <v>9.812739743422954</v>
      </c>
      <c r="IK152" s="104">
        <f t="shared" si="822"/>
        <v>13.056243103679144</v>
      </c>
      <c r="IL152" s="104">
        <f t="shared" si="822"/>
        <v>14.592508280647603</v>
      </c>
      <c r="IM152" s="104">
        <f t="shared" si="822"/>
        <v>16.921037248435109</v>
      </c>
      <c r="IN152" s="104">
        <f t="shared" si="822"/>
        <v>17.112906461295339</v>
      </c>
      <c r="IO152" s="104">
        <f t="shared" si="822"/>
        <v>16.336292980670613</v>
      </c>
      <c r="IP152" s="104">
        <f t="shared" si="822"/>
        <v>0</v>
      </c>
      <c r="IQ152" s="104">
        <f t="shared" si="822"/>
        <v>16.738304664758708</v>
      </c>
      <c r="IR152" s="104">
        <f t="shared" si="822"/>
        <v>16.171833655361851</v>
      </c>
      <c r="IS152" s="104">
        <f t="shared" si="822"/>
        <v>22.795889813631536</v>
      </c>
      <c r="IT152" s="104">
        <f t="shared" si="822"/>
        <v>22.43737496898375</v>
      </c>
    </row>
    <row r="153" spans="4:254" x14ac:dyDescent="0.2">
      <c r="D153" s="204"/>
      <c r="E153" s="209"/>
      <c r="F153" s="209"/>
      <c r="G153" s="157"/>
      <c r="H153" s="161" t="str">
        <f>L3</f>
        <v>MI, US</v>
      </c>
      <c r="I153" s="161"/>
      <c r="J153" s="161"/>
      <c r="K153" s="161"/>
      <c r="L153" s="161"/>
      <c r="M153" s="161"/>
      <c r="N153" s="161"/>
      <c r="O153" s="161"/>
      <c r="P153" s="161"/>
      <c r="Q153" s="161"/>
      <c r="R153" s="161"/>
      <c r="S153" s="161"/>
      <c r="T153" s="161"/>
      <c r="U153" s="161"/>
      <c r="V153" s="161"/>
      <c r="W153" s="162"/>
      <c r="Y153" s="204"/>
      <c r="Z153" s="209"/>
      <c r="AA153" s="209"/>
      <c r="AB153" s="221"/>
      <c r="AC153" s="161" t="str">
        <f>H153</f>
        <v>MI, US</v>
      </c>
      <c r="AD153" s="161"/>
      <c r="AE153" s="161"/>
      <c r="AF153" s="161"/>
      <c r="AG153" s="161"/>
      <c r="AH153" s="161"/>
      <c r="AI153" s="161"/>
      <c r="AJ153" s="161"/>
      <c r="AK153" s="161"/>
      <c r="AL153" s="161"/>
      <c r="AM153" s="161"/>
      <c r="AN153" s="161"/>
      <c r="AO153" s="161"/>
      <c r="AP153" s="161"/>
      <c r="AQ153" s="161"/>
      <c r="AR153" s="162"/>
      <c r="AT153" s="204"/>
      <c r="AU153" s="209"/>
      <c r="AV153" s="209"/>
      <c r="AW153" s="221"/>
      <c r="AX153" s="161" t="str">
        <f>AC153</f>
        <v>MI, US</v>
      </c>
      <c r="AY153" s="161"/>
      <c r="AZ153" s="161"/>
      <c r="BA153" s="161"/>
      <c r="BB153" s="161"/>
      <c r="BC153" s="161"/>
      <c r="BD153" s="161"/>
      <c r="BE153" s="161"/>
      <c r="BF153" s="161"/>
      <c r="BG153" s="161"/>
      <c r="BH153" s="161"/>
      <c r="BI153" s="161"/>
      <c r="BJ153" s="161"/>
      <c r="BK153" s="161"/>
      <c r="BL153" s="161"/>
      <c r="BM153" s="162"/>
      <c r="BO153" s="204"/>
      <c r="BP153" s="209"/>
      <c r="BQ153" s="209"/>
      <c r="BR153" s="221"/>
      <c r="BS153" s="161" t="str">
        <f>AX153</f>
        <v>MI, US</v>
      </c>
      <c r="BT153" s="161"/>
      <c r="BU153" s="161"/>
      <c r="BV153" s="161"/>
      <c r="BW153" s="161"/>
      <c r="BX153" s="161"/>
      <c r="BY153" s="161"/>
      <c r="BZ153" s="161"/>
      <c r="CA153" s="161"/>
      <c r="CB153" s="161"/>
      <c r="CC153" s="161"/>
      <c r="CD153" s="161"/>
      <c r="CE153" s="161"/>
      <c r="CF153" s="161"/>
      <c r="CG153" s="161"/>
      <c r="CH153" s="162"/>
      <c r="CJ153" s="222">
        <f t="shared" si="810"/>
        <v>3.4729362908164099E-2</v>
      </c>
      <c r="CK153" s="223">
        <f t="shared" si="810"/>
        <v>3.8314384006804557E-2</v>
      </c>
      <c r="CL153" s="223">
        <f t="shared" si="810"/>
        <v>3.4729362908164099E-2</v>
      </c>
      <c r="CM153" s="159" t="str">
        <f t="shared" si="810"/>
        <v>TN, US</v>
      </c>
      <c r="CN153" s="104" t="e">
        <f t="shared" ca="1" si="811"/>
        <v>#NAME?</v>
      </c>
      <c r="CO153" s="104" t="e">
        <f t="shared" ca="1" si="811"/>
        <v>#NAME?</v>
      </c>
      <c r="CP153" s="104" t="e">
        <f t="shared" ca="1" si="811"/>
        <v>#NAME?</v>
      </c>
      <c r="CQ153" s="104" t="e">
        <f t="shared" ca="1" si="811"/>
        <v>#NAME?</v>
      </c>
      <c r="CR153" s="104" t="e">
        <f t="shared" ca="1" si="811"/>
        <v>#NAME?</v>
      </c>
      <c r="CS153" s="104" t="e">
        <f t="shared" ca="1" si="811"/>
        <v>#NAME?</v>
      </c>
      <c r="CT153" s="104" t="e">
        <f t="shared" ca="1" si="811"/>
        <v>#NAME?</v>
      </c>
      <c r="CU153" s="104" t="e">
        <f t="shared" ca="1" si="811"/>
        <v>#NAME?</v>
      </c>
      <c r="CV153" s="104" t="e">
        <f t="shared" ca="1" si="811"/>
        <v>#NAME?</v>
      </c>
      <c r="CW153" s="104" t="e">
        <f t="shared" ca="1" si="811"/>
        <v>#NAME?</v>
      </c>
      <c r="CX153" s="104" t="e">
        <f t="shared" ca="1" si="811"/>
        <v>#NAME?</v>
      </c>
      <c r="CY153" s="104" t="e">
        <f t="shared" ca="1" si="811"/>
        <v>#NAME?</v>
      </c>
      <c r="CZ153" s="104" t="e">
        <f t="shared" ca="1" si="811"/>
        <v>#NAME?</v>
      </c>
      <c r="DA153" s="104" t="e">
        <f t="shared" ca="1" si="811"/>
        <v>#NAME?</v>
      </c>
      <c r="DB153" s="104" t="e">
        <f t="shared" ca="1" si="811"/>
        <v>#NAME?</v>
      </c>
      <c r="DC153" s="122" t="e">
        <f t="shared" ca="1" si="811"/>
        <v>#NAME?</v>
      </c>
      <c r="DE153" s="190">
        <f t="shared" si="829"/>
        <v>0.1</v>
      </c>
      <c r="DF153" s="183">
        <f t="shared" si="829"/>
        <v>0</v>
      </c>
      <c r="DG153" s="183">
        <f t="shared" si="829"/>
        <v>0.17241379310344829</v>
      </c>
      <c r="DH153" s="181" t="str">
        <f t="shared" si="829"/>
        <v>RER</v>
      </c>
      <c r="DI153" s="128">
        <f t="shared" si="830"/>
        <v>0.45365767199999996</v>
      </c>
      <c r="DJ153" s="128">
        <f t="shared" si="830"/>
        <v>0.44740032479999986</v>
      </c>
      <c r="DK153" s="128">
        <f t="shared" si="830"/>
        <v>0.40829190479999994</v>
      </c>
      <c r="DL153" s="128">
        <f t="shared" si="830"/>
        <v>0.65829247964999993</v>
      </c>
      <c r="DM153" s="128">
        <f t="shared" si="830"/>
        <v>0.42237093600000003</v>
      </c>
      <c r="DN153" s="128">
        <f t="shared" si="830"/>
        <v>0.40359889440000002</v>
      </c>
      <c r="DO153" s="128">
        <f t="shared" si="830"/>
        <v>1.70659096250225</v>
      </c>
      <c r="DP153" s="128">
        <f t="shared" si="830"/>
        <v>3.5620322486680727</v>
      </c>
      <c r="DQ153" s="128">
        <f t="shared" si="830"/>
        <v>0.85256355600000011</v>
      </c>
      <c r="DR153" s="128">
        <f t="shared" si="830"/>
        <v>0.83848452480000002</v>
      </c>
      <c r="DS153" s="128">
        <f t="shared" si="830"/>
        <v>0.76652503199999988</v>
      </c>
      <c r="DT153" s="128">
        <f t="shared" si="830"/>
        <v>1.0971541327499996</v>
      </c>
      <c r="DU153" s="128">
        <f t="shared" si="830"/>
        <v>0.79155442079999994</v>
      </c>
      <c r="DV153" s="128">
        <f t="shared" si="830"/>
        <v>0.75713901120000004</v>
      </c>
      <c r="DW153" s="128">
        <f t="shared" si="830"/>
        <v>2.3940526363767747</v>
      </c>
      <c r="DX153" s="129">
        <f t="shared" si="830"/>
        <v>3.4203442056726217</v>
      </c>
      <c r="EU153" s="204"/>
      <c r="EV153" s="209"/>
      <c r="EW153" s="209"/>
      <c r="EX153" s="157"/>
      <c r="EY153" s="161" t="str">
        <f>CM100</f>
        <v>CA, US</v>
      </c>
      <c r="EZ153" s="161"/>
      <c r="FA153" s="161"/>
      <c r="FB153" s="161"/>
      <c r="FC153" s="161"/>
      <c r="FD153" s="161"/>
      <c r="FE153" s="161"/>
      <c r="FF153" s="161"/>
      <c r="FG153" s="161"/>
      <c r="FH153" s="161"/>
      <c r="FI153" s="161"/>
      <c r="FJ153" s="161"/>
      <c r="FK153" s="161"/>
      <c r="FL153" s="161"/>
      <c r="FM153" s="161"/>
      <c r="FN153" s="162"/>
      <c r="FP153" s="190">
        <f t="shared" si="832"/>
        <v>0</v>
      </c>
      <c r="FQ153" s="183">
        <f t="shared" si="832"/>
        <v>0</v>
      </c>
      <c r="FR153" s="183">
        <f t="shared" si="832"/>
        <v>0</v>
      </c>
      <c r="FS153" s="181" t="str">
        <f t="shared" si="832"/>
        <v>RER</v>
      </c>
      <c r="FT153" s="128">
        <f t="shared" si="833"/>
        <v>1.0901689344000001</v>
      </c>
      <c r="FU153" s="128">
        <f t="shared" si="833"/>
        <v>1.0728646656</v>
      </c>
      <c r="FV153" s="128">
        <f t="shared" si="833"/>
        <v>0.98288246784000011</v>
      </c>
      <c r="FW153" s="128">
        <f t="shared" si="833"/>
        <v>1.5082833292800002</v>
      </c>
      <c r="FX153" s="128">
        <f t="shared" si="833"/>
        <v>1.0140301516799999</v>
      </c>
      <c r="FY153" s="128">
        <f t="shared" si="833"/>
        <v>0.97249990656000007</v>
      </c>
      <c r="FZ153" s="128">
        <f t="shared" si="833"/>
        <v>3.1409625584575633</v>
      </c>
      <c r="GA153" s="128">
        <f t="shared" si="833"/>
        <v>6.5457780091690072</v>
      </c>
      <c r="GB153" s="128">
        <f t="shared" si="833"/>
        <v>2.01421688832</v>
      </c>
      <c r="GC153" s="128">
        <f t="shared" si="833"/>
        <v>1.98306920448</v>
      </c>
      <c r="GD153" s="128">
        <f t="shared" si="833"/>
        <v>1.8169482240000001</v>
      </c>
      <c r="GE153" s="128">
        <f t="shared" si="833"/>
        <v>0.70386555366400005</v>
      </c>
      <c r="GF153" s="128">
        <f t="shared" si="833"/>
        <v>1.8757827379200003</v>
      </c>
      <c r="GG153" s="128">
        <f t="shared" si="833"/>
        <v>1.7961831014400003</v>
      </c>
      <c r="GH153" s="128">
        <f t="shared" si="833"/>
        <v>4.4085124282306474</v>
      </c>
      <c r="GI153" s="129">
        <f t="shared" si="833"/>
        <v>6.284468059513328</v>
      </c>
      <c r="HF153" s="204"/>
      <c r="HG153" s="209"/>
      <c r="HH153" s="209"/>
      <c r="HI153" s="157"/>
      <c r="HJ153" s="161" t="str">
        <f>EY153</f>
        <v>CA, US</v>
      </c>
      <c r="HK153" s="161"/>
      <c r="HL153" s="161"/>
      <c r="HM153" s="161"/>
      <c r="HN153" s="161"/>
      <c r="HO153" s="161"/>
      <c r="HP153" s="161"/>
      <c r="HQ153" s="161"/>
      <c r="HR153" s="161"/>
      <c r="HS153" s="161"/>
      <c r="HT153" s="161"/>
      <c r="HU153" s="161"/>
      <c r="HV153" s="161"/>
      <c r="HW153" s="161"/>
      <c r="HX153" s="161"/>
      <c r="HY153" s="162"/>
      <c r="IA153" s="204"/>
      <c r="IB153" s="209"/>
      <c r="IC153" s="209"/>
      <c r="ID153" s="157"/>
      <c r="IE153" s="161" t="str">
        <f>HJ153</f>
        <v>CA, US</v>
      </c>
      <c r="IF153" s="161"/>
      <c r="IG153" s="161"/>
      <c r="IH153" s="161"/>
      <c r="II153" s="161"/>
      <c r="IJ153" s="161"/>
      <c r="IK153" s="161"/>
      <c r="IL153" s="161"/>
      <c r="IM153" s="161"/>
      <c r="IN153" s="161"/>
      <c r="IO153" s="161"/>
      <c r="IP153" s="161"/>
      <c r="IQ153" s="161"/>
      <c r="IR153" s="161"/>
      <c r="IS153" s="161"/>
      <c r="IT153" s="162"/>
    </row>
    <row r="154" spans="4:254" x14ac:dyDescent="0.2">
      <c r="D154" s="120"/>
      <c r="G154" s="159" t="str">
        <f>G146</f>
        <v>Sea (km)</v>
      </c>
      <c r="H154" s="170" t="str">
        <f>H146</f>
        <v>BEV-100 PC</v>
      </c>
      <c r="I154" s="170"/>
      <c r="J154" s="170"/>
      <c r="K154" s="170"/>
      <c r="L154" s="170"/>
      <c r="M154" s="170"/>
      <c r="N154" s="170"/>
      <c r="O154" s="170"/>
      <c r="P154" s="170" t="str">
        <f>P146</f>
        <v>BEV-200 PC</v>
      </c>
      <c r="Q154" s="170"/>
      <c r="R154" s="170"/>
      <c r="S154" s="170"/>
      <c r="T154" s="170"/>
      <c r="U154" s="170"/>
      <c r="V154" s="170"/>
      <c r="W154" s="171"/>
      <c r="Y154" s="120"/>
      <c r="AB154" s="179" t="str">
        <f>G154</f>
        <v>Sea (km)</v>
      </c>
      <c r="AC154" s="170" t="str">
        <f>H154</f>
        <v>BEV-100 PC</v>
      </c>
      <c r="AD154" s="170"/>
      <c r="AE154" s="170"/>
      <c r="AF154" s="170"/>
      <c r="AG154" s="170"/>
      <c r="AH154" s="170"/>
      <c r="AI154" s="170"/>
      <c r="AJ154" s="170"/>
      <c r="AK154" s="170" t="str">
        <f>P154</f>
        <v>BEV-200 PC</v>
      </c>
      <c r="AL154" s="170"/>
      <c r="AM154" s="170"/>
      <c r="AN154" s="170"/>
      <c r="AO154" s="170"/>
      <c r="AP154" s="170"/>
      <c r="AQ154" s="170"/>
      <c r="AR154" s="171"/>
      <c r="AT154" s="120"/>
      <c r="AW154" s="179" t="str">
        <f>AB154</f>
        <v>Sea (km)</v>
      </c>
      <c r="AX154" s="170" t="str">
        <f>AC154</f>
        <v>BEV-100 PC</v>
      </c>
      <c r="AY154" s="170"/>
      <c r="AZ154" s="170"/>
      <c r="BA154" s="170"/>
      <c r="BB154" s="170"/>
      <c r="BC154" s="170"/>
      <c r="BD154" s="170"/>
      <c r="BE154" s="170"/>
      <c r="BF154" s="170" t="str">
        <f>AK154</f>
        <v>BEV-200 PC</v>
      </c>
      <c r="BG154" s="170"/>
      <c r="BH154" s="170"/>
      <c r="BI154" s="170"/>
      <c r="BJ154" s="170"/>
      <c r="BK154" s="170"/>
      <c r="BL154" s="170"/>
      <c r="BM154" s="171"/>
      <c r="BO154" s="120"/>
      <c r="BR154" s="179" t="str">
        <f>AW154</f>
        <v>Sea (km)</v>
      </c>
      <c r="BS154" s="170" t="str">
        <f>AX154</f>
        <v>BEV-100 PC</v>
      </c>
      <c r="BT154" s="170"/>
      <c r="BU154" s="170"/>
      <c r="BV154" s="170"/>
      <c r="BW154" s="170"/>
      <c r="BX154" s="170"/>
      <c r="BY154" s="170"/>
      <c r="BZ154" s="170"/>
      <c r="CA154" s="170" t="str">
        <f>BF154</f>
        <v>BEV-200 PC</v>
      </c>
      <c r="CB154" s="170"/>
      <c r="CC154" s="170"/>
      <c r="CD154" s="170"/>
      <c r="CE154" s="170"/>
      <c r="CF154" s="170"/>
      <c r="CG154" s="170"/>
      <c r="CH154" s="171"/>
      <c r="CJ154" s="222">
        <f t="shared" si="810"/>
        <v>0.58711020187182972</v>
      </c>
      <c r="CK154" s="223">
        <f t="shared" si="810"/>
        <v>0.64771604904798907</v>
      </c>
      <c r="CL154" s="223">
        <f t="shared" si="810"/>
        <v>0.58711020187182972</v>
      </c>
      <c r="CM154" s="159" t="str">
        <f t="shared" si="810"/>
        <v>NV, US</v>
      </c>
      <c r="CN154" s="104" t="e">
        <f t="shared" ca="1" si="811"/>
        <v>#NAME?</v>
      </c>
      <c r="CO154" s="104" t="e">
        <f t="shared" ca="1" si="811"/>
        <v>#NAME?</v>
      </c>
      <c r="CP154" s="104" t="e">
        <f t="shared" ca="1" si="811"/>
        <v>#NAME?</v>
      </c>
      <c r="CQ154" s="104" t="e">
        <f t="shared" ca="1" si="811"/>
        <v>#NAME?</v>
      </c>
      <c r="CR154" s="104" t="e">
        <f t="shared" ca="1" si="811"/>
        <v>#NAME?</v>
      </c>
      <c r="CS154" s="104" t="e">
        <f t="shared" ca="1" si="811"/>
        <v>#NAME?</v>
      </c>
      <c r="CT154" s="104" t="e">
        <f t="shared" ca="1" si="811"/>
        <v>#NAME?</v>
      </c>
      <c r="CU154" s="104" t="e">
        <f t="shared" ca="1" si="811"/>
        <v>#NAME?</v>
      </c>
      <c r="CV154" s="104" t="e">
        <f t="shared" ca="1" si="811"/>
        <v>#NAME?</v>
      </c>
      <c r="CW154" s="104" t="e">
        <f t="shared" ca="1" si="811"/>
        <v>#NAME?</v>
      </c>
      <c r="CX154" s="104" t="e">
        <f t="shared" ca="1" si="811"/>
        <v>#NAME?</v>
      </c>
      <c r="CY154" s="104" t="e">
        <f t="shared" ca="1" si="811"/>
        <v>#NAME?</v>
      </c>
      <c r="CZ154" s="104" t="e">
        <f t="shared" ca="1" si="811"/>
        <v>#NAME?</v>
      </c>
      <c r="DA154" s="104" t="e">
        <f t="shared" ca="1" si="811"/>
        <v>#NAME?</v>
      </c>
      <c r="DB154" s="104" t="e">
        <f t="shared" ca="1" si="811"/>
        <v>#NAME?</v>
      </c>
      <c r="DC154" s="122" t="e">
        <f t="shared" ca="1" si="811"/>
        <v>#NAME?</v>
      </c>
      <c r="DE154" s="204"/>
      <c r="DF154" s="209"/>
      <c r="DG154" s="209"/>
      <c r="DH154" s="157"/>
      <c r="DI154" s="161" t="str">
        <f>DI113</f>
        <v>JP</v>
      </c>
      <c r="DJ154" s="161"/>
      <c r="DK154" s="161"/>
      <c r="DL154" s="161"/>
      <c r="DM154" s="161"/>
      <c r="DN154" s="161"/>
      <c r="DO154" s="161"/>
      <c r="DP154" s="161"/>
      <c r="DQ154" s="161"/>
      <c r="DR154" s="161"/>
      <c r="DS154" s="161"/>
      <c r="DT154" s="161"/>
      <c r="DU154" s="161"/>
      <c r="DV154" s="161"/>
      <c r="DW154" s="161"/>
      <c r="DX154" s="162"/>
      <c r="DY154" s="186"/>
      <c r="DZ154" s="204"/>
      <c r="EA154" s="209"/>
      <c r="EB154" s="209"/>
      <c r="EC154" s="157"/>
      <c r="ED154" s="191" t="str">
        <f>ED97</f>
        <v>Poland</v>
      </c>
      <c r="EE154" s="161"/>
      <c r="EF154" s="161"/>
      <c r="EG154" s="161"/>
      <c r="EH154" s="161"/>
      <c r="EI154" s="161"/>
      <c r="EJ154" s="161"/>
      <c r="EK154" s="161"/>
      <c r="EL154" s="161"/>
      <c r="EM154" s="161"/>
      <c r="EN154" s="161"/>
      <c r="EO154" s="161"/>
      <c r="EP154" s="161"/>
      <c r="EQ154" s="161"/>
      <c r="ER154" s="161"/>
      <c r="ES154" s="162"/>
      <c r="EU154" s="120"/>
      <c r="EX154" s="159" t="str">
        <f>EX146</f>
        <v>Sea (km)</v>
      </c>
      <c r="EY154" s="170" t="str">
        <f>EY146</f>
        <v>BEV-100 PC</v>
      </c>
      <c r="EZ154" s="170"/>
      <c r="FA154" s="170"/>
      <c r="FB154" s="170"/>
      <c r="FC154" s="170"/>
      <c r="FD154" s="170"/>
      <c r="FE154" s="170"/>
      <c r="FF154" s="170"/>
      <c r="FG154" s="170" t="str">
        <f>FG146</f>
        <v>BEV-200 PC</v>
      </c>
      <c r="FH154" s="170"/>
      <c r="FI154" s="170"/>
      <c r="FJ154" s="170"/>
      <c r="FK154" s="170"/>
      <c r="FL154" s="170"/>
      <c r="FM154" s="170"/>
      <c r="FN154" s="171"/>
      <c r="FP154" s="204"/>
      <c r="FQ154" s="209"/>
      <c r="FR154" s="209"/>
      <c r="FS154" s="157"/>
      <c r="FT154" s="161" t="str">
        <f>DI154</f>
        <v>JP</v>
      </c>
      <c r="FU154" s="161"/>
      <c r="FV154" s="161"/>
      <c r="FW154" s="161"/>
      <c r="FX154" s="161"/>
      <c r="FY154" s="161"/>
      <c r="FZ154" s="161"/>
      <c r="GA154" s="161"/>
      <c r="GB154" s="161"/>
      <c r="GC154" s="161"/>
      <c r="GD154" s="161"/>
      <c r="GE154" s="161"/>
      <c r="GF154" s="161"/>
      <c r="GG154" s="161"/>
      <c r="GH154" s="161"/>
      <c r="GI154" s="162"/>
      <c r="GK154" s="204"/>
      <c r="GL154" s="209"/>
      <c r="GM154" s="209"/>
      <c r="GN154" s="157"/>
      <c r="GO154" s="191" t="str">
        <f>GO97</f>
        <v>Poland</v>
      </c>
      <c r="GP154" s="161"/>
      <c r="GQ154" s="161"/>
      <c r="GR154" s="161"/>
      <c r="GS154" s="161"/>
      <c r="GT154" s="161"/>
      <c r="GU154" s="161"/>
      <c r="GV154" s="161"/>
      <c r="GW154" s="161"/>
      <c r="GX154" s="161"/>
      <c r="GY154" s="161"/>
      <c r="GZ154" s="161"/>
      <c r="HA154" s="161"/>
      <c r="HB154" s="161"/>
      <c r="HC154" s="161"/>
      <c r="HD154" s="162"/>
      <c r="HF154" s="120"/>
      <c r="HI154" s="159" t="str">
        <f>HI146</f>
        <v>Sea (km)</v>
      </c>
      <c r="HJ154" s="170" t="str">
        <f>HJ146</f>
        <v>BEV-100 PC</v>
      </c>
      <c r="HK154" s="170"/>
      <c r="HL154" s="170"/>
      <c r="HM154" s="170"/>
      <c r="HN154" s="170"/>
      <c r="HO154" s="170"/>
      <c r="HP154" s="170"/>
      <c r="HQ154" s="170"/>
      <c r="HR154" s="170" t="str">
        <f>HR146</f>
        <v>BEV-200 PC</v>
      </c>
      <c r="HS154" s="170"/>
      <c r="HT154" s="170"/>
      <c r="HU154" s="170"/>
      <c r="HV154" s="170"/>
      <c r="HW154" s="170"/>
      <c r="HX154" s="170"/>
      <c r="HY154" s="171"/>
      <c r="IA154" s="120"/>
      <c r="ID154" s="159" t="str">
        <f>ID146</f>
        <v>Sea (km)</v>
      </c>
      <c r="IE154" s="170" t="str">
        <f>IE146</f>
        <v>BEV-100 PC</v>
      </c>
      <c r="IF154" s="170"/>
      <c r="IG154" s="170"/>
      <c r="IH154" s="170"/>
      <c r="II154" s="170"/>
      <c r="IJ154" s="170"/>
      <c r="IK154" s="170"/>
      <c r="IL154" s="170"/>
      <c r="IM154" s="170" t="str">
        <f>IM146</f>
        <v>BEV-200 PC</v>
      </c>
      <c r="IN154" s="170"/>
      <c r="IO154" s="170"/>
      <c r="IP154" s="170"/>
      <c r="IQ154" s="170"/>
      <c r="IR154" s="170"/>
      <c r="IS154" s="170"/>
      <c r="IT154" s="171"/>
    </row>
    <row r="155" spans="4:254" x14ac:dyDescent="0.2">
      <c r="D155" s="163" t="str">
        <f>D147</f>
        <v>BAU</v>
      </c>
      <c r="E155" s="159" t="str">
        <f t="shared" ref="E155:F155" si="837">E147</f>
        <v>Reshoring</v>
      </c>
      <c r="F155" s="159" t="str">
        <f t="shared" si="837"/>
        <v>Ally-shoring</v>
      </c>
      <c r="G155" s="159" t="str">
        <f>G147</f>
        <v>Cathode-&gt;Cell (tkm)</v>
      </c>
      <c r="H155" s="159" t="str">
        <f>H147</f>
        <v>NMC622</v>
      </c>
      <c r="I155" s="159" t="str">
        <f t="shared" ref="I155:O155" si="838">I147</f>
        <v>NMC811</v>
      </c>
      <c r="J155" s="159" t="str">
        <f t="shared" si="838"/>
        <v>NCA (I)</v>
      </c>
      <c r="K155" s="159" t="str">
        <f t="shared" si="838"/>
        <v>LFP(II)</v>
      </c>
      <c r="L155" s="159" t="str">
        <f t="shared" si="838"/>
        <v>NMC955</v>
      </c>
      <c r="M155" s="159" t="str">
        <f t="shared" si="838"/>
        <v>NCA955</v>
      </c>
      <c r="N155" s="159" t="str">
        <f t="shared" si="838"/>
        <v>Li-S</v>
      </c>
      <c r="O155" s="159" t="str">
        <f t="shared" si="838"/>
        <v>Li-air</v>
      </c>
      <c r="P155" s="159" t="str">
        <f>P147</f>
        <v>NMC622</v>
      </c>
      <c r="Q155" s="159" t="str">
        <f t="shared" ref="Q155:W155" si="839">Q147</f>
        <v>NMC811</v>
      </c>
      <c r="R155" s="159" t="str">
        <f t="shared" si="839"/>
        <v>NCA (I)</v>
      </c>
      <c r="S155" s="159" t="str">
        <f t="shared" si="839"/>
        <v>LFP(II)</v>
      </c>
      <c r="T155" s="159" t="str">
        <f t="shared" si="839"/>
        <v>NMC955</v>
      </c>
      <c r="U155" s="159" t="str">
        <f t="shared" si="839"/>
        <v>NCA955</v>
      </c>
      <c r="V155" s="159" t="str">
        <f t="shared" si="839"/>
        <v>Li-S</v>
      </c>
      <c r="W155" s="164" t="str">
        <f t="shared" si="839"/>
        <v>Li-air</v>
      </c>
      <c r="Y155" s="174" t="s">
        <v>271</v>
      </c>
      <c r="Z155" s="179" t="s">
        <v>313</v>
      </c>
      <c r="AA155" s="179" t="s">
        <v>315</v>
      </c>
      <c r="AB155" s="179" t="s">
        <v>334</v>
      </c>
      <c r="AC155" s="159" t="str">
        <f>H155</f>
        <v>NMC622</v>
      </c>
      <c r="AD155" s="159" t="str">
        <f t="shared" ref="AD155:AR155" si="840">I155</f>
        <v>NMC811</v>
      </c>
      <c r="AE155" s="159" t="str">
        <f t="shared" si="840"/>
        <v>NCA (I)</v>
      </c>
      <c r="AF155" s="159" t="str">
        <f t="shared" si="840"/>
        <v>LFP(II)</v>
      </c>
      <c r="AG155" s="159" t="str">
        <f t="shared" si="840"/>
        <v>NMC955</v>
      </c>
      <c r="AH155" s="159" t="str">
        <f t="shared" si="840"/>
        <v>NCA955</v>
      </c>
      <c r="AI155" s="159" t="str">
        <f t="shared" si="840"/>
        <v>Li-S</v>
      </c>
      <c r="AJ155" s="159" t="str">
        <f t="shared" si="840"/>
        <v>Li-air</v>
      </c>
      <c r="AK155" s="159" t="str">
        <f t="shared" si="840"/>
        <v>NMC622</v>
      </c>
      <c r="AL155" s="159" t="str">
        <f t="shared" si="840"/>
        <v>NMC811</v>
      </c>
      <c r="AM155" s="159" t="str">
        <f t="shared" si="840"/>
        <v>NCA (I)</v>
      </c>
      <c r="AN155" s="159" t="str">
        <f t="shared" si="840"/>
        <v>LFP(II)</v>
      </c>
      <c r="AO155" s="159" t="str">
        <f t="shared" si="840"/>
        <v>NMC955</v>
      </c>
      <c r="AP155" s="159" t="str">
        <f t="shared" si="840"/>
        <v>NCA955</v>
      </c>
      <c r="AQ155" s="159" t="str">
        <f t="shared" si="840"/>
        <v>Li-S</v>
      </c>
      <c r="AR155" s="164" t="str">
        <f t="shared" si="840"/>
        <v>Li-air</v>
      </c>
      <c r="AT155" s="174" t="s">
        <v>271</v>
      </c>
      <c r="AU155" s="179" t="s">
        <v>313</v>
      </c>
      <c r="AV155" s="179" t="s">
        <v>315</v>
      </c>
      <c r="AW155" s="179" t="s">
        <v>334</v>
      </c>
      <c r="AX155" s="159" t="str">
        <f>AC155</f>
        <v>NMC622</v>
      </c>
      <c r="AY155" s="159" t="str">
        <f t="shared" ref="AY155:BM155" si="841">AD155</f>
        <v>NMC811</v>
      </c>
      <c r="AZ155" s="159" t="str">
        <f t="shared" si="841"/>
        <v>NCA (I)</v>
      </c>
      <c r="BA155" s="159" t="str">
        <f t="shared" si="841"/>
        <v>LFP(II)</v>
      </c>
      <c r="BB155" s="159" t="str">
        <f t="shared" si="841"/>
        <v>NMC955</v>
      </c>
      <c r="BC155" s="159" t="str">
        <f t="shared" si="841"/>
        <v>NCA955</v>
      </c>
      <c r="BD155" s="159" t="str">
        <f t="shared" si="841"/>
        <v>Li-S</v>
      </c>
      <c r="BE155" s="159" t="str">
        <f t="shared" si="841"/>
        <v>Li-air</v>
      </c>
      <c r="BF155" s="159" t="str">
        <f t="shared" si="841"/>
        <v>NMC622</v>
      </c>
      <c r="BG155" s="159" t="str">
        <f t="shared" si="841"/>
        <v>NMC811</v>
      </c>
      <c r="BH155" s="159" t="str">
        <f t="shared" si="841"/>
        <v>NCA (I)</v>
      </c>
      <c r="BI155" s="159" t="str">
        <f t="shared" si="841"/>
        <v>LFP(II)</v>
      </c>
      <c r="BJ155" s="159" t="str">
        <f t="shared" si="841"/>
        <v>NMC955</v>
      </c>
      <c r="BK155" s="159" t="str">
        <f t="shared" si="841"/>
        <v>NCA955</v>
      </c>
      <c r="BL155" s="159" t="str">
        <f t="shared" si="841"/>
        <v>Li-S</v>
      </c>
      <c r="BM155" s="164" t="str">
        <f t="shared" si="841"/>
        <v>Li-air</v>
      </c>
      <c r="BO155" s="174" t="s">
        <v>271</v>
      </c>
      <c r="BP155" s="179" t="s">
        <v>313</v>
      </c>
      <c r="BQ155" s="179" t="s">
        <v>315</v>
      </c>
      <c r="BR155" s="179" t="s">
        <v>334</v>
      </c>
      <c r="BS155" s="159" t="str">
        <f>AX155</f>
        <v>NMC622</v>
      </c>
      <c r="BT155" s="159" t="str">
        <f t="shared" ref="BT155:CH155" si="842">AY155</f>
        <v>NMC811</v>
      </c>
      <c r="BU155" s="159" t="str">
        <f t="shared" si="842"/>
        <v>NCA (I)</v>
      </c>
      <c r="BV155" s="159" t="str">
        <f t="shared" si="842"/>
        <v>LFP(II)</v>
      </c>
      <c r="BW155" s="159" t="str">
        <f t="shared" si="842"/>
        <v>NMC955</v>
      </c>
      <c r="BX155" s="159" t="str">
        <f t="shared" si="842"/>
        <v>NCA955</v>
      </c>
      <c r="BY155" s="159" t="str">
        <f t="shared" si="842"/>
        <v>Li-S</v>
      </c>
      <c r="BZ155" s="159" t="str">
        <f t="shared" si="842"/>
        <v>Li-air</v>
      </c>
      <c r="CA155" s="159" t="str">
        <f t="shared" si="842"/>
        <v>NMC622</v>
      </c>
      <c r="CB155" s="159" t="str">
        <f t="shared" si="842"/>
        <v>NMC811</v>
      </c>
      <c r="CC155" s="159" t="str">
        <f t="shared" si="842"/>
        <v>NCA (I)</v>
      </c>
      <c r="CD155" s="159" t="str">
        <f t="shared" si="842"/>
        <v>LFP(II)</v>
      </c>
      <c r="CE155" s="159" t="str">
        <f t="shared" si="842"/>
        <v>NMC955</v>
      </c>
      <c r="CF155" s="159" t="str">
        <f t="shared" si="842"/>
        <v>NCA955</v>
      </c>
      <c r="CG155" s="159" t="str">
        <f t="shared" si="842"/>
        <v>Li-S</v>
      </c>
      <c r="CH155" s="164" t="str">
        <f t="shared" si="842"/>
        <v>Li-air</v>
      </c>
      <c r="CJ155" s="224">
        <f t="shared" si="810"/>
        <v>0.21586482798306408</v>
      </c>
      <c r="CK155" s="225">
        <f t="shared" si="810"/>
        <v>0.23814798833990888</v>
      </c>
      <c r="CL155" s="225">
        <f t="shared" si="810"/>
        <v>0.21586482798306408</v>
      </c>
      <c r="CM155" s="181" t="str">
        <f t="shared" si="810"/>
        <v>CA, US</v>
      </c>
      <c r="CN155" s="128" t="e">
        <f t="shared" ca="1" si="811"/>
        <v>#NAME?</v>
      </c>
      <c r="CO155" s="128" t="e">
        <f t="shared" ca="1" si="811"/>
        <v>#NAME?</v>
      </c>
      <c r="CP155" s="128" t="e">
        <f t="shared" ca="1" si="811"/>
        <v>#NAME?</v>
      </c>
      <c r="CQ155" s="128" t="e">
        <f t="shared" ca="1" si="811"/>
        <v>#NAME?</v>
      </c>
      <c r="CR155" s="128" t="e">
        <f t="shared" ca="1" si="811"/>
        <v>#NAME?</v>
      </c>
      <c r="CS155" s="128" t="e">
        <f t="shared" ca="1" si="811"/>
        <v>#NAME?</v>
      </c>
      <c r="CT155" s="128" t="e">
        <f t="shared" ca="1" si="811"/>
        <v>#NAME?</v>
      </c>
      <c r="CU155" s="128" t="e">
        <f t="shared" ca="1" si="811"/>
        <v>#NAME?</v>
      </c>
      <c r="CV155" s="128" t="e">
        <f t="shared" ca="1" si="811"/>
        <v>#NAME?</v>
      </c>
      <c r="CW155" s="128" t="e">
        <f t="shared" ca="1" si="811"/>
        <v>#NAME?</v>
      </c>
      <c r="CX155" s="128" t="e">
        <f t="shared" ca="1" si="811"/>
        <v>#NAME?</v>
      </c>
      <c r="CY155" s="128" t="e">
        <f t="shared" ca="1" si="811"/>
        <v>#NAME?</v>
      </c>
      <c r="CZ155" s="128" t="e">
        <f t="shared" ca="1" si="811"/>
        <v>#NAME?</v>
      </c>
      <c r="DA155" s="128" t="e">
        <f t="shared" ca="1" si="811"/>
        <v>#NAME?</v>
      </c>
      <c r="DB155" s="128" t="e">
        <f t="shared" ca="1" si="811"/>
        <v>#NAME?</v>
      </c>
      <c r="DC155" s="129" t="e">
        <f t="shared" ca="1" si="811"/>
        <v>#NAME?</v>
      </c>
      <c r="DE155" s="120"/>
      <c r="DH155" s="159" t="str">
        <f>DH147</f>
        <v>Road (km)</v>
      </c>
      <c r="DI155" s="170" t="str">
        <f>DI147</f>
        <v>BEV-100 PC</v>
      </c>
      <c r="DJ155" s="170"/>
      <c r="DK155" s="170"/>
      <c r="DL155" s="170"/>
      <c r="DM155" s="170"/>
      <c r="DN155" s="170"/>
      <c r="DO155" s="170"/>
      <c r="DP155" s="170"/>
      <c r="DQ155" s="170" t="str">
        <f>DQ147</f>
        <v>BEV-200 PC</v>
      </c>
      <c r="DR155" s="170"/>
      <c r="DS155" s="170"/>
      <c r="DT155" s="170"/>
      <c r="DU155" s="170"/>
      <c r="DV155" s="170"/>
      <c r="DW155" s="170"/>
      <c r="DX155" s="171"/>
      <c r="DY155" s="186"/>
      <c r="DZ155" s="120"/>
      <c r="EC155" s="159" t="s">
        <v>317</v>
      </c>
      <c r="ED155" s="170" t="str">
        <f>ED130</f>
        <v>BEV-100 PC</v>
      </c>
      <c r="EE155" s="170"/>
      <c r="EF155" s="170"/>
      <c r="EG155" s="170"/>
      <c r="EH155" s="170"/>
      <c r="EI155" s="170"/>
      <c r="EJ155" s="170"/>
      <c r="EK155" s="170"/>
      <c r="EL155" s="170" t="str">
        <f>EL130</f>
        <v>BEV-200 PC</v>
      </c>
      <c r="EM155" s="170"/>
      <c r="EN155" s="170"/>
      <c r="EO155" s="170"/>
      <c r="EP155" s="170"/>
      <c r="EQ155" s="170"/>
      <c r="ER155" s="170"/>
      <c r="ES155" s="171"/>
      <c r="EU155" s="163" t="str">
        <f t="shared" ref="EU155:EW160" si="843">EU147</f>
        <v>BAU</v>
      </c>
      <c r="EV155" s="159" t="str">
        <f t="shared" si="843"/>
        <v>Reshoring</v>
      </c>
      <c r="EW155" s="159" t="str">
        <f t="shared" si="843"/>
        <v>Ally-shoring</v>
      </c>
      <c r="EX155" s="159" t="str">
        <f>EX147</f>
        <v>Al-&gt;Pack (tkm)</v>
      </c>
      <c r="EY155" s="159" t="str">
        <f>EY147</f>
        <v>NMC622</v>
      </c>
      <c r="EZ155" s="159" t="str">
        <f t="shared" ref="EZ155:FF155" si="844">EZ147</f>
        <v>NMC811</v>
      </c>
      <c r="FA155" s="159" t="str">
        <f t="shared" si="844"/>
        <v>NCA (I)</v>
      </c>
      <c r="FB155" s="159" t="str">
        <f t="shared" si="844"/>
        <v>LFP(II)</v>
      </c>
      <c r="FC155" s="159" t="str">
        <f t="shared" si="844"/>
        <v>NMC955</v>
      </c>
      <c r="FD155" s="159" t="str">
        <f t="shared" si="844"/>
        <v>NCA955</v>
      </c>
      <c r="FE155" s="159" t="str">
        <f t="shared" si="844"/>
        <v>Li-S</v>
      </c>
      <c r="FF155" s="159" t="str">
        <f t="shared" si="844"/>
        <v>Li-air</v>
      </c>
      <c r="FG155" s="159" t="str">
        <f>FG147</f>
        <v>NMC622</v>
      </c>
      <c r="FH155" s="159" t="str">
        <f t="shared" ref="FH155:FN155" si="845">FH147</f>
        <v>NMC811</v>
      </c>
      <c r="FI155" s="159" t="str">
        <f t="shared" si="845"/>
        <v>NCA (I)</v>
      </c>
      <c r="FJ155" s="159" t="str">
        <f t="shared" si="845"/>
        <v>LFP(II)</v>
      </c>
      <c r="FK155" s="159" t="str">
        <f t="shared" si="845"/>
        <v>NMC955</v>
      </c>
      <c r="FL155" s="159" t="str">
        <f t="shared" si="845"/>
        <v>NCA955</v>
      </c>
      <c r="FM155" s="159" t="str">
        <f t="shared" si="845"/>
        <v>Li-S</v>
      </c>
      <c r="FN155" s="164" t="str">
        <f t="shared" si="845"/>
        <v>Li-air</v>
      </c>
      <c r="FP155" s="120"/>
      <c r="FS155" s="159" t="str">
        <f>FS147</f>
        <v>Road (km)</v>
      </c>
      <c r="FT155" s="170" t="str">
        <f>FT147</f>
        <v>BEV-100 PC</v>
      </c>
      <c r="FU155" s="170"/>
      <c r="FV155" s="170"/>
      <c r="FW155" s="170"/>
      <c r="FX155" s="170"/>
      <c r="FY155" s="170"/>
      <c r="FZ155" s="170"/>
      <c r="GA155" s="170"/>
      <c r="GB155" s="170" t="str">
        <f>GB147</f>
        <v>BEV-200 PC</v>
      </c>
      <c r="GC155" s="170"/>
      <c r="GD155" s="170"/>
      <c r="GE155" s="170"/>
      <c r="GF155" s="170"/>
      <c r="GG155" s="170"/>
      <c r="GH155" s="170"/>
      <c r="GI155" s="171"/>
      <c r="GK155" s="120"/>
      <c r="GN155" s="159" t="s">
        <v>317</v>
      </c>
      <c r="GO155" s="170" t="str">
        <f>GO130</f>
        <v>BEV-100 PC</v>
      </c>
      <c r="GP155" s="170"/>
      <c r="GQ155" s="170"/>
      <c r="GR155" s="170"/>
      <c r="GS155" s="170"/>
      <c r="GT155" s="170"/>
      <c r="GU155" s="170"/>
      <c r="GV155" s="170"/>
      <c r="GW155" s="170" t="str">
        <f>GW130</f>
        <v>BEV-200 PC</v>
      </c>
      <c r="GX155" s="170"/>
      <c r="GY155" s="170"/>
      <c r="GZ155" s="170"/>
      <c r="HA155" s="170"/>
      <c r="HB155" s="170"/>
      <c r="HC155" s="170"/>
      <c r="HD155" s="171"/>
      <c r="HF155" s="163" t="str">
        <f t="shared" ref="HF155:HH160" si="846">HF147</f>
        <v>BAU</v>
      </c>
      <c r="HG155" s="159" t="str">
        <f t="shared" si="846"/>
        <v>Reshoring</v>
      </c>
      <c r="HH155" s="159" t="str">
        <f t="shared" si="846"/>
        <v>Ally-shoring</v>
      </c>
      <c r="HI155" s="159" t="str">
        <f>HI147</f>
        <v>Cu-&gt;Pack (tkm)</v>
      </c>
      <c r="HJ155" s="159" t="str">
        <f>HJ147</f>
        <v>NMC622</v>
      </c>
      <c r="HK155" s="159" t="str">
        <f t="shared" ref="HK155:HQ155" si="847">HK147</f>
        <v>NMC811</v>
      </c>
      <c r="HL155" s="159" t="str">
        <f t="shared" si="847"/>
        <v>NCA (I)</v>
      </c>
      <c r="HM155" s="159" t="str">
        <f t="shared" si="847"/>
        <v>LFP(II)</v>
      </c>
      <c r="HN155" s="159" t="str">
        <f t="shared" si="847"/>
        <v>NMC955</v>
      </c>
      <c r="HO155" s="159" t="str">
        <f t="shared" si="847"/>
        <v>NCA955</v>
      </c>
      <c r="HP155" s="159" t="str">
        <f t="shared" si="847"/>
        <v>Li-S</v>
      </c>
      <c r="HQ155" s="159" t="str">
        <f t="shared" si="847"/>
        <v>Li-air</v>
      </c>
      <c r="HR155" s="159" t="str">
        <f>HR147</f>
        <v>NMC622</v>
      </c>
      <c r="HS155" s="159" t="str">
        <f t="shared" ref="HS155:HY155" si="848">HS147</f>
        <v>NMC811</v>
      </c>
      <c r="HT155" s="159" t="str">
        <f t="shared" si="848"/>
        <v>NCA (I)</v>
      </c>
      <c r="HU155" s="159" t="str">
        <f t="shared" si="848"/>
        <v>LFP(II)</v>
      </c>
      <c r="HV155" s="159" t="str">
        <f t="shared" si="848"/>
        <v>NMC955</v>
      </c>
      <c r="HW155" s="159" t="str">
        <f t="shared" si="848"/>
        <v>NCA955</v>
      </c>
      <c r="HX155" s="159" t="str">
        <f t="shared" si="848"/>
        <v>Li-S</v>
      </c>
      <c r="HY155" s="164" t="str">
        <f t="shared" si="848"/>
        <v>Li-air</v>
      </c>
      <c r="IA155" s="163" t="str">
        <f t="shared" ref="IA155:IC160" si="849">IA147</f>
        <v>BAU</v>
      </c>
      <c r="IB155" s="159" t="str">
        <f t="shared" si="849"/>
        <v>Reshoring</v>
      </c>
      <c r="IC155" s="159" t="str">
        <f t="shared" si="849"/>
        <v>Ally-shoring</v>
      </c>
      <c r="ID155" s="159" t="str">
        <f>ID147</f>
        <v>Steel-&gt;Pack (tkm)</v>
      </c>
      <c r="IE155" s="159" t="str">
        <f>IE147</f>
        <v>NMC622</v>
      </c>
      <c r="IF155" s="159" t="str">
        <f t="shared" ref="IF155:IL155" si="850">IF147</f>
        <v>NMC811</v>
      </c>
      <c r="IG155" s="159" t="str">
        <f t="shared" si="850"/>
        <v>NCA (I)</v>
      </c>
      <c r="IH155" s="159" t="str">
        <f t="shared" si="850"/>
        <v>LFP(II)</v>
      </c>
      <c r="II155" s="159" t="str">
        <f t="shared" si="850"/>
        <v>NMC955</v>
      </c>
      <c r="IJ155" s="159" t="str">
        <f t="shared" si="850"/>
        <v>NCA955</v>
      </c>
      <c r="IK155" s="159" t="str">
        <f t="shared" si="850"/>
        <v>Li-S</v>
      </c>
      <c r="IL155" s="159" t="str">
        <f t="shared" si="850"/>
        <v>Li-air</v>
      </c>
      <c r="IM155" s="159" t="str">
        <f>IM147</f>
        <v>NMC622</v>
      </c>
      <c r="IN155" s="159" t="str">
        <f t="shared" ref="IN155:IT155" si="851">IN147</f>
        <v>NMC811</v>
      </c>
      <c r="IO155" s="159" t="str">
        <f t="shared" si="851"/>
        <v>NCA (I)</v>
      </c>
      <c r="IP155" s="159" t="str">
        <f t="shared" si="851"/>
        <v>LFP(II)</v>
      </c>
      <c r="IQ155" s="159" t="str">
        <f t="shared" si="851"/>
        <v>NMC955</v>
      </c>
      <c r="IR155" s="159" t="str">
        <f t="shared" si="851"/>
        <v>NCA955</v>
      </c>
      <c r="IS155" s="159" t="str">
        <f t="shared" si="851"/>
        <v>Li-S</v>
      </c>
      <c r="IT155" s="164" t="str">
        <f t="shared" si="851"/>
        <v>Li-air</v>
      </c>
    </row>
    <row r="156" spans="4:254" x14ac:dyDescent="0.2">
      <c r="D156" s="189">
        <f t="shared" ref="D156:G160" si="852">D148</f>
        <v>0</v>
      </c>
      <c r="E156" s="173">
        <f t="shared" si="852"/>
        <v>1</v>
      </c>
      <c r="F156" s="173">
        <f t="shared" si="852"/>
        <v>0</v>
      </c>
      <c r="G156" s="159" t="str">
        <f t="shared" si="852"/>
        <v>US</v>
      </c>
      <c r="H156" s="104">
        <f t="shared" ref="H156:W160" si="853">H$19*$L4/1000</f>
        <v>0</v>
      </c>
      <c r="I156" s="104">
        <f t="shared" si="853"/>
        <v>0</v>
      </c>
      <c r="J156" s="104">
        <f t="shared" si="853"/>
        <v>0</v>
      </c>
      <c r="K156" s="104">
        <f t="shared" si="853"/>
        <v>0</v>
      </c>
      <c r="L156" s="104">
        <f t="shared" si="853"/>
        <v>0</v>
      </c>
      <c r="M156" s="104">
        <f t="shared" si="853"/>
        <v>0</v>
      </c>
      <c r="N156" s="104">
        <f t="shared" si="853"/>
        <v>0</v>
      </c>
      <c r="O156" s="104">
        <f t="shared" si="853"/>
        <v>0</v>
      </c>
      <c r="P156" s="104">
        <f t="shared" si="853"/>
        <v>0</v>
      </c>
      <c r="Q156" s="104">
        <f t="shared" si="853"/>
        <v>0</v>
      </c>
      <c r="R156" s="104">
        <f t="shared" si="853"/>
        <v>0</v>
      </c>
      <c r="S156" s="104">
        <f t="shared" si="853"/>
        <v>0</v>
      </c>
      <c r="T156" s="104">
        <f t="shared" si="853"/>
        <v>0</v>
      </c>
      <c r="U156" s="104">
        <f t="shared" si="853"/>
        <v>0</v>
      </c>
      <c r="V156" s="104">
        <f t="shared" si="853"/>
        <v>0</v>
      </c>
      <c r="W156" s="122">
        <f t="shared" si="853"/>
        <v>0</v>
      </c>
      <c r="Y156" s="222">
        <f>Y148</f>
        <v>0.1</v>
      </c>
      <c r="Z156" s="223">
        <f t="shared" ref="Z156:AA156" si="854">Z148</f>
        <v>1</v>
      </c>
      <c r="AA156" s="223">
        <f t="shared" si="854"/>
        <v>0.2857142857142857</v>
      </c>
      <c r="AB156" s="159" t="str">
        <f>G156</f>
        <v>US</v>
      </c>
      <c r="AC156" s="104">
        <f t="shared" ref="AC156:AR160" si="855">H$20*$L4/1000</f>
        <v>0</v>
      </c>
      <c r="AD156" s="104">
        <f t="shared" si="855"/>
        <v>0</v>
      </c>
      <c r="AE156" s="104">
        <f t="shared" si="855"/>
        <v>0</v>
      </c>
      <c r="AF156" s="104">
        <f t="shared" si="855"/>
        <v>0</v>
      </c>
      <c r="AG156" s="104">
        <f t="shared" si="855"/>
        <v>0</v>
      </c>
      <c r="AH156" s="104">
        <f t="shared" si="855"/>
        <v>0</v>
      </c>
      <c r="AI156" s="104">
        <f t="shared" si="855"/>
        <v>0</v>
      </c>
      <c r="AJ156" s="104">
        <f t="shared" si="855"/>
        <v>0</v>
      </c>
      <c r="AK156" s="104">
        <f t="shared" si="855"/>
        <v>0</v>
      </c>
      <c r="AL156" s="104">
        <f t="shared" si="855"/>
        <v>0</v>
      </c>
      <c r="AM156" s="104">
        <f t="shared" si="855"/>
        <v>0</v>
      </c>
      <c r="AN156" s="104">
        <f t="shared" si="855"/>
        <v>0</v>
      </c>
      <c r="AO156" s="104">
        <f t="shared" si="855"/>
        <v>0</v>
      </c>
      <c r="AP156" s="104">
        <f t="shared" si="855"/>
        <v>0</v>
      </c>
      <c r="AQ156" s="104">
        <f t="shared" si="855"/>
        <v>0</v>
      </c>
      <c r="AR156" s="122">
        <f t="shared" si="855"/>
        <v>0</v>
      </c>
      <c r="AT156" s="222">
        <f>AT148</f>
        <v>0.02</v>
      </c>
      <c r="AU156" s="223">
        <f t="shared" ref="AU156:AV156" si="856">AU148</f>
        <v>1</v>
      </c>
      <c r="AV156" s="223">
        <f t="shared" si="856"/>
        <v>5.7142857142857148E-2</v>
      </c>
      <c r="AW156" s="159" t="str">
        <f>AB156</f>
        <v>US</v>
      </c>
      <c r="AX156" s="104">
        <f t="shared" ref="AX156:BM160" si="857">H$21*$L4/1000</f>
        <v>0</v>
      </c>
      <c r="AY156" s="104">
        <f t="shared" si="857"/>
        <v>0</v>
      </c>
      <c r="AZ156" s="104">
        <f t="shared" si="857"/>
        <v>0</v>
      </c>
      <c r="BA156" s="104">
        <f t="shared" si="857"/>
        <v>0</v>
      </c>
      <c r="BB156" s="104">
        <f t="shared" si="857"/>
        <v>0</v>
      </c>
      <c r="BC156" s="104">
        <f t="shared" si="857"/>
        <v>0</v>
      </c>
      <c r="BD156" s="104">
        <f t="shared" si="857"/>
        <v>0</v>
      </c>
      <c r="BE156" s="104">
        <f t="shared" si="857"/>
        <v>0</v>
      </c>
      <c r="BF156" s="104">
        <f t="shared" si="857"/>
        <v>0</v>
      </c>
      <c r="BG156" s="104">
        <f t="shared" si="857"/>
        <v>0</v>
      </c>
      <c r="BH156" s="104">
        <f t="shared" si="857"/>
        <v>0</v>
      </c>
      <c r="BI156" s="104">
        <f t="shared" si="857"/>
        <v>0</v>
      </c>
      <c r="BJ156" s="104">
        <f t="shared" si="857"/>
        <v>0</v>
      </c>
      <c r="BK156" s="104">
        <f t="shared" si="857"/>
        <v>0</v>
      </c>
      <c r="BL156" s="104">
        <f t="shared" si="857"/>
        <v>0</v>
      </c>
      <c r="BM156" s="122">
        <f t="shared" si="857"/>
        <v>0</v>
      </c>
      <c r="BO156" s="222">
        <f>BO148</f>
        <v>0.06</v>
      </c>
      <c r="BP156" s="223">
        <f t="shared" ref="BP156:BQ156" si="858">BP148</f>
        <v>1</v>
      </c>
      <c r="BQ156" s="223">
        <f t="shared" si="858"/>
        <v>0.10526315789473682</v>
      </c>
      <c r="BR156" s="159" t="str">
        <f>AW156</f>
        <v>US</v>
      </c>
      <c r="BS156" s="104">
        <f t="shared" ref="BS156:CH160" si="859">H$22*$L4/1000</f>
        <v>0</v>
      </c>
      <c r="BT156" s="104">
        <f t="shared" si="859"/>
        <v>0</v>
      </c>
      <c r="BU156" s="104">
        <f t="shared" si="859"/>
        <v>0</v>
      </c>
      <c r="BV156" s="104">
        <f t="shared" si="859"/>
        <v>0</v>
      </c>
      <c r="BW156" s="104">
        <f t="shared" si="859"/>
        <v>0</v>
      </c>
      <c r="BX156" s="104">
        <f t="shared" si="859"/>
        <v>0</v>
      </c>
      <c r="BY156" s="104">
        <f t="shared" si="859"/>
        <v>0</v>
      </c>
      <c r="BZ156" s="104">
        <f t="shared" si="859"/>
        <v>0</v>
      </c>
      <c r="CA156" s="104">
        <f t="shared" si="859"/>
        <v>0</v>
      </c>
      <c r="CB156" s="104">
        <f t="shared" si="859"/>
        <v>0</v>
      </c>
      <c r="CC156" s="104">
        <f t="shared" si="859"/>
        <v>0</v>
      </c>
      <c r="CD156" s="104">
        <f t="shared" si="859"/>
        <v>0</v>
      </c>
      <c r="CE156" s="104">
        <f t="shared" si="859"/>
        <v>0</v>
      </c>
      <c r="CF156" s="104">
        <f t="shared" si="859"/>
        <v>0</v>
      </c>
      <c r="CG156" s="104">
        <f t="shared" si="859"/>
        <v>0</v>
      </c>
      <c r="CH156" s="122">
        <f t="shared" si="859"/>
        <v>0</v>
      </c>
      <c r="CJ156" s="204"/>
      <c r="CK156" s="209"/>
      <c r="CL156" s="209"/>
      <c r="CM156" s="221"/>
      <c r="CN156" s="161" t="str">
        <f>AF3</f>
        <v>Japan</v>
      </c>
      <c r="CO156" s="161"/>
      <c r="CP156" s="161"/>
      <c r="CQ156" s="161"/>
      <c r="CR156" s="161"/>
      <c r="CS156" s="161"/>
      <c r="CT156" s="161"/>
      <c r="CU156" s="161"/>
      <c r="CV156" s="161"/>
      <c r="CW156" s="161"/>
      <c r="CX156" s="161"/>
      <c r="CY156" s="161"/>
      <c r="CZ156" s="161"/>
      <c r="DA156" s="161"/>
      <c r="DB156" s="161"/>
      <c r="DC156" s="162"/>
      <c r="DE156" s="163" t="str">
        <f>DE148</f>
        <v>BAU</v>
      </c>
      <c r="DF156" s="159" t="str">
        <f t="shared" ref="DF156:DG156" si="860">DF148</f>
        <v>Reshoring</v>
      </c>
      <c r="DG156" s="159" t="str">
        <f t="shared" si="860"/>
        <v>Ally-shoring</v>
      </c>
      <c r="DH156" s="159" t="str">
        <f>DH148</f>
        <v>Al-&gt;Cathode (tkm)</v>
      </c>
      <c r="DI156" s="159" t="str">
        <f>DI148</f>
        <v>NMC622</v>
      </c>
      <c r="DJ156" s="159" t="str">
        <f t="shared" ref="DJ156:DP156" si="861">DJ148</f>
        <v>NMC811</v>
      </c>
      <c r="DK156" s="159" t="str">
        <f t="shared" si="861"/>
        <v>NCA (I)</v>
      </c>
      <c r="DL156" s="159" t="str">
        <f t="shared" si="861"/>
        <v>LFP(II)</v>
      </c>
      <c r="DM156" s="159" t="str">
        <f t="shared" si="861"/>
        <v>NMC955</v>
      </c>
      <c r="DN156" s="159" t="str">
        <f t="shared" si="861"/>
        <v>NCA955</v>
      </c>
      <c r="DO156" s="159" t="str">
        <f t="shared" si="861"/>
        <v>Li-S</v>
      </c>
      <c r="DP156" s="159" t="str">
        <f t="shared" si="861"/>
        <v>Li-air</v>
      </c>
      <c r="DQ156" s="159" t="str">
        <f>DQ148</f>
        <v>NMC622</v>
      </c>
      <c r="DR156" s="159" t="str">
        <f t="shared" ref="DR156:DX156" si="862">DR148</f>
        <v>NMC811</v>
      </c>
      <c r="DS156" s="159" t="str">
        <f t="shared" si="862"/>
        <v>NCA (I)</v>
      </c>
      <c r="DT156" s="159" t="str">
        <f t="shared" si="862"/>
        <v>LFP(II)</v>
      </c>
      <c r="DU156" s="159" t="str">
        <f t="shared" si="862"/>
        <v>NMC955</v>
      </c>
      <c r="DV156" s="159" t="str">
        <f t="shared" si="862"/>
        <v>NCA955</v>
      </c>
      <c r="DW156" s="159" t="str">
        <f t="shared" si="862"/>
        <v>Li-S</v>
      </c>
      <c r="DX156" s="164" t="str">
        <f t="shared" si="862"/>
        <v>Li-air</v>
      </c>
      <c r="DY156" s="159"/>
      <c r="DZ156" s="163" t="str">
        <f t="shared" ref="DZ156:EC161" si="863">DZ131</f>
        <v>BAU</v>
      </c>
      <c r="EA156" s="159" t="str">
        <f t="shared" si="863"/>
        <v>Reshoring</v>
      </c>
      <c r="EB156" s="159" t="str">
        <f t="shared" si="863"/>
        <v>Ally-shoring</v>
      </c>
      <c r="EC156" s="159" t="str">
        <f t="shared" si="863"/>
        <v>Al-&gt;Cell (tkm)</v>
      </c>
      <c r="ED156" s="159" t="str">
        <f>ED131</f>
        <v>NMC622</v>
      </c>
      <c r="EE156" s="159" t="str">
        <f t="shared" ref="EE156:EK156" si="864">EE131</f>
        <v>NMC811</v>
      </c>
      <c r="EF156" s="159" t="str">
        <f t="shared" si="864"/>
        <v>NCA (I)</v>
      </c>
      <c r="EG156" s="159" t="str">
        <f t="shared" si="864"/>
        <v>LFP(II)</v>
      </c>
      <c r="EH156" s="159" t="str">
        <f t="shared" si="864"/>
        <v>NMC955</v>
      </c>
      <c r="EI156" s="159" t="str">
        <f t="shared" si="864"/>
        <v>NCA955</v>
      </c>
      <c r="EJ156" s="159" t="str">
        <f t="shared" si="864"/>
        <v>Li-S</v>
      </c>
      <c r="EK156" s="159" t="str">
        <f t="shared" si="864"/>
        <v>Li-air</v>
      </c>
      <c r="EL156" s="159" t="str">
        <f>EL131</f>
        <v>NMC622</v>
      </c>
      <c r="EM156" s="159" t="str">
        <f t="shared" ref="EM156:ES156" si="865">EM131</f>
        <v>NMC811</v>
      </c>
      <c r="EN156" s="159" t="str">
        <f t="shared" si="865"/>
        <v>NCA (I)</v>
      </c>
      <c r="EO156" s="159" t="str">
        <f t="shared" si="865"/>
        <v>LFP(II)</v>
      </c>
      <c r="EP156" s="159" t="str">
        <f t="shared" si="865"/>
        <v>NMC955</v>
      </c>
      <c r="EQ156" s="159" t="str">
        <f t="shared" si="865"/>
        <v>NCA955</v>
      </c>
      <c r="ER156" s="159" t="str">
        <f t="shared" si="865"/>
        <v>Li-S</v>
      </c>
      <c r="ES156" s="164" t="str">
        <f t="shared" si="865"/>
        <v>Li-air</v>
      </c>
      <c r="EU156" s="189" t="str">
        <f t="shared" si="843"/>
        <v>-</v>
      </c>
      <c r="EV156" s="173">
        <f t="shared" si="843"/>
        <v>1</v>
      </c>
      <c r="EW156" s="173">
        <f t="shared" si="843"/>
        <v>0.90643145670817082</v>
      </c>
      <c r="EX156" s="159" t="str">
        <f>EX148</f>
        <v>US</v>
      </c>
      <c r="EY156" s="104" t="e">
        <f ca="1">H$34*$W4/1000</f>
        <v>#NAME?</v>
      </c>
      <c r="EZ156" s="104" t="e">
        <f t="shared" ref="EZ156:FN160" ca="1" si="866">I$34*$W4/1000</f>
        <v>#NAME?</v>
      </c>
      <c r="FA156" s="104" t="e">
        <f t="shared" ca="1" si="866"/>
        <v>#NAME?</v>
      </c>
      <c r="FB156" s="104" t="e">
        <f t="shared" ca="1" si="866"/>
        <v>#NAME?</v>
      </c>
      <c r="FC156" s="104" t="e">
        <f t="shared" ca="1" si="866"/>
        <v>#NAME?</v>
      </c>
      <c r="FD156" s="104" t="e">
        <f t="shared" ca="1" si="866"/>
        <v>#NAME?</v>
      </c>
      <c r="FE156" s="104" t="e">
        <f t="shared" ca="1" si="866"/>
        <v>#NAME?</v>
      </c>
      <c r="FF156" s="104" t="e">
        <f t="shared" ca="1" si="866"/>
        <v>#NAME?</v>
      </c>
      <c r="FG156" s="104" t="e">
        <f t="shared" ca="1" si="866"/>
        <v>#NAME?</v>
      </c>
      <c r="FH156" s="104" t="e">
        <f t="shared" ca="1" si="866"/>
        <v>#NAME?</v>
      </c>
      <c r="FI156" s="104" t="e">
        <f t="shared" ca="1" si="866"/>
        <v>#NAME?</v>
      </c>
      <c r="FJ156" s="104" t="e">
        <f t="shared" ca="1" si="866"/>
        <v>#NAME?</v>
      </c>
      <c r="FK156" s="104" t="e">
        <f t="shared" ca="1" si="866"/>
        <v>#NAME?</v>
      </c>
      <c r="FL156" s="104" t="e">
        <f t="shared" ca="1" si="866"/>
        <v>#NAME?</v>
      </c>
      <c r="FM156" s="104" t="e">
        <f t="shared" ca="1" si="866"/>
        <v>#NAME?</v>
      </c>
      <c r="FN156" s="122" t="e">
        <f t="shared" ca="1" si="866"/>
        <v>#NAME?</v>
      </c>
      <c r="FP156" s="163" t="str">
        <f>FP148</f>
        <v>BAU</v>
      </c>
      <c r="FQ156" s="159" t="str">
        <f t="shared" ref="FQ156:FR156" si="867">FQ148</f>
        <v>Reshoring</v>
      </c>
      <c r="FR156" s="159" t="str">
        <f t="shared" si="867"/>
        <v>Ally-shoring</v>
      </c>
      <c r="FS156" s="159" t="str">
        <f>FS148</f>
        <v>Cu-&gt;Anode (tkm)</v>
      </c>
      <c r="FT156" s="159" t="str">
        <f>FT148</f>
        <v>NMC622</v>
      </c>
      <c r="FU156" s="159" t="str">
        <f t="shared" ref="FU156:GA156" si="868">FU148</f>
        <v>NMC811</v>
      </c>
      <c r="FV156" s="159" t="str">
        <f t="shared" si="868"/>
        <v>NCA (I)</v>
      </c>
      <c r="FW156" s="159" t="str">
        <f t="shared" si="868"/>
        <v>LFP(II)</v>
      </c>
      <c r="FX156" s="159" t="str">
        <f t="shared" si="868"/>
        <v>NMC955</v>
      </c>
      <c r="FY156" s="159" t="str">
        <f t="shared" si="868"/>
        <v>NCA955</v>
      </c>
      <c r="FZ156" s="159" t="str">
        <f t="shared" si="868"/>
        <v>Li-S</v>
      </c>
      <c r="GA156" s="159" t="str">
        <f t="shared" si="868"/>
        <v>Li-air</v>
      </c>
      <c r="GB156" s="159" t="str">
        <f>GB148</f>
        <v>NMC622</v>
      </c>
      <c r="GC156" s="159" t="str">
        <f t="shared" ref="GC156:GI156" si="869">GC148</f>
        <v>NMC811</v>
      </c>
      <c r="GD156" s="159" t="str">
        <f t="shared" si="869"/>
        <v>NCA (I)</v>
      </c>
      <c r="GE156" s="159" t="str">
        <f t="shared" si="869"/>
        <v>LFP(II)</v>
      </c>
      <c r="GF156" s="159" t="str">
        <f t="shared" si="869"/>
        <v>NMC955</v>
      </c>
      <c r="GG156" s="159" t="str">
        <f t="shared" si="869"/>
        <v>NCA955</v>
      </c>
      <c r="GH156" s="159" t="str">
        <f t="shared" si="869"/>
        <v>Li-S</v>
      </c>
      <c r="GI156" s="164" t="str">
        <f t="shared" si="869"/>
        <v>Li-air</v>
      </c>
      <c r="GK156" s="163" t="str">
        <f t="shared" ref="GK156:GN161" si="870">GK131</f>
        <v>BAU</v>
      </c>
      <c r="GL156" s="159" t="str">
        <f t="shared" si="870"/>
        <v>Reshoring</v>
      </c>
      <c r="GM156" s="159" t="str">
        <f t="shared" si="870"/>
        <v>Ally-shoring</v>
      </c>
      <c r="GN156" s="159" t="str">
        <f t="shared" si="870"/>
        <v>Cu-&gt;Cell (tkm)</v>
      </c>
      <c r="GO156" s="159" t="str">
        <f>GO131</f>
        <v>NMC622</v>
      </c>
      <c r="GP156" s="159" t="str">
        <f t="shared" ref="GP156:GV156" si="871">GP131</f>
        <v>NMC811</v>
      </c>
      <c r="GQ156" s="159" t="str">
        <f t="shared" si="871"/>
        <v>NCA (I)</v>
      </c>
      <c r="GR156" s="159" t="str">
        <f t="shared" si="871"/>
        <v>LFP(II)</v>
      </c>
      <c r="GS156" s="159" t="str">
        <f t="shared" si="871"/>
        <v>NMC955</v>
      </c>
      <c r="GT156" s="159" t="str">
        <f t="shared" si="871"/>
        <v>NCA955</v>
      </c>
      <c r="GU156" s="159" t="str">
        <f t="shared" si="871"/>
        <v>Li-S</v>
      </c>
      <c r="GV156" s="159" t="str">
        <f t="shared" si="871"/>
        <v>Li-air</v>
      </c>
      <c r="GW156" s="159" t="str">
        <f>GW131</f>
        <v>NMC622</v>
      </c>
      <c r="GX156" s="159" t="str">
        <f t="shared" ref="GX156:HD156" si="872">GX131</f>
        <v>NMC811</v>
      </c>
      <c r="GY156" s="159" t="str">
        <f t="shared" si="872"/>
        <v>NCA (I)</v>
      </c>
      <c r="GZ156" s="159" t="str">
        <f t="shared" si="872"/>
        <v>LFP(II)</v>
      </c>
      <c r="HA156" s="159" t="str">
        <f t="shared" si="872"/>
        <v>NMC955</v>
      </c>
      <c r="HB156" s="159" t="str">
        <f t="shared" si="872"/>
        <v>NCA955</v>
      </c>
      <c r="HC156" s="159" t="str">
        <f t="shared" si="872"/>
        <v>Li-S</v>
      </c>
      <c r="HD156" s="164" t="str">
        <f t="shared" si="872"/>
        <v>Li-air</v>
      </c>
      <c r="HF156" s="189" t="str">
        <f t="shared" si="846"/>
        <v>-</v>
      </c>
      <c r="HG156" s="173">
        <f t="shared" si="846"/>
        <v>1</v>
      </c>
      <c r="HH156" s="173">
        <f t="shared" si="846"/>
        <v>0.90643145670817082</v>
      </c>
      <c r="HI156" s="159" t="str">
        <f>HI148</f>
        <v>US</v>
      </c>
      <c r="HJ156" s="104" t="e">
        <f ca="1">H$37*$W4/1000</f>
        <v>#NAME?</v>
      </c>
      <c r="HK156" s="104" t="e">
        <f t="shared" ref="HK156:HY160" ca="1" si="873">I$37*$W4/1000</f>
        <v>#NAME?</v>
      </c>
      <c r="HL156" s="104" t="e">
        <f t="shared" ca="1" si="873"/>
        <v>#NAME?</v>
      </c>
      <c r="HM156" s="104" t="e">
        <f t="shared" ca="1" si="873"/>
        <v>#NAME?</v>
      </c>
      <c r="HN156" s="104" t="e">
        <f t="shared" ca="1" si="873"/>
        <v>#NAME?</v>
      </c>
      <c r="HO156" s="104" t="e">
        <f t="shared" ca="1" si="873"/>
        <v>#NAME?</v>
      </c>
      <c r="HP156" s="104" t="e">
        <f t="shared" ca="1" si="873"/>
        <v>#NAME?</v>
      </c>
      <c r="HQ156" s="104" t="e">
        <f t="shared" ca="1" si="873"/>
        <v>#NAME?</v>
      </c>
      <c r="HR156" s="104" t="e">
        <f t="shared" ca="1" si="873"/>
        <v>#NAME?</v>
      </c>
      <c r="HS156" s="104" t="e">
        <f t="shared" ca="1" si="873"/>
        <v>#NAME?</v>
      </c>
      <c r="HT156" s="104" t="e">
        <f t="shared" ca="1" si="873"/>
        <v>#NAME?</v>
      </c>
      <c r="HU156" s="104" t="e">
        <f t="shared" ca="1" si="873"/>
        <v>#NAME?</v>
      </c>
      <c r="HV156" s="104" t="e">
        <f t="shared" ca="1" si="873"/>
        <v>#NAME?</v>
      </c>
      <c r="HW156" s="104" t="e">
        <f t="shared" ca="1" si="873"/>
        <v>#NAME?</v>
      </c>
      <c r="HX156" s="104" t="e">
        <f t="shared" ca="1" si="873"/>
        <v>#NAME?</v>
      </c>
      <c r="HY156" s="122" t="e">
        <f t="shared" ca="1" si="873"/>
        <v>#NAME?</v>
      </c>
      <c r="IA156" s="189" t="str">
        <f t="shared" si="849"/>
        <v>-</v>
      </c>
      <c r="IB156" s="173">
        <f t="shared" si="849"/>
        <v>1</v>
      </c>
      <c r="IC156" s="173">
        <f t="shared" si="849"/>
        <v>0.90643145670817082</v>
      </c>
      <c r="ID156" s="159" t="str">
        <f>ID148</f>
        <v>US</v>
      </c>
      <c r="IE156" s="104" t="e">
        <f ca="1">H$38*$W4/1000</f>
        <v>#NAME?</v>
      </c>
      <c r="IF156" s="104" t="e">
        <f t="shared" ref="IF156:IT160" ca="1" si="874">I$38*$W4/1000</f>
        <v>#NAME?</v>
      </c>
      <c r="IG156" s="104" t="e">
        <f t="shared" ca="1" si="874"/>
        <v>#NAME?</v>
      </c>
      <c r="IH156" s="104" t="e">
        <f t="shared" ca="1" si="874"/>
        <v>#NAME?</v>
      </c>
      <c r="II156" s="104" t="e">
        <f t="shared" ca="1" si="874"/>
        <v>#NAME?</v>
      </c>
      <c r="IJ156" s="104" t="e">
        <f t="shared" ca="1" si="874"/>
        <v>#NAME?</v>
      </c>
      <c r="IK156" s="104" t="e">
        <f t="shared" ca="1" si="874"/>
        <v>#NAME?</v>
      </c>
      <c r="IL156" s="104" t="e">
        <f t="shared" ca="1" si="874"/>
        <v>#NAME?</v>
      </c>
      <c r="IM156" s="104" t="e">
        <f t="shared" ca="1" si="874"/>
        <v>#NAME?</v>
      </c>
      <c r="IN156" s="104" t="e">
        <f t="shared" ca="1" si="874"/>
        <v>#NAME?</v>
      </c>
      <c r="IO156" s="104" t="e">
        <f t="shared" ca="1" si="874"/>
        <v>#NAME?</v>
      </c>
      <c r="IP156" s="104" t="e">
        <f t="shared" ca="1" si="874"/>
        <v>#NAME?</v>
      </c>
      <c r="IQ156" s="104" t="e">
        <f t="shared" ca="1" si="874"/>
        <v>#NAME?</v>
      </c>
      <c r="IR156" s="104" t="e">
        <f t="shared" ca="1" si="874"/>
        <v>#NAME?</v>
      </c>
      <c r="IS156" s="104" t="e">
        <f t="shared" ca="1" si="874"/>
        <v>#NAME?</v>
      </c>
      <c r="IT156" s="104" t="e">
        <f t="shared" ca="1" si="874"/>
        <v>#NAME?</v>
      </c>
    </row>
    <row r="157" spans="4:254" x14ac:dyDescent="0.2">
      <c r="D157" s="189">
        <f t="shared" si="852"/>
        <v>0.42</v>
      </c>
      <c r="E157" s="173">
        <f t="shared" si="852"/>
        <v>0</v>
      </c>
      <c r="F157" s="173">
        <f t="shared" si="852"/>
        <v>0</v>
      </c>
      <c r="G157" s="159" t="str">
        <f t="shared" si="852"/>
        <v>CN</v>
      </c>
      <c r="H157" s="104">
        <f t="shared" si="853"/>
        <v>586.51678299375624</v>
      </c>
      <c r="I157" s="104">
        <f t="shared" si="853"/>
        <v>540.566091868542</v>
      </c>
      <c r="J157" s="104">
        <f t="shared" si="853"/>
        <v>538.16899481584755</v>
      </c>
      <c r="K157" s="104">
        <f t="shared" si="853"/>
        <v>798.52636887430208</v>
      </c>
      <c r="L157" s="104">
        <f t="shared" si="853"/>
        <v>520.5542014493592</v>
      </c>
      <c r="M157" s="104">
        <f t="shared" si="853"/>
        <v>525.54546417935921</v>
      </c>
      <c r="N157" s="104">
        <f t="shared" si="853"/>
        <v>420.08793026333524</v>
      </c>
      <c r="O157" s="104">
        <f t="shared" si="853"/>
        <v>368.15125135160304</v>
      </c>
      <c r="P157" s="104">
        <f t="shared" si="853"/>
        <v>1150.5714556690004</v>
      </c>
      <c r="Q157" s="104">
        <f t="shared" si="853"/>
        <v>1060.0486969707413</v>
      </c>
      <c r="R157" s="104">
        <f t="shared" si="853"/>
        <v>1055.8634163547304</v>
      </c>
      <c r="S157" s="104">
        <f t="shared" si="853"/>
        <v>1555.3139303136959</v>
      </c>
      <c r="T157" s="104">
        <f t="shared" si="853"/>
        <v>1020.898301428115</v>
      </c>
      <c r="U157" s="104">
        <f t="shared" si="853"/>
        <v>1030.9453740028428</v>
      </c>
      <c r="V157" s="104">
        <f t="shared" si="853"/>
        <v>775.62862921968372</v>
      </c>
      <c r="W157" s="122">
        <f t="shared" si="853"/>
        <v>467.9379751858454</v>
      </c>
      <c r="Y157" s="222">
        <f t="shared" ref="Y157:AA160" si="875">Y149</f>
        <v>0.65</v>
      </c>
      <c r="Z157" s="223">
        <f t="shared" si="875"/>
        <v>0</v>
      </c>
      <c r="AA157" s="223">
        <f t="shared" si="875"/>
        <v>0</v>
      </c>
      <c r="AB157" s="159" t="str">
        <f t="shared" ref="AB157:AB160" si="876">G157</f>
        <v>CN</v>
      </c>
      <c r="AC157" s="104">
        <f t="shared" si="855"/>
        <v>409.24127406805536</v>
      </c>
      <c r="AD157" s="104">
        <f t="shared" si="855"/>
        <v>418.79653190136287</v>
      </c>
      <c r="AE157" s="104">
        <f t="shared" si="855"/>
        <v>408.57409681140172</v>
      </c>
      <c r="AF157" s="104">
        <f t="shared" si="855"/>
        <v>486.48703399488443</v>
      </c>
      <c r="AG157" s="104">
        <f t="shared" si="855"/>
        <v>414.94541112708265</v>
      </c>
      <c r="AH157" s="104">
        <f t="shared" si="855"/>
        <v>407.97775001692702</v>
      </c>
      <c r="AI157" s="104">
        <f t="shared" si="855"/>
        <v>325.72939636908546</v>
      </c>
      <c r="AJ157" s="104">
        <f t="shared" si="855"/>
        <v>630.83189559499397</v>
      </c>
      <c r="AK157" s="104">
        <f t="shared" si="855"/>
        <v>785.55780749097471</v>
      </c>
      <c r="AL157" s="104">
        <f t="shared" si="855"/>
        <v>804.32445268797835</v>
      </c>
      <c r="AM157" s="104">
        <f t="shared" si="855"/>
        <v>784.80380579681116</v>
      </c>
      <c r="AN157" s="104">
        <f t="shared" si="855"/>
        <v>258.45091242950514</v>
      </c>
      <c r="AO157" s="104">
        <f t="shared" si="855"/>
        <v>797.17628814194723</v>
      </c>
      <c r="AP157" s="104">
        <f t="shared" si="855"/>
        <v>783.52543019716143</v>
      </c>
      <c r="AQ157" s="104">
        <f t="shared" si="855"/>
        <v>504.07822103616041</v>
      </c>
      <c r="AR157" s="122">
        <f t="shared" si="855"/>
        <v>728.33516412227664</v>
      </c>
      <c r="AT157" s="222">
        <f t="shared" ref="AT157:AV160" si="877">AT149</f>
        <v>0.65</v>
      </c>
      <c r="AU157" s="223">
        <f t="shared" si="877"/>
        <v>0</v>
      </c>
      <c r="AV157" s="223">
        <f t="shared" si="877"/>
        <v>0</v>
      </c>
      <c r="AW157" s="159" t="str">
        <f t="shared" ref="AW157:AW160" si="878">AB157</f>
        <v>CN</v>
      </c>
      <c r="AX157" s="104">
        <f t="shared" si="857"/>
        <v>133.32120864980575</v>
      </c>
      <c r="AY157" s="104">
        <f t="shared" si="857"/>
        <v>131.60756843579793</v>
      </c>
      <c r="AZ157" s="104">
        <f t="shared" si="857"/>
        <v>127.49483192217927</v>
      </c>
      <c r="BA157" s="104">
        <f t="shared" si="857"/>
        <v>223.88709396011726</v>
      </c>
      <c r="BB157" s="104">
        <f t="shared" si="857"/>
        <v>127.83755996498084</v>
      </c>
      <c r="BC157" s="104">
        <f t="shared" si="857"/>
        <v>126.80937583657617</v>
      </c>
      <c r="BD157" s="104">
        <f t="shared" si="857"/>
        <v>432.47488753055376</v>
      </c>
      <c r="BE157" s="104">
        <f t="shared" si="857"/>
        <v>466.01165220416726</v>
      </c>
      <c r="BF157" s="104">
        <f t="shared" si="857"/>
        <v>259.78785644358044</v>
      </c>
      <c r="BG157" s="104">
        <f t="shared" si="857"/>
        <v>256.36057601556479</v>
      </c>
      <c r="BH157" s="104">
        <f t="shared" si="857"/>
        <v>248.47783103112897</v>
      </c>
      <c r="BI157" s="104">
        <f t="shared" si="857"/>
        <v>431.15901801191728</v>
      </c>
      <c r="BJ157" s="104">
        <f t="shared" si="857"/>
        <v>249.16328711673214</v>
      </c>
      <c r="BK157" s="104">
        <f t="shared" si="857"/>
        <v>246.76419081712115</v>
      </c>
      <c r="BL157" s="104">
        <f t="shared" si="857"/>
        <v>831.69750924060554</v>
      </c>
      <c r="BM157" s="122">
        <f t="shared" si="857"/>
        <v>705.96978071588126</v>
      </c>
      <c r="BO157" s="222">
        <f t="shared" ref="BO157:BQ160" si="879">BO149</f>
        <v>0.43</v>
      </c>
      <c r="BP157" s="223">
        <f t="shared" si="879"/>
        <v>0</v>
      </c>
      <c r="BQ157" s="223">
        <f t="shared" si="879"/>
        <v>0</v>
      </c>
      <c r="BR157" s="159" t="str">
        <f t="shared" ref="BR157:BR160" si="880">AW157</f>
        <v>CN</v>
      </c>
      <c r="BS157" s="104">
        <f t="shared" si="859"/>
        <v>10.583870371765592</v>
      </c>
      <c r="BT157" s="104">
        <f t="shared" si="859"/>
        <v>12.747341141950422</v>
      </c>
      <c r="BU157" s="104">
        <f t="shared" si="859"/>
        <v>9.5042770369406853</v>
      </c>
      <c r="BV157" s="104">
        <f t="shared" si="859"/>
        <v>16.420421838162731</v>
      </c>
      <c r="BW157" s="104">
        <f t="shared" si="859"/>
        <v>12.016902000729603</v>
      </c>
      <c r="BX157" s="104">
        <f t="shared" si="859"/>
        <v>9.388606322495157</v>
      </c>
      <c r="BY157" s="104">
        <f t="shared" si="859"/>
        <v>68.059121421190824</v>
      </c>
      <c r="BZ157" s="104">
        <f t="shared" si="859"/>
        <v>95.118930035562386</v>
      </c>
      <c r="CA157" s="104">
        <f t="shared" si="859"/>
        <v>20.126704313521447</v>
      </c>
      <c r="CB157" s="104">
        <f t="shared" si="859"/>
        <v>24.245866977942665</v>
      </c>
      <c r="CC157" s="104">
        <f t="shared" si="859"/>
        <v>18.083188358317162</v>
      </c>
      <c r="CD157" s="104">
        <f t="shared" si="859"/>
        <v>27.367369730271221</v>
      </c>
      <c r="CE157" s="104">
        <f t="shared" si="859"/>
        <v>22.855676354328846</v>
      </c>
      <c r="CF157" s="104">
        <f t="shared" si="859"/>
        <v>17.851846929426117</v>
      </c>
      <c r="CG157" s="104">
        <f t="shared" si="859"/>
        <v>95.620906433967477</v>
      </c>
      <c r="CH157" s="122">
        <f t="shared" si="859"/>
        <v>124.76602423091097</v>
      </c>
      <c r="CJ157" s="120"/>
      <c r="CM157" s="179" t="str">
        <f>CM146</f>
        <v>Sea (km)</v>
      </c>
      <c r="CN157" s="170" t="str">
        <f>CN146</f>
        <v>BEV-100 PC</v>
      </c>
      <c r="CO157" s="170"/>
      <c r="CP157" s="170"/>
      <c r="CQ157" s="170"/>
      <c r="CR157" s="170"/>
      <c r="CS157" s="170"/>
      <c r="CT157" s="170"/>
      <c r="CU157" s="170"/>
      <c r="CV157" s="170" t="str">
        <f>CV146</f>
        <v>BEV-200 PC</v>
      </c>
      <c r="CW157" s="170"/>
      <c r="CX157" s="170"/>
      <c r="CY157" s="170"/>
      <c r="CZ157" s="170"/>
      <c r="DA157" s="170"/>
      <c r="DB157" s="170"/>
      <c r="DC157" s="171"/>
      <c r="DE157" s="189">
        <f t="shared" ref="DE157:DH161" si="881">DE149</f>
        <v>0</v>
      </c>
      <c r="DF157" s="173">
        <f t="shared" si="881"/>
        <v>1</v>
      </c>
      <c r="DG157" s="173">
        <f t="shared" si="881"/>
        <v>0</v>
      </c>
      <c r="DH157" s="159" t="str">
        <f t="shared" si="881"/>
        <v>US</v>
      </c>
      <c r="DI157" s="104">
        <f t="shared" ref="DI157:DX161" si="882">H$32*$G11/1000</f>
        <v>0.45365767199999996</v>
      </c>
      <c r="DJ157" s="104">
        <f t="shared" si="882"/>
        <v>0.44740032479999986</v>
      </c>
      <c r="DK157" s="104">
        <f t="shared" si="882"/>
        <v>0.40829190479999994</v>
      </c>
      <c r="DL157" s="104">
        <f t="shared" si="882"/>
        <v>0.65829247964999993</v>
      </c>
      <c r="DM157" s="104">
        <f t="shared" si="882"/>
        <v>0.42237093600000003</v>
      </c>
      <c r="DN157" s="104">
        <f t="shared" si="882"/>
        <v>0.40359889440000002</v>
      </c>
      <c r="DO157" s="104">
        <f t="shared" si="882"/>
        <v>1.70659096250225</v>
      </c>
      <c r="DP157" s="104">
        <f t="shared" si="882"/>
        <v>3.5620322486680727</v>
      </c>
      <c r="DQ157" s="104">
        <f t="shared" si="882"/>
        <v>0.85256355600000011</v>
      </c>
      <c r="DR157" s="104">
        <f t="shared" si="882"/>
        <v>0.83848452480000002</v>
      </c>
      <c r="DS157" s="104">
        <f t="shared" si="882"/>
        <v>0.76652503199999988</v>
      </c>
      <c r="DT157" s="104">
        <f t="shared" si="882"/>
        <v>1.0971541327499996</v>
      </c>
      <c r="DU157" s="104">
        <f t="shared" si="882"/>
        <v>0.79155442079999994</v>
      </c>
      <c r="DV157" s="104">
        <f t="shared" si="882"/>
        <v>0.75713901120000004</v>
      </c>
      <c r="DW157" s="104">
        <f t="shared" si="882"/>
        <v>2.3940526363767747</v>
      </c>
      <c r="DX157" s="122">
        <f t="shared" si="882"/>
        <v>3.4203442056726217</v>
      </c>
      <c r="DZ157" s="189" t="str">
        <f t="shared" si="863"/>
        <v>-</v>
      </c>
      <c r="EA157" s="173">
        <f t="shared" si="863"/>
        <v>1</v>
      </c>
      <c r="EB157" s="173">
        <f t="shared" si="863"/>
        <v>0.69056662872510677</v>
      </c>
      <c r="EC157" s="159" t="str">
        <f t="shared" si="863"/>
        <v>US</v>
      </c>
      <c r="ED157" s="104">
        <f t="shared" ref="ED157:ES161" si="883">H$33*$J11/1000</f>
        <v>0.55902299700748803</v>
      </c>
      <c r="EE157" s="104">
        <f t="shared" si="883"/>
        <v>0.56412309342105604</v>
      </c>
      <c r="EF157" s="104">
        <f t="shared" si="883"/>
        <v>0.54407158345612805</v>
      </c>
      <c r="EG157" s="104">
        <f t="shared" si="883"/>
        <v>0.19735444534000007</v>
      </c>
      <c r="EH157" s="104">
        <f t="shared" si="883"/>
        <v>0.55608137637311994</v>
      </c>
      <c r="EI157" s="104">
        <f t="shared" si="883"/>
        <v>0.53953509016742407</v>
      </c>
      <c r="EJ157" s="104">
        <f t="shared" si="883"/>
        <v>1.0265737052266497</v>
      </c>
      <c r="EK157" s="104">
        <f t="shared" si="883"/>
        <v>1.4834388475776665</v>
      </c>
      <c r="EL157" s="104">
        <f t="shared" si="883"/>
        <v>0.87894463994687988</v>
      </c>
      <c r="EM157" s="104">
        <f t="shared" si="883"/>
        <v>0.88022305769548814</v>
      </c>
      <c r="EN157" s="104">
        <f t="shared" si="883"/>
        <v>0.8501839872864001</v>
      </c>
      <c r="EO157" s="104">
        <f t="shared" si="883"/>
        <v>0.35767868890000004</v>
      </c>
      <c r="EP157" s="104">
        <f t="shared" si="883"/>
        <v>0.86410610893900808</v>
      </c>
      <c r="EQ157" s="104">
        <f t="shared" si="883"/>
        <v>0.84197806045267198</v>
      </c>
      <c r="ER157" s="104">
        <f t="shared" si="883"/>
        <v>1.6481530191715437</v>
      </c>
      <c r="ES157" s="122">
        <f t="shared" si="883"/>
        <v>2.1703656027101559</v>
      </c>
      <c r="EU157" s="189" t="str">
        <f t="shared" si="843"/>
        <v>-</v>
      </c>
      <c r="EV157" s="173">
        <f t="shared" si="843"/>
        <v>0</v>
      </c>
      <c r="EW157" s="173">
        <f t="shared" si="843"/>
        <v>0</v>
      </c>
      <c r="EX157" s="159" t="str">
        <f>EX149</f>
        <v>CN</v>
      </c>
      <c r="EY157" s="104" t="e">
        <f t="shared" ref="EY157:EY160" ca="1" si="884">H$34*$W5/1000</f>
        <v>#NAME?</v>
      </c>
      <c r="EZ157" s="104" t="e">
        <f t="shared" ca="1" si="866"/>
        <v>#NAME?</v>
      </c>
      <c r="FA157" s="104" t="e">
        <f t="shared" ca="1" si="866"/>
        <v>#NAME?</v>
      </c>
      <c r="FB157" s="104" t="e">
        <f t="shared" ca="1" si="866"/>
        <v>#NAME?</v>
      </c>
      <c r="FC157" s="104" t="e">
        <f t="shared" ca="1" si="866"/>
        <v>#NAME?</v>
      </c>
      <c r="FD157" s="104" t="e">
        <f t="shared" ca="1" si="866"/>
        <v>#NAME?</v>
      </c>
      <c r="FE157" s="104" t="e">
        <f t="shared" ca="1" si="866"/>
        <v>#NAME?</v>
      </c>
      <c r="FF157" s="104" t="e">
        <f t="shared" ca="1" si="866"/>
        <v>#NAME?</v>
      </c>
      <c r="FG157" s="104" t="e">
        <f t="shared" ca="1" si="866"/>
        <v>#NAME?</v>
      </c>
      <c r="FH157" s="104" t="e">
        <f t="shared" ca="1" si="866"/>
        <v>#NAME?</v>
      </c>
      <c r="FI157" s="104" t="e">
        <f t="shared" ca="1" si="866"/>
        <v>#NAME?</v>
      </c>
      <c r="FJ157" s="104" t="e">
        <f t="shared" ca="1" si="866"/>
        <v>#NAME?</v>
      </c>
      <c r="FK157" s="104" t="e">
        <f t="shared" ca="1" si="866"/>
        <v>#NAME?</v>
      </c>
      <c r="FL157" s="104" t="e">
        <f t="shared" ca="1" si="866"/>
        <v>#NAME?</v>
      </c>
      <c r="FM157" s="104" t="e">
        <f t="shared" ca="1" si="866"/>
        <v>#NAME?</v>
      </c>
      <c r="FN157" s="122" t="e">
        <f t="shared" ca="1" si="866"/>
        <v>#NAME?</v>
      </c>
      <c r="FP157" s="189">
        <f t="shared" ref="FP157:FS161" si="885">FP149</f>
        <v>0.1</v>
      </c>
      <c r="FQ157" s="173">
        <f t="shared" si="885"/>
        <v>1</v>
      </c>
      <c r="FR157" s="173">
        <f t="shared" si="885"/>
        <v>0.2857142857142857</v>
      </c>
      <c r="FS157" s="159" t="str">
        <f t="shared" si="885"/>
        <v>US</v>
      </c>
      <c r="FT157" s="104">
        <f t="shared" ref="FT157:GI161" si="886">H$35*$G11/1000</f>
        <v>1.0901689344000001</v>
      </c>
      <c r="FU157" s="104">
        <f t="shared" si="886"/>
        <v>1.0728646656</v>
      </c>
      <c r="FV157" s="104">
        <f t="shared" si="886"/>
        <v>0.98288246784000011</v>
      </c>
      <c r="FW157" s="104">
        <f t="shared" si="886"/>
        <v>1.5082833292800002</v>
      </c>
      <c r="FX157" s="104">
        <f t="shared" si="886"/>
        <v>1.0140301516799999</v>
      </c>
      <c r="FY157" s="104">
        <f t="shared" si="886"/>
        <v>0.97249990656000007</v>
      </c>
      <c r="FZ157" s="104">
        <f t="shared" si="886"/>
        <v>3.1409625584575633</v>
      </c>
      <c r="GA157" s="104">
        <f t="shared" si="886"/>
        <v>6.5457780091690072</v>
      </c>
      <c r="GB157" s="104">
        <f t="shared" si="886"/>
        <v>2.01421688832</v>
      </c>
      <c r="GC157" s="104">
        <f t="shared" si="886"/>
        <v>1.98306920448</v>
      </c>
      <c r="GD157" s="104">
        <f t="shared" si="886"/>
        <v>1.8169482240000001</v>
      </c>
      <c r="GE157" s="104">
        <f t="shared" si="886"/>
        <v>0.70386555366400005</v>
      </c>
      <c r="GF157" s="104">
        <f t="shared" si="886"/>
        <v>1.8757827379200003</v>
      </c>
      <c r="GG157" s="104">
        <f t="shared" si="886"/>
        <v>1.7961831014400003</v>
      </c>
      <c r="GH157" s="104">
        <f t="shared" si="886"/>
        <v>4.4085124282306474</v>
      </c>
      <c r="GI157" s="122">
        <f t="shared" si="886"/>
        <v>6.284468059513328</v>
      </c>
      <c r="GK157" s="189" t="str">
        <f t="shared" si="870"/>
        <v>-</v>
      </c>
      <c r="GL157" s="173">
        <f t="shared" si="870"/>
        <v>1</v>
      </c>
      <c r="GM157" s="173">
        <f t="shared" si="870"/>
        <v>0.69056662872510677</v>
      </c>
      <c r="GN157" s="159" t="str">
        <f t="shared" si="870"/>
        <v>US</v>
      </c>
      <c r="GO157" s="104">
        <f>H$36*$J11/1000</f>
        <v>0.71071104000000007</v>
      </c>
      <c r="GP157" s="104">
        <f t="shared" ref="GP157:HD161" si="887">I$36*$J11/1000</f>
        <v>0.71457359999999992</v>
      </c>
      <c r="GQ157" s="104">
        <f t="shared" si="887"/>
        <v>0.69139823999999983</v>
      </c>
      <c r="GR157" s="104">
        <f t="shared" si="887"/>
        <v>5.0245468000000001E-2</v>
      </c>
      <c r="GS157" s="104">
        <f t="shared" si="887"/>
        <v>0.69912336000000008</v>
      </c>
      <c r="GT157" s="104">
        <f t="shared" si="887"/>
        <v>0.69139823999999983</v>
      </c>
      <c r="GU157" s="104">
        <f t="shared" si="887"/>
        <v>1.0365344829339571</v>
      </c>
      <c r="GV157" s="104">
        <f t="shared" si="887"/>
        <v>0.98748959126660918</v>
      </c>
      <c r="GW157" s="104">
        <f t="shared" si="887"/>
        <v>1.0506163199999998</v>
      </c>
      <c r="GX157" s="104">
        <f t="shared" si="887"/>
        <v>1.05447888</v>
      </c>
      <c r="GY157" s="104">
        <f t="shared" si="887"/>
        <v>1.0274409600000001</v>
      </c>
      <c r="GZ157" s="104">
        <f t="shared" si="887"/>
        <v>0.17944809999999997</v>
      </c>
      <c r="HA157" s="104">
        <f t="shared" si="887"/>
        <v>1.0390286399999999</v>
      </c>
      <c r="HB157" s="104">
        <f t="shared" si="887"/>
        <v>1.0235783999999999</v>
      </c>
      <c r="HC157" s="104">
        <f t="shared" si="887"/>
        <v>1.4694270200498687</v>
      </c>
      <c r="HD157" s="122">
        <f t="shared" si="887"/>
        <v>1.2952747704970931</v>
      </c>
      <c r="HF157" s="189" t="str">
        <f t="shared" si="846"/>
        <v>-</v>
      </c>
      <c r="HG157" s="173">
        <f t="shared" si="846"/>
        <v>0</v>
      </c>
      <c r="HH157" s="173">
        <f t="shared" si="846"/>
        <v>0</v>
      </c>
      <c r="HI157" s="159" t="str">
        <f>HI149</f>
        <v>CN</v>
      </c>
      <c r="HJ157" s="104" t="e">
        <f t="shared" ref="HJ157:HJ160" ca="1" si="888">H$37*$W5/1000</f>
        <v>#NAME?</v>
      </c>
      <c r="HK157" s="104" t="e">
        <f t="shared" ca="1" si="873"/>
        <v>#NAME?</v>
      </c>
      <c r="HL157" s="104" t="e">
        <f t="shared" ca="1" si="873"/>
        <v>#NAME?</v>
      </c>
      <c r="HM157" s="104" t="e">
        <f t="shared" ca="1" si="873"/>
        <v>#NAME?</v>
      </c>
      <c r="HN157" s="104" t="e">
        <f t="shared" ca="1" si="873"/>
        <v>#NAME?</v>
      </c>
      <c r="HO157" s="104" t="e">
        <f t="shared" ca="1" si="873"/>
        <v>#NAME?</v>
      </c>
      <c r="HP157" s="104" t="e">
        <f t="shared" ca="1" si="873"/>
        <v>#NAME?</v>
      </c>
      <c r="HQ157" s="104" t="e">
        <f t="shared" ca="1" si="873"/>
        <v>#NAME?</v>
      </c>
      <c r="HR157" s="104" t="e">
        <f t="shared" ca="1" si="873"/>
        <v>#NAME?</v>
      </c>
      <c r="HS157" s="104" t="e">
        <f t="shared" ca="1" si="873"/>
        <v>#NAME?</v>
      </c>
      <c r="HT157" s="104" t="e">
        <f t="shared" ca="1" si="873"/>
        <v>#NAME?</v>
      </c>
      <c r="HU157" s="104" t="e">
        <f t="shared" ca="1" si="873"/>
        <v>#NAME?</v>
      </c>
      <c r="HV157" s="104" t="e">
        <f t="shared" ca="1" si="873"/>
        <v>#NAME?</v>
      </c>
      <c r="HW157" s="104" t="e">
        <f t="shared" ca="1" si="873"/>
        <v>#NAME?</v>
      </c>
      <c r="HX157" s="104" t="e">
        <f t="shared" ca="1" si="873"/>
        <v>#NAME?</v>
      </c>
      <c r="HY157" s="122" t="e">
        <f t="shared" ca="1" si="873"/>
        <v>#NAME?</v>
      </c>
      <c r="IA157" s="189" t="str">
        <f t="shared" si="849"/>
        <v>-</v>
      </c>
      <c r="IB157" s="173">
        <f t="shared" si="849"/>
        <v>0</v>
      </c>
      <c r="IC157" s="173">
        <f t="shared" si="849"/>
        <v>0</v>
      </c>
      <c r="ID157" s="159" t="str">
        <f>ID149</f>
        <v>CN</v>
      </c>
      <c r="IE157" s="104" t="e">
        <f t="shared" ref="IE157:IE160" ca="1" si="889">H$38*$W5/1000</f>
        <v>#NAME?</v>
      </c>
      <c r="IF157" s="104" t="e">
        <f t="shared" ca="1" si="874"/>
        <v>#NAME?</v>
      </c>
      <c r="IG157" s="104" t="e">
        <f t="shared" ca="1" si="874"/>
        <v>#NAME?</v>
      </c>
      <c r="IH157" s="104" t="e">
        <f t="shared" ca="1" si="874"/>
        <v>#NAME?</v>
      </c>
      <c r="II157" s="104" t="e">
        <f t="shared" ca="1" si="874"/>
        <v>#NAME?</v>
      </c>
      <c r="IJ157" s="104" t="e">
        <f t="shared" ca="1" si="874"/>
        <v>#NAME?</v>
      </c>
      <c r="IK157" s="104" t="e">
        <f t="shared" ca="1" si="874"/>
        <v>#NAME?</v>
      </c>
      <c r="IL157" s="104" t="e">
        <f t="shared" ca="1" si="874"/>
        <v>#NAME?</v>
      </c>
      <c r="IM157" s="104" t="e">
        <f t="shared" ca="1" si="874"/>
        <v>#NAME?</v>
      </c>
      <c r="IN157" s="104" t="e">
        <f t="shared" ca="1" si="874"/>
        <v>#NAME?</v>
      </c>
      <c r="IO157" s="104" t="e">
        <f t="shared" ca="1" si="874"/>
        <v>#NAME?</v>
      </c>
      <c r="IP157" s="104" t="e">
        <f t="shared" ca="1" si="874"/>
        <v>#NAME?</v>
      </c>
      <c r="IQ157" s="104" t="e">
        <f t="shared" ca="1" si="874"/>
        <v>#NAME?</v>
      </c>
      <c r="IR157" s="104" t="e">
        <f t="shared" ca="1" si="874"/>
        <v>#NAME?</v>
      </c>
      <c r="IS157" s="104" t="e">
        <f t="shared" ca="1" si="874"/>
        <v>#NAME?</v>
      </c>
      <c r="IT157" s="104" t="e">
        <f t="shared" ca="1" si="874"/>
        <v>#NAME?</v>
      </c>
    </row>
    <row r="158" spans="4:254" x14ac:dyDescent="0.2">
      <c r="D158" s="189">
        <f t="shared" si="852"/>
        <v>0.33</v>
      </c>
      <c r="E158" s="173">
        <f t="shared" si="852"/>
        <v>0</v>
      </c>
      <c r="F158" s="173">
        <f t="shared" si="852"/>
        <v>0.56896551724137934</v>
      </c>
      <c r="G158" s="159" t="str">
        <f t="shared" si="852"/>
        <v>JP</v>
      </c>
      <c r="H158" s="104">
        <f t="shared" si="853"/>
        <v>536.71951274853234</v>
      </c>
      <c r="I158" s="104">
        <f t="shared" si="853"/>
        <v>494.67019162715218</v>
      </c>
      <c r="J158" s="104">
        <f t="shared" si="853"/>
        <v>492.47661626931495</v>
      </c>
      <c r="K158" s="104">
        <f t="shared" si="853"/>
        <v>730.72876351712648</v>
      </c>
      <c r="L158" s="104">
        <f t="shared" si="853"/>
        <v>476.35737878633842</v>
      </c>
      <c r="M158" s="104">
        <f t="shared" si="853"/>
        <v>480.92486632995417</v>
      </c>
      <c r="N158" s="104">
        <f t="shared" si="853"/>
        <v>384.42103581693584</v>
      </c>
      <c r="O158" s="104">
        <f t="shared" si="853"/>
        <v>336.89395763684104</v>
      </c>
      <c r="P158" s="104">
        <f t="shared" si="853"/>
        <v>1052.8840247621858</v>
      </c>
      <c r="Q158" s="104">
        <f t="shared" si="853"/>
        <v>970.04695624184671</v>
      </c>
      <c r="R158" s="104">
        <f t="shared" si="853"/>
        <v>966.21702018873771</v>
      </c>
      <c r="S158" s="104">
        <f t="shared" si="853"/>
        <v>1423.2624863487636</v>
      </c>
      <c r="T158" s="104">
        <f t="shared" si="853"/>
        <v>934.22056247303544</v>
      </c>
      <c r="U158" s="104">
        <f t="shared" si="853"/>
        <v>943.41460440536048</v>
      </c>
      <c r="V158" s="104">
        <f t="shared" si="853"/>
        <v>709.77511985881642</v>
      </c>
      <c r="W158" s="122">
        <f t="shared" si="853"/>
        <v>428.20844913649364</v>
      </c>
      <c r="Y158" s="222">
        <f t="shared" si="875"/>
        <v>0.19</v>
      </c>
      <c r="Z158" s="223">
        <f t="shared" si="875"/>
        <v>0</v>
      </c>
      <c r="AA158" s="223">
        <f t="shared" si="875"/>
        <v>0.54285714285714282</v>
      </c>
      <c r="AB158" s="159" t="str">
        <f t="shared" si="876"/>
        <v>JP</v>
      </c>
      <c r="AC158" s="104">
        <f t="shared" si="855"/>
        <v>374.49529763368002</v>
      </c>
      <c r="AD158" s="104">
        <f t="shared" si="855"/>
        <v>383.23928156931794</v>
      </c>
      <c r="AE158" s="104">
        <f t="shared" si="855"/>
        <v>373.88476599589762</v>
      </c>
      <c r="AF158" s="104">
        <f t="shared" si="855"/>
        <v>445.18262974751514</v>
      </c>
      <c r="AG158" s="104">
        <f t="shared" si="855"/>
        <v>379.71513405054276</v>
      </c>
      <c r="AH158" s="104">
        <f t="shared" si="855"/>
        <v>373.33905107308522</v>
      </c>
      <c r="AI158" s="104">
        <f t="shared" si="855"/>
        <v>298.07386246430769</v>
      </c>
      <c r="AJ158" s="104">
        <f t="shared" si="855"/>
        <v>577.27212152696836</v>
      </c>
      <c r="AK158" s="104">
        <f t="shared" si="855"/>
        <v>718.86127711515076</v>
      </c>
      <c r="AL158" s="104">
        <f t="shared" si="855"/>
        <v>736.0345702895554</v>
      </c>
      <c r="AM158" s="104">
        <f t="shared" si="855"/>
        <v>718.17129272998557</v>
      </c>
      <c r="AN158" s="104">
        <f t="shared" si="855"/>
        <v>236.50755069706898</v>
      </c>
      <c r="AO158" s="104">
        <f t="shared" si="855"/>
        <v>729.49330923201285</v>
      </c>
      <c r="AP158" s="104">
        <f t="shared" si="855"/>
        <v>717.0014555678647</v>
      </c>
      <c r="AQ158" s="104">
        <f t="shared" si="855"/>
        <v>461.28026516260002</v>
      </c>
      <c r="AR158" s="122">
        <f t="shared" si="855"/>
        <v>666.49703084368866</v>
      </c>
      <c r="AT158" s="222">
        <f t="shared" si="877"/>
        <v>0.12</v>
      </c>
      <c r="AU158" s="223">
        <f t="shared" si="877"/>
        <v>0</v>
      </c>
      <c r="AV158" s="223">
        <f t="shared" si="877"/>
        <v>0.34285714285714286</v>
      </c>
      <c r="AW158" s="159" t="str">
        <f t="shared" si="878"/>
        <v>JP</v>
      </c>
      <c r="AX158" s="104">
        <f t="shared" si="857"/>
        <v>122.00178446782981</v>
      </c>
      <c r="AY158" s="104">
        <f t="shared" si="857"/>
        <v>120.4336381379091</v>
      </c>
      <c r="AZ158" s="104">
        <f t="shared" si="857"/>
        <v>116.67008694609947</v>
      </c>
      <c r="BA158" s="104">
        <f t="shared" si="857"/>
        <v>204.87831800413838</v>
      </c>
      <c r="BB158" s="104">
        <f t="shared" si="857"/>
        <v>116.98371621208362</v>
      </c>
      <c r="BC158" s="104">
        <f t="shared" si="857"/>
        <v>116.04282841413118</v>
      </c>
      <c r="BD158" s="104">
        <f t="shared" si="857"/>
        <v>395.75629827091609</v>
      </c>
      <c r="BE158" s="104">
        <f t="shared" si="857"/>
        <v>426.4456775294388</v>
      </c>
      <c r="BF158" s="104">
        <f t="shared" si="857"/>
        <v>237.73098361597692</v>
      </c>
      <c r="BG158" s="104">
        <f t="shared" si="857"/>
        <v>234.59469095613551</v>
      </c>
      <c r="BH158" s="104">
        <f t="shared" si="857"/>
        <v>227.38121783850031</v>
      </c>
      <c r="BI158" s="104">
        <f t="shared" si="857"/>
        <v>394.55215055108732</v>
      </c>
      <c r="BJ158" s="104">
        <f t="shared" si="857"/>
        <v>228.00847637046863</v>
      </c>
      <c r="BK158" s="104">
        <f t="shared" si="857"/>
        <v>225.81307150857958</v>
      </c>
      <c r="BL158" s="104">
        <f t="shared" si="857"/>
        <v>761.08356121590782</v>
      </c>
      <c r="BM158" s="122">
        <f t="shared" si="857"/>
        <v>646.03054457701626</v>
      </c>
      <c r="BO158" s="222">
        <f t="shared" si="879"/>
        <v>0.21</v>
      </c>
      <c r="BP158" s="223">
        <f t="shared" si="879"/>
        <v>0</v>
      </c>
      <c r="BQ158" s="223">
        <f t="shared" si="879"/>
        <v>0.36842105263157887</v>
      </c>
      <c r="BR158" s="159" t="str">
        <f t="shared" si="880"/>
        <v>JP</v>
      </c>
      <c r="BS158" s="104">
        <f t="shared" si="859"/>
        <v>9.6852637701726749</v>
      </c>
      <c r="BT158" s="104">
        <f t="shared" si="859"/>
        <v>11.665048511697549</v>
      </c>
      <c r="BU158" s="104">
        <f t="shared" si="859"/>
        <v>8.6973315823226365</v>
      </c>
      <c r="BV158" s="104">
        <f t="shared" si="859"/>
        <v>15.026272160736928</v>
      </c>
      <c r="BW158" s="104">
        <f t="shared" si="859"/>
        <v>10.996626138568853</v>
      </c>
      <c r="BX158" s="104">
        <f t="shared" si="859"/>
        <v>8.5914817050529884</v>
      </c>
      <c r="BY158" s="104">
        <f t="shared" si="859"/>
        <v>62.280670470879954</v>
      </c>
      <c r="BZ158" s="104">
        <f t="shared" si="859"/>
        <v>87.043009274625078</v>
      </c>
      <c r="CA158" s="104">
        <f t="shared" si="859"/>
        <v>18.417878644918524</v>
      </c>
      <c r="CB158" s="104">
        <f t="shared" si="859"/>
        <v>22.187310385465388</v>
      </c>
      <c r="CC158" s="104">
        <f t="shared" si="859"/>
        <v>16.547864146488095</v>
      </c>
      <c r="CD158" s="104">
        <f t="shared" si="859"/>
        <v>25.043786934561549</v>
      </c>
      <c r="CE158" s="104">
        <f t="shared" si="859"/>
        <v>20.915151675317226</v>
      </c>
      <c r="CF158" s="104">
        <f t="shared" si="859"/>
        <v>16.33616439194881</v>
      </c>
      <c r="CG158" s="104">
        <f t="shared" si="859"/>
        <v>87.502366169048514</v>
      </c>
      <c r="CH158" s="122">
        <f t="shared" si="859"/>
        <v>114.17296431140485</v>
      </c>
      <c r="CJ158" s="174" t="s">
        <v>271</v>
      </c>
      <c r="CK158" s="179" t="s">
        <v>313</v>
      </c>
      <c r="CL158" s="179" t="s">
        <v>315</v>
      </c>
      <c r="CM158" s="179" t="str">
        <f>CM147</f>
        <v>Cell-&gt;Pack (tkm)</v>
      </c>
      <c r="CN158" s="159" t="str">
        <f>CN147</f>
        <v>NMC622</v>
      </c>
      <c r="CO158" s="159" t="str">
        <f t="shared" ref="CO158:DC158" si="890">CO147</f>
        <v>NMC811</v>
      </c>
      <c r="CP158" s="159" t="str">
        <f t="shared" si="890"/>
        <v>NCA (I)</v>
      </c>
      <c r="CQ158" s="159" t="str">
        <f t="shared" si="890"/>
        <v>LFP(II)</v>
      </c>
      <c r="CR158" s="159" t="str">
        <f t="shared" si="890"/>
        <v>NMC955</v>
      </c>
      <c r="CS158" s="159" t="str">
        <f t="shared" si="890"/>
        <v>NCA955</v>
      </c>
      <c r="CT158" s="159" t="str">
        <f t="shared" si="890"/>
        <v>Li-S</v>
      </c>
      <c r="CU158" s="159" t="str">
        <f t="shared" si="890"/>
        <v>Li-air</v>
      </c>
      <c r="CV158" s="159" t="str">
        <f t="shared" si="890"/>
        <v>NMC622</v>
      </c>
      <c r="CW158" s="159" t="str">
        <f t="shared" si="890"/>
        <v>NMC811</v>
      </c>
      <c r="CX158" s="159" t="str">
        <f t="shared" si="890"/>
        <v>NCA (I)</v>
      </c>
      <c r="CY158" s="159" t="str">
        <f t="shared" si="890"/>
        <v>LFP(II)</v>
      </c>
      <c r="CZ158" s="159" t="str">
        <f t="shared" si="890"/>
        <v>NMC955</v>
      </c>
      <c r="DA158" s="159" t="str">
        <f t="shared" si="890"/>
        <v>NCA955</v>
      </c>
      <c r="DB158" s="159" t="str">
        <f t="shared" si="890"/>
        <v>Li-S</v>
      </c>
      <c r="DC158" s="164" t="str">
        <f t="shared" si="890"/>
        <v>Li-air</v>
      </c>
      <c r="DE158" s="189">
        <f t="shared" si="881"/>
        <v>0.42</v>
      </c>
      <c r="DF158" s="173">
        <f t="shared" si="881"/>
        <v>0</v>
      </c>
      <c r="DG158" s="173">
        <f t="shared" si="881"/>
        <v>0</v>
      </c>
      <c r="DH158" s="159" t="str">
        <f t="shared" si="881"/>
        <v>CN</v>
      </c>
      <c r="DI158" s="104">
        <f t="shared" si="882"/>
        <v>0.45365767199999996</v>
      </c>
      <c r="DJ158" s="104">
        <f t="shared" si="882"/>
        <v>0.44740032479999986</v>
      </c>
      <c r="DK158" s="104">
        <f t="shared" si="882"/>
        <v>0.40829190479999994</v>
      </c>
      <c r="DL158" s="104">
        <f t="shared" si="882"/>
        <v>0.65829247964999993</v>
      </c>
      <c r="DM158" s="104">
        <f t="shared" si="882"/>
        <v>0.42237093600000003</v>
      </c>
      <c r="DN158" s="104">
        <f t="shared" si="882"/>
        <v>0.40359889440000002</v>
      </c>
      <c r="DO158" s="104">
        <f t="shared" si="882"/>
        <v>1.70659096250225</v>
      </c>
      <c r="DP158" s="104">
        <f t="shared" si="882"/>
        <v>3.5620322486680727</v>
      </c>
      <c r="DQ158" s="104">
        <f t="shared" si="882"/>
        <v>0.85256355600000011</v>
      </c>
      <c r="DR158" s="104">
        <f t="shared" si="882"/>
        <v>0.83848452480000002</v>
      </c>
      <c r="DS158" s="104">
        <f t="shared" si="882"/>
        <v>0.76652503199999988</v>
      </c>
      <c r="DT158" s="104">
        <f t="shared" si="882"/>
        <v>1.0971541327499996</v>
      </c>
      <c r="DU158" s="104">
        <f t="shared" si="882"/>
        <v>0.79155442079999994</v>
      </c>
      <c r="DV158" s="104">
        <f t="shared" si="882"/>
        <v>0.75713901120000004</v>
      </c>
      <c r="DW158" s="104">
        <f t="shared" si="882"/>
        <v>2.3940526363767747</v>
      </c>
      <c r="DX158" s="122">
        <f t="shared" si="882"/>
        <v>3.4203442056726217</v>
      </c>
      <c r="DZ158" s="189" t="str">
        <f t="shared" si="863"/>
        <v>-</v>
      </c>
      <c r="EA158" s="173">
        <f t="shared" si="863"/>
        <v>0</v>
      </c>
      <c r="EB158" s="173">
        <f t="shared" si="863"/>
        <v>0</v>
      </c>
      <c r="EC158" s="159" t="str">
        <f t="shared" si="863"/>
        <v>CN</v>
      </c>
      <c r="ED158" s="104">
        <f t="shared" si="883"/>
        <v>0.55902299700748803</v>
      </c>
      <c r="EE158" s="104">
        <f t="shared" si="883"/>
        <v>0.56412309342105604</v>
      </c>
      <c r="EF158" s="104">
        <f t="shared" si="883"/>
        <v>0.54407158345612805</v>
      </c>
      <c r="EG158" s="104">
        <f t="shared" si="883"/>
        <v>0.19735444534000007</v>
      </c>
      <c r="EH158" s="104">
        <f t="shared" si="883"/>
        <v>0.55608137637311994</v>
      </c>
      <c r="EI158" s="104">
        <f t="shared" si="883"/>
        <v>0.53953509016742407</v>
      </c>
      <c r="EJ158" s="104">
        <f t="shared" si="883"/>
        <v>1.0265737052266497</v>
      </c>
      <c r="EK158" s="104">
        <f t="shared" si="883"/>
        <v>1.4834388475776665</v>
      </c>
      <c r="EL158" s="104">
        <f t="shared" si="883"/>
        <v>0.87894463994687988</v>
      </c>
      <c r="EM158" s="104">
        <f t="shared" si="883"/>
        <v>0.88022305769548814</v>
      </c>
      <c r="EN158" s="104">
        <f t="shared" si="883"/>
        <v>0.8501839872864001</v>
      </c>
      <c r="EO158" s="104">
        <f t="shared" si="883"/>
        <v>0.35767868890000004</v>
      </c>
      <c r="EP158" s="104">
        <f t="shared" si="883"/>
        <v>0.86410610893900808</v>
      </c>
      <c r="EQ158" s="104">
        <f t="shared" si="883"/>
        <v>0.84197806045267198</v>
      </c>
      <c r="ER158" s="104">
        <f t="shared" si="883"/>
        <v>1.6481530191715437</v>
      </c>
      <c r="ES158" s="122">
        <f t="shared" si="883"/>
        <v>2.1703656027101559</v>
      </c>
      <c r="EU158" s="189" t="str">
        <f t="shared" si="843"/>
        <v>-</v>
      </c>
      <c r="EV158" s="173">
        <f t="shared" si="843"/>
        <v>0</v>
      </c>
      <c r="EW158" s="173">
        <f t="shared" si="843"/>
        <v>0</v>
      </c>
      <c r="EX158" s="159" t="str">
        <f>EX150</f>
        <v>JP</v>
      </c>
      <c r="EY158" s="104" t="e">
        <f t="shared" ca="1" si="884"/>
        <v>#NAME?</v>
      </c>
      <c r="EZ158" s="104" t="e">
        <f t="shared" ca="1" si="866"/>
        <v>#NAME?</v>
      </c>
      <c r="FA158" s="104" t="e">
        <f t="shared" ca="1" si="866"/>
        <v>#NAME?</v>
      </c>
      <c r="FB158" s="104" t="e">
        <f t="shared" ca="1" si="866"/>
        <v>#NAME?</v>
      </c>
      <c r="FC158" s="104" t="e">
        <f t="shared" ca="1" si="866"/>
        <v>#NAME?</v>
      </c>
      <c r="FD158" s="104" t="e">
        <f t="shared" ca="1" si="866"/>
        <v>#NAME?</v>
      </c>
      <c r="FE158" s="104" t="e">
        <f t="shared" ca="1" si="866"/>
        <v>#NAME?</v>
      </c>
      <c r="FF158" s="104" t="e">
        <f t="shared" ca="1" si="866"/>
        <v>#NAME?</v>
      </c>
      <c r="FG158" s="104" t="e">
        <f t="shared" ca="1" si="866"/>
        <v>#NAME?</v>
      </c>
      <c r="FH158" s="104" t="e">
        <f t="shared" ca="1" si="866"/>
        <v>#NAME?</v>
      </c>
      <c r="FI158" s="104" t="e">
        <f t="shared" ca="1" si="866"/>
        <v>#NAME?</v>
      </c>
      <c r="FJ158" s="104" t="e">
        <f t="shared" ca="1" si="866"/>
        <v>#NAME?</v>
      </c>
      <c r="FK158" s="104" t="e">
        <f t="shared" ca="1" si="866"/>
        <v>#NAME?</v>
      </c>
      <c r="FL158" s="104" t="e">
        <f t="shared" ca="1" si="866"/>
        <v>#NAME?</v>
      </c>
      <c r="FM158" s="104" t="e">
        <f t="shared" ca="1" si="866"/>
        <v>#NAME?</v>
      </c>
      <c r="FN158" s="122" t="e">
        <f t="shared" ca="1" si="866"/>
        <v>#NAME?</v>
      </c>
      <c r="FP158" s="189">
        <f t="shared" si="885"/>
        <v>0.65</v>
      </c>
      <c r="FQ158" s="173">
        <f t="shared" si="885"/>
        <v>0</v>
      </c>
      <c r="FR158" s="173">
        <f t="shared" si="885"/>
        <v>0</v>
      </c>
      <c r="FS158" s="159" t="str">
        <f t="shared" si="885"/>
        <v>CN</v>
      </c>
      <c r="FT158" s="104">
        <f t="shared" si="886"/>
        <v>1.0901689344000001</v>
      </c>
      <c r="FU158" s="104">
        <f t="shared" si="886"/>
        <v>1.0728646656</v>
      </c>
      <c r="FV158" s="104">
        <f t="shared" si="886"/>
        <v>0.98288246784000011</v>
      </c>
      <c r="FW158" s="104">
        <f t="shared" si="886"/>
        <v>1.5082833292800002</v>
      </c>
      <c r="FX158" s="104">
        <f t="shared" si="886"/>
        <v>1.0140301516799999</v>
      </c>
      <c r="FY158" s="104">
        <f t="shared" si="886"/>
        <v>0.97249990656000007</v>
      </c>
      <c r="FZ158" s="104">
        <f t="shared" si="886"/>
        <v>3.1409625584575633</v>
      </c>
      <c r="GA158" s="104">
        <f t="shared" si="886"/>
        <v>6.5457780091690072</v>
      </c>
      <c r="GB158" s="104">
        <f t="shared" si="886"/>
        <v>2.01421688832</v>
      </c>
      <c r="GC158" s="104">
        <f t="shared" si="886"/>
        <v>1.98306920448</v>
      </c>
      <c r="GD158" s="104">
        <f t="shared" si="886"/>
        <v>1.8169482240000001</v>
      </c>
      <c r="GE158" s="104">
        <f t="shared" si="886"/>
        <v>0.70386555366400005</v>
      </c>
      <c r="GF158" s="104">
        <f t="shared" si="886"/>
        <v>1.8757827379200003</v>
      </c>
      <c r="GG158" s="104">
        <f t="shared" si="886"/>
        <v>1.7961831014400003</v>
      </c>
      <c r="GH158" s="104">
        <f t="shared" si="886"/>
        <v>4.4085124282306474</v>
      </c>
      <c r="GI158" s="122">
        <f t="shared" si="886"/>
        <v>6.284468059513328</v>
      </c>
      <c r="GK158" s="189" t="str">
        <f t="shared" si="870"/>
        <v>-</v>
      </c>
      <c r="GL158" s="173">
        <f t="shared" si="870"/>
        <v>0</v>
      </c>
      <c r="GM158" s="173">
        <f t="shared" si="870"/>
        <v>0</v>
      </c>
      <c r="GN158" s="159" t="str">
        <f t="shared" si="870"/>
        <v>CN</v>
      </c>
      <c r="GO158" s="104">
        <f t="shared" ref="GO158:GO161" si="891">H$36*$J12/1000</f>
        <v>0.71071104000000007</v>
      </c>
      <c r="GP158" s="104">
        <f t="shared" si="887"/>
        <v>0.71457359999999992</v>
      </c>
      <c r="GQ158" s="104">
        <f t="shared" si="887"/>
        <v>0.69139823999999983</v>
      </c>
      <c r="GR158" s="104">
        <f t="shared" si="887"/>
        <v>5.0245468000000001E-2</v>
      </c>
      <c r="GS158" s="104">
        <f t="shared" si="887"/>
        <v>0.69912336000000008</v>
      </c>
      <c r="GT158" s="104">
        <f t="shared" si="887"/>
        <v>0.69139823999999983</v>
      </c>
      <c r="GU158" s="104">
        <f t="shared" si="887"/>
        <v>1.0365344829339571</v>
      </c>
      <c r="GV158" s="104">
        <f t="shared" si="887"/>
        <v>0.98748959126660918</v>
      </c>
      <c r="GW158" s="104">
        <f t="shared" si="887"/>
        <v>1.0506163199999998</v>
      </c>
      <c r="GX158" s="104">
        <f t="shared" si="887"/>
        <v>1.05447888</v>
      </c>
      <c r="GY158" s="104">
        <f t="shared" si="887"/>
        <v>1.0274409600000001</v>
      </c>
      <c r="GZ158" s="104">
        <f t="shared" si="887"/>
        <v>0.17944809999999997</v>
      </c>
      <c r="HA158" s="104">
        <f t="shared" si="887"/>
        <v>1.0390286399999999</v>
      </c>
      <c r="HB158" s="104">
        <f t="shared" si="887"/>
        <v>1.0235783999999999</v>
      </c>
      <c r="HC158" s="104">
        <f t="shared" si="887"/>
        <v>1.4694270200498687</v>
      </c>
      <c r="HD158" s="122">
        <f t="shared" si="887"/>
        <v>1.2952747704970931</v>
      </c>
      <c r="HF158" s="189" t="str">
        <f t="shared" si="846"/>
        <v>-</v>
      </c>
      <c r="HG158" s="173">
        <f t="shared" si="846"/>
        <v>0</v>
      </c>
      <c r="HH158" s="173">
        <f t="shared" si="846"/>
        <v>0</v>
      </c>
      <c r="HI158" s="159" t="str">
        <f>HI150</f>
        <v>JP</v>
      </c>
      <c r="HJ158" s="104" t="e">
        <f t="shared" ca="1" si="888"/>
        <v>#NAME?</v>
      </c>
      <c r="HK158" s="104" t="e">
        <f t="shared" ca="1" si="873"/>
        <v>#NAME?</v>
      </c>
      <c r="HL158" s="104" t="e">
        <f t="shared" ca="1" si="873"/>
        <v>#NAME?</v>
      </c>
      <c r="HM158" s="104" t="e">
        <f t="shared" ca="1" si="873"/>
        <v>#NAME?</v>
      </c>
      <c r="HN158" s="104" t="e">
        <f t="shared" ca="1" si="873"/>
        <v>#NAME?</v>
      </c>
      <c r="HO158" s="104" t="e">
        <f t="shared" ca="1" si="873"/>
        <v>#NAME?</v>
      </c>
      <c r="HP158" s="104" t="e">
        <f t="shared" ca="1" si="873"/>
        <v>#NAME?</v>
      </c>
      <c r="HQ158" s="104" t="e">
        <f t="shared" ca="1" si="873"/>
        <v>#NAME?</v>
      </c>
      <c r="HR158" s="104" t="e">
        <f t="shared" ca="1" si="873"/>
        <v>#NAME?</v>
      </c>
      <c r="HS158" s="104" t="e">
        <f t="shared" ca="1" si="873"/>
        <v>#NAME?</v>
      </c>
      <c r="HT158" s="104" t="e">
        <f t="shared" ca="1" si="873"/>
        <v>#NAME?</v>
      </c>
      <c r="HU158" s="104" t="e">
        <f t="shared" ca="1" si="873"/>
        <v>#NAME?</v>
      </c>
      <c r="HV158" s="104" t="e">
        <f t="shared" ca="1" si="873"/>
        <v>#NAME?</v>
      </c>
      <c r="HW158" s="104" t="e">
        <f t="shared" ca="1" si="873"/>
        <v>#NAME?</v>
      </c>
      <c r="HX158" s="104" t="e">
        <f t="shared" ca="1" si="873"/>
        <v>#NAME?</v>
      </c>
      <c r="HY158" s="122" t="e">
        <f t="shared" ca="1" si="873"/>
        <v>#NAME?</v>
      </c>
      <c r="IA158" s="189" t="str">
        <f t="shared" si="849"/>
        <v>-</v>
      </c>
      <c r="IB158" s="173">
        <f t="shared" si="849"/>
        <v>0</v>
      </c>
      <c r="IC158" s="173">
        <f t="shared" si="849"/>
        <v>0</v>
      </c>
      <c r="ID158" s="159" t="str">
        <f>ID150</f>
        <v>JP</v>
      </c>
      <c r="IE158" s="104" t="e">
        <f t="shared" ca="1" si="889"/>
        <v>#NAME?</v>
      </c>
      <c r="IF158" s="104" t="e">
        <f t="shared" ca="1" si="874"/>
        <v>#NAME?</v>
      </c>
      <c r="IG158" s="104" t="e">
        <f t="shared" ca="1" si="874"/>
        <v>#NAME?</v>
      </c>
      <c r="IH158" s="104" t="e">
        <f t="shared" ca="1" si="874"/>
        <v>#NAME?</v>
      </c>
      <c r="II158" s="104" t="e">
        <f t="shared" ca="1" si="874"/>
        <v>#NAME?</v>
      </c>
      <c r="IJ158" s="104" t="e">
        <f t="shared" ca="1" si="874"/>
        <v>#NAME?</v>
      </c>
      <c r="IK158" s="104" t="e">
        <f t="shared" ca="1" si="874"/>
        <v>#NAME?</v>
      </c>
      <c r="IL158" s="104" t="e">
        <f t="shared" ca="1" si="874"/>
        <v>#NAME?</v>
      </c>
      <c r="IM158" s="104" t="e">
        <f t="shared" ca="1" si="874"/>
        <v>#NAME?</v>
      </c>
      <c r="IN158" s="104" t="e">
        <f t="shared" ca="1" si="874"/>
        <v>#NAME?</v>
      </c>
      <c r="IO158" s="104" t="e">
        <f t="shared" ca="1" si="874"/>
        <v>#NAME?</v>
      </c>
      <c r="IP158" s="104" t="e">
        <f t="shared" ca="1" si="874"/>
        <v>#NAME?</v>
      </c>
      <c r="IQ158" s="104" t="e">
        <f t="shared" ca="1" si="874"/>
        <v>#NAME?</v>
      </c>
      <c r="IR158" s="104" t="e">
        <f t="shared" ca="1" si="874"/>
        <v>#NAME?</v>
      </c>
      <c r="IS158" s="104" t="e">
        <f t="shared" ca="1" si="874"/>
        <v>#NAME?</v>
      </c>
      <c r="IT158" s="104" t="e">
        <f t="shared" ca="1" si="874"/>
        <v>#NAME?</v>
      </c>
    </row>
    <row r="159" spans="4:254" x14ac:dyDescent="0.2">
      <c r="D159" s="189">
        <f t="shared" si="852"/>
        <v>0.15</v>
      </c>
      <c r="E159" s="173">
        <f t="shared" si="852"/>
        <v>0</v>
      </c>
      <c r="F159" s="173">
        <f t="shared" si="852"/>
        <v>0.25862068965517243</v>
      </c>
      <c r="G159" s="159" t="str">
        <f t="shared" si="852"/>
        <v>KR</v>
      </c>
      <c r="H159" s="104">
        <f t="shared" si="853"/>
        <v>557.02206272153296</v>
      </c>
      <c r="I159" s="104">
        <f t="shared" si="853"/>
        <v>513.38213715384586</v>
      </c>
      <c r="J159" s="104">
        <f t="shared" si="853"/>
        <v>511.10558517178634</v>
      </c>
      <c r="K159" s="104">
        <f t="shared" si="853"/>
        <v>758.37012345584424</v>
      </c>
      <c r="L159" s="104">
        <f t="shared" si="853"/>
        <v>494.3766034616084</v>
      </c>
      <c r="M159" s="104">
        <f t="shared" si="853"/>
        <v>499.11686587534291</v>
      </c>
      <c r="N159" s="104">
        <f t="shared" si="853"/>
        <v>398.96257400394552</v>
      </c>
      <c r="O159" s="104">
        <f t="shared" si="853"/>
        <v>349.6376836390827</v>
      </c>
      <c r="P159" s="104">
        <f t="shared" si="853"/>
        <v>1092.7115883606118</v>
      </c>
      <c r="Q159" s="104">
        <f t="shared" si="853"/>
        <v>1006.7410326401546</v>
      </c>
      <c r="R159" s="104">
        <f t="shared" si="853"/>
        <v>1002.7662211609343</v>
      </c>
      <c r="S159" s="104">
        <f t="shared" si="853"/>
        <v>1477.1003980837359</v>
      </c>
      <c r="T159" s="104">
        <f t="shared" si="853"/>
        <v>969.5594298048444</v>
      </c>
      <c r="U159" s="104">
        <f t="shared" si="853"/>
        <v>979.10125580566557</v>
      </c>
      <c r="V159" s="104">
        <f t="shared" si="853"/>
        <v>736.62386393881354</v>
      </c>
      <c r="W159" s="122">
        <f t="shared" si="853"/>
        <v>444.40633878081519</v>
      </c>
      <c r="Y159" s="222">
        <f t="shared" si="875"/>
        <v>0.06</v>
      </c>
      <c r="Z159" s="223">
        <f t="shared" si="875"/>
        <v>0</v>
      </c>
      <c r="AA159" s="223">
        <f t="shared" si="875"/>
        <v>0.1714285714285714</v>
      </c>
      <c r="AB159" s="159" t="str">
        <f t="shared" si="876"/>
        <v>KR</v>
      </c>
      <c r="AC159" s="104">
        <f t="shared" si="855"/>
        <v>388.66137379499867</v>
      </c>
      <c r="AD159" s="104">
        <f t="shared" si="855"/>
        <v>397.73611740417118</v>
      </c>
      <c r="AE159" s="104">
        <f t="shared" si="855"/>
        <v>388.02774750760551</v>
      </c>
      <c r="AF159" s="104">
        <f t="shared" si="855"/>
        <v>462.02260364985295</v>
      </c>
      <c r="AG159" s="104">
        <f t="shared" si="855"/>
        <v>394.0786615569067</v>
      </c>
      <c r="AH159" s="104">
        <f t="shared" si="855"/>
        <v>387.46138976442194</v>
      </c>
      <c r="AI159" s="104">
        <f t="shared" si="855"/>
        <v>309.34913631700675</v>
      </c>
      <c r="AJ159" s="104">
        <f t="shared" si="855"/>
        <v>599.10865963847277</v>
      </c>
      <c r="AK159" s="104">
        <f t="shared" si="855"/>
        <v>746.05372429775082</v>
      </c>
      <c r="AL159" s="104">
        <f t="shared" si="855"/>
        <v>763.87663358372356</v>
      </c>
      <c r="AM159" s="104">
        <f t="shared" si="855"/>
        <v>745.33763979487503</v>
      </c>
      <c r="AN159" s="104">
        <f t="shared" si="855"/>
        <v>245.45394868142725</v>
      </c>
      <c r="AO159" s="104">
        <f t="shared" si="855"/>
        <v>757.08793550115627</v>
      </c>
      <c r="AP159" s="104">
        <f t="shared" si="855"/>
        <v>744.12355106954465</v>
      </c>
      <c r="AQ159" s="104">
        <f t="shared" si="855"/>
        <v>478.72916614826346</v>
      </c>
      <c r="AR159" s="122">
        <f t="shared" si="855"/>
        <v>691.70868973469021</v>
      </c>
      <c r="AT159" s="222">
        <f t="shared" si="877"/>
        <v>0.04</v>
      </c>
      <c r="AU159" s="223">
        <f t="shared" si="877"/>
        <v>0</v>
      </c>
      <c r="AV159" s="223">
        <f t="shared" si="877"/>
        <v>0.1142857142857143</v>
      </c>
      <c r="AW159" s="159" t="str">
        <f t="shared" si="878"/>
        <v>KR</v>
      </c>
      <c r="AX159" s="104">
        <f t="shared" si="857"/>
        <v>126.61675982668896</v>
      </c>
      <c r="AY159" s="104">
        <f t="shared" si="857"/>
        <v>124.98929504742559</v>
      </c>
      <c r="AZ159" s="104">
        <f t="shared" si="857"/>
        <v>121.08337957719357</v>
      </c>
      <c r="BA159" s="104">
        <f t="shared" si="857"/>
        <v>212.62827341075729</v>
      </c>
      <c r="BB159" s="104">
        <f t="shared" si="857"/>
        <v>121.40887253304625</v>
      </c>
      <c r="BC159" s="104">
        <f t="shared" si="857"/>
        <v>120.43239366548821</v>
      </c>
      <c r="BD159" s="104">
        <f t="shared" si="857"/>
        <v>410.72661671830889</v>
      </c>
      <c r="BE159" s="104">
        <f t="shared" si="857"/>
        <v>442.57688661195266</v>
      </c>
      <c r="BF159" s="104">
        <f t="shared" si="857"/>
        <v>246.72366053632459</v>
      </c>
      <c r="BG159" s="104">
        <f t="shared" si="857"/>
        <v>243.46873097779783</v>
      </c>
      <c r="BH159" s="104">
        <f t="shared" si="857"/>
        <v>235.98239299318641</v>
      </c>
      <c r="BI159" s="104">
        <f t="shared" si="857"/>
        <v>409.47691956590688</v>
      </c>
      <c r="BJ159" s="104">
        <f t="shared" si="857"/>
        <v>236.63337890489177</v>
      </c>
      <c r="BK159" s="104">
        <f t="shared" si="857"/>
        <v>234.35492821392302</v>
      </c>
      <c r="BL159" s="104">
        <f t="shared" si="857"/>
        <v>789.87315553508233</v>
      </c>
      <c r="BM159" s="122">
        <f t="shared" si="857"/>
        <v>670.46801536728537</v>
      </c>
      <c r="BO159" s="222">
        <f t="shared" si="879"/>
        <v>0.28000000000000003</v>
      </c>
      <c r="BP159" s="223">
        <f t="shared" si="879"/>
        <v>0</v>
      </c>
      <c r="BQ159" s="223">
        <f t="shared" si="879"/>
        <v>0.49122807017543857</v>
      </c>
      <c r="BR159" s="159" t="str">
        <f t="shared" si="880"/>
        <v>KR</v>
      </c>
      <c r="BS159" s="104">
        <f t="shared" si="859"/>
        <v>10.051629342925295</v>
      </c>
      <c r="BT159" s="104">
        <f t="shared" si="859"/>
        <v>12.10630362674528</v>
      </c>
      <c r="BU159" s="104">
        <f t="shared" si="859"/>
        <v>9.0263265319893797</v>
      </c>
      <c r="BV159" s="104">
        <f t="shared" si="859"/>
        <v>15.594672664547574</v>
      </c>
      <c r="BW159" s="104">
        <f t="shared" si="859"/>
        <v>11.412596764584276</v>
      </c>
      <c r="BX159" s="104">
        <f t="shared" si="859"/>
        <v>8.9164726593891022</v>
      </c>
      <c r="BY159" s="104">
        <f t="shared" si="859"/>
        <v>64.636568467045151</v>
      </c>
      <c r="BZ159" s="104">
        <f t="shared" si="859"/>
        <v>90.335595073394813</v>
      </c>
      <c r="CA159" s="104">
        <f t="shared" si="859"/>
        <v>19.114573832448094</v>
      </c>
      <c r="CB159" s="104">
        <f t="shared" si="859"/>
        <v>23.026592295602384</v>
      </c>
      <c r="CC159" s="104">
        <f t="shared" si="859"/>
        <v>17.173822083176546</v>
      </c>
      <c r="CD159" s="104">
        <f t="shared" si="859"/>
        <v>25.991121107579289</v>
      </c>
      <c r="CE159" s="104">
        <f t="shared" si="859"/>
        <v>21.706311493424991</v>
      </c>
      <c r="CF159" s="104">
        <f t="shared" si="859"/>
        <v>16.954114337975998</v>
      </c>
      <c r="CG159" s="104">
        <f t="shared" si="859"/>
        <v>90.812328113240511</v>
      </c>
      <c r="CH159" s="122">
        <f t="shared" si="859"/>
        <v>118.49179800095614</v>
      </c>
      <c r="CJ159" s="222">
        <f t="shared" ref="CJ159:CM166" si="892">CJ148</f>
        <v>3.5814567727706512E-2</v>
      </c>
      <c r="CK159" s="223">
        <f t="shared" si="892"/>
        <v>0</v>
      </c>
      <c r="CL159" s="223">
        <f t="shared" si="892"/>
        <v>3.5814567727706512E-2</v>
      </c>
      <c r="CM159" s="159" t="str">
        <f>CM148</f>
        <v>Belgium</v>
      </c>
      <c r="CN159" s="104" t="e">
        <f t="shared" ref="CN159:DC166" ca="1" si="893">H$23*$AF4/1000</f>
        <v>#NAME?</v>
      </c>
      <c r="CO159" s="104" t="e">
        <f t="shared" ca="1" si="893"/>
        <v>#NAME?</v>
      </c>
      <c r="CP159" s="104" t="e">
        <f t="shared" ca="1" si="893"/>
        <v>#NAME?</v>
      </c>
      <c r="CQ159" s="104" t="e">
        <f t="shared" ca="1" si="893"/>
        <v>#NAME?</v>
      </c>
      <c r="CR159" s="104" t="e">
        <f t="shared" ca="1" si="893"/>
        <v>#NAME?</v>
      </c>
      <c r="CS159" s="104" t="e">
        <f t="shared" ca="1" si="893"/>
        <v>#NAME?</v>
      </c>
      <c r="CT159" s="104" t="e">
        <f t="shared" ca="1" si="893"/>
        <v>#NAME?</v>
      </c>
      <c r="CU159" s="104" t="e">
        <f t="shared" ca="1" si="893"/>
        <v>#NAME?</v>
      </c>
      <c r="CV159" s="104" t="e">
        <f t="shared" ca="1" si="893"/>
        <v>#NAME?</v>
      </c>
      <c r="CW159" s="104" t="e">
        <f t="shared" ca="1" si="893"/>
        <v>#NAME?</v>
      </c>
      <c r="CX159" s="104" t="e">
        <f t="shared" ca="1" si="893"/>
        <v>#NAME?</v>
      </c>
      <c r="CY159" s="104" t="e">
        <f t="shared" ca="1" si="893"/>
        <v>#NAME?</v>
      </c>
      <c r="CZ159" s="104" t="e">
        <f t="shared" ca="1" si="893"/>
        <v>#NAME?</v>
      </c>
      <c r="DA159" s="104" t="e">
        <f t="shared" ca="1" si="893"/>
        <v>#NAME?</v>
      </c>
      <c r="DB159" s="104" t="e">
        <f t="shared" ca="1" si="893"/>
        <v>#NAME?</v>
      </c>
      <c r="DC159" s="122" t="e">
        <f t="shared" ca="1" si="893"/>
        <v>#NAME?</v>
      </c>
      <c r="DE159" s="189">
        <f t="shared" si="881"/>
        <v>0.33</v>
      </c>
      <c r="DF159" s="173">
        <f t="shared" si="881"/>
        <v>0</v>
      </c>
      <c r="DG159" s="173">
        <f t="shared" si="881"/>
        <v>0.56896551724137934</v>
      </c>
      <c r="DH159" s="159" t="str">
        <f t="shared" si="881"/>
        <v>JP</v>
      </c>
      <c r="DI159" s="104">
        <f t="shared" si="882"/>
        <v>0.22682883599999998</v>
      </c>
      <c r="DJ159" s="104">
        <f t="shared" si="882"/>
        <v>0.22370016239999993</v>
      </c>
      <c r="DK159" s="104">
        <f t="shared" si="882"/>
        <v>0.20414595239999997</v>
      </c>
      <c r="DL159" s="104">
        <f t="shared" si="882"/>
        <v>0.32914623982499996</v>
      </c>
      <c r="DM159" s="104">
        <f t="shared" si="882"/>
        <v>0.21118546800000002</v>
      </c>
      <c r="DN159" s="104">
        <f t="shared" si="882"/>
        <v>0.20179944720000001</v>
      </c>
      <c r="DO159" s="104">
        <f t="shared" si="882"/>
        <v>0.85329548125112498</v>
      </c>
      <c r="DP159" s="104">
        <f t="shared" si="882"/>
        <v>1.7810161243340363</v>
      </c>
      <c r="DQ159" s="104">
        <f t="shared" si="882"/>
        <v>0.42628177800000006</v>
      </c>
      <c r="DR159" s="104">
        <f t="shared" si="882"/>
        <v>0.41924226240000001</v>
      </c>
      <c r="DS159" s="104">
        <f t="shared" si="882"/>
        <v>0.38326251599999994</v>
      </c>
      <c r="DT159" s="104">
        <f t="shared" si="882"/>
        <v>0.54857706637499981</v>
      </c>
      <c r="DU159" s="104">
        <f t="shared" si="882"/>
        <v>0.39577721039999997</v>
      </c>
      <c r="DV159" s="104">
        <f t="shared" si="882"/>
        <v>0.37856950560000002</v>
      </c>
      <c r="DW159" s="104">
        <f t="shared" si="882"/>
        <v>1.1970263181883873</v>
      </c>
      <c r="DX159" s="122">
        <f t="shared" si="882"/>
        <v>1.7101721028363108</v>
      </c>
      <c r="DZ159" s="189" t="str">
        <f t="shared" si="863"/>
        <v>-</v>
      </c>
      <c r="EA159" s="173">
        <f t="shared" si="863"/>
        <v>0</v>
      </c>
      <c r="EB159" s="173">
        <f t="shared" si="863"/>
        <v>0.21586482798306408</v>
      </c>
      <c r="EC159" s="159" t="str">
        <f t="shared" si="863"/>
        <v>JP</v>
      </c>
      <c r="ED159" s="104">
        <f t="shared" si="883"/>
        <v>0.55902299700748803</v>
      </c>
      <c r="EE159" s="104">
        <f t="shared" si="883"/>
        <v>0.56412309342105604</v>
      </c>
      <c r="EF159" s="104">
        <f t="shared" si="883"/>
        <v>0.54407158345612805</v>
      </c>
      <c r="EG159" s="104">
        <f t="shared" si="883"/>
        <v>0.19735444534000007</v>
      </c>
      <c r="EH159" s="104">
        <f t="shared" si="883"/>
        <v>0.55608137637311994</v>
      </c>
      <c r="EI159" s="104">
        <f t="shared" si="883"/>
        <v>0.53953509016742407</v>
      </c>
      <c r="EJ159" s="104">
        <f t="shared" si="883"/>
        <v>1.0265737052266497</v>
      </c>
      <c r="EK159" s="104">
        <f t="shared" si="883"/>
        <v>1.4834388475776665</v>
      </c>
      <c r="EL159" s="104">
        <f t="shared" si="883"/>
        <v>0.87894463994687988</v>
      </c>
      <c r="EM159" s="104">
        <f t="shared" si="883"/>
        <v>0.88022305769548814</v>
      </c>
      <c r="EN159" s="104">
        <f t="shared" si="883"/>
        <v>0.8501839872864001</v>
      </c>
      <c r="EO159" s="104">
        <f t="shared" si="883"/>
        <v>0.35767868890000004</v>
      </c>
      <c r="EP159" s="104">
        <f t="shared" si="883"/>
        <v>0.86410610893900808</v>
      </c>
      <c r="EQ159" s="104">
        <f t="shared" si="883"/>
        <v>0.84197806045267198</v>
      </c>
      <c r="ER159" s="104">
        <f t="shared" si="883"/>
        <v>1.6481530191715437</v>
      </c>
      <c r="ES159" s="122">
        <f t="shared" si="883"/>
        <v>2.1703656027101559</v>
      </c>
      <c r="EU159" s="189" t="str">
        <f t="shared" si="843"/>
        <v>-</v>
      </c>
      <c r="EV159" s="173">
        <f t="shared" si="843"/>
        <v>0</v>
      </c>
      <c r="EW159" s="173">
        <f t="shared" si="843"/>
        <v>1.4753449048443543E-2</v>
      </c>
      <c r="EX159" s="159" t="str">
        <f>EX151</f>
        <v>KR</v>
      </c>
      <c r="EY159" s="104" t="e">
        <f t="shared" ca="1" si="884"/>
        <v>#NAME?</v>
      </c>
      <c r="EZ159" s="104" t="e">
        <f t="shared" ca="1" si="866"/>
        <v>#NAME?</v>
      </c>
      <c r="FA159" s="104" t="e">
        <f t="shared" ca="1" si="866"/>
        <v>#NAME?</v>
      </c>
      <c r="FB159" s="104" t="e">
        <f t="shared" ca="1" si="866"/>
        <v>#NAME?</v>
      </c>
      <c r="FC159" s="104" t="e">
        <f t="shared" ca="1" si="866"/>
        <v>#NAME?</v>
      </c>
      <c r="FD159" s="104" t="e">
        <f t="shared" ca="1" si="866"/>
        <v>#NAME?</v>
      </c>
      <c r="FE159" s="104" t="e">
        <f t="shared" ca="1" si="866"/>
        <v>#NAME?</v>
      </c>
      <c r="FF159" s="104" t="e">
        <f t="shared" ca="1" si="866"/>
        <v>#NAME?</v>
      </c>
      <c r="FG159" s="104" t="e">
        <f t="shared" ca="1" si="866"/>
        <v>#NAME?</v>
      </c>
      <c r="FH159" s="104" t="e">
        <f t="shared" ca="1" si="866"/>
        <v>#NAME?</v>
      </c>
      <c r="FI159" s="104" t="e">
        <f t="shared" ca="1" si="866"/>
        <v>#NAME?</v>
      </c>
      <c r="FJ159" s="104" t="e">
        <f t="shared" ca="1" si="866"/>
        <v>#NAME?</v>
      </c>
      <c r="FK159" s="104" t="e">
        <f t="shared" ca="1" si="866"/>
        <v>#NAME?</v>
      </c>
      <c r="FL159" s="104" t="e">
        <f t="shared" ca="1" si="866"/>
        <v>#NAME?</v>
      </c>
      <c r="FM159" s="104" t="e">
        <f t="shared" ca="1" si="866"/>
        <v>#NAME?</v>
      </c>
      <c r="FN159" s="122" t="e">
        <f t="shared" ca="1" si="866"/>
        <v>#NAME?</v>
      </c>
      <c r="FP159" s="189">
        <f t="shared" si="885"/>
        <v>0.19</v>
      </c>
      <c r="FQ159" s="173">
        <f t="shared" si="885"/>
        <v>0</v>
      </c>
      <c r="FR159" s="173">
        <f t="shared" si="885"/>
        <v>0.54285714285714282</v>
      </c>
      <c r="FS159" s="159" t="str">
        <f t="shared" si="885"/>
        <v>JP</v>
      </c>
      <c r="FT159" s="104">
        <f t="shared" si="886"/>
        <v>0.54508446720000003</v>
      </c>
      <c r="FU159" s="104">
        <f t="shared" si="886"/>
        <v>0.53643233280000002</v>
      </c>
      <c r="FV159" s="104">
        <f t="shared" si="886"/>
        <v>0.49144123392000005</v>
      </c>
      <c r="FW159" s="104">
        <f t="shared" si="886"/>
        <v>0.7541416646400001</v>
      </c>
      <c r="FX159" s="104">
        <f t="shared" si="886"/>
        <v>0.50701507583999994</v>
      </c>
      <c r="FY159" s="104">
        <f t="shared" si="886"/>
        <v>0.48624995328000004</v>
      </c>
      <c r="FZ159" s="104">
        <f t="shared" si="886"/>
        <v>1.5704812792287817</v>
      </c>
      <c r="GA159" s="104">
        <f t="shared" si="886"/>
        <v>3.2728890045845036</v>
      </c>
      <c r="GB159" s="104">
        <f t="shared" si="886"/>
        <v>1.00710844416</v>
      </c>
      <c r="GC159" s="104">
        <f t="shared" si="886"/>
        <v>0.99153460224000001</v>
      </c>
      <c r="GD159" s="104">
        <f t="shared" si="886"/>
        <v>0.90847411200000006</v>
      </c>
      <c r="GE159" s="104">
        <f t="shared" si="886"/>
        <v>0.35193277683200003</v>
      </c>
      <c r="GF159" s="104">
        <f t="shared" si="886"/>
        <v>0.93789136896000014</v>
      </c>
      <c r="GG159" s="104">
        <f t="shared" si="886"/>
        <v>0.89809155072000013</v>
      </c>
      <c r="GH159" s="104">
        <f t="shared" si="886"/>
        <v>2.2042562141153237</v>
      </c>
      <c r="GI159" s="122">
        <f t="shared" si="886"/>
        <v>3.142234029756664</v>
      </c>
      <c r="GK159" s="189" t="str">
        <f t="shared" si="870"/>
        <v>-</v>
      </c>
      <c r="GL159" s="173">
        <f t="shared" si="870"/>
        <v>0</v>
      </c>
      <c r="GM159" s="173">
        <f t="shared" si="870"/>
        <v>0.21586482798306408</v>
      </c>
      <c r="GN159" s="159" t="str">
        <f t="shared" si="870"/>
        <v>JP</v>
      </c>
      <c r="GO159" s="104">
        <f t="shared" si="891"/>
        <v>0.71071104000000007</v>
      </c>
      <c r="GP159" s="104">
        <f t="shared" si="887"/>
        <v>0.71457359999999992</v>
      </c>
      <c r="GQ159" s="104">
        <f t="shared" si="887"/>
        <v>0.69139823999999983</v>
      </c>
      <c r="GR159" s="104">
        <f t="shared" si="887"/>
        <v>5.0245468000000001E-2</v>
      </c>
      <c r="GS159" s="104">
        <f t="shared" si="887"/>
        <v>0.69912336000000008</v>
      </c>
      <c r="GT159" s="104">
        <f t="shared" si="887"/>
        <v>0.69139823999999983</v>
      </c>
      <c r="GU159" s="104">
        <f t="shared" si="887"/>
        <v>1.0365344829339571</v>
      </c>
      <c r="GV159" s="104">
        <f t="shared" si="887"/>
        <v>0.98748959126660918</v>
      </c>
      <c r="GW159" s="104">
        <f t="shared" si="887"/>
        <v>1.0506163199999998</v>
      </c>
      <c r="GX159" s="104">
        <f t="shared" si="887"/>
        <v>1.05447888</v>
      </c>
      <c r="GY159" s="104">
        <f t="shared" si="887"/>
        <v>1.0274409600000001</v>
      </c>
      <c r="GZ159" s="104">
        <f t="shared" si="887"/>
        <v>0.17944809999999997</v>
      </c>
      <c r="HA159" s="104">
        <f t="shared" si="887"/>
        <v>1.0390286399999999</v>
      </c>
      <c r="HB159" s="104">
        <f t="shared" si="887"/>
        <v>1.0235783999999999</v>
      </c>
      <c r="HC159" s="104">
        <f t="shared" si="887"/>
        <v>1.4694270200498687</v>
      </c>
      <c r="HD159" s="122">
        <f t="shared" si="887"/>
        <v>1.2952747704970931</v>
      </c>
      <c r="HF159" s="189" t="str">
        <f t="shared" si="846"/>
        <v>-</v>
      </c>
      <c r="HG159" s="173">
        <f t="shared" si="846"/>
        <v>0</v>
      </c>
      <c r="HH159" s="173">
        <f t="shared" si="846"/>
        <v>1.4753449048443543E-2</v>
      </c>
      <c r="HI159" s="159" t="str">
        <f>HI151</f>
        <v>KR</v>
      </c>
      <c r="HJ159" s="104" t="e">
        <f t="shared" ca="1" si="888"/>
        <v>#NAME?</v>
      </c>
      <c r="HK159" s="104" t="e">
        <f t="shared" ca="1" si="873"/>
        <v>#NAME?</v>
      </c>
      <c r="HL159" s="104" t="e">
        <f t="shared" ca="1" si="873"/>
        <v>#NAME?</v>
      </c>
      <c r="HM159" s="104" t="e">
        <f t="shared" ca="1" si="873"/>
        <v>#NAME?</v>
      </c>
      <c r="HN159" s="104" t="e">
        <f t="shared" ca="1" si="873"/>
        <v>#NAME?</v>
      </c>
      <c r="HO159" s="104" t="e">
        <f t="shared" ca="1" si="873"/>
        <v>#NAME?</v>
      </c>
      <c r="HP159" s="104" t="e">
        <f t="shared" ca="1" si="873"/>
        <v>#NAME?</v>
      </c>
      <c r="HQ159" s="104" t="e">
        <f t="shared" ca="1" si="873"/>
        <v>#NAME?</v>
      </c>
      <c r="HR159" s="104" t="e">
        <f t="shared" ca="1" si="873"/>
        <v>#NAME?</v>
      </c>
      <c r="HS159" s="104" t="e">
        <f t="shared" ca="1" si="873"/>
        <v>#NAME?</v>
      </c>
      <c r="HT159" s="104" t="e">
        <f t="shared" ca="1" si="873"/>
        <v>#NAME?</v>
      </c>
      <c r="HU159" s="104" t="e">
        <f t="shared" ca="1" si="873"/>
        <v>#NAME?</v>
      </c>
      <c r="HV159" s="104" t="e">
        <f t="shared" ca="1" si="873"/>
        <v>#NAME?</v>
      </c>
      <c r="HW159" s="104" t="e">
        <f t="shared" ca="1" si="873"/>
        <v>#NAME?</v>
      </c>
      <c r="HX159" s="104" t="e">
        <f t="shared" ca="1" si="873"/>
        <v>#NAME?</v>
      </c>
      <c r="HY159" s="122" t="e">
        <f t="shared" ca="1" si="873"/>
        <v>#NAME?</v>
      </c>
      <c r="IA159" s="189" t="str">
        <f t="shared" si="849"/>
        <v>-</v>
      </c>
      <c r="IB159" s="173">
        <f t="shared" si="849"/>
        <v>0</v>
      </c>
      <c r="IC159" s="173">
        <f t="shared" si="849"/>
        <v>1.4753449048443543E-2</v>
      </c>
      <c r="ID159" s="159" t="str">
        <f>ID151</f>
        <v>KR</v>
      </c>
      <c r="IE159" s="104" t="e">
        <f t="shared" ca="1" si="889"/>
        <v>#NAME?</v>
      </c>
      <c r="IF159" s="104" t="e">
        <f t="shared" ca="1" si="874"/>
        <v>#NAME?</v>
      </c>
      <c r="IG159" s="104" t="e">
        <f t="shared" ca="1" si="874"/>
        <v>#NAME?</v>
      </c>
      <c r="IH159" s="104" t="e">
        <f t="shared" ca="1" si="874"/>
        <v>#NAME?</v>
      </c>
      <c r="II159" s="104" t="e">
        <f t="shared" ca="1" si="874"/>
        <v>#NAME?</v>
      </c>
      <c r="IJ159" s="104" t="e">
        <f t="shared" ca="1" si="874"/>
        <v>#NAME?</v>
      </c>
      <c r="IK159" s="104" t="e">
        <f t="shared" ca="1" si="874"/>
        <v>#NAME?</v>
      </c>
      <c r="IL159" s="104" t="e">
        <f t="shared" ca="1" si="874"/>
        <v>#NAME?</v>
      </c>
      <c r="IM159" s="104" t="e">
        <f t="shared" ca="1" si="874"/>
        <v>#NAME?</v>
      </c>
      <c r="IN159" s="104" t="e">
        <f t="shared" ca="1" si="874"/>
        <v>#NAME?</v>
      </c>
      <c r="IO159" s="104" t="e">
        <f t="shared" ca="1" si="874"/>
        <v>#NAME?</v>
      </c>
      <c r="IP159" s="104" t="e">
        <f t="shared" ca="1" si="874"/>
        <v>#NAME?</v>
      </c>
      <c r="IQ159" s="104" t="e">
        <f t="shared" ca="1" si="874"/>
        <v>#NAME?</v>
      </c>
      <c r="IR159" s="104" t="e">
        <f t="shared" ca="1" si="874"/>
        <v>#NAME?</v>
      </c>
      <c r="IS159" s="104" t="e">
        <f t="shared" ca="1" si="874"/>
        <v>#NAME?</v>
      </c>
      <c r="IT159" s="104" t="e">
        <f t="shared" ca="1" si="874"/>
        <v>#NAME?</v>
      </c>
    </row>
    <row r="160" spans="4:254" x14ac:dyDescent="0.2">
      <c r="D160" s="190">
        <f t="shared" si="852"/>
        <v>0.1</v>
      </c>
      <c r="E160" s="183">
        <f t="shared" si="852"/>
        <v>0</v>
      </c>
      <c r="F160" s="183">
        <f t="shared" si="852"/>
        <v>0.17241379310344829</v>
      </c>
      <c r="G160" s="181" t="str">
        <f t="shared" si="852"/>
        <v>RER</v>
      </c>
      <c r="H160" s="128">
        <f t="shared" si="853"/>
        <v>303.57841044332127</v>
      </c>
      <c r="I160" s="128">
        <f t="shared" si="853"/>
        <v>279.79454240230552</v>
      </c>
      <c r="J160" s="128">
        <f t="shared" si="853"/>
        <v>278.55381590643117</v>
      </c>
      <c r="K160" s="128">
        <f t="shared" si="853"/>
        <v>413.31360463817879</v>
      </c>
      <c r="L160" s="128">
        <f t="shared" si="853"/>
        <v>269.43647924098906</v>
      </c>
      <c r="M160" s="128">
        <f t="shared" si="853"/>
        <v>272.01993405355933</v>
      </c>
      <c r="N160" s="128">
        <f t="shared" si="853"/>
        <v>217.43559572979129</v>
      </c>
      <c r="O160" s="128">
        <f t="shared" si="853"/>
        <v>190.55340772615034</v>
      </c>
      <c r="P160" s="128">
        <f t="shared" si="853"/>
        <v>595.53053508644757</v>
      </c>
      <c r="Q160" s="128">
        <f t="shared" si="853"/>
        <v>548.6763682639878</v>
      </c>
      <c r="R160" s="128">
        <f t="shared" si="853"/>
        <v>546.51008611570467</v>
      </c>
      <c r="S160" s="128">
        <f t="shared" si="853"/>
        <v>805.02339301348297</v>
      </c>
      <c r="T160" s="128">
        <f t="shared" si="853"/>
        <v>528.41230218493695</v>
      </c>
      <c r="U160" s="128">
        <f t="shared" si="853"/>
        <v>533.61262110211453</v>
      </c>
      <c r="V160" s="128">
        <f t="shared" si="853"/>
        <v>401.46183908150914</v>
      </c>
      <c r="W160" s="129">
        <f t="shared" si="853"/>
        <v>242.20256062902382</v>
      </c>
      <c r="Y160" s="224">
        <f t="shared" si="875"/>
        <v>0</v>
      </c>
      <c r="Z160" s="225">
        <f t="shared" si="875"/>
        <v>0</v>
      </c>
      <c r="AA160" s="225">
        <f t="shared" si="875"/>
        <v>0</v>
      </c>
      <c r="AB160" s="181" t="str">
        <f t="shared" si="876"/>
        <v>RER</v>
      </c>
      <c r="AC160" s="128">
        <f t="shared" si="855"/>
        <v>211.82141597933168</v>
      </c>
      <c r="AD160" s="128">
        <f t="shared" si="855"/>
        <v>216.76717383063337</v>
      </c>
      <c r="AE160" s="128">
        <f t="shared" si="855"/>
        <v>211.47608807579749</v>
      </c>
      <c r="AF160" s="128">
        <f t="shared" si="855"/>
        <v>251.80346882422498</v>
      </c>
      <c r="AG160" s="128">
        <f t="shared" si="855"/>
        <v>214.77385129156858</v>
      </c>
      <c r="AH160" s="128">
        <f t="shared" si="855"/>
        <v>211.16742169626863</v>
      </c>
      <c r="AI160" s="128">
        <f t="shared" si="855"/>
        <v>168.59604916956346</v>
      </c>
      <c r="AJ160" s="128">
        <f t="shared" si="855"/>
        <v>326.51571050391266</v>
      </c>
      <c r="AK160" s="128">
        <f t="shared" si="855"/>
        <v>406.6011364452113</v>
      </c>
      <c r="AL160" s="128">
        <f t="shared" si="855"/>
        <v>416.3146663619176</v>
      </c>
      <c r="AM160" s="128">
        <f t="shared" si="855"/>
        <v>406.2108686090254</v>
      </c>
      <c r="AN160" s="128">
        <f t="shared" si="855"/>
        <v>133.77301289230192</v>
      </c>
      <c r="AO160" s="128">
        <f t="shared" si="855"/>
        <v>412.61480901189435</v>
      </c>
      <c r="AP160" s="128">
        <f t="shared" si="855"/>
        <v>405.54918723221925</v>
      </c>
      <c r="AQ160" s="128">
        <f t="shared" si="855"/>
        <v>260.90858696345913</v>
      </c>
      <c r="AR160" s="129">
        <f t="shared" si="855"/>
        <v>376.9829573599261</v>
      </c>
      <c r="AT160" s="224">
        <f t="shared" si="877"/>
        <v>0.17</v>
      </c>
      <c r="AU160" s="225">
        <f t="shared" si="877"/>
        <v>0</v>
      </c>
      <c r="AV160" s="225">
        <f t="shared" si="877"/>
        <v>0.48571428571428577</v>
      </c>
      <c r="AW160" s="181" t="str">
        <f t="shared" si="878"/>
        <v>RER</v>
      </c>
      <c r="AX160" s="128">
        <f t="shared" si="857"/>
        <v>69.006449216511626</v>
      </c>
      <c r="AY160" s="128">
        <f t="shared" si="857"/>
        <v>68.119476861543589</v>
      </c>
      <c r="AZ160" s="128">
        <f t="shared" si="857"/>
        <v>65.990743209620376</v>
      </c>
      <c r="BA160" s="128">
        <f t="shared" si="857"/>
        <v>115.88293817657126</v>
      </c>
      <c r="BB160" s="128">
        <f t="shared" si="857"/>
        <v>66.168137680613981</v>
      </c>
      <c r="BC160" s="128">
        <f t="shared" si="857"/>
        <v>65.635954267633167</v>
      </c>
      <c r="BD160" s="128">
        <f t="shared" si="857"/>
        <v>223.84702828627721</v>
      </c>
      <c r="BE160" s="128">
        <f t="shared" si="857"/>
        <v>241.20550464403848</v>
      </c>
      <c r="BF160" s="128">
        <f t="shared" si="857"/>
        <v>134.46500901315122</v>
      </c>
      <c r="BG160" s="128">
        <f t="shared" si="857"/>
        <v>132.69106430321514</v>
      </c>
      <c r="BH160" s="128">
        <f t="shared" si="857"/>
        <v>128.61099147036228</v>
      </c>
      <c r="BI160" s="128">
        <f t="shared" si="857"/>
        <v>223.16594022809844</v>
      </c>
      <c r="BJ160" s="128">
        <f t="shared" si="857"/>
        <v>128.96578041234949</v>
      </c>
      <c r="BK160" s="128">
        <f t="shared" si="857"/>
        <v>127.72401911539424</v>
      </c>
      <c r="BL160" s="128">
        <f t="shared" si="857"/>
        <v>430.48283552291866</v>
      </c>
      <c r="BM160" s="129">
        <f t="shared" si="857"/>
        <v>365.40673696805169</v>
      </c>
      <c r="BO160" s="224">
        <f t="shared" si="879"/>
        <v>0.02</v>
      </c>
      <c r="BP160" s="225">
        <f t="shared" si="879"/>
        <v>0</v>
      </c>
      <c r="BQ160" s="225">
        <f t="shared" si="879"/>
        <v>3.5087719298245612E-2</v>
      </c>
      <c r="BR160" s="181" t="str">
        <f t="shared" si="880"/>
        <v>RER</v>
      </c>
      <c r="BS160" s="128">
        <f t="shared" si="859"/>
        <v>5.4781630073712089</v>
      </c>
      <c r="BT160" s="128">
        <f t="shared" si="859"/>
        <v>6.5979656055183282</v>
      </c>
      <c r="BU160" s="128">
        <f t="shared" si="859"/>
        <v>4.9193704237413574</v>
      </c>
      <c r="BV160" s="128">
        <f t="shared" si="859"/>
        <v>8.4991354126200829</v>
      </c>
      <c r="BW160" s="128">
        <f t="shared" si="859"/>
        <v>6.219893639213212</v>
      </c>
      <c r="BX160" s="128">
        <f t="shared" si="859"/>
        <v>4.8594997897810162</v>
      </c>
      <c r="BY160" s="128">
        <f t="shared" si="859"/>
        <v>35.227090675483801</v>
      </c>
      <c r="BZ160" s="128">
        <f t="shared" si="859"/>
        <v>49.23312413307859</v>
      </c>
      <c r="CA160" s="128">
        <f t="shared" si="859"/>
        <v>10.417490309099344</v>
      </c>
      <c r="CB160" s="128">
        <f t="shared" si="859"/>
        <v>12.549550107353712</v>
      </c>
      <c r="CC160" s="128">
        <f t="shared" si="859"/>
        <v>9.3597757757999851</v>
      </c>
      <c r="CD160" s="128">
        <f t="shared" si="859"/>
        <v>14.165225687700138</v>
      </c>
      <c r="CE160" s="128">
        <f t="shared" si="859"/>
        <v>11.829993784385909</v>
      </c>
      <c r="CF160" s="128">
        <f t="shared" si="859"/>
        <v>9.2400345078793045</v>
      </c>
      <c r="CG160" s="128">
        <f t="shared" si="859"/>
        <v>49.492944826239395</v>
      </c>
      <c r="CH160" s="129">
        <f t="shared" si="859"/>
        <v>64.578324800905264</v>
      </c>
      <c r="CJ160" s="222">
        <f t="shared" si="892"/>
        <v>2.6607649312808002E-2</v>
      </c>
      <c r="CK160" s="223">
        <f t="shared" si="892"/>
        <v>0</v>
      </c>
      <c r="CL160" s="223">
        <f t="shared" si="892"/>
        <v>2.6607649312808002E-2</v>
      </c>
      <c r="CM160" s="159" t="str">
        <f t="shared" si="892"/>
        <v>Hungary</v>
      </c>
      <c r="CN160" s="104" t="e">
        <f t="shared" ca="1" si="893"/>
        <v>#NAME?</v>
      </c>
      <c r="CO160" s="104" t="e">
        <f t="shared" ca="1" si="893"/>
        <v>#NAME?</v>
      </c>
      <c r="CP160" s="104" t="e">
        <f t="shared" ca="1" si="893"/>
        <v>#NAME?</v>
      </c>
      <c r="CQ160" s="104" t="e">
        <f t="shared" ca="1" si="893"/>
        <v>#NAME?</v>
      </c>
      <c r="CR160" s="104" t="e">
        <f t="shared" ca="1" si="893"/>
        <v>#NAME?</v>
      </c>
      <c r="CS160" s="104" t="e">
        <f t="shared" ca="1" si="893"/>
        <v>#NAME?</v>
      </c>
      <c r="CT160" s="104" t="e">
        <f t="shared" ca="1" si="893"/>
        <v>#NAME?</v>
      </c>
      <c r="CU160" s="104" t="e">
        <f t="shared" ca="1" si="893"/>
        <v>#NAME?</v>
      </c>
      <c r="CV160" s="104" t="e">
        <f t="shared" ca="1" si="893"/>
        <v>#NAME?</v>
      </c>
      <c r="CW160" s="104" t="e">
        <f t="shared" ca="1" si="893"/>
        <v>#NAME?</v>
      </c>
      <c r="CX160" s="104" t="e">
        <f t="shared" ca="1" si="893"/>
        <v>#NAME?</v>
      </c>
      <c r="CY160" s="104" t="e">
        <f t="shared" ca="1" si="893"/>
        <v>#NAME?</v>
      </c>
      <c r="CZ160" s="104" t="e">
        <f t="shared" ca="1" si="893"/>
        <v>#NAME?</v>
      </c>
      <c r="DA160" s="104" t="e">
        <f t="shared" ca="1" si="893"/>
        <v>#NAME?</v>
      </c>
      <c r="DB160" s="104" t="e">
        <f t="shared" ca="1" si="893"/>
        <v>#NAME?</v>
      </c>
      <c r="DC160" s="122" t="e">
        <f t="shared" ca="1" si="893"/>
        <v>#NAME?</v>
      </c>
      <c r="DE160" s="189">
        <f t="shared" si="881"/>
        <v>0.15</v>
      </c>
      <c r="DF160" s="173">
        <f t="shared" si="881"/>
        <v>0</v>
      </c>
      <c r="DG160" s="173">
        <f t="shared" si="881"/>
        <v>0.25862068965517243</v>
      </c>
      <c r="DH160" s="159" t="str">
        <f t="shared" si="881"/>
        <v>KR</v>
      </c>
      <c r="DI160" s="104">
        <f t="shared" si="882"/>
        <v>0.45365767199999996</v>
      </c>
      <c r="DJ160" s="104">
        <f t="shared" si="882"/>
        <v>0.44740032479999986</v>
      </c>
      <c r="DK160" s="104">
        <f t="shared" si="882"/>
        <v>0.40829190479999994</v>
      </c>
      <c r="DL160" s="104">
        <f t="shared" si="882"/>
        <v>0.65829247964999993</v>
      </c>
      <c r="DM160" s="104">
        <f t="shared" si="882"/>
        <v>0.42237093600000003</v>
      </c>
      <c r="DN160" s="104">
        <f t="shared" si="882"/>
        <v>0.40359889440000002</v>
      </c>
      <c r="DO160" s="104">
        <f t="shared" si="882"/>
        <v>1.70659096250225</v>
      </c>
      <c r="DP160" s="104">
        <f t="shared" si="882"/>
        <v>3.5620322486680727</v>
      </c>
      <c r="DQ160" s="104">
        <f t="shared" si="882"/>
        <v>0.85256355600000011</v>
      </c>
      <c r="DR160" s="104">
        <f t="shared" si="882"/>
        <v>0.83848452480000002</v>
      </c>
      <c r="DS160" s="104">
        <f t="shared" si="882"/>
        <v>0.76652503199999988</v>
      </c>
      <c r="DT160" s="104">
        <f t="shared" si="882"/>
        <v>1.0971541327499996</v>
      </c>
      <c r="DU160" s="104">
        <f t="shared" si="882"/>
        <v>0.79155442079999994</v>
      </c>
      <c r="DV160" s="104">
        <f t="shared" si="882"/>
        <v>0.75713901120000004</v>
      </c>
      <c r="DW160" s="104">
        <f t="shared" si="882"/>
        <v>2.3940526363767747</v>
      </c>
      <c r="DX160" s="122">
        <f t="shared" si="882"/>
        <v>3.4203442056726217</v>
      </c>
      <c r="DZ160" s="189" t="str">
        <f t="shared" si="863"/>
        <v>-</v>
      </c>
      <c r="EA160" s="173">
        <f t="shared" si="863"/>
        <v>0</v>
      </c>
      <c r="EB160" s="173">
        <f t="shared" si="863"/>
        <v>2.6977917967250645E-2</v>
      </c>
      <c r="EC160" s="159" t="str">
        <f t="shared" si="863"/>
        <v>KR</v>
      </c>
      <c r="ED160" s="104">
        <f t="shared" si="883"/>
        <v>0.55902299700748803</v>
      </c>
      <c r="EE160" s="104">
        <f t="shared" si="883"/>
        <v>0.56412309342105604</v>
      </c>
      <c r="EF160" s="104">
        <f t="shared" si="883"/>
        <v>0.54407158345612805</v>
      </c>
      <c r="EG160" s="104">
        <f t="shared" si="883"/>
        <v>0.19735444534000007</v>
      </c>
      <c r="EH160" s="104">
        <f t="shared" si="883"/>
        <v>0.55608137637311994</v>
      </c>
      <c r="EI160" s="104">
        <f t="shared" si="883"/>
        <v>0.53953509016742407</v>
      </c>
      <c r="EJ160" s="104">
        <f t="shared" si="883"/>
        <v>1.0265737052266497</v>
      </c>
      <c r="EK160" s="104">
        <f t="shared" si="883"/>
        <v>1.4834388475776665</v>
      </c>
      <c r="EL160" s="104">
        <f t="shared" si="883"/>
        <v>0.87894463994687988</v>
      </c>
      <c r="EM160" s="104">
        <f t="shared" si="883"/>
        <v>0.88022305769548814</v>
      </c>
      <c r="EN160" s="104">
        <f t="shared" si="883"/>
        <v>0.8501839872864001</v>
      </c>
      <c r="EO160" s="104">
        <f t="shared" si="883"/>
        <v>0.35767868890000004</v>
      </c>
      <c r="EP160" s="104">
        <f t="shared" si="883"/>
        <v>0.86410610893900808</v>
      </c>
      <c r="EQ160" s="104">
        <f t="shared" si="883"/>
        <v>0.84197806045267198</v>
      </c>
      <c r="ER160" s="104">
        <f t="shared" si="883"/>
        <v>1.6481530191715437</v>
      </c>
      <c r="ES160" s="122">
        <f t="shared" si="883"/>
        <v>2.1703656027101559</v>
      </c>
      <c r="EU160" s="190" t="str">
        <f t="shared" si="843"/>
        <v>-</v>
      </c>
      <c r="EV160" s="183">
        <f t="shared" si="843"/>
        <v>0</v>
      </c>
      <c r="EW160" s="183">
        <f t="shared" si="843"/>
        <v>7.8815094243385508E-2</v>
      </c>
      <c r="EX160" s="181" t="str">
        <f>EX152</f>
        <v>RER</v>
      </c>
      <c r="EY160" s="128" t="e">
        <f t="shared" ca="1" si="884"/>
        <v>#NAME?</v>
      </c>
      <c r="EZ160" s="128" t="e">
        <f t="shared" ca="1" si="866"/>
        <v>#NAME?</v>
      </c>
      <c r="FA160" s="128" t="e">
        <f t="shared" ca="1" si="866"/>
        <v>#NAME?</v>
      </c>
      <c r="FB160" s="128" t="e">
        <f t="shared" ca="1" si="866"/>
        <v>#NAME?</v>
      </c>
      <c r="FC160" s="128" t="e">
        <f t="shared" ca="1" si="866"/>
        <v>#NAME?</v>
      </c>
      <c r="FD160" s="128" t="e">
        <f t="shared" ca="1" si="866"/>
        <v>#NAME?</v>
      </c>
      <c r="FE160" s="128" t="e">
        <f t="shared" ca="1" si="866"/>
        <v>#NAME?</v>
      </c>
      <c r="FF160" s="128" t="e">
        <f t="shared" ca="1" si="866"/>
        <v>#NAME?</v>
      </c>
      <c r="FG160" s="128" t="e">
        <f t="shared" ca="1" si="866"/>
        <v>#NAME?</v>
      </c>
      <c r="FH160" s="128" t="e">
        <f t="shared" ca="1" si="866"/>
        <v>#NAME?</v>
      </c>
      <c r="FI160" s="128" t="e">
        <f t="shared" ca="1" si="866"/>
        <v>#NAME?</v>
      </c>
      <c r="FJ160" s="128" t="e">
        <f t="shared" ca="1" si="866"/>
        <v>#NAME?</v>
      </c>
      <c r="FK160" s="128" t="e">
        <f t="shared" ca="1" si="866"/>
        <v>#NAME?</v>
      </c>
      <c r="FL160" s="128" t="e">
        <f t="shared" ca="1" si="866"/>
        <v>#NAME?</v>
      </c>
      <c r="FM160" s="128" t="e">
        <f t="shared" ca="1" si="866"/>
        <v>#NAME?</v>
      </c>
      <c r="FN160" s="129" t="e">
        <f t="shared" ca="1" si="866"/>
        <v>#NAME?</v>
      </c>
      <c r="FP160" s="189">
        <f t="shared" si="885"/>
        <v>0.06</v>
      </c>
      <c r="FQ160" s="173">
        <f t="shared" si="885"/>
        <v>0</v>
      </c>
      <c r="FR160" s="173">
        <f t="shared" si="885"/>
        <v>0.1714285714285714</v>
      </c>
      <c r="FS160" s="159" t="str">
        <f t="shared" si="885"/>
        <v>KR</v>
      </c>
      <c r="FT160" s="104">
        <f t="shared" si="886"/>
        <v>1.0901689344000001</v>
      </c>
      <c r="FU160" s="104">
        <f t="shared" si="886"/>
        <v>1.0728646656</v>
      </c>
      <c r="FV160" s="104">
        <f t="shared" si="886"/>
        <v>0.98288246784000011</v>
      </c>
      <c r="FW160" s="104">
        <f t="shared" si="886"/>
        <v>1.5082833292800002</v>
      </c>
      <c r="FX160" s="104">
        <f t="shared" si="886"/>
        <v>1.0140301516799999</v>
      </c>
      <c r="FY160" s="104">
        <f t="shared" si="886"/>
        <v>0.97249990656000007</v>
      </c>
      <c r="FZ160" s="104">
        <f t="shared" si="886"/>
        <v>3.1409625584575633</v>
      </c>
      <c r="GA160" s="104">
        <f t="shared" si="886"/>
        <v>6.5457780091690072</v>
      </c>
      <c r="GB160" s="104">
        <f t="shared" si="886"/>
        <v>2.01421688832</v>
      </c>
      <c r="GC160" s="104">
        <f t="shared" si="886"/>
        <v>1.98306920448</v>
      </c>
      <c r="GD160" s="104">
        <f t="shared" si="886"/>
        <v>1.8169482240000001</v>
      </c>
      <c r="GE160" s="104">
        <f t="shared" si="886"/>
        <v>0.70386555366400005</v>
      </c>
      <c r="GF160" s="104">
        <f t="shared" si="886"/>
        <v>1.8757827379200003</v>
      </c>
      <c r="GG160" s="104">
        <f t="shared" si="886"/>
        <v>1.7961831014400003</v>
      </c>
      <c r="GH160" s="104">
        <f t="shared" si="886"/>
        <v>4.4085124282306474</v>
      </c>
      <c r="GI160" s="122">
        <f t="shared" si="886"/>
        <v>6.284468059513328</v>
      </c>
      <c r="GK160" s="189" t="str">
        <f t="shared" si="870"/>
        <v>-</v>
      </c>
      <c r="GL160" s="173">
        <f t="shared" si="870"/>
        <v>0</v>
      </c>
      <c r="GM160" s="173">
        <f t="shared" si="870"/>
        <v>2.6977917967250645E-2</v>
      </c>
      <c r="GN160" s="159" t="str">
        <f t="shared" si="870"/>
        <v>KR</v>
      </c>
      <c r="GO160" s="104">
        <f t="shared" si="891"/>
        <v>0.71071104000000007</v>
      </c>
      <c r="GP160" s="104">
        <f t="shared" si="887"/>
        <v>0.71457359999999992</v>
      </c>
      <c r="GQ160" s="104">
        <f t="shared" si="887"/>
        <v>0.69139823999999983</v>
      </c>
      <c r="GR160" s="104">
        <f t="shared" si="887"/>
        <v>5.0245468000000001E-2</v>
      </c>
      <c r="GS160" s="104">
        <f t="shared" si="887"/>
        <v>0.69912336000000008</v>
      </c>
      <c r="GT160" s="104">
        <f t="shared" si="887"/>
        <v>0.69139823999999983</v>
      </c>
      <c r="GU160" s="104">
        <f t="shared" si="887"/>
        <v>1.0365344829339571</v>
      </c>
      <c r="GV160" s="104">
        <f t="shared" si="887"/>
        <v>0.98748959126660918</v>
      </c>
      <c r="GW160" s="104">
        <f t="shared" si="887"/>
        <v>1.0506163199999998</v>
      </c>
      <c r="GX160" s="104">
        <f t="shared" si="887"/>
        <v>1.05447888</v>
      </c>
      <c r="GY160" s="104">
        <f t="shared" si="887"/>
        <v>1.0274409600000001</v>
      </c>
      <c r="GZ160" s="104">
        <f t="shared" si="887"/>
        <v>0.17944809999999997</v>
      </c>
      <c r="HA160" s="104">
        <f t="shared" si="887"/>
        <v>1.0390286399999999</v>
      </c>
      <c r="HB160" s="104">
        <f t="shared" si="887"/>
        <v>1.0235783999999999</v>
      </c>
      <c r="HC160" s="104">
        <f t="shared" si="887"/>
        <v>1.4694270200498687</v>
      </c>
      <c r="HD160" s="122">
        <f t="shared" si="887"/>
        <v>1.2952747704970931</v>
      </c>
      <c r="HF160" s="190" t="str">
        <f t="shared" si="846"/>
        <v>-</v>
      </c>
      <c r="HG160" s="183">
        <f t="shared" si="846"/>
        <v>0</v>
      </c>
      <c r="HH160" s="183">
        <f t="shared" si="846"/>
        <v>7.8815094243385508E-2</v>
      </c>
      <c r="HI160" s="181" t="str">
        <f>HI152</f>
        <v>RER</v>
      </c>
      <c r="HJ160" s="128" t="e">
        <f t="shared" ca="1" si="888"/>
        <v>#NAME?</v>
      </c>
      <c r="HK160" s="128" t="e">
        <f t="shared" ca="1" si="873"/>
        <v>#NAME?</v>
      </c>
      <c r="HL160" s="128" t="e">
        <f t="shared" ca="1" si="873"/>
        <v>#NAME?</v>
      </c>
      <c r="HM160" s="128" t="e">
        <f t="shared" ca="1" si="873"/>
        <v>#NAME?</v>
      </c>
      <c r="HN160" s="128" t="e">
        <f t="shared" ca="1" si="873"/>
        <v>#NAME?</v>
      </c>
      <c r="HO160" s="128" t="e">
        <f t="shared" ca="1" si="873"/>
        <v>#NAME?</v>
      </c>
      <c r="HP160" s="128" t="e">
        <f t="shared" ca="1" si="873"/>
        <v>#NAME?</v>
      </c>
      <c r="HQ160" s="128" t="e">
        <f t="shared" ca="1" si="873"/>
        <v>#NAME?</v>
      </c>
      <c r="HR160" s="128" t="e">
        <f t="shared" ca="1" si="873"/>
        <v>#NAME?</v>
      </c>
      <c r="HS160" s="128" t="e">
        <f t="shared" ca="1" si="873"/>
        <v>#NAME?</v>
      </c>
      <c r="HT160" s="128" t="e">
        <f t="shared" ca="1" si="873"/>
        <v>#NAME?</v>
      </c>
      <c r="HU160" s="128" t="e">
        <f t="shared" ca="1" si="873"/>
        <v>#NAME?</v>
      </c>
      <c r="HV160" s="128" t="e">
        <f t="shared" ca="1" si="873"/>
        <v>#NAME?</v>
      </c>
      <c r="HW160" s="128" t="e">
        <f t="shared" ca="1" si="873"/>
        <v>#NAME?</v>
      </c>
      <c r="HX160" s="128" t="e">
        <f t="shared" ca="1" si="873"/>
        <v>#NAME?</v>
      </c>
      <c r="HY160" s="129" t="e">
        <f t="shared" ca="1" si="873"/>
        <v>#NAME?</v>
      </c>
      <c r="IA160" s="190" t="str">
        <f t="shared" si="849"/>
        <v>-</v>
      </c>
      <c r="IB160" s="183">
        <f t="shared" si="849"/>
        <v>0</v>
      </c>
      <c r="IC160" s="183">
        <f t="shared" si="849"/>
        <v>7.8815094243385508E-2</v>
      </c>
      <c r="ID160" s="181" t="str">
        <f>ID152</f>
        <v>RER</v>
      </c>
      <c r="IE160" s="104" t="e">
        <f t="shared" ca="1" si="889"/>
        <v>#NAME?</v>
      </c>
      <c r="IF160" s="104" t="e">
        <f t="shared" ca="1" si="874"/>
        <v>#NAME?</v>
      </c>
      <c r="IG160" s="104" t="e">
        <f t="shared" ca="1" si="874"/>
        <v>#NAME?</v>
      </c>
      <c r="IH160" s="104" t="e">
        <f t="shared" ca="1" si="874"/>
        <v>#NAME?</v>
      </c>
      <c r="II160" s="104" t="e">
        <f t="shared" ca="1" si="874"/>
        <v>#NAME?</v>
      </c>
      <c r="IJ160" s="104" t="e">
        <f t="shared" ca="1" si="874"/>
        <v>#NAME?</v>
      </c>
      <c r="IK160" s="104" t="e">
        <f t="shared" ca="1" si="874"/>
        <v>#NAME?</v>
      </c>
      <c r="IL160" s="104" t="e">
        <f t="shared" ca="1" si="874"/>
        <v>#NAME?</v>
      </c>
      <c r="IM160" s="104" t="e">
        <f t="shared" ca="1" si="874"/>
        <v>#NAME?</v>
      </c>
      <c r="IN160" s="104" t="e">
        <f t="shared" ca="1" si="874"/>
        <v>#NAME?</v>
      </c>
      <c r="IO160" s="104" t="e">
        <f t="shared" ca="1" si="874"/>
        <v>#NAME?</v>
      </c>
      <c r="IP160" s="104" t="e">
        <f t="shared" ca="1" si="874"/>
        <v>#NAME?</v>
      </c>
      <c r="IQ160" s="104" t="e">
        <f t="shared" ca="1" si="874"/>
        <v>#NAME?</v>
      </c>
      <c r="IR160" s="104" t="e">
        <f t="shared" ca="1" si="874"/>
        <v>#NAME?</v>
      </c>
      <c r="IS160" s="104" t="e">
        <f t="shared" ca="1" si="874"/>
        <v>#NAME?</v>
      </c>
      <c r="IT160" s="104" t="e">
        <f t="shared" ca="1" si="874"/>
        <v>#NAME?</v>
      </c>
    </row>
    <row r="161" spans="4:254" x14ac:dyDescent="0.2">
      <c r="D161" s="204"/>
      <c r="E161" s="209"/>
      <c r="F161" s="209"/>
      <c r="G161" s="157"/>
      <c r="H161" s="161" t="str">
        <f>M3</f>
        <v>TN, US</v>
      </c>
      <c r="I161" s="161"/>
      <c r="J161" s="161"/>
      <c r="K161" s="161"/>
      <c r="L161" s="161"/>
      <c r="M161" s="161"/>
      <c r="N161" s="161"/>
      <c r="O161" s="161"/>
      <c r="P161" s="161"/>
      <c r="Q161" s="161"/>
      <c r="R161" s="161"/>
      <c r="S161" s="161"/>
      <c r="T161" s="161"/>
      <c r="U161" s="161"/>
      <c r="V161" s="161"/>
      <c r="W161" s="162"/>
      <c r="Y161" s="204"/>
      <c r="Z161" s="209"/>
      <c r="AA161" s="209"/>
      <c r="AB161" s="221"/>
      <c r="AC161" s="161" t="str">
        <f>H161</f>
        <v>TN, US</v>
      </c>
      <c r="AD161" s="161"/>
      <c r="AE161" s="161"/>
      <c r="AF161" s="161"/>
      <c r="AG161" s="161"/>
      <c r="AH161" s="161"/>
      <c r="AI161" s="161"/>
      <c r="AJ161" s="161"/>
      <c r="AK161" s="161"/>
      <c r="AL161" s="161"/>
      <c r="AM161" s="161"/>
      <c r="AN161" s="161"/>
      <c r="AO161" s="161"/>
      <c r="AP161" s="161"/>
      <c r="AQ161" s="161"/>
      <c r="AR161" s="162"/>
      <c r="AT161" s="204"/>
      <c r="AU161" s="209"/>
      <c r="AV161" s="209"/>
      <c r="AW161" s="221"/>
      <c r="AX161" s="161" t="str">
        <f>AC161</f>
        <v>TN, US</v>
      </c>
      <c r="AY161" s="161"/>
      <c r="AZ161" s="161"/>
      <c r="BA161" s="161"/>
      <c r="BB161" s="161"/>
      <c r="BC161" s="161"/>
      <c r="BD161" s="161"/>
      <c r="BE161" s="161"/>
      <c r="BF161" s="161"/>
      <c r="BG161" s="161"/>
      <c r="BH161" s="161"/>
      <c r="BI161" s="161"/>
      <c r="BJ161" s="161"/>
      <c r="BK161" s="161"/>
      <c r="BL161" s="161"/>
      <c r="BM161" s="162"/>
      <c r="BO161" s="204"/>
      <c r="BP161" s="209"/>
      <c r="BQ161" s="209"/>
      <c r="BR161" s="221"/>
      <c r="BS161" s="161" t="str">
        <f>AX161</f>
        <v>TN, US</v>
      </c>
      <c r="BT161" s="161"/>
      <c r="BU161" s="161"/>
      <c r="BV161" s="161"/>
      <c r="BW161" s="161"/>
      <c r="BX161" s="161"/>
      <c r="BY161" s="161"/>
      <c r="BZ161" s="161"/>
      <c r="CA161" s="161"/>
      <c r="CB161" s="161"/>
      <c r="CC161" s="161"/>
      <c r="CD161" s="161"/>
      <c r="CE161" s="161"/>
      <c r="CF161" s="161"/>
      <c r="CG161" s="161"/>
      <c r="CH161" s="162"/>
      <c r="CJ161" s="222">
        <f t="shared" si="892"/>
        <v>6.8727063945112937E-2</v>
      </c>
      <c r="CK161" s="223">
        <f t="shared" si="892"/>
        <v>7.5821578605297549E-2</v>
      </c>
      <c r="CL161" s="223">
        <f t="shared" si="892"/>
        <v>6.8727063945112937E-2</v>
      </c>
      <c r="CM161" s="159" t="str">
        <f t="shared" si="892"/>
        <v>MI, US</v>
      </c>
      <c r="CN161" s="104" t="e">
        <f t="shared" ca="1" si="893"/>
        <v>#NAME?</v>
      </c>
      <c r="CO161" s="104" t="e">
        <f t="shared" ca="1" si="893"/>
        <v>#NAME?</v>
      </c>
      <c r="CP161" s="104" t="e">
        <f t="shared" ca="1" si="893"/>
        <v>#NAME?</v>
      </c>
      <c r="CQ161" s="104" t="e">
        <f t="shared" ca="1" si="893"/>
        <v>#NAME?</v>
      </c>
      <c r="CR161" s="104" t="e">
        <f t="shared" ca="1" si="893"/>
        <v>#NAME?</v>
      </c>
      <c r="CS161" s="104" t="e">
        <f t="shared" ca="1" si="893"/>
        <v>#NAME?</v>
      </c>
      <c r="CT161" s="104" t="e">
        <f t="shared" ca="1" si="893"/>
        <v>#NAME?</v>
      </c>
      <c r="CU161" s="104" t="e">
        <f t="shared" ca="1" si="893"/>
        <v>#NAME?</v>
      </c>
      <c r="CV161" s="104" t="e">
        <f t="shared" ca="1" si="893"/>
        <v>#NAME?</v>
      </c>
      <c r="CW161" s="104" t="e">
        <f t="shared" ca="1" si="893"/>
        <v>#NAME?</v>
      </c>
      <c r="CX161" s="104" t="e">
        <f t="shared" ca="1" si="893"/>
        <v>#NAME?</v>
      </c>
      <c r="CY161" s="104" t="e">
        <f t="shared" ca="1" si="893"/>
        <v>#NAME?</v>
      </c>
      <c r="CZ161" s="104" t="e">
        <f t="shared" ca="1" si="893"/>
        <v>#NAME?</v>
      </c>
      <c r="DA161" s="104" t="e">
        <f t="shared" ca="1" si="893"/>
        <v>#NAME?</v>
      </c>
      <c r="DB161" s="104" t="e">
        <f t="shared" ca="1" si="893"/>
        <v>#NAME?</v>
      </c>
      <c r="DC161" s="122" t="e">
        <f t="shared" ca="1" si="893"/>
        <v>#NAME?</v>
      </c>
      <c r="DE161" s="190">
        <f t="shared" si="881"/>
        <v>0.1</v>
      </c>
      <c r="DF161" s="183">
        <f t="shared" si="881"/>
        <v>0</v>
      </c>
      <c r="DG161" s="183">
        <f t="shared" si="881"/>
        <v>0.17241379310344829</v>
      </c>
      <c r="DH161" s="181" t="str">
        <f t="shared" si="881"/>
        <v>RER</v>
      </c>
      <c r="DI161" s="128">
        <f t="shared" si="882"/>
        <v>0.45365767199999996</v>
      </c>
      <c r="DJ161" s="128">
        <f t="shared" si="882"/>
        <v>0.44740032479999986</v>
      </c>
      <c r="DK161" s="128">
        <f t="shared" si="882"/>
        <v>0.40829190479999994</v>
      </c>
      <c r="DL161" s="128">
        <f t="shared" si="882"/>
        <v>0.65829247964999993</v>
      </c>
      <c r="DM161" s="128">
        <f t="shared" si="882"/>
        <v>0.42237093600000003</v>
      </c>
      <c r="DN161" s="128">
        <f t="shared" si="882"/>
        <v>0.40359889440000002</v>
      </c>
      <c r="DO161" s="128">
        <f t="shared" si="882"/>
        <v>1.70659096250225</v>
      </c>
      <c r="DP161" s="128">
        <f t="shared" si="882"/>
        <v>3.5620322486680727</v>
      </c>
      <c r="DQ161" s="128">
        <f t="shared" si="882"/>
        <v>0.85256355600000011</v>
      </c>
      <c r="DR161" s="128">
        <f t="shared" si="882"/>
        <v>0.83848452480000002</v>
      </c>
      <c r="DS161" s="128">
        <f t="shared" si="882"/>
        <v>0.76652503199999988</v>
      </c>
      <c r="DT161" s="128">
        <f t="shared" si="882"/>
        <v>1.0971541327499996</v>
      </c>
      <c r="DU161" s="128">
        <f t="shared" si="882"/>
        <v>0.79155442079999994</v>
      </c>
      <c r="DV161" s="128">
        <f t="shared" si="882"/>
        <v>0.75713901120000004</v>
      </c>
      <c r="DW161" s="128">
        <f t="shared" si="882"/>
        <v>2.3940526363767747</v>
      </c>
      <c r="DX161" s="129">
        <f t="shared" si="882"/>
        <v>3.4203442056726217</v>
      </c>
      <c r="DZ161" s="190" t="str">
        <f t="shared" si="863"/>
        <v>-</v>
      </c>
      <c r="EA161" s="183">
        <f t="shared" si="863"/>
        <v>0</v>
      </c>
      <c r="EB161" s="183">
        <f t="shared" si="863"/>
        <v>6.6590625324578406E-2</v>
      </c>
      <c r="EC161" s="181" t="str">
        <f t="shared" si="863"/>
        <v>RER</v>
      </c>
      <c r="ED161" s="128">
        <f t="shared" si="883"/>
        <v>0.55902299700748803</v>
      </c>
      <c r="EE161" s="128">
        <f t="shared" si="883"/>
        <v>0.56412309342105604</v>
      </c>
      <c r="EF161" s="128">
        <f t="shared" si="883"/>
        <v>0.54407158345612805</v>
      </c>
      <c r="EG161" s="128">
        <f t="shared" si="883"/>
        <v>0.19735444534000007</v>
      </c>
      <c r="EH161" s="128">
        <f t="shared" si="883"/>
        <v>0.55608137637311994</v>
      </c>
      <c r="EI161" s="128">
        <f t="shared" si="883"/>
        <v>0.53953509016742407</v>
      </c>
      <c r="EJ161" s="128">
        <f t="shared" si="883"/>
        <v>1.0265737052266497</v>
      </c>
      <c r="EK161" s="128">
        <f t="shared" si="883"/>
        <v>1.4834388475776665</v>
      </c>
      <c r="EL161" s="128">
        <f t="shared" si="883"/>
        <v>0.87894463994687988</v>
      </c>
      <c r="EM161" s="128">
        <f t="shared" si="883"/>
        <v>0.88022305769548814</v>
      </c>
      <c r="EN161" s="128">
        <f t="shared" si="883"/>
        <v>0.8501839872864001</v>
      </c>
      <c r="EO161" s="128">
        <f t="shared" si="883"/>
        <v>0.35767868890000004</v>
      </c>
      <c r="EP161" s="128">
        <f t="shared" si="883"/>
        <v>0.86410610893900808</v>
      </c>
      <c r="EQ161" s="128">
        <f t="shared" si="883"/>
        <v>0.84197806045267198</v>
      </c>
      <c r="ER161" s="128">
        <f t="shared" si="883"/>
        <v>1.6481530191715437</v>
      </c>
      <c r="ES161" s="129">
        <f t="shared" si="883"/>
        <v>2.1703656027101559</v>
      </c>
      <c r="FP161" s="190">
        <f t="shared" si="885"/>
        <v>0</v>
      </c>
      <c r="FQ161" s="183">
        <f t="shared" si="885"/>
        <v>0</v>
      </c>
      <c r="FR161" s="183">
        <f t="shared" si="885"/>
        <v>0</v>
      </c>
      <c r="FS161" s="181" t="str">
        <f t="shared" si="885"/>
        <v>RER</v>
      </c>
      <c r="FT161" s="128">
        <f t="shared" si="886"/>
        <v>1.0901689344000001</v>
      </c>
      <c r="FU161" s="128">
        <f t="shared" si="886"/>
        <v>1.0728646656</v>
      </c>
      <c r="FV161" s="128">
        <f t="shared" si="886"/>
        <v>0.98288246784000011</v>
      </c>
      <c r="FW161" s="128">
        <f t="shared" si="886"/>
        <v>1.5082833292800002</v>
      </c>
      <c r="FX161" s="128">
        <f t="shared" si="886"/>
        <v>1.0140301516799999</v>
      </c>
      <c r="FY161" s="128">
        <f t="shared" si="886"/>
        <v>0.97249990656000007</v>
      </c>
      <c r="FZ161" s="128">
        <f t="shared" si="886"/>
        <v>3.1409625584575633</v>
      </c>
      <c r="GA161" s="128">
        <f t="shared" si="886"/>
        <v>6.5457780091690072</v>
      </c>
      <c r="GB161" s="128">
        <f t="shared" si="886"/>
        <v>2.01421688832</v>
      </c>
      <c r="GC161" s="128">
        <f t="shared" si="886"/>
        <v>1.98306920448</v>
      </c>
      <c r="GD161" s="128">
        <f t="shared" si="886"/>
        <v>1.8169482240000001</v>
      </c>
      <c r="GE161" s="128">
        <f t="shared" si="886"/>
        <v>0.70386555366400005</v>
      </c>
      <c r="GF161" s="128">
        <f t="shared" si="886"/>
        <v>1.8757827379200003</v>
      </c>
      <c r="GG161" s="128">
        <f t="shared" si="886"/>
        <v>1.7961831014400003</v>
      </c>
      <c r="GH161" s="128">
        <f t="shared" si="886"/>
        <v>4.4085124282306474</v>
      </c>
      <c r="GI161" s="129">
        <f t="shared" si="886"/>
        <v>6.284468059513328</v>
      </c>
      <c r="GK161" s="190" t="str">
        <f t="shared" si="870"/>
        <v>-</v>
      </c>
      <c r="GL161" s="183">
        <f t="shared" si="870"/>
        <v>0</v>
      </c>
      <c r="GM161" s="183">
        <f t="shared" si="870"/>
        <v>6.6590625324578406E-2</v>
      </c>
      <c r="GN161" s="181" t="str">
        <f t="shared" si="870"/>
        <v>RER</v>
      </c>
      <c r="GO161" s="128">
        <f t="shared" si="891"/>
        <v>0.71071104000000007</v>
      </c>
      <c r="GP161" s="128">
        <f t="shared" si="887"/>
        <v>0.71457359999999992</v>
      </c>
      <c r="GQ161" s="128">
        <f t="shared" si="887"/>
        <v>0.69139823999999983</v>
      </c>
      <c r="GR161" s="128">
        <f t="shared" si="887"/>
        <v>5.0245468000000001E-2</v>
      </c>
      <c r="GS161" s="128">
        <f t="shared" si="887"/>
        <v>0.69912336000000008</v>
      </c>
      <c r="GT161" s="128">
        <f t="shared" si="887"/>
        <v>0.69139823999999983</v>
      </c>
      <c r="GU161" s="128">
        <f t="shared" si="887"/>
        <v>1.0365344829339571</v>
      </c>
      <c r="GV161" s="128">
        <f t="shared" si="887"/>
        <v>0.98748959126660918</v>
      </c>
      <c r="GW161" s="128">
        <f t="shared" si="887"/>
        <v>1.0506163199999998</v>
      </c>
      <c r="GX161" s="128">
        <f t="shared" si="887"/>
        <v>1.05447888</v>
      </c>
      <c r="GY161" s="128">
        <f t="shared" si="887"/>
        <v>1.0274409600000001</v>
      </c>
      <c r="GZ161" s="128">
        <f t="shared" si="887"/>
        <v>0.17944809999999997</v>
      </c>
      <c r="HA161" s="128">
        <f t="shared" si="887"/>
        <v>1.0390286399999999</v>
      </c>
      <c r="HB161" s="128">
        <f t="shared" si="887"/>
        <v>1.0235783999999999</v>
      </c>
      <c r="HC161" s="128">
        <f t="shared" si="887"/>
        <v>1.4694270200498687</v>
      </c>
      <c r="HD161" s="129">
        <f t="shared" si="887"/>
        <v>1.2952747704970931</v>
      </c>
    </row>
    <row r="162" spans="4:254" x14ac:dyDescent="0.2">
      <c r="D162" s="120"/>
      <c r="G162" s="159" t="str">
        <f>G154</f>
        <v>Sea (km)</v>
      </c>
      <c r="H162" s="170" t="str">
        <f>H154</f>
        <v>BEV-100 PC</v>
      </c>
      <c r="I162" s="170"/>
      <c r="J162" s="170"/>
      <c r="K162" s="170"/>
      <c r="L162" s="170"/>
      <c r="M162" s="170"/>
      <c r="N162" s="170"/>
      <c r="O162" s="170"/>
      <c r="P162" s="170" t="str">
        <f>P154</f>
        <v>BEV-200 PC</v>
      </c>
      <c r="Q162" s="170"/>
      <c r="R162" s="170"/>
      <c r="S162" s="170"/>
      <c r="T162" s="170"/>
      <c r="U162" s="170"/>
      <c r="V162" s="170"/>
      <c r="W162" s="171"/>
      <c r="Y162" s="120"/>
      <c r="AB162" s="179" t="str">
        <f>G162</f>
        <v>Sea (km)</v>
      </c>
      <c r="AC162" s="170" t="str">
        <f>H162</f>
        <v>BEV-100 PC</v>
      </c>
      <c r="AD162" s="170"/>
      <c r="AE162" s="170"/>
      <c r="AF162" s="170"/>
      <c r="AG162" s="170"/>
      <c r="AH162" s="170"/>
      <c r="AI162" s="170"/>
      <c r="AJ162" s="170"/>
      <c r="AK162" s="170" t="str">
        <f>P162</f>
        <v>BEV-200 PC</v>
      </c>
      <c r="AL162" s="170"/>
      <c r="AM162" s="170"/>
      <c r="AN162" s="170"/>
      <c r="AO162" s="170"/>
      <c r="AP162" s="170"/>
      <c r="AQ162" s="170"/>
      <c r="AR162" s="171"/>
      <c r="AT162" s="120"/>
      <c r="AW162" s="179" t="str">
        <f>AB162</f>
        <v>Sea (km)</v>
      </c>
      <c r="AX162" s="170" t="str">
        <f>AC162</f>
        <v>BEV-100 PC</v>
      </c>
      <c r="AY162" s="170"/>
      <c r="AZ162" s="170"/>
      <c r="BA162" s="170"/>
      <c r="BB162" s="170"/>
      <c r="BC162" s="170"/>
      <c r="BD162" s="170"/>
      <c r="BE162" s="170"/>
      <c r="BF162" s="170" t="str">
        <f>AK162</f>
        <v>BEV-200 PC</v>
      </c>
      <c r="BG162" s="170"/>
      <c r="BH162" s="170"/>
      <c r="BI162" s="170"/>
      <c r="BJ162" s="170"/>
      <c r="BK162" s="170"/>
      <c r="BL162" s="170"/>
      <c r="BM162" s="171"/>
      <c r="BO162" s="120"/>
      <c r="BR162" s="179" t="str">
        <f>AW162</f>
        <v>Sea (km)</v>
      </c>
      <c r="BS162" s="170" t="str">
        <f>AX162</f>
        <v>BEV-100 PC</v>
      </c>
      <c r="BT162" s="170"/>
      <c r="BU162" s="170"/>
      <c r="BV162" s="170"/>
      <c r="BW162" s="170"/>
      <c r="BX162" s="170"/>
      <c r="BY162" s="170"/>
      <c r="BZ162" s="170"/>
      <c r="CA162" s="170" t="str">
        <f>BF162</f>
        <v>BEV-200 PC</v>
      </c>
      <c r="CB162" s="170"/>
      <c r="CC162" s="170"/>
      <c r="CD162" s="170"/>
      <c r="CE162" s="170"/>
      <c r="CF162" s="170"/>
      <c r="CG162" s="170"/>
      <c r="CH162" s="171"/>
      <c r="CJ162" s="222">
        <f t="shared" si="892"/>
        <v>1.4753449048443543E-2</v>
      </c>
      <c r="CK162" s="223">
        <f t="shared" si="892"/>
        <v>0</v>
      </c>
      <c r="CL162" s="223">
        <f t="shared" si="892"/>
        <v>1.4753449048443543E-2</v>
      </c>
      <c r="CM162" s="159" t="str">
        <f t="shared" si="892"/>
        <v>Korea</v>
      </c>
      <c r="CN162" s="104" t="e">
        <f t="shared" ca="1" si="893"/>
        <v>#NAME?</v>
      </c>
      <c r="CO162" s="104" t="e">
        <f t="shared" ca="1" si="893"/>
        <v>#NAME?</v>
      </c>
      <c r="CP162" s="104" t="e">
        <f t="shared" ca="1" si="893"/>
        <v>#NAME?</v>
      </c>
      <c r="CQ162" s="104" t="e">
        <f t="shared" ca="1" si="893"/>
        <v>#NAME?</v>
      </c>
      <c r="CR162" s="104" t="e">
        <f t="shared" ca="1" si="893"/>
        <v>#NAME?</v>
      </c>
      <c r="CS162" s="104" t="e">
        <f t="shared" ca="1" si="893"/>
        <v>#NAME?</v>
      </c>
      <c r="CT162" s="104" t="e">
        <f t="shared" ca="1" si="893"/>
        <v>#NAME?</v>
      </c>
      <c r="CU162" s="104" t="e">
        <f t="shared" ca="1" si="893"/>
        <v>#NAME?</v>
      </c>
      <c r="CV162" s="104" t="e">
        <f t="shared" ca="1" si="893"/>
        <v>#NAME?</v>
      </c>
      <c r="CW162" s="104" t="e">
        <f t="shared" ca="1" si="893"/>
        <v>#NAME?</v>
      </c>
      <c r="CX162" s="104" t="e">
        <f t="shared" ca="1" si="893"/>
        <v>#NAME?</v>
      </c>
      <c r="CY162" s="104" t="e">
        <f t="shared" ca="1" si="893"/>
        <v>#NAME?</v>
      </c>
      <c r="CZ162" s="104" t="e">
        <f t="shared" ca="1" si="893"/>
        <v>#NAME?</v>
      </c>
      <c r="DA162" s="104" t="e">
        <f t="shared" ca="1" si="893"/>
        <v>#NAME?</v>
      </c>
      <c r="DB162" s="104" t="e">
        <f t="shared" ca="1" si="893"/>
        <v>#NAME?</v>
      </c>
      <c r="DC162" s="122" t="e">
        <f t="shared" ca="1" si="893"/>
        <v>#NAME?</v>
      </c>
      <c r="DE162" s="204"/>
      <c r="DF162" s="209"/>
      <c r="DG162" s="209"/>
      <c r="DH162" s="157"/>
      <c r="DI162" s="161" t="str">
        <f>DI121</f>
        <v>KR</v>
      </c>
      <c r="DJ162" s="161"/>
      <c r="DK162" s="161"/>
      <c r="DL162" s="161"/>
      <c r="DM162" s="161"/>
      <c r="DN162" s="161"/>
      <c r="DO162" s="161"/>
      <c r="DP162" s="161"/>
      <c r="DQ162" s="161"/>
      <c r="DR162" s="161"/>
      <c r="DS162" s="161"/>
      <c r="DT162" s="161"/>
      <c r="DU162" s="161"/>
      <c r="DV162" s="161"/>
      <c r="DW162" s="161"/>
      <c r="DX162" s="162"/>
      <c r="DY162" s="186"/>
      <c r="DZ162" s="204"/>
      <c r="EA162" s="209"/>
      <c r="EB162" s="209"/>
      <c r="EC162" s="157"/>
      <c r="ED162" s="191" t="str">
        <f>ED105</f>
        <v>Hungary</v>
      </c>
      <c r="EE162" s="161"/>
      <c r="EF162" s="161"/>
      <c r="EG162" s="161"/>
      <c r="EH162" s="161"/>
      <c r="EI162" s="161"/>
      <c r="EJ162" s="161"/>
      <c r="EK162" s="161"/>
      <c r="EL162" s="161"/>
      <c r="EM162" s="161"/>
      <c r="EN162" s="161"/>
      <c r="EO162" s="161"/>
      <c r="EP162" s="161"/>
      <c r="EQ162" s="161"/>
      <c r="ER162" s="161"/>
      <c r="ES162" s="162"/>
      <c r="EU162" s="204"/>
      <c r="EV162" s="209"/>
      <c r="EW162" s="209"/>
      <c r="EX162" s="157"/>
      <c r="EY162" s="161" t="str">
        <f>EY97</f>
        <v>Belgium</v>
      </c>
      <c r="EZ162" s="161"/>
      <c r="FA162" s="161"/>
      <c r="FB162" s="161"/>
      <c r="FC162" s="161"/>
      <c r="FD162" s="161"/>
      <c r="FE162" s="161"/>
      <c r="FF162" s="161"/>
      <c r="FG162" s="161"/>
      <c r="FH162" s="161"/>
      <c r="FI162" s="161"/>
      <c r="FJ162" s="161"/>
      <c r="FK162" s="161"/>
      <c r="FL162" s="161"/>
      <c r="FM162" s="161"/>
      <c r="FN162" s="162"/>
      <c r="FP162" s="204"/>
      <c r="FQ162" s="209"/>
      <c r="FR162" s="209"/>
      <c r="FS162" s="157"/>
      <c r="FT162" s="161" t="str">
        <f>DI162</f>
        <v>KR</v>
      </c>
      <c r="FU162" s="161"/>
      <c r="FV162" s="161"/>
      <c r="FW162" s="161"/>
      <c r="FX162" s="161"/>
      <c r="FY162" s="161"/>
      <c r="FZ162" s="161"/>
      <c r="GA162" s="161"/>
      <c r="GB162" s="161"/>
      <c r="GC162" s="161"/>
      <c r="GD162" s="161"/>
      <c r="GE162" s="161"/>
      <c r="GF162" s="161"/>
      <c r="GG162" s="161"/>
      <c r="GH162" s="161"/>
      <c r="GI162" s="162"/>
      <c r="GK162" s="204"/>
      <c r="GL162" s="209"/>
      <c r="GM162" s="209"/>
      <c r="GN162" s="157"/>
      <c r="GO162" s="191" t="str">
        <f>GO105</f>
        <v>Hungary</v>
      </c>
      <c r="GP162" s="161"/>
      <c r="GQ162" s="161"/>
      <c r="GR162" s="161"/>
      <c r="GS162" s="161"/>
      <c r="GT162" s="161"/>
      <c r="GU162" s="161"/>
      <c r="GV162" s="161"/>
      <c r="GW162" s="161"/>
      <c r="GX162" s="161"/>
      <c r="GY162" s="161"/>
      <c r="GZ162" s="161"/>
      <c r="HA162" s="161"/>
      <c r="HB162" s="161"/>
      <c r="HC162" s="161"/>
      <c r="HD162" s="162"/>
      <c r="HF162" s="204"/>
      <c r="HG162" s="209"/>
      <c r="HH162" s="209"/>
      <c r="HI162" s="157"/>
      <c r="HJ162" s="161" t="str">
        <f>HJ97</f>
        <v>Belgium</v>
      </c>
      <c r="HK162" s="161"/>
      <c r="HL162" s="161"/>
      <c r="HM162" s="161"/>
      <c r="HN162" s="161"/>
      <c r="HO162" s="161"/>
      <c r="HP162" s="161"/>
      <c r="HQ162" s="161"/>
      <c r="HR162" s="161"/>
      <c r="HS162" s="161"/>
      <c r="HT162" s="161"/>
      <c r="HU162" s="161"/>
      <c r="HV162" s="161"/>
      <c r="HW162" s="161"/>
      <c r="HX162" s="161"/>
      <c r="HY162" s="162"/>
      <c r="IA162" s="204"/>
      <c r="IB162" s="209"/>
      <c r="IC162" s="209"/>
      <c r="ID162" s="157"/>
      <c r="IE162" s="161" t="str">
        <f>IE97</f>
        <v>Belgium</v>
      </c>
      <c r="IF162" s="161"/>
      <c r="IG162" s="161"/>
      <c r="IH162" s="161"/>
      <c r="II162" s="161"/>
      <c r="IJ162" s="161"/>
      <c r="IK162" s="161"/>
      <c r="IL162" s="161"/>
      <c r="IM162" s="161"/>
      <c r="IN162" s="161"/>
      <c r="IO162" s="161"/>
      <c r="IP162" s="161"/>
      <c r="IQ162" s="161"/>
      <c r="IR162" s="161"/>
      <c r="IS162" s="161"/>
      <c r="IT162" s="162"/>
    </row>
    <row r="163" spans="4:254" x14ac:dyDescent="0.2">
      <c r="D163" s="163" t="str">
        <f>D155</f>
        <v>BAU</v>
      </c>
      <c r="E163" s="159" t="str">
        <f t="shared" ref="E163:F163" si="894">E155</f>
        <v>Reshoring</v>
      </c>
      <c r="F163" s="159" t="str">
        <f t="shared" si="894"/>
        <v>Ally-shoring</v>
      </c>
      <c r="G163" s="159" t="str">
        <f>G155</f>
        <v>Cathode-&gt;Cell (tkm)</v>
      </c>
      <c r="H163" s="159" t="str">
        <f>H155</f>
        <v>NMC622</v>
      </c>
      <c r="I163" s="159" t="str">
        <f t="shared" ref="I163:O163" si="895">I155</f>
        <v>NMC811</v>
      </c>
      <c r="J163" s="159" t="str">
        <f t="shared" si="895"/>
        <v>NCA (I)</v>
      </c>
      <c r="K163" s="159" t="str">
        <f t="shared" si="895"/>
        <v>LFP(II)</v>
      </c>
      <c r="L163" s="159" t="str">
        <f t="shared" si="895"/>
        <v>NMC955</v>
      </c>
      <c r="M163" s="159" t="str">
        <f t="shared" si="895"/>
        <v>NCA955</v>
      </c>
      <c r="N163" s="159" t="str">
        <f t="shared" si="895"/>
        <v>Li-S</v>
      </c>
      <c r="O163" s="159" t="str">
        <f t="shared" si="895"/>
        <v>Li-air</v>
      </c>
      <c r="P163" s="159" t="str">
        <f>P155</f>
        <v>NMC622</v>
      </c>
      <c r="Q163" s="159" t="str">
        <f t="shared" ref="Q163:W163" si="896">Q155</f>
        <v>NMC811</v>
      </c>
      <c r="R163" s="159" t="str">
        <f t="shared" si="896"/>
        <v>NCA (I)</v>
      </c>
      <c r="S163" s="159" t="str">
        <f t="shared" si="896"/>
        <v>LFP(II)</v>
      </c>
      <c r="T163" s="159" t="str">
        <f t="shared" si="896"/>
        <v>NMC955</v>
      </c>
      <c r="U163" s="159" t="str">
        <f t="shared" si="896"/>
        <v>NCA955</v>
      </c>
      <c r="V163" s="159" t="str">
        <f t="shared" si="896"/>
        <v>Li-S</v>
      </c>
      <c r="W163" s="164" t="str">
        <f t="shared" si="896"/>
        <v>Li-air</v>
      </c>
      <c r="Y163" s="174" t="s">
        <v>271</v>
      </c>
      <c r="Z163" s="179" t="s">
        <v>313</v>
      </c>
      <c r="AA163" s="179" t="s">
        <v>315</v>
      </c>
      <c r="AB163" s="179" t="s">
        <v>334</v>
      </c>
      <c r="AC163" s="159" t="str">
        <f>H163</f>
        <v>NMC622</v>
      </c>
      <c r="AD163" s="159" t="str">
        <f t="shared" ref="AD163:AR163" si="897">I163</f>
        <v>NMC811</v>
      </c>
      <c r="AE163" s="159" t="str">
        <f t="shared" si="897"/>
        <v>NCA (I)</v>
      </c>
      <c r="AF163" s="159" t="str">
        <f t="shared" si="897"/>
        <v>LFP(II)</v>
      </c>
      <c r="AG163" s="159" t="str">
        <f t="shared" si="897"/>
        <v>NMC955</v>
      </c>
      <c r="AH163" s="159" t="str">
        <f t="shared" si="897"/>
        <v>NCA955</v>
      </c>
      <c r="AI163" s="159" t="str">
        <f t="shared" si="897"/>
        <v>Li-S</v>
      </c>
      <c r="AJ163" s="159" t="str">
        <f t="shared" si="897"/>
        <v>Li-air</v>
      </c>
      <c r="AK163" s="159" t="str">
        <f t="shared" si="897"/>
        <v>NMC622</v>
      </c>
      <c r="AL163" s="159" t="str">
        <f t="shared" si="897"/>
        <v>NMC811</v>
      </c>
      <c r="AM163" s="159" t="str">
        <f t="shared" si="897"/>
        <v>NCA (I)</v>
      </c>
      <c r="AN163" s="159" t="str">
        <f t="shared" si="897"/>
        <v>LFP(II)</v>
      </c>
      <c r="AO163" s="159" t="str">
        <f t="shared" si="897"/>
        <v>NMC955</v>
      </c>
      <c r="AP163" s="159" t="str">
        <f t="shared" si="897"/>
        <v>NCA955</v>
      </c>
      <c r="AQ163" s="159" t="str">
        <f t="shared" si="897"/>
        <v>Li-S</v>
      </c>
      <c r="AR163" s="164" t="str">
        <f t="shared" si="897"/>
        <v>Li-air</v>
      </c>
      <c r="AT163" s="174" t="s">
        <v>271</v>
      </c>
      <c r="AU163" s="179" t="s">
        <v>313</v>
      </c>
      <c r="AV163" s="179" t="s">
        <v>315</v>
      </c>
      <c r="AW163" s="179" t="s">
        <v>334</v>
      </c>
      <c r="AX163" s="159" t="str">
        <f>AC163</f>
        <v>NMC622</v>
      </c>
      <c r="AY163" s="159" t="str">
        <f t="shared" ref="AY163:BM163" si="898">AD163</f>
        <v>NMC811</v>
      </c>
      <c r="AZ163" s="159" t="str">
        <f t="shared" si="898"/>
        <v>NCA (I)</v>
      </c>
      <c r="BA163" s="159" t="str">
        <f t="shared" si="898"/>
        <v>LFP(II)</v>
      </c>
      <c r="BB163" s="159" t="str">
        <f t="shared" si="898"/>
        <v>NMC955</v>
      </c>
      <c r="BC163" s="159" t="str">
        <f t="shared" si="898"/>
        <v>NCA955</v>
      </c>
      <c r="BD163" s="159" t="str">
        <f t="shared" si="898"/>
        <v>Li-S</v>
      </c>
      <c r="BE163" s="159" t="str">
        <f t="shared" si="898"/>
        <v>Li-air</v>
      </c>
      <c r="BF163" s="159" t="str">
        <f t="shared" si="898"/>
        <v>NMC622</v>
      </c>
      <c r="BG163" s="159" t="str">
        <f t="shared" si="898"/>
        <v>NMC811</v>
      </c>
      <c r="BH163" s="159" t="str">
        <f t="shared" si="898"/>
        <v>NCA (I)</v>
      </c>
      <c r="BI163" s="159" t="str">
        <f t="shared" si="898"/>
        <v>LFP(II)</v>
      </c>
      <c r="BJ163" s="159" t="str">
        <f t="shared" si="898"/>
        <v>NMC955</v>
      </c>
      <c r="BK163" s="159" t="str">
        <f t="shared" si="898"/>
        <v>NCA955</v>
      </c>
      <c r="BL163" s="159" t="str">
        <f t="shared" si="898"/>
        <v>Li-S</v>
      </c>
      <c r="BM163" s="164" t="str">
        <f t="shared" si="898"/>
        <v>Li-air</v>
      </c>
      <c r="BO163" s="174" t="s">
        <v>271</v>
      </c>
      <c r="BP163" s="179" t="s">
        <v>313</v>
      </c>
      <c r="BQ163" s="179" t="s">
        <v>315</v>
      </c>
      <c r="BR163" s="179" t="s">
        <v>334</v>
      </c>
      <c r="BS163" s="159" t="str">
        <f>AX163</f>
        <v>NMC622</v>
      </c>
      <c r="BT163" s="159" t="str">
        <f t="shared" ref="BT163:CH163" si="899">AY163</f>
        <v>NMC811</v>
      </c>
      <c r="BU163" s="159" t="str">
        <f t="shared" si="899"/>
        <v>NCA (I)</v>
      </c>
      <c r="BV163" s="159" t="str">
        <f t="shared" si="899"/>
        <v>LFP(II)</v>
      </c>
      <c r="BW163" s="159" t="str">
        <f t="shared" si="899"/>
        <v>NMC955</v>
      </c>
      <c r="BX163" s="159" t="str">
        <f t="shared" si="899"/>
        <v>NCA955</v>
      </c>
      <c r="BY163" s="159" t="str">
        <f t="shared" si="899"/>
        <v>Li-S</v>
      </c>
      <c r="BZ163" s="159" t="str">
        <f t="shared" si="899"/>
        <v>Li-air</v>
      </c>
      <c r="CA163" s="159" t="str">
        <f t="shared" si="899"/>
        <v>NMC622</v>
      </c>
      <c r="CB163" s="159" t="str">
        <f t="shared" si="899"/>
        <v>NMC811</v>
      </c>
      <c r="CC163" s="159" t="str">
        <f t="shared" si="899"/>
        <v>NCA (I)</v>
      </c>
      <c r="CD163" s="159" t="str">
        <f t="shared" si="899"/>
        <v>LFP(II)</v>
      </c>
      <c r="CE163" s="159" t="str">
        <f t="shared" si="899"/>
        <v>NMC955</v>
      </c>
      <c r="CF163" s="159" t="str">
        <f t="shared" si="899"/>
        <v>NCA955</v>
      </c>
      <c r="CG163" s="159" t="str">
        <f t="shared" si="899"/>
        <v>Li-S</v>
      </c>
      <c r="CH163" s="164" t="str">
        <f t="shared" si="899"/>
        <v>Li-air</v>
      </c>
      <c r="CJ163" s="222">
        <f t="shared" si="892"/>
        <v>1.6392877202870991E-2</v>
      </c>
      <c r="CK163" s="223">
        <f t="shared" si="892"/>
        <v>0</v>
      </c>
      <c r="CL163" s="223">
        <f t="shared" si="892"/>
        <v>1.6392877202870991E-2</v>
      </c>
      <c r="CM163" s="159" t="str">
        <f t="shared" si="892"/>
        <v>Poland</v>
      </c>
      <c r="CN163" s="104" t="e">
        <f t="shared" ca="1" si="893"/>
        <v>#NAME?</v>
      </c>
      <c r="CO163" s="104" t="e">
        <f t="shared" ca="1" si="893"/>
        <v>#NAME?</v>
      </c>
      <c r="CP163" s="104" t="e">
        <f t="shared" ca="1" si="893"/>
        <v>#NAME?</v>
      </c>
      <c r="CQ163" s="104" t="e">
        <f t="shared" ca="1" si="893"/>
        <v>#NAME?</v>
      </c>
      <c r="CR163" s="104" t="e">
        <f t="shared" ca="1" si="893"/>
        <v>#NAME?</v>
      </c>
      <c r="CS163" s="104" t="e">
        <f t="shared" ca="1" si="893"/>
        <v>#NAME?</v>
      </c>
      <c r="CT163" s="104" t="e">
        <f t="shared" ca="1" si="893"/>
        <v>#NAME?</v>
      </c>
      <c r="CU163" s="104" t="e">
        <f t="shared" ca="1" si="893"/>
        <v>#NAME?</v>
      </c>
      <c r="CV163" s="104" t="e">
        <f t="shared" ca="1" si="893"/>
        <v>#NAME?</v>
      </c>
      <c r="CW163" s="104" t="e">
        <f t="shared" ca="1" si="893"/>
        <v>#NAME?</v>
      </c>
      <c r="CX163" s="104" t="e">
        <f t="shared" ca="1" si="893"/>
        <v>#NAME?</v>
      </c>
      <c r="CY163" s="104" t="e">
        <f t="shared" ca="1" si="893"/>
        <v>#NAME?</v>
      </c>
      <c r="CZ163" s="104" t="e">
        <f t="shared" ca="1" si="893"/>
        <v>#NAME?</v>
      </c>
      <c r="DA163" s="104" t="e">
        <f t="shared" ca="1" si="893"/>
        <v>#NAME?</v>
      </c>
      <c r="DB163" s="104" t="e">
        <f t="shared" ca="1" si="893"/>
        <v>#NAME?</v>
      </c>
      <c r="DC163" s="122" t="e">
        <f t="shared" ca="1" si="893"/>
        <v>#NAME?</v>
      </c>
      <c r="DE163" s="120"/>
      <c r="DH163" s="159" t="str">
        <f>DH155</f>
        <v>Road (km)</v>
      </c>
      <c r="DI163" s="170" t="str">
        <f>DI155</f>
        <v>BEV-100 PC</v>
      </c>
      <c r="DJ163" s="170"/>
      <c r="DK163" s="170"/>
      <c r="DL163" s="170"/>
      <c r="DM163" s="170"/>
      <c r="DN163" s="170"/>
      <c r="DO163" s="170"/>
      <c r="DP163" s="170"/>
      <c r="DQ163" s="170" t="str">
        <f>DQ155</f>
        <v>BEV-200 PC</v>
      </c>
      <c r="DR163" s="170"/>
      <c r="DS163" s="170"/>
      <c r="DT163" s="170"/>
      <c r="DU163" s="170"/>
      <c r="DV163" s="170"/>
      <c r="DW163" s="170"/>
      <c r="DX163" s="171"/>
      <c r="DY163" s="186"/>
      <c r="DZ163" s="120"/>
      <c r="EC163" s="159" t="str">
        <f>EC155</f>
        <v>Road (km)</v>
      </c>
      <c r="ED163" s="170" t="str">
        <f>ED155</f>
        <v>BEV-100 PC</v>
      </c>
      <c r="EE163" s="170"/>
      <c r="EF163" s="170"/>
      <c r="EG163" s="170"/>
      <c r="EH163" s="170"/>
      <c r="EI163" s="170"/>
      <c r="EJ163" s="170"/>
      <c r="EK163" s="170"/>
      <c r="EL163" s="170" t="str">
        <f>EL155</f>
        <v>BEV-200 PC</v>
      </c>
      <c r="EM163" s="170"/>
      <c r="EN163" s="170"/>
      <c r="EO163" s="170"/>
      <c r="EP163" s="170"/>
      <c r="EQ163" s="170"/>
      <c r="ER163" s="170"/>
      <c r="ES163" s="171"/>
      <c r="EU163" s="120"/>
      <c r="EX163" s="159" t="s">
        <v>317</v>
      </c>
      <c r="EY163" s="170" t="str">
        <f>EY130</f>
        <v>BEV-100 PC</v>
      </c>
      <c r="EZ163" s="170"/>
      <c r="FA163" s="170"/>
      <c r="FB163" s="170"/>
      <c r="FC163" s="170"/>
      <c r="FD163" s="170"/>
      <c r="FE163" s="170"/>
      <c r="FF163" s="170"/>
      <c r="FG163" s="170" t="str">
        <f>FG130</f>
        <v>BEV-200 PC</v>
      </c>
      <c r="FH163" s="170"/>
      <c r="FI163" s="170"/>
      <c r="FJ163" s="170"/>
      <c r="FK163" s="170"/>
      <c r="FL163" s="170"/>
      <c r="FM163" s="170"/>
      <c r="FN163" s="171"/>
      <c r="FP163" s="120"/>
      <c r="FS163" s="159" t="str">
        <f>FS155</f>
        <v>Road (km)</v>
      </c>
      <c r="FT163" s="170" t="str">
        <f>FT155</f>
        <v>BEV-100 PC</v>
      </c>
      <c r="FU163" s="170"/>
      <c r="FV163" s="170"/>
      <c r="FW163" s="170"/>
      <c r="FX163" s="170"/>
      <c r="FY163" s="170"/>
      <c r="FZ163" s="170"/>
      <c r="GA163" s="170"/>
      <c r="GB163" s="170" t="str">
        <f>GB155</f>
        <v>BEV-200 PC</v>
      </c>
      <c r="GC163" s="170"/>
      <c r="GD163" s="170"/>
      <c r="GE163" s="170"/>
      <c r="GF163" s="170"/>
      <c r="GG163" s="170"/>
      <c r="GH163" s="170"/>
      <c r="GI163" s="171"/>
      <c r="GK163" s="120"/>
      <c r="GN163" s="159" t="str">
        <f>GN155</f>
        <v>Road (km)</v>
      </c>
      <c r="GO163" s="170" t="str">
        <f>GO155</f>
        <v>BEV-100 PC</v>
      </c>
      <c r="GP163" s="170"/>
      <c r="GQ163" s="170"/>
      <c r="GR163" s="170"/>
      <c r="GS163" s="170"/>
      <c r="GT163" s="170"/>
      <c r="GU163" s="170"/>
      <c r="GV163" s="170"/>
      <c r="GW163" s="170" t="str">
        <f>GW155</f>
        <v>BEV-200 PC</v>
      </c>
      <c r="GX163" s="170"/>
      <c r="GY163" s="170"/>
      <c r="GZ163" s="170"/>
      <c r="HA163" s="170"/>
      <c r="HB163" s="170"/>
      <c r="HC163" s="170"/>
      <c r="HD163" s="171"/>
      <c r="HF163" s="120"/>
      <c r="HI163" s="159" t="s">
        <v>317</v>
      </c>
      <c r="HJ163" s="170" t="str">
        <f>HJ130</f>
        <v>BEV-100 PC</v>
      </c>
      <c r="HK163" s="170"/>
      <c r="HL163" s="170"/>
      <c r="HM163" s="170"/>
      <c r="HN163" s="170"/>
      <c r="HO163" s="170"/>
      <c r="HP163" s="170"/>
      <c r="HQ163" s="170"/>
      <c r="HR163" s="170" t="str">
        <f>HR130</f>
        <v>BEV-200 PC</v>
      </c>
      <c r="HS163" s="170"/>
      <c r="HT163" s="170"/>
      <c r="HU163" s="170"/>
      <c r="HV163" s="170"/>
      <c r="HW163" s="170"/>
      <c r="HX163" s="170"/>
      <c r="HY163" s="171"/>
      <c r="IA163" s="120"/>
      <c r="ID163" s="159" t="s">
        <v>317</v>
      </c>
      <c r="IE163" s="170" t="str">
        <f>IE130</f>
        <v>BEV-100 PC</v>
      </c>
      <c r="IF163" s="170"/>
      <c r="IG163" s="170"/>
      <c r="IH163" s="170"/>
      <c r="II163" s="170"/>
      <c r="IJ163" s="170"/>
      <c r="IK163" s="170"/>
      <c r="IL163" s="170"/>
      <c r="IM163" s="170" t="str">
        <f>IM130</f>
        <v>BEV-200 PC</v>
      </c>
      <c r="IN163" s="170"/>
      <c r="IO163" s="170"/>
      <c r="IP163" s="170"/>
      <c r="IQ163" s="170"/>
      <c r="IR163" s="170"/>
      <c r="IS163" s="170"/>
      <c r="IT163" s="171"/>
    </row>
    <row r="164" spans="4:254" x14ac:dyDescent="0.2">
      <c r="D164" s="189">
        <f t="shared" ref="D164:G168" si="900">D156</f>
        <v>0</v>
      </c>
      <c r="E164" s="173">
        <f t="shared" si="900"/>
        <v>1</v>
      </c>
      <c r="F164" s="173">
        <f t="shared" si="900"/>
        <v>0</v>
      </c>
      <c r="G164" s="159" t="str">
        <f t="shared" si="900"/>
        <v>US</v>
      </c>
      <c r="H164" s="104">
        <f t="shared" ref="H164:W168" si="901">H$19*$M4/1000</f>
        <v>0</v>
      </c>
      <c r="I164" s="104">
        <f t="shared" si="901"/>
        <v>0</v>
      </c>
      <c r="J164" s="104">
        <f t="shared" si="901"/>
        <v>0</v>
      </c>
      <c r="K164" s="104">
        <f t="shared" si="901"/>
        <v>0</v>
      </c>
      <c r="L164" s="104">
        <f t="shared" si="901"/>
        <v>0</v>
      </c>
      <c r="M164" s="104">
        <f t="shared" si="901"/>
        <v>0</v>
      </c>
      <c r="N164" s="104">
        <f t="shared" si="901"/>
        <v>0</v>
      </c>
      <c r="O164" s="104">
        <f t="shared" si="901"/>
        <v>0</v>
      </c>
      <c r="P164" s="104">
        <f t="shared" si="901"/>
        <v>0</v>
      </c>
      <c r="Q164" s="104">
        <f t="shared" si="901"/>
        <v>0</v>
      </c>
      <c r="R164" s="104">
        <f t="shared" si="901"/>
        <v>0</v>
      </c>
      <c r="S164" s="104">
        <f t="shared" si="901"/>
        <v>0</v>
      </c>
      <c r="T164" s="104">
        <f t="shared" si="901"/>
        <v>0</v>
      </c>
      <c r="U164" s="104">
        <f t="shared" si="901"/>
        <v>0</v>
      </c>
      <c r="V164" s="104">
        <f t="shared" si="901"/>
        <v>0</v>
      </c>
      <c r="W164" s="122">
        <f t="shared" si="901"/>
        <v>0</v>
      </c>
      <c r="Y164" s="222">
        <f>Y156</f>
        <v>0.1</v>
      </c>
      <c r="Z164" s="223">
        <f t="shared" ref="Z164:AA164" si="902">Z156</f>
        <v>1</v>
      </c>
      <c r="AA164" s="223">
        <f t="shared" si="902"/>
        <v>0.2857142857142857</v>
      </c>
      <c r="AB164" s="159" t="str">
        <f>G164</f>
        <v>US</v>
      </c>
      <c r="AC164" s="104">
        <f t="shared" ref="AC164:AR168" si="903">H$20*$M4/1000</f>
        <v>0</v>
      </c>
      <c r="AD164" s="104">
        <f t="shared" si="903"/>
        <v>0</v>
      </c>
      <c r="AE164" s="104">
        <f t="shared" si="903"/>
        <v>0</v>
      </c>
      <c r="AF164" s="104">
        <f t="shared" si="903"/>
        <v>0</v>
      </c>
      <c r="AG164" s="104">
        <f t="shared" si="903"/>
        <v>0</v>
      </c>
      <c r="AH164" s="104">
        <f t="shared" si="903"/>
        <v>0</v>
      </c>
      <c r="AI164" s="104">
        <f t="shared" si="903"/>
        <v>0</v>
      </c>
      <c r="AJ164" s="104">
        <f t="shared" si="903"/>
        <v>0</v>
      </c>
      <c r="AK164" s="104">
        <f t="shared" si="903"/>
        <v>0</v>
      </c>
      <c r="AL164" s="104">
        <f t="shared" si="903"/>
        <v>0</v>
      </c>
      <c r="AM164" s="104">
        <f t="shared" si="903"/>
        <v>0</v>
      </c>
      <c r="AN164" s="104">
        <f t="shared" si="903"/>
        <v>0</v>
      </c>
      <c r="AO164" s="104">
        <f t="shared" si="903"/>
        <v>0</v>
      </c>
      <c r="AP164" s="104">
        <f t="shared" si="903"/>
        <v>0</v>
      </c>
      <c r="AQ164" s="104">
        <f t="shared" si="903"/>
        <v>0</v>
      </c>
      <c r="AR164" s="122">
        <f t="shared" si="903"/>
        <v>0</v>
      </c>
      <c r="AT164" s="222">
        <f>AT156</f>
        <v>0.02</v>
      </c>
      <c r="AU164" s="223">
        <f t="shared" ref="AU164:AV164" si="904">AU156</f>
        <v>1</v>
      </c>
      <c r="AV164" s="223">
        <f t="shared" si="904"/>
        <v>5.7142857142857148E-2</v>
      </c>
      <c r="AW164" s="159" t="str">
        <f>AB164</f>
        <v>US</v>
      </c>
      <c r="AX164" s="104">
        <f t="shared" ref="AX164:BM168" si="905">H$21*$M4/1000</f>
        <v>0</v>
      </c>
      <c r="AY164" s="104">
        <f t="shared" si="905"/>
        <v>0</v>
      </c>
      <c r="AZ164" s="104">
        <f t="shared" si="905"/>
        <v>0</v>
      </c>
      <c r="BA164" s="104">
        <f t="shared" si="905"/>
        <v>0</v>
      </c>
      <c r="BB164" s="104">
        <f t="shared" si="905"/>
        <v>0</v>
      </c>
      <c r="BC164" s="104">
        <f t="shared" si="905"/>
        <v>0</v>
      </c>
      <c r="BD164" s="104">
        <f t="shared" si="905"/>
        <v>0</v>
      </c>
      <c r="BE164" s="104">
        <f t="shared" si="905"/>
        <v>0</v>
      </c>
      <c r="BF164" s="104">
        <f t="shared" si="905"/>
        <v>0</v>
      </c>
      <c r="BG164" s="104">
        <f t="shared" si="905"/>
        <v>0</v>
      </c>
      <c r="BH164" s="104">
        <f t="shared" si="905"/>
        <v>0</v>
      </c>
      <c r="BI164" s="104">
        <f t="shared" si="905"/>
        <v>0</v>
      </c>
      <c r="BJ164" s="104">
        <f t="shared" si="905"/>
        <v>0</v>
      </c>
      <c r="BK164" s="104">
        <f t="shared" si="905"/>
        <v>0</v>
      </c>
      <c r="BL164" s="104">
        <f t="shared" si="905"/>
        <v>0</v>
      </c>
      <c r="BM164" s="122">
        <f t="shared" si="905"/>
        <v>0</v>
      </c>
      <c r="BO164" s="222">
        <f>BO156</f>
        <v>0.06</v>
      </c>
      <c r="BP164" s="223">
        <f t="shared" ref="BP164:BQ164" si="906">BP156</f>
        <v>1</v>
      </c>
      <c r="BQ164" s="223">
        <f t="shared" si="906"/>
        <v>0.10526315789473682</v>
      </c>
      <c r="BR164" s="159" t="str">
        <f>AW164</f>
        <v>US</v>
      </c>
      <c r="BS164" s="104">
        <f t="shared" ref="BS164:CH168" si="907">H$22*$M4/1000</f>
        <v>0</v>
      </c>
      <c r="BT164" s="104">
        <f t="shared" si="907"/>
        <v>0</v>
      </c>
      <c r="BU164" s="104">
        <f t="shared" si="907"/>
        <v>0</v>
      </c>
      <c r="BV164" s="104">
        <f t="shared" si="907"/>
        <v>0</v>
      </c>
      <c r="BW164" s="104">
        <f t="shared" si="907"/>
        <v>0</v>
      </c>
      <c r="BX164" s="104">
        <f t="shared" si="907"/>
        <v>0</v>
      </c>
      <c r="BY164" s="104">
        <f t="shared" si="907"/>
        <v>0</v>
      </c>
      <c r="BZ164" s="104">
        <f t="shared" si="907"/>
        <v>0</v>
      </c>
      <c r="CA164" s="104">
        <f t="shared" si="907"/>
        <v>0</v>
      </c>
      <c r="CB164" s="104">
        <f t="shared" si="907"/>
        <v>0</v>
      </c>
      <c r="CC164" s="104">
        <f t="shared" si="907"/>
        <v>0</v>
      </c>
      <c r="CD164" s="104">
        <f t="shared" si="907"/>
        <v>0</v>
      </c>
      <c r="CE164" s="104">
        <f t="shared" si="907"/>
        <v>0</v>
      </c>
      <c r="CF164" s="104">
        <f t="shared" si="907"/>
        <v>0</v>
      </c>
      <c r="CG164" s="104">
        <f t="shared" si="907"/>
        <v>0</v>
      </c>
      <c r="CH164" s="122">
        <f t="shared" si="907"/>
        <v>0</v>
      </c>
      <c r="CJ164" s="222">
        <f t="shared" si="892"/>
        <v>3.4729362908164099E-2</v>
      </c>
      <c r="CK164" s="223">
        <f t="shared" si="892"/>
        <v>3.8314384006804557E-2</v>
      </c>
      <c r="CL164" s="223">
        <f t="shared" si="892"/>
        <v>3.4729362908164099E-2</v>
      </c>
      <c r="CM164" s="159" t="str">
        <f t="shared" si="892"/>
        <v>TN, US</v>
      </c>
      <c r="CN164" s="104" t="e">
        <f t="shared" ca="1" si="893"/>
        <v>#NAME?</v>
      </c>
      <c r="CO164" s="104" t="e">
        <f t="shared" ca="1" si="893"/>
        <v>#NAME?</v>
      </c>
      <c r="CP164" s="104" t="e">
        <f t="shared" ca="1" si="893"/>
        <v>#NAME?</v>
      </c>
      <c r="CQ164" s="104" t="e">
        <f t="shared" ca="1" si="893"/>
        <v>#NAME?</v>
      </c>
      <c r="CR164" s="104" t="e">
        <f t="shared" ca="1" si="893"/>
        <v>#NAME?</v>
      </c>
      <c r="CS164" s="104" t="e">
        <f t="shared" ca="1" si="893"/>
        <v>#NAME?</v>
      </c>
      <c r="CT164" s="104" t="e">
        <f t="shared" ca="1" si="893"/>
        <v>#NAME?</v>
      </c>
      <c r="CU164" s="104" t="e">
        <f t="shared" ca="1" si="893"/>
        <v>#NAME?</v>
      </c>
      <c r="CV164" s="104" t="e">
        <f t="shared" ca="1" si="893"/>
        <v>#NAME?</v>
      </c>
      <c r="CW164" s="104" t="e">
        <f t="shared" ca="1" si="893"/>
        <v>#NAME?</v>
      </c>
      <c r="CX164" s="104" t="e">
        <f t="shared" ca="1" si="893"/>
        <v>#NAME?</v>
      </c>
      <c r="CY164" s="104" t="e">
        <f t="shared" ca="1" si="893"/>
        <v>#NAME?</v>
      </c>
      <c r="CZ164" s="104" t="e">
        <f t="shared" ca="1" si="893"/>
        <v>#NAME?</v>
      </c>
      <c r="DA164" s="104" t="e">
        <f t="shared" ca="1" si="893"/>
        <v>#NAME?</v>
      </c>
      <c r="DB164" s="104" t="e">
        <f t="shared" ca="1" si="893"/>
        <v>#NAME?</v>
      </c>
      <c r="DC164" s="122" t="e">
        <f t="shared" ca="1" si="893"/>
        <v>#NAME?</v>
      </c>
      <c r="DE164" s="163" t="str">
        <f>DE156</f>
        <v>BAU</v>
      </c>
      <c r="DF164" s="159" t="str">
        <f t="shared" ref="DF164:DG164" si="908">DF156</f>
        <v>Reshoring</v>
      </c>
      <c r="DG164" s="159" t="str">
        <f t="shared" si="908"/>
        <v>Ally-shoring</v>
      </c>
      <c r="DH164" s="159" t="str">
        <f>DH156</f>
        <v>Al-&gt;Cathode (tkm)</v>
      </c>
      <c r="DI164" s="159" t="str">
        <f>DI156</f>
        <v>NMC622</v>
      </c>
      <c r="DJ164" s="159" t="str">
        <f t="shared" ref="DJ164:DP164" si="909">DJ156</f>
        <v>NMC811</v>
      </c>
      <c r="DK164" s="159" t="str">
        <f t="shared" si="909"/>
        <v>NCA (I)</v>
      </c>
      <c r="DL164" s="159" t="str">
        <f t="shared" si="909"/>
        <v>LFP(II)</v>
      </c>
      <c r="DM164" s="159" t="str">
        <f t="shared" si="909"/>
        <v>NMC955</v>
      </c>
      <c r="DN164" s="159" t="str">
        <f t="shared" si="909"/>
        <v>NCA955</v>
      </c>
      <c r="DO164" s="159" t="str">
        <f t="shared" si="909"/>
        <v>Li-S</v>
      </c>
      <c r="DP164" s="159" t="str">
        <f t="shared" si="909"/>
        <v>Li-air</v>
      </c>
      <c r="DQ164" s="159" t="str">
        <f>DQ156</f>
        <v>NMC622</v>
      </c>
      <c r="DR164" s="159" t="str">
        <f t="shared" ref="DR164:DX164" si="910">DR156</f>
        <v>NMC811</v>
      </c>
      <c r="DS164" s="159" t="str">
        <f t="shared" si="910"/>
        <v>NCA (I)</v>
      </c>
      <c r="DT164" s="159" t="str">
        <f t="shared" si="910"/>
        <v>LFP(II)</v>
      </c>
      <c r="DU164" s="159" t="str">
        <f t="shared" si="910"/>
        <v>NMC955</v>
      </c>
      <c r="DV164" s="159" t="str">
        <f t="shared" si="910"/>
        <v>NCA955</v>
      </c>
      <c r="DW164" s="159" t="str">
        <f t="shared" si="910"/>
        <v>Li-S</v>
      </c>
      <c r="DX164" s="164" t="str">
        <f t="shared" si="910"/>
        <v>Li-air</v>
      </c>
      <c r="DY164" s="159"/>
      <c r="DZ164" s="163" t="str">
        <f t="shared" ref="DZ164:EB169" si="911">DZ156</f>
        <v>BAU</v>
      </c>
      <c r="EA164" s="159" t="str">
        <f t="shared" si="911"/>
        <v>Reshoring</v>
      </c>
      <c r="EB164" s="159" t="str">
        <f t="shared" si="911"/>
        <v>Ally-shoring</v>
      </c>
      <c r="EC164" s="159" t="str">
        <f>EC156</f>
        <v>Al-&gt;Cell (tkm)</v>
      </c>
      <c r="ED164" s="159" t="str">
        <f>ED156</f>
        <v>NMC622</v>
      </c>
      <c r="EE164" s="159" t="str">
        <f t="shared" ref="EE164:EK164" si="912">EE156</f>
        <v>NMC811</v>
      </c>
      <c r="EF164" s="159" t="str">
        <f t="shared" si="912"/>
        <v>NCA (I)</v>
      </c>
      <c r="EG164" s="159" t="str">
        <f t="shared" si="912"/>
        <v>LFP(II)</v>
      </c>
      <c r="EH164" s="159" t="str">
        <f t="shared" si="912"/>
        <v>NMC955</v>
      </c>
      <c r="EI164" s="159" t="str">
        <f t="shared" si="912"/>
        <v>NCA955</v>
      </c>
      <c r="EJ164" s="159" t="str">
        <f t="shared" si="912"/>
        <v>Li-S</v>
      </c>
      <c r="EK164" s="159" t="str">
        <f t="shared" si="912"/>
        <v>Li-air</v>
      </c>
      <c r="EL164" s="159" t="str">
        <f>EL156</f>
        <v>NMC622</v>
      </c>
      <c r="EM164" s="159" t="str">
        <f t="shared" ref="EM164:ES164" si="913">EM156</f>
        <v>NMC811</v>
      </c>
      <c r="EN164" s="159" t="str">
        <f t="shared" si="913"/>
        <v>NCA (I)</v>
      </c>
      <c r="EO164" s="159" t="str">
        <f t="shared" si="913"/>
        <v>LFP(II)</v>
      </c>
      <c r="EP164" s="159" t="str">
        <f t="shared" si="913"/>
        <v>NMC955</v>
      </c>
      <c r="EQ164" s="159" t="str">
        <f t="shared" si="913"/>
        <v>NCA955</v>
      </c>
      <c r="ER164" s="159" t="str">
        <f t="shared" si="913"/>
        <v>Li-S</v>
      </c>
      <c r="ES164" s="164" t="str">
        <f t="shared" si="913"/>
        <v>Li-air</v>
      </c>
      <c r="EU164" s="163" t="str">
        <f t="shared" ref="EU164:EX169" si="914">EU131</f>
        <v>BAU</v>
      </c>
      <c r="EV164" s="159" t="str">
        <f t="shared" si="914"/>
        <v>Reshoring</v>
      </c>
      <c r="EW164" s="159" t="str">
        <f t="shared" si="914"/>
        <v>Ally-shoring</v>
      </c>
      <c r="EX164" s="159" t="str">
        <f t="shared" si="914"/>
        <v>Al-&gt;Pack (tkm)</v>
      </c>
      <c r="EY164" s="159" t="str">
        <f>EY131</f>
        <v>NMC622</v>
      </c>
      <c r="EZ164" s="159" t="str">
        <f t="shared" ref="EZ164:FF164" si="915">EZ131</f>
        <v>NMC811</v>
      </c>
      <c r="FA164" s="159" t="str">
        <f t="shared" si="915"/>
        <v>NCA (I)</v>
      </c>
      <c r="FB164" s="159" t="str">
        <f t="shared" si="915"/>
        <v>LFP(II)</v>
      </c>
      <c r="FC164" s="159" t="str">
        <f t="shared" si="915"/>
        <v>NMC955</v>
      </c>
      <c r="FD164" s="159" t="str">
        <f t="shared" si="915"/>
        <v>NCA955</v>
      </c>
      <c r="FE164" s="159" t="str">
        <f t="shared" si="915"/>
        <v>Li-S</v>
      </c>
      <c r="FF164" s="159" t="str">
        <f t="shared" si="915"/>
        <v>Li-air</v>
      </c>
      <c r="FG164" s="159" t="str">
        <f>FG131</f>
        <v>NMC622</v>
      </c>
      <c r="FH164" s="159" t="str">
        <f t="shared" ref="FH164:FN164" si="916">FH131</f>
        <v>NMC811</v>
      </c>
      <c r="FI164" s="159" t="str">
        <f t="shared" si="916"/>
        <v>NCA (I)</v>
      </c>
      <c r="FJ164" s="159" t="str">
        <f t="shared" si="916"/>
        <v>LFP(II)</v>
      </c>
      <c r="FK164" s="159" t="str">
        <f t="shared" si="916"/>
        <v>NMC955</v>
      </c>
      <c r="FL164" s="159" t="str">
        <f t="shared" si="916"/>
        <v>NCA955</v>
      </c>
      <c r="FM164" s="159" t="str">
        <f t="shared" si="916"/>
        <v>Li-S</v>
      </c>
      <c r="FN164" s="164" t="str">
        <f t="shared" si="916"/>
        <v>Li-air</v>
      </c>
      <c r="FP164" s="163" t="str">
        <f>FP156</f>
        <v>BAU</v>
      </c>
      <c r="FQ164" s="159" t="str">
        <f t="shared" ref="FQ164:FR164" si="917">FQ156</f>
        <v>Reshoring</v>
      </c>
      <c r="FR164" s="159" t="str">
        <f t="shared" si="917"/>
        <v>Ally-shoring</v>
      </c>
      <c r="FS164" s="159" t="str">
        <f>FS156</f>
        <v>Cu-&gt;Anode (tkm)</v>
      </c>
      <c r="FT164" s="159" t="str">
        <f>FT156</f>
        <v>NMC622</v>
      </c>
      <c r="FU164" s="159" t="str">
        <f t="shared" ref="FU164:GA164" si="918">FU156</f>
        <v>NMC811</v>
      </c>
      <c r="FV164" s="159" t="str">
        <f t="shared" si="918"/>
        <v>NCA (I)</v>
      </c>
      <c r="FW164" s="159" t="str">
        <f t="shared" si="918"/>
        <v>LFP(II)</v>
      </c>
      <c r="FX164" s="159" t="str">
        <f t="shared" si="918"/>
        <v>NMC955</v>
      </c>
      <c r="FY164" s="159" t="str">
        <f t="shared" si="918"/>
        <v>NCA955</v>
      </c>
      <c r="FZ164" s="159" t="str">
        <f t="shared" si="918"/>
        <v>Li-S</v>
      </c>
      <c r="GA164" s="159" t="str">
        <f t="shared" si="918"/>
        <v>Li-air</v>
      </c>
      <c r="GB164" s="159" t="str">
        <f>GB156</f>
        <v>NMC622</v>
      </c>
      <c r="GC164" s="159" t="str">
        <f t="shared" ref="GC164:GI164" si="919">GC156</f>
        <v>NMC811</v>
      </c>
      <c r="GD164" s="159" t="str">
        <f t="shared" si="919"/>
        <v>NCA (I)</v>
      </c>
      <c r="GE164" s="159" t="str">
        <f t="shared" si="919"/>
        <v>LFP(II)</v>
      </c>
      <c r="GF164" s="159" t="str">
        <f t="shared" si="919"/>
        <v>NMC955</v>
      </c>
      <c r="GG164" s="159" t="str">
        <f t="shared" si="919"/>
        <v>NCA955</v>
      </c>
      <c r="GH164" s="159" t="str">
        <f t="shared" si="919"/>
        <v>Li-S</v>
      </c>
      <c r="GI164" s="164" t="str">
        <f t="shared" si="919"/>
        <v>Li-air</v>
      </c>
      <c r="GK164" s="163" t="str">
        <f t="shared" ref="GK164:GM169" si="920">GK156</f>
        <v>BAU</v>
      </c>
      <c r="GL164" s="159" t="str">
        <f t="shared" si="920"/>
        <v>Reshoring</v>
      </c>
      <c r="GM164" s="159" t="str">
        <f t="shared" si="920"/>
        <v>Ally-shoring</v>
      </c>
      <c r="GN164" s="159" t="str">
        <f>GN156</f>
        <v>Cu-&gt;Cell (tkm)</v>
      </c>
      <c r="GO164" s="159" t="str">
        <f>GO156</f>
        <v>NMC622</v>
      </c>
      <c r="GP164" s="159" t="str">
        <f t="shared" ref="GP164:GV164" si="921">GP156</f>
        <v>NMC811</v>
      </c>
      <c r="GQ164" s="159" t="str">
        <f t="shared" si="921"/>
        <v>NCA (I)</v>
      </c>
      <c r="GR164" s="159" t="str">
        <f t="shared" si="921"/>
        <v>LFP(II)</v>
      </c>
      <c r="GS164" s="159" t="str">
        <f t="shared" si="921"/>
        <v>NMC955</v>
      </c>
      <c r="GT164" s="159" t="str">
        <f t="shared" si="921"/>
        <v>NCA955</v>
      </c>
      <c r="GU164" s="159" t="str">
        <f t="shared" si="921"/>
        <v>Li-S</v>
      </c>
      <c r="GV164" s="159" t="str">
        <f t="shared" si="921"/>
        <v>Li-air</v>
      </c>
      <c r="GW164" s="159" t="str">
        <f>GW156</f>
        <v>NMC622</v>
      </c>
      <c r="GX164" s="159" t="str">
        <f t="shared" ref="GX164:HD164" si="922">GX156</f>
        <v>NMC811</v>
      </c>
      <c r="GY164" s="159" t="str">
        <f t="shared" si="922"/>
        <v>NCA (I)</v>
      </c>
      <c r="GZ164" s="159" t="str">
        <f t="shared" si="922"/>
        <v>LFP(II)</v>
      </c>
      <c r="HA164" s="159" t="str">
        <f t="shared" si="922"/>
        <v>NMC955</v>
      </c>
      <c r="HB164" s="159" t="str">
        <f t="shared" si="922"/>
        <v>NCA955</v>
      </c>
      <c r="HC164" s="159" t="str">
        <f t="shared" si="922"/>
        <v>Li-S</v>
      </c>
      <c r="HD164" s="164" t="str">
        <f t="shared" si="922"/>
        <v>Li-air</v>
      </c>
      <c r="HF164" s="163" t="str">
        <f t="shared" ref="HF164:HI169" si="923">HF131</f>
        <v>BAU</v>
      </c>
      <c r="HG164" s="159" t="str">
        <f t="shared" si="923"/>
        <v>Reshoring</v>
      </c>
      <c r="HH164" s="159" t="str">
        <f t="shared" si="923"/>
        <v>Ally-shoring</v>
      </c>
      <c r="HI164" s="159" t="str">
        <f t="shared" si="923"/>
        <v>Cu-&gt;Pack (tkm)</v>
      </c>
      <c r="HJ164" s="159" t="str">
        <f>HJ131</f>
        <v>NMC622</v>
      </c>
      <c r="HK164" s="159" t="str">
        <f t="shared" ref="HK164:HQ164" si="924">HK131</f>
        <v>NMC811</v>
      </c>
      <c r="HL164" s="159" t="str">
        <f t="shared" si="924"/>
        <v>NCA (I)</v>
      </c>
      <c r="HM164" s="159" t="str">
        <f t="shared" si="924"/>
        <v>LFP(II)</v>
      </c>
      <c r="HN164" s="159" t="str">
        <f t="shared" si="924"/>
        <v>NMC955</v>
      </c>
      <c r="HO164" s="159" t="str">
        <f t="shared" si="924"/>
        <v>NCA955</v>
      </c>
      <c r="HP164" s="159" t="str">
        <f t="shared" si="924"/>
        <v>Li-S</v>
      </c>
      <c r="HQ164" s="159" t="str">
        <f t="shared" si="924"/>
        <v>Li-air</v>
      </c>
      <c r="HR164" s="159" t="str">
        <f>HR131</f>
        <v>NMC622</v>
      </c>
      <c r="HS164" s="159" t="str">
        <f t="shared" ref="HS164:HY164" si="925">HS131</f>
        <v>NMC811</v>
      </c>
      <c r="HT164" s="159" t="str">
        <f t="shared" si="925"/>
        <v>NCA (I)</v>
      </c>
      <c r="HU164" s="159" t="str">
        <f t="shared" si="925"/>
        <v>LFP(II)</v>
      </c>
      <c r="HV164" s="159" t="str">
        <f t="shared" si="925"/>
        <v>NMC955</v>
      </c>
      <c r="HW164" s="159" t="str">
        <f t="shared" si="925"/>
        <v>NCA955</v>
      </c>
      <c r="HX164" s="159" t="str">
        <f t="shared" si="925"/>
        <v>Li-S</v>
      </c>
      <c r="HY164" s="164" t="str">
        <f t="shared" si="925"/>
        <v>Li-air</v>
      </c>
      <c r="IA164" s="163" t="str">
        <f t="shared" ref="IA164:ID169" si="926">IA131</f>
        <v>BAU</v>
      </c>
      <c r="IB164" s="159" t="str">
        <f t="shared" si="926"/>
        <v>Reshoring</v>
      </c>
      <c r="IC164" s="159" t="str">
        <f t="shared" si="926"/>
        <v>Ally-shoring</v>
      </c>
      <c r="ID164" s="159" t="str">
        <f t="shared" si="926"/>
        <v>Steel-&gt;Pack (tkm)</v>
      </c>
      <c r="IE164" s="159" t="str">
        <f>IE131</f>
        <v>NMC622</v>
      </c>
      <c r="IF164" s="159" t="str">
        <f t="shared" ref="IF164:IL164" si="927">IF131</f>
        <v>NMC811</v>
      </c>
      <c r="IG164" s="159" t="str">
        <f t="shared" si="927"/>
        <v>NCA (I)</v>
      </c>
      <c r="IH164" s="159" t="str">
        <f t="shared" si="927"/>
        <v>LFP(II)</v>
      </c>
      <c r="II164" s="159" t="str">
        <f t="shared" si="927"/>
        <v>NMC955</v>
      </c>
      <c r="IJ164" s="159" t="str">
        <f t="shared" si="927"/>
        <v>NCA955</v>
      </c>
      <c r="IK164" s="159" t="str">
        <f t="shared" si="927"/>
        <v>Li-S</v>
      </c>
      <c r="IL164" s="159" t="str">
        <f t="shared" si="927"/>
        <v>Li-air</v>
      </c>
      <c r="IM164" s="159" t="str">
        <f>IM131</f>
        <v>NMC622</v>
      </c>
      <c r="IN164" s="159" t="str">
        <f t="shared" ref="IN164:IT164" si="928">IN131</f>
        <v>NMC811</v>
      </c>
      <c r="IO164" s="159" t="str">
        <f t="shared" si="928"/>
        <v>NCA (I)</v>
      </c>
      <c r="IP164" s="159" t="str">
        <f t="shared" si="928"/>
        <v>LFP(II)</v>
      </c>
      <c r="IQ164" s="159" t="str">
        <f t="shared" si="928"/>
        <v>NMC955</v>
      </c>
      <c r="IR164" s="159" t="str">
        <f t="shared" si="928"/>
        <v>NCA955</v>
      </c>
      <c r="IS164" s="159" t="str">
        <f t="shared" si="928"/>
        <v>Li-S</v>
      </c>
      <c r="IT164" s="164" t="str">
        <f t="shared" si="928"/>
        <v>Li-air</v>
      </c>
    </row>
    <row r="165" spans="4:254" x14ac:dyDescent="0.2">
      <c r="D165" s="189">
        <f t="shared" si="900"/>
        <v>0.42</v>
      </c>
      <c r="E165" s="173">
        <f t="shared" si="900"/>
        <v>0</v>
      </c>
      <c r="F165" s="173">
        <f t="shared" si="900"/>
        <v>0</v>
      </c>
      <c r="G165" s="159" t="str">
        <f t="shared" si="900"/>
        <v>CN</v>
      </c>
      <c r="H165" s="104">
        <f t="shared" si="901"/>
        <v>621.75708391285184</v>
      </c>
      <c r="I165" s="104">
        <f t="shared" si="901"/>
        <v>573.04548938359949</v>
      </c>
      <c r="J165" s="104">
        <f t="shared" si="901"/>
        <v>570.50436504316394</v>
      </c>
      <c r="K165" s="104">
        <f t="shared" si="901"/>
        <v>846.50506334119655</v>
      </c>
      <c r="L165" s="104">
        <f t="shared" si="901"/>
        <v>551.83120363528008</v>
      </c>
      <c r="M165" s="104">
        <f t="shared" si="901"/>
        <v>557.12236162091733</v>
      </c>
      <c r="N165" s="104">
        <f t="shared" si="901"/>
        <v>445.328512466961</v>
      </c>
      <c r="O165" s="104">
        <f t="shared" si="901"/>
        <v>390.27126779026338</v>
      </c>
      <c r="P165" s="104">
        <f t="shared" si="901"/>
        <v>1219.702443054794</v>
      </c>
      <c r="Q165" s="104">
        <f t="shared" si="901"/>
        <v>1123.7407108283257</v>
      </c>
      <c r="R165" s="104">
        <f t="shared" si="901"/>
        <v>1119.303961622471</v>
      </c>
      <c r="S165" s="104">
        <f t="shared" si="901"/>
        <v>1648.7634828536093</v>
      </c>
      <c r="T165" s="104">
        <f t="shared" si="901"/>
        <v>1082.2380011490407</v>
      </c>
      <c r="U165" s="104">
        <f t="shared" si="901"/>
        <v>1092.8887424868039</v>
      </c>
      <c r="V165" s="104">
        <f t="shared" si="901"/>
        <v>822.23153486144486</v>
      </c>
      <c r="W165" s="122">
        <f t="shared" si="901"/>
        <v>496.05358165297872</v>
      </c>
      <c r="Y165" s="222">
        <f t="shared" ref="Y165:AA168" si="929">Y157</f>
        <v>0.65</v>
      </c>
      <c r="Z165" s="223">
        <f t="shared" si="929"/>
        <v>0</v>
      </c>
      <c r="AA165" s="223">
        <f t="shared" si="929"/>
        <v>0</v>
      </c>
      <c r="AB165" s="159" t="str">
        <f t="shared" ref="AB165:AB168" si="930">G165</f>
        <v>CN</v>
      </c>
      <c r="AC165" s="104">
        <f t="shared" si="903"/>
        <v>433.83014529022108</v>
      </c>
      <c r="AD165" s="104">
        <f t="shared" si="903"/>
        <v>443.95952166739448</v>
      </c>
      <c r="AE165" s="104">
        <f t="shared" si="903"/>
        <v>433.12288132510042</v>
      </c>
      <c r="AF165" s="104">
        <f t="shared" si="903"/>
        <v>515.71714295052288</v>
      </c>
      <c r="AG165" s="104">
        <f t="shared" si="903"/>
        <v>439.8770099783161</v>
      </c>
      <c r="AH165" s="104">
        <f t="shared" si="903"/>
        <v>432.49070360285219</v>
      </c>
      <c r="AI165" s="104">
        <f t="shared" si="903"/>
        <v>345.30053615412407</v>
      </c>
      <c r="AJ165" s="104">
        <f t="shared" si="903"/>
        <v>668.73482774411161</v>
      </c>
      <c r="AK165" s="104">
        <f t="shared" si="903"/>
        <v>832.75729832911099</v>
      </c>
      <c r="AL165" s="104">
        <f t="shared" si="903"/>
        <v>852.65151948499636</v>
      </c>
      <c r="AM165" s="104">
        <f t="shared" si="903"/>
        <v>831.95799316304976</v>
      </c>
      <c r="AN165" s="104">
        <f t="shared" si="903"/>
        <v>273.97968874233493</v>
      </c>
      <c r="AO165" s="104">
        <f t="shared" si="903"/>
        <v>845.07386429705105</v>
      </c>
      <c r="AP165" s="104">
        <f t="shared" si="903"/>
        <v>830.60280758604654</v>
      </c>
      <c r="AQ165" s="104">
        <f t="shared" si="903"/>
        <v>534.36527966968265</v>
      </c>
      <c r="AR165" s="122">
        <f t="shared" si="903"/>
        <v>772.09648706791711</v>
      </c>
      <c r="AT165" s="222">
        <f t="shared" ref="AT165:AV168" si="931">AT157</f>
        <v>0.65</v>
      </c>
      <c r="AU165" s="223">
        <f t="shared" si="931"/>
        <v>0</v>
      </c>
      <c r="AV165" s="223">
        <f t="shared" si="931"/>
        <v>0</v>
      </c>
      <c r="AW165" s="159" t="str">
        <f t="shared" ref="AW165:AW168" si="932">AB165</f>
        <v>CN</v>
      </c>
      <c r="AX165" s="104">
        <f t="shared" si="905"/>
        <v>141.33168618079006</v>
      </c>
      <c r="AY165" s="104">
        <f t="shared" si="905"/>
        <v>139.51508353065134</v>
      </c>
      <c r="AZ165" s="104">
        <f t="shared" si="905"/>
        <v>135.15523717031851</v>
      </c>
      <c r="BA165" s="104">
        <f t="shared" si="905"/>
        <v>237.33913624061987</v>
      </c>
      <c r="BB165" s="104">
        <f t="shared" si="905"/>
        <v>135.51855770034629</v>
      </c>
      <c r="BC165" s="104">
        <f t="shared" si="905"/>
        <v>134.42859611026304</v>
      </c>
      <c r="BD165" s="104">
        <f t="shared" si="905"/>
        <v>458.45972823491775</v>
      </c>
      <c r="BE165" s="104">
        <f t="shared" si="905"/>
        <v>494.01151739413689</v>
      </c>
      <c r="BF165" s="104">
        <f t="shared" si="905"/>
        <v>275.39696176102547</v>
      </c>
      <c r="BG165" s="104">
        <f t="shared" si="905"/>
        <v>271.76375646074803</v>
      </c>
      <c r="BH165" s="104">
        <f t="shared" si="905"/>
        <v>263.40738427011007</v>
      </c>
      <c r="BI165" s="104">
        <f t="shared" si="905"/>
        <v>457.06479595260328</v>
      </c>
      <c r="BJ165" s="104">
        <f t="shared" si="905"/>
        <v>264.13402533016557</v>
      </c>
      <c r="BK165" s="104">
        <f t="shared" si="905"/>
        <v>261.59078161997132</v>
      </c>
      <c r="BL165" s="104">
        <f t="shared" si="905"/>
        <v>881.66926000568685</v>
      </c>
      <c r="BM165" s="122">
        <f t="shared" si="905"/>
        <v>748.38730095328685</v>
      </c>
      <c r="BO165" s="222">
        <f t="shared" ref="BO165:BQ168" si="933">BO157</f>
        <v>0.43</v>
      </c>
      <c r="BP165" s="223">
        <f t="shared" si="933"/>
        <v>0</v>
      </c>
      <c r="BQ165" s="223">
        <f t="shared" si="933"/>
        <v>0</v>
      </c>
      <c r="BR165" s="159" t="str">
        <f t="shared" ref="BR165:BR168" si="934">AW165</f>
        <v>CN</v>
      </c>
      <c r="BS165" s="104">
        <f t="shared" si="907"/>
        <v>11.219792117919088</v>
      </c>
      <c r="BT165" s="104">
        <f t="shared" si="907"/>
        <v>13.513252963719184</v>
      </c>
      <c r="BU165" s="104">
        <f t="shared" si="907"/>
        <v>10.075332448331711</v>
      </c>
      <c r="BV165" s="104">
        <f t="shared" si="907"/>
        <v>17.40702720662583</v>
      </c>
      <c r="BW165" s="104">
        <f t="shared" si="907"/>
        <v>12.738926084097567</v>
      </c>
      <c r="BX165" s="104">
        <f t="shared" si="907"/>
        <v>9.9527117694473475</v>
      </c>
      <c r="BY165" s="104">
        <f t="shared" si="907"/>
        <v>72.148388751154954</v>
      </c>
      <c r="BZ165" s="104">
        <f t="shared" si="907"/>
        <v>100.83406013029884</v>
      </c>
      <c r="CA165" s="104">
        <f t="shared" si="907"/>
        <v>21.335998125878913</v>
      </c>
      <c r="CB165" s="104">
        <f t="shared" si="907"/>
        <v>25.702656746149792</v>
      </c>
      <c r="CC165" s="104">
        <f t="shared" si="907"/>
        <v>19.169699465588526</v>
      </c>
      <c r="CD165" s="104">
        <f t="shared" si="907"/>
        <v>29.011712011043048</v>
      </c>
      <c r="CE165" s="104">
        <f t="shared" si="907"/>
        <v>24.228937846224778</v>
      </c>
      <c r="CF165" s="104">
        <f t="shared" si="907"/>
        <v>18.924458107819806</v>
      </c>
      <c r="CG165" s="104">
        <f t="shared" si="907"/>
        <v>101.36619730133141</v>
      </c>
      <c r="CH165" s="122">
        <f t="shared" si="907"/>
        <v>132.26247167429688</v>
      </c>
      <c r="CJ165" s="222">
        <f t="shared" si="892"/>
        <v>0.58711020187182972</v>
      </c>
      <c r="CK165" s="223">
        <f t="shared" si="892"/>
        <v>0.64771604904798907</v>
      </c>
      <c r="CL165" s="223">
        <f t="shared" si="892"/>
        <v>0.58711020187182972</v>
      </c>
      <c r="CM165" s="159" t="str">
        <f t="shared" si="892"/>
        <v>NV, US</v>
      </c>
      <c r="CN165" s="104" t="e">
        <f t="shared" ca="1" si="893"/>
        <v>#NAME?</v>
      </c>
      <c r="CO165" s="104" t="e">
        <f t="shared" ca="1" si="893"/>
        <v>#NAME?</v>
      </c>
      <c r="CP165" s="104" t="e">
        <f t="shared" ca="1" si="893"/>
        <v>#NAME?</v>
      </c>
      <c r="CQ165" s="104" t="e">
        <f t="shared" ca="1" si="893"/>
        <v>#NAME?</v>
      </c>
      <c r="CR165" s="104" t="e">
        <f t="shared" ca="1" si="893"/>
        <v>#NAME?</v>
      </c>
      <c r="CS165" s="104" t="e">
        <f t="shared" ca="1" si="893"/>
        <v>#NAME?</v>
      </c>
      <c r="CT165" s="104" t="e">
        <f t="shared" ca="1" si="893"/>
        <v>#NAME?</v>
      </c>
      <c r="CU165" s="104" t="e">
        <f t="shared" ca="1" si="893"/>
        <v>#NAME?</v>
      </c>
      <c r="CV165" s="104" t="e">
        <f t="shared" ca="1" si="893"/>
        <v>#NAME?</v>
      </c>
      <c r="CW165" s="104" t="e">
        <f t="shared" ca="1" si="893"/>
        <v>#NAME?</v>
      </c>
      <c r="CX165" s="104" t="e">
        <f t="shared" ca="1" si="893"/>
        <v>#NAME?</v>
      </c>
      <c r="CY165" s="104" t="e">
        <f t="shared" ca="1" si="893"/>
        <v>#NAME?</v>
      </c>
      <c r="CZ165" s="104" t="e">
        <f t="shared" ca="1" si="893"/>
        <v>#NAME?</v>
      </c>
      <c r="DA165" s="104" t="e">
        <f t="shared" ca="1" si="893"/>
        <v>#NAME?</v>
      </c>
      <c r="DB165" s="104" t="e">
        <f t="shared" ca="1" si="893"/>
        <v>#NAME?</v>
      </c>
      <c r="DC165" s="122" t="e">
        <f t="shared" ca="1" si="893"/>
        <v>#NAME?</v>
      </c>
      <c r="DE165" s="189">
        <f t="shared" ref="DE165:DH169" si="935">DE157</f>
        <v>0</v>
      </c>
      <c r="DF165" s="173">
        <f t="shared" si="935"/>
        <v>1</v>
      </c>
      <c r="DG165" s="173">
        <f t="shared" si="935"/>
        <v>0</v>
      </c>
      <c r="DH165" s="159" t="str">
        <f t="shared" si="935"/>
        <v>US</v>
      </c>
      <c r="DI165" s="104">
        <f t="shared" ref="DI165:DX169" si="936">H$32*$H11/1000</f>
        <v>0.45365767199999996</v>
      </c>
      <c r="DJ165" s="104">
        <f t="shared" si="936"/>
        <v>0.44740032479999986</v>
      </c>
      <c r="DK165" s="104">
        <f t="shared" si="936"/>
        <v>0.40829190479999994</v>
      </c>
      <c r="DL165" s="104">
        <f t="shared" si="936"/>
        <v>0.65829247964999993</v>
      </c>
      <c r="DM165" s="104">
        <f t="shared" si="936"/>
        <v>0.42237093600000003</v>
      </c>
      <c r="DN165" s="104">
        <f t="shared" si="936"/>
        <v>0.40359889440000002</v>
      </c>
      <c r="DO165" s="104">
        <f t="shared" si="936"/>
        <v>1.70659096250225</v>
      </c>
      <c r="DP165" s="104">
        <f t="shared" si="936"/>
        <v>3.5620322486680727</v>
      </c>
      <c r="DQ165" s="104">
        <f t="shared" si="936"/>
        <v>0.85256355600000011</v>
      </c>
      <c r="DR165" s="104">
        <f t="shared" si="936"/>
        <v>0.83848452480000002</v>
      </c>
      <c r="DS165" s="104">
        <f t="shared" si="936"/>
        <v>0.76652503199999988</v>
      </c>
      <c r="DT165" s="104">
        <f t="shared" si="936"/>
        <v>1.0971541327499996</v>
      </c>
      <c r="DU165" s="104">
        <f t="shared" si="936"/>
        <v>0.79155442079999994</v>
      </c>
      <c r="DV165" s="104">
        <f t="shared" si="936"/>
        <v>0.75713901120000004</v>
      </c>
      <c r="DW165" s="104">
        <f t="shared" si="936"/>
        <v>2.3940526363767747</v>
      </c>
      <c r="DX165" s="122">
        <f t="shared" si="936"/>
        <v>3.4203442056726217</v>
      </c>
      <c r="DZ165" s="189" t="str">
        <f t="shared" si="911"/>
        <v>-</v>
      </c>
      <c r="EA165" s="173">
        <f t="shared" si="911"/>
        <v>1</v>
      </c>
      <c r="EB165" s="173">
        <f t="shared" si="911"/>
        <v>0.69056662872510677</v>
      </c>
      <c r="EC165" s="159" t="str">
        <f>EC157</f>
        <v>US</v>
      </c>
      <c r="ED165" s="104">
        <f t="shared" ref="ED165:ES169" si="937">H$33*$K11/1000</f>
        <v>0.55902299700748803</v>
      </c>
      <c r="EE165" s="104">
        <f t="shared" si="937"/>
        <v>0.56412309342105604</v>
      </c>
      <c r="EF165" s="104">
        <f t="shared" si="937"/>
        <v>0.54407158345612805</v>
      </c>
      <c r="EG165" s="104">
        <f t="shared" si="937"/>
        <v>0.19735444534000007</v>
      </c>
      <c r="EH165" s="104">
        <f t="shared" si="937"/>
        <v>0.55608137637311994</v>
      </c>
      <c r="EI165" s="104">
        <f t="shared" si="937"/>
        <v>0.53953509016742407</v>
      </c>
      <c r="EJ165" s="104">
        <f t="shared" si="937"/>
        <v>1.0265737052266497</v>
      </c>
      <c r="EK165" s="104">
        <f t="shared" si="937"/>
        <v>1.4834388475776665</v>
      </c>
      <c r="EL165" s="104">
        <f t="shared" si="937"/>
        <v>0.87894463994687988</v>
      </c>
      <c r="EM165" s="104">
        <f t="shared" si="937"/>
        <v>0.88022305769548814</v>
      </c>
      <c r="EN165" s="104">
        <f t="shared" si="937"/>
        <v>0.8501839872864001</v>
      </c>
      <c r="EO165" s="104">
        <f t="shared" si="937"/>
        <v>0.35767868890000004</v>
      </c>
      <c r="EP165" s="104">
        <f t="shared" si="937"/>
        <v>0.86410610893900808</v>
      </c>
      <c r="EQ165" s="104">
        <f t="shared" si="937"/>
        <v>0.84197806045267198</v>
      </c>
      <c r="ER165" s="104">
        <f t="shared" si="937"/>
        <v>1.6481530191715437</v>
      </c>
      <c r="ES165" s="122">
        <f t="shared" si="937"/>
        <v>2.1703656027101559</v>
      </c>
      <c r="EU165" s="189" t="str">
        <f t="shared" si="914"/>
        <v>-</v>
      </c>
      <c r="EV165" s="173">
        <f t="shared" si="914"/>
        <v>1</v>
      </c>
      <c r="EW165" s="173">
        <f t="shared" si="914"/>
        <v>0.90643145670817082</v>
      </c>
      <c r="EX165" s="159" t="str">
        <f t="shared" si="914"/>
        <v>US</v>
      </c>
      <c r="EY165" s="104">
        <f>H$34*$V11/1000</f>
        <v>5.4026683342707837</v>
      </c>
      <c r="EZ165" s="104">
        <f t="shared" ref="EZ165:FN169" si="938">I$34*$V11/1000</f>
        <v>5.4104807670878872</v>
      </c>
      <c r="FA165" s="104">
        <f t="shared" si="938"/>
        <v>5.3074563067268405</v>
      </c>
      <c r="FB165" s="104">
        <f t="shared" si="938"/>
        <v>1.6416941974631831</v>
      </c>
      <c r="FC165" s="104">
        <f t="shared" si="938"/>
        <v>5.3401737266935871</v>
      </c>
      <c r="FD165" s="104">
        <f t="shared" si="938"/>
        <v>5.3093931297909736</v>
      </c>
      <c r="FE165" s="104">
        <f t="shared" si="938"/>
        <v>6.5534598564800417</v>
      </c>
      <c r="FF165" s="104">
        <f t="shared" si="938"/>
        <v>15.606249996937745</v>
      </c>
      <c r="FG165" s="104">
        <f t="shared" si="938"/>
        <v>7.3734115677173406</v>
      </c>
      <c r="FH165" s="104">
        <f t="shared" si="938"/>
        <v>7.3943174825771978</v>
      </c>
      <c r="FI165" s="104">
        <f t="shared" si="938"/>
        <v>7.2230156607672216</v>
      </c>
      <c r="FJ165" s="104">
        <f t="shared" si="938"/>
        <v>3.0391970764845606</v>
      </c>
      <c r="FK165" s="104">
        <f t="shared" si="938"/>
        <v>7.2832158794156765</v>
      </c>
      <c r="FL165" s="104">
        <f t="shared" si="938"/>
        <v>7.2167963428099773</v>
      </c>
      <c r="FM165" s="104">
        <f t="shared" si="938"/>
        <v>9.2594591403397182</v>
      </c>
      <c r="FN165" s="122">
        <f t="shared" si="938"/>
        <v>17.610283766816238</v>
      </c>
      <c r="FP165" s="189">
        <f t="shared" ref="FP165:FS169" si="939">FP157</f>
        <v>0.1</v>
      </c>
      <c r="FQ165" s="173">
        <f t="shared" si="939"/>
        <v>1</v>
      </c>
      <c r="FR165" s="173">
        <f t="shared" si="939"/>
        <v>0.2857142857142857</v>
      </c>
      <c r="FS165" s="159" t="str">
        <f t="shared" si="939"/>
        <v>US</v>
      </c>
      <c r="FT165" s="104">
        <f t="shared" ref="FT165:GI169" si="940">H$35*$H11/1000</f>
        <v>1.0901689344000001</v>
      </c>
      <c r="FU165" s="104">
        <f t="shared" si="940"/>
        <v>1.0728646656</v>
      </c>
      <c r="FV165" s="104">
        <f t="shared" si="940"/>
        <v>0.98288246784000011</v>
      </c>
      <c r="FW165" s="104">
        <f t="shared" si="940"/>
        <v>1.5082833292800002</v>
      </c>
      <c r="FX165" s="104">
        <f t="shared" si="940"/>
        <v>1.0140301516799999</v>
      </c>
      <c r="FY165" s="104">
        <f t="shared" si="940"/>
        <v>0.97249990656000007</v>
      </c>
      <c r="FZ165" s="104">
        <f t="shared" si="940"/>
        <v>3.1409625584575633</v>
      </c>
      <c r="GA165" s="104">
        <f t="shared" si="940"/>
        <v>6.5457780091690072</v>
      </c>
      <c r="GB165" s="104">
        <f t="shared" si="940"/>
        <v>2.01421688832</v>
      </c>
      <c r="GC165" s="104">
        <f t="shared" si="940"/>
        <v>1.98306920448</v>
      </c>
      <c r="GD165" s="104">
        <f t="shared" si="940"/>
        <v>1.8169482240000001</v>
      </c>
      <c r="GE165" s="104">
        <f t="shared" si="940"/>
        <v>0.70386555366400005</v>
      </c>
      <c r="GF165" s="104">
        <f t="shared" si="940"/>
        <v>1.8757827379200003</v>
      </c>
      <c r="GG165" s="104">
        <f t="shared" si="940"/>
        <v>1.7961831014400003</v>
      </c>
      <c r="GH165" s="104">
        <f t="shared" si="940"/>
        <v>4.4085124282306474</v>
      </c>
      <c r="GI165" s="122">
        <f t="shared" si="940"/>
        <v>6.284468059513328</v>
      </c>
      <c r="GK165" s="189" t="str">
        <f t="shared" si="920"/>
        <v>-</v>
      </c>
      <c r="GL165" s="173">
        <f t="shared" si="920"/>
        <v>1</v>
      </c>
      <c r="GM165" s="173">
        <f t="shared" si="920"/>
        <v>0.69056662872510677</v>
      </c>
      <c r="GN165" s="159" t="str">
        <f>GN157</f>
        <v>US</v>
      </c>
      <c r="GO165" s="104">
        <f>H$36*$K11/1000</f>
        <v>0.71071104000000007</v>
      </c>
      <c r="GP165" s="104">
        <f t="shared" ref="GP165:HD169" si="941">I$36*$K11/1000</f>
        <v>0.71457359999999992</v>
      </c>
      <c r="GQ165" s="104">
        <f t="shared" si="941"/>
        <v>0.69139823999999983</v>
      </c>
      <c r="GR165" s="104">
        <f t="shared" si="941"/>
        <v>5.0245468000000001E-2</v>
      </c>
      <c r="GS165" s="104">
        <f t="shared" si="941"/>
        <v>0.69912336000000008</v>
      </c>
      <c r="GT165" s="104">
        <f t="shared" si="941"/>
        <v>0.69139823999999983</v>
      </c>
      <c r="GU165" s="104">
        <f t="shared" si="941"/>
        <v>1.0365344829339571</v>
      </c>
      <c r="GV165" s="104">
        <f t="shared" si="941"/>
        <v>0.98748959126660918</v>
      </c>
      <c r="GW165" s="104">
        <f t="shared" si="941"/>
        <v>1.0506163199999998</v>
      </c>
      <c r="GX165" s="104">
        <f t="shared" si="941"/>
        <v>1.05447888</v>
      </c>
      <c r="GY165" s="104">
        <f t="shared" si="941"/>
        <v>1.0274409600000001</v>
      </c>
      <c r="GZ165" s="104">
        <f t="shared" si="941"/>
        <v>0.17944809999999997</v>
      </c>
      <c r="HA165" s="104">
        <f t="shared" si="941"/>
        <v>1.0390286399999999</v>
      </c>
      <c r="HB165" s="104">
        <f t="shared" si="941"/>
        <v>1.0235783999999999</v>
      </c>
      <c r="HC165" s="104">
        <f t="shared" si="941"/>
        <v>1.4694270200498687</v>
      </c>
      <c r="HD165" s="122">
        <f t="shared" si="941"/>
        <v>1.2952747704970931</v>
      </c>
      <c r="HF165" s="189" t="str">
        <f t="shared" si="923"/>
        <v>-</v>
      </c>
      <c r="HG165" s="173">
        <f t="shared" si="923"/>
        <v>1</v>
      </c>
      <c r="HH165" s="173">
        <f t="shared" si="923"/>
        <v>0.90643145670817082</v>
      </c>
      <c r="HI165" s="159" t="str">
        <f t="shared" si="923"/>
        <v>US</v>
      </c>
      <c r="HJ165" s="104">
        <f>H$37*$V11/1000</f>
        <v>0.25702118000000002</v>
      </c>
      <c r="HK165" s="104">
        <f t="shared" ref="HK165:HY169" si="942">I$37*$V11/1000</f>
        <v>0.25364144</v>
      </c>
      <c r="HL165" s="104">
        <f t="shared" si="942"/>
        <v>0.26056185999999998</v>
      </c>
      <c r="HM165" s="104">
        <f t="shared" si="942"/>
        <v>0.2373865</v>
      </c>
      <c r="HN165" s="104">
        <f t="shared" si="942"/>
        <v>0.25702118000000002</v>
      </c>
      <c r="HO165" s="104">
        <f t="shared" si="942"/>
        <v>0.26072279999999998</v>
      </c>
      <c r="HP165" s="104">
        <f t="shared" si="942"/>
        <v>0.54328978191211597</v>
      </c>
      <c r="HQ165" s="104">
        <f t="shared" si="942"/>
        <v>0.53431718182617605</v>
      </c>
      <c r="HR165" s="104">
        <f t="shared" si="942"/>
        <v>0.42037527999999991</v>
      </c>
      <c r="HS165" s="104">
        <f t="shared" si="942"/>
        <v>0.42021433999999991</v>
      </c>
      <c r="HT165" s="104">
        <f t="shared" si="942"/>
        <v>0.4272957</v>
      </c>
      <c r="HU165" s="104">
        <f t="shared" si="942"/>
        <v>0.2373865</v>
      </c>
      <c r="HV165" s="104">
        <f t="shared" si="942"/>
        <v>0.42037527999999991</v>
      </c>
      <c r="HW165" s="104">
        <f t="shared" si="942"/>
        <v>0.4272957</v>
      </c>
      <c r="HX165" s="104">
        <f t="shared" si="942"/>
        <v>0.65776804652412457</v>
      </c>
      <c r="HY165" s="122">
        <f t="shared" si="942"/>
        <v>0.62611278035075324</v>
      </c>
      <c r="IA165" s="189" t="str">
        <f t="shared" si="926"/>
        <v>-</v>
      </c>
      <c r="IB165" s="173">
        <f t="shared" si="926"/>
        <v>1</v>
      </c>
      <c r="IC165" s="173">
        <f t="shared" si="926"/>
        <v>0.90643145670817082</v>
      </c>
      <c r="ID165" s="159" t="str">
        <f t="shared" si="926"/>
        <v>US</v>
      </c>
      <c r="IE165" s="104">
        <f>H$38*$V11/1000</f>
        <v>0.17928716</v>
      </c>
      <c r="IF165" s="104">
        <f t="shared" ref="IF165:IT169" si="943">I$38*$V11/1000</f>
        <v>0.18057467999999999</v>
      </c>
      <c r="IG165" s="104">
        <f t="shared" si="943"/>
        <v>0.17429801999999997</v>
      </c>
      <c r="IH165" s="104">
        <f t="shared" si="943"/>
        <v>0</v>
      </c>
      <c r="II165" s="104">
        <f t="shared" si="943"/>
        <v>0.17735588000000002</v>
      </c>
      <c r="IJ165" s="104">
        <f t="shared" si="943"/>
        <v>0.17284955999999999</v>
      </c>
      <c r="IK165" s="104">
        <f t="shared" si="943"/>
        <v>0.22998325999999999</v>
      </c>
      <c r="IL165" s="104">
        <f t="shared" si="943"/>
        <v>0.25704428136870616</v>
      </c>
      <c r="IM165" s="104">
        <f t="shared" si="943"/>
        <v>0.29806087999999997</v>
      </c>
      <c r="IN165" s="104">
        <f t="shared" si="943"/>
        <v>0.30144061999999999</v>
      </c>
      <c r="IO165" s="104">
        <f t="shared" si="943"/>
        <v>0.28776071999999997</v>
      </c>
      <c r="IP165" s="104">
        <f t="shared" si="943"/>
        <v>0</v>
      </c>
      <c r="IQ165" s="104">
        <f t="shared" si="943"/>
        <v>0.29484208000000001</v>
      </c>
      <c r="IR165" s="104">
        <f t="shared" si="943"/>
        <v>0.2848638</v>
      </c>
      <c r="IS165" s="104">
        <f t="shared" si="943"/>
        <v>0.40154529999999999</v>
      </c>
      <c r="IT165" s="104">
        <f t="shared" si="943"/>
        <v>0.39523012862369061</v>
      </c>
    </row>
    <row r="166" spans="4:254" x14ac:dyDescent="0.2">
      <c r="D166" s="189">
        <f t="shared" si="900"/>
        <v>0.33</v>
      </c>
      <c r="E166" s="173">
        <f t="shared" si="900"/>
        <v>0</v>
      </c>
      <c r="F166" s="173">
        <f t="shared" si="900"/>
        <v>0.56896551724137934</v>
      </c>
      <c r="G166" s="159" t="str">
        <f t="shared" si="900"/>
        <v>JP</v>
      </c>
      <c r="H166" s="104">
        <f t="shared" si="901"/>
        <v>561.4237164570942</v>
      </c>
      <c r="I166" s="104">
        <f t="shared" si="901"/>
        <v>517.43894307412279</v>
      </c>
      <c r="J166" s="104">
        <f t="shared" si="901"/>
        <v>515.1444015110277</v>
      </c>
      <c r="K166" s="104">
        <f t="shared" si="901"/>
        <v>764.36285320614911</v>
      </c>
      <c r="L166" s="104">
        <f t="shared" si="901"/>
        <v>498.28322542334701</v>
      </c>
      <c r="M166" s="104">
        <f t="shared" si="901"/>
        <v>503.06094594719474</v>
      </c>
      <c r="N166" s="104">
        <f t="shared" si="901"/>
        <v>402.11522310303786</v>
      </c>
      <c r="O166" s="104">
        <f t="shared" si="901"/>
        <v>352.40056166363291</v>
      </c>
      <c r="P166" s="104">
        <f t="shared" si="901"/>
        <v>1101.3463236192097</v>
      </c>
      <c r="Q166" s="104">
        <f t="shared" si="901"/>
        <v>1014.6964184742677</v>
      </c>
      <c r="R166" s="104">
        <f t="shared" si="901"/>
        <v>1010.6901975680847</v>
      </c>
      <c r="S166" s="104">
        <f t="shared" si="901"/>
        <v>1488.7726188450788</v>
      </c>
      <c r="T166" s="104">
        <f t="shared" si="901"/>
        <v>977.22100224812948</v>
      </c>
      <c r="U166" s="104">
        <f t="shared" si="901"/>
        <v>986.83822887824601</v>
      </c>
      <c r="V166" s="104">
        <f t="shared" si="901"/>
        <v>742.44475219334345</v>
      </c>
      <c r="W166" s="122">
        <f t="shared" si="901"/>
        <v>447.91808984439842</v>
      </c>
      <c r="Y166" s="222">
        <f t="shared" si="929"/>
        <v>0.19</v>
      </c>
      <c r="Z166" s="223">
        <f t="shared" si="929"/>
        <v>0</v>
      </c>
      <c r="AA166" s="223">
        <f t="shared" si="929"/>
        <v>0.54285714285714282</v>
      </c>
      <c r="AB166" s="159" t="str">
        <f t="shared" si="930"/>
        <v>JP</v>
      </c>
      <c r="AC166" s="104">
        <f t="shared" si="903"/>
        <v>391.73262160065048</v>
      </c>
      <c r="AD166" s="104">
        <f t="shared" si="903"/>
        <v>400.8790748992227</v>
      </c>
      <c r="AE166" s="104">
        <f t="shared" si="903"/>
        <v>391.09398832394481</v>
      </c>
      <c r="AF166" s="104">
        <f t="shared" si="903"/>
        <v>465.67356050662977</v>
      </c>
      <c r="AG166" s="104">
        <f t="shared" si="903"/>
        <v>397.19271740645763</v>
      </c>
      <c r="AH166" s="104">
        <f t="shared" si="903"/>
        <v>390.5231551553826</v>
      </c>
      <c r="AI166" s="104">
        <f t="shared" si="903"/>
        <v>311.7936495106307</v>
      </c>
      <c r="AJ166" s="104">
        <f t="shared" si="903"/>
        <v>603.84288660395487</v>
      </c>
      <c r="AK166" s="104">
        <f t="shared" si="903"/>
        <v>751.94912841592907</v>
      </c>
      <c r="AL166" s="104">
        <f t="shared" si="903"/>
        <v>769.91287642353848</v>
      </c>
      <c r="AM166" s="104">
        <f t="shared" si="903"/>
        <v>751.22738532924109</v>
      </c>
      <c r="AN166" s="104">
        <f t="shared" si="903"/>
        <v>247.39355460088251</v>
      </c>
      <c r="AO166" s="104">
        <f t="shared" si="903"/>
        <v>763.07053325171069</v>
      </c>
      <c r="AP166" s="104">
        <f t="shared" si="903"/>
        <v>750.00370273226565</v>
      </c>
      <c r="AQ166" s="104">
        <f t="shared" si="903"/>
        <v>482.51214022329947</v>
      </c>
      <c r="AR166" s="122">
        <f t="shared" si="903"/>
        <v>697.17465300949311</v>
      </c>
      <c r="AT166" s="222">
        <f t="shared" si="931"/>
        <v>0.12</v>
      </c>
      <c r="AU166" s="223">
        <f t="shared" si="931"/>
        <v>0</v>
      </c>
      <c r="AV166" s="223">
        <f t="shared" si="931"/>
        <v>0.34285714285714286</v>
      </c>
      <c r="AW166" s="159" t="str">
        <f t="shared" si="932"/>
        <v>JP</v>
      </c>
      <c r="AX166" s="104">
        <f t="shared" si="905"/>
        <v>127.61730032799838</v>
      </c>
      <c r="AY166" s="104">
        <f t="shared" si="905"/>
        <v>125.97697513098038</v>
      </c>
      <c r="AZ166" s="104">
        <f t="shared" si="905"/>
        <v>122.04019465813728</v>
      </c>
      <c r="BA166" s="104">
        <f t="shared" si="905"/>
        <v>214.30848699039834</v>
      </c>
      <c r="BB166" s="104">
        <f t="shared" si="905"/>
        <v>122.36825969754086</v>
      </c>
      <c r="BC166" s="104">
        <f t="shared" si="905"/>
        <v>121.38406457933007</v>
      </c>
      <c r="BD166" s="104">
        <f t="shared" si="905"/>
        <v>413.9722266640614</v>
      </c>
      <c r="BE166" s="104">
        <f t="shared" si="905"/>
        <v>446.07418112971476</v>
      </c>
      <c r="BF166" s="104">
        <f t="shared" si="905"/>
        <v>248.67329986792495</v>
      </c>
      <c r="BG166" s="104">
        <f t="shared" si="905"/>
        <v>245.39264947388895</v>
      </c>
      <c r="BH166" s="104">
        <f t="shared" si="905"/>
        <v>237.84715356760623</v>
      </c>
      <c r="BI166" s="104">
        <f t="shared" si="905"/>
        <v>412.71265425804313</v>
      </c>
      <c r="BJ166" s="104">
        <f t="shared" si="905"/>
        <v>238.50328364641348</v>
      </c>
      <c r="BK166" s="104">
        <f t="shared" si="905"/>
        <v>236.20682837058825</v>
      </c>
      <c r="BL166" s="104">
        <f t="shared" si="905"/>
        <v>796.11482594342067</v>
      </c>
      <c r="BM166" s="122">
        <f t="shared" si="905"/>
        <v>675.76613233952298</v>
      </c>
      <c r="BO166" s="222">
        <f t="shared" si="933"/>
        <v>0.21</v>
      </c>
      <c r="BP166" s="223">
        <f t="shared" si="933"/>
        <v>0</v>
      </c>
      <c r="BQ166" s="223">
        <f t="shared" si="933"/>
        <v>0.36842105263157887</v>
      </c>
      <c r="BR166" s="159" t="str">
        <f t="shared" si="934"/>
        <v>JP</v>
      </c>
      <c r="BS166" s="104">
        <f t="shared" si="907"/>
        <v>10.131058498082266</v>
      </c>
      <c r="BT166" s="104">
        <f t="shared" si="907"/>
        <v>12.201969059317458</v>
      </c>
      <c r="BU166" s="104">
        <f t="shared" si="907"/>
        <v>9.0976536239609391</v>
      </c>
      <c r="BV166" s="104">
        <f t="shared" si="907"/>
        <v>15.717903598800669</v>
      </c>
      <c r="BW166" s="104">
        <f t="shared" si="907"/>
        <v>11.502780444088547</v>
      </c>
      <c r="BX166" s="104">
        <f t="shared" si="907"/>
        <v>8.9869316731622249</v>
      </c>
      <c r="BY166" s="104">
        <f t="shared" si="907"/>
        <v>65.147334219584209</v>
      </c>
      <c r="BZ166" s="104">
        <f t="shared" si="907"/>
        <v>91.049437551314284</v>
      </c>
      <c r="CA166" s="104">
        <f t="shared" si="907"/>
        <v>19.265619438976103</v>
      </c>
      <c r="CB166" s="104">
        <f t="shared" si="907"/>
        <v>23.208551131308063</v>
      </c>
      <c r="CC166" s="104">
        <f t="shared" si="907"/>
        <v>17.309531641532168</v>
      </c>
      <c r="CD166" s="104">
        <f t="shared" si="907"/>
        <v>26.196505998001118</v>
      </c>
      <c r="CE166" s="104">
        <f t="shared" si="907"/>
        <v>21.877837315227229</v>
      </c>
      <c r="CF166" s="104">
        <f t="shared" si="907"/>
        <v>17.08808773993475</v>
      </c>
      <c r="CG166" s="104">
        <f t="shared" si="907"/>
        <v>91.529937791610621</v>
      </c>
      <c r="CH166" s="122">
        <f t="shared" si="907"/>
        <v>119.42813410002556</v>
      </c>
      <c r="CJ166" s="224">
        <f t="shared" si="892"/>
        <v>0.21586482798306408</v>
      </c>
      <c r="CK166" s="225">
        <f t="shared" si="892"/>
        <v>0.23814798833990888</v>
      </c>
      <c r="CL166" s="225">
        <f t="shared" si="892"/>
        <v>0.21586482798306408</v>
      </c>
      <c r="CM166" s="181" t="str">
        <f t="shared" si="892"/>
        <v>CA, US</v>
      </c>
      <c r="CN166" s="128" t="e">
        <f t="shared" ca="1" si="893"/>
        <v>#NAME?</v>
      </c>
      <c r="CO166" s="128" t="e">
        <f t="shared" ca="1" si="893"/>
        <v>#NAME?</v>
      </c>
      <c r="CP166" s="128" t="e">
        <f t="shared" ca="1" si="893"/>
        <v>#NAME?</v>
      </c>
      <c r="CQ166" s="128" t="e">
        <f t="shared" ca="1" si="893"/>
        <v>#NAME?</v>
      </c>
      <c r="CR166" s="128" t="e">
        <f t="shared" ca="1" si="893"/>
        <v>#NAME?</v>
      </c>
      <c r="CS166" s="128" t="e">
        <f t="shared" ca="1" si="893"/>
        <v>#NAME?</v>
      </c>
      <c r="CT166" s="128" t="e">
        <f t="shared" ca="1" si="893"/>
        <v>#NAME?</v>
      </c>
      <c r="CU166" s="128" t="e">
        <f t="shared" ca="1" si="893"/>
        <v>#NAME?</v>
      </c>
      <c r="CV166" s="128" t="e">
        <f t="shared" ca="1" si="893"/>
        <v>#NAME?</v>
      </c>
      <c r="CW166" s="128" t="e">
        <f t="shared" ca="1" si="893"/>
        <v>#NAME?</v>
      </c>
      <c r="CX166" s="128" t="e">
        <f t="shared" ca="1" si="893"/>
        <v>#NAME?</v>
      </c>
      <c r="CY166" s="128" t="e">
        <f t="shared" ca="1" si="893"/>
        <v>#NAME?</v>
      </c>
      <c r="CZ166" s="128" t="e">
        <f t="shared" ca="1" si="893"/>
        <v>#NAME?</v>
      </c>
      <c r="DA166" s="128" t="e">
        <f t="shared" ca="1" si="893"/>
        <v>#NAME?</v>
      </c>
      <c r="DB166" s="128" t="e">
        <f t="shared" ca="1" si="893"/>
        <v>#NAME?</v>
      </c>
      <c r="DC166" s="129" t="e">
        <f t="shared" ca="1" si="893"/>
        <v>#NAME?</v>
      </c>
      <c r="DE166" s="189">
        <f t="shared" si="935"/>
        <v>0.42</v>
      </c>
      <c r="DF166" s="173">
        <f t="shared" si="935"/>
        <v>0</v>
      </c>
      <c r="DG166" s="173">
        <f t="shared" si="935"/>
        <v>0</v>
      </c>
      <c r="DH166" s="159" t="str">
        <f t="shared" si="935"/>
        <v>CN</v>
      </c>
      <c r="DI166" s="104">
        <f t="shared" si="936"/>
        <v>0.45365767199999996</v>
      </c>
      <c r="DJ166" s="104">
        <f t="shared" si="936"/>
        <v>0.44740032479999986</v>
      </c>
      <c r="DK166" s="104">
        <f t="shared" si="936"/>
        <v>0.40829190479999994</v>
      </c>
      <c r="DL166" s="104">
        <f t="shared" si="936"/>
        <v>0.65829247964999993</v>
      </c>
      <c r="DM166" s="104">
        <f t="shared" si="936"/>
        <v>0.42237093600000003</v>
      </c>
      <c r="DN166" s="104">
        <f t="shared" si="936"/>
        <v>0.40359889440000002</v>
      </c>
      <c r="DO166" s="104">
        <f t="shared" si="936"/>
        <v>1.70659096250225</v>
      </c>
      <c r="DP166" s="104">
        <f t="shared" si="936"/>
        <v>3.5620322486680727</v>
      </c>
      <c r="DQ166" s="104">
        <f t="shared" si="936"/>
        <v>0.85256355600000011</v>
      </c>
      <c r="DR166" s="104">
        <f t="shared" si="936"/>
        <v>0.83848452480000002</v>
      </c>
      <c r="DS166" s="104">
        <f t="shared" si="936"/>
        <v>0.76652503199999988</v>
      </c>
      <c r="DT166" s="104">
        <f t="shared" si="936"/>
        <v>1.0971541327499996</v>
      </c>
      <c r="DU166" s="104">
        <f t="shared" si="936"/>
        <v>0.79155442079999994</v>
      </c>
      <c r="DV166" s="104">
        <f t="shared" si="936"/>
        <v>0.75713901120000004</v>
      </c>
      <c r="DW166" s="104">
        <f t="shared" si="936"/>
        <v>2.3940526363767747</v>
      </c>
      <c r="DX166" s="122">
        <f t="shared" si="936"/>
        <v>3.4203442056726217</v>
      </c>
      <c r="DZ166" s="189" t="str">
        <f t="shared" si="911"/>
        <v>-</v>
      </c>
      <c r="EA166" s="173">
        <f t="shared" si="911"/>
        <v>0</v>
      </c>
      <c r="EB166" s="173">
        <f t="shared" si="911"/>
        <v>0</v>
      </c>
      <c r="EC166" s="159" t="str">
        <f>EC158</f>
        <v>CN</v>
      </c>
      <c r="ED166" s="104">
        <f t="shared" si="937"/>
        <v>0.55902299700748803</v>
      </c>
      <c r="EE166" s="104">
        <f t="shared" si="937"/>
        <v>0.56412309342105604</v>
      </c>
      <c r="EF166" s="104">
        <f t="shared" si="937"/>
        <v>0.54407158345612805</v>
      </c>
      <c r="EG166" s="104">
        <f t="shared" si="937"/>
        <v>0.19735444534000007</v>
      </c>
      <c r="EH166" s="104">
        <f t="shared" si="937"/>
        <v>0.55608137637311994</v>
      </c>
      <c r="EI166" s="104">
        <f t="shared" si="937"/>
        <v>0.53953509016742407</v>
      </c>
      <c r="EJ166" s="104">
        <f t="shared" si="937"/>
        <v>1.0265737052266497</v>
      </c>
      <c r="EK166" s="104">
        <f t="shared" si="937"/>
        <v>1.4834388475776665</v>
      </c>
      <c r="EL166" s="104">
        <f t="shared" si="937"/>
        <v>0.87894463994687988</v>
      </c>
      <c r="EM166" s="104">
        <f t="shared" si="937"/>
        <v>0.88022305769548814</v>
      </c>
      <c r="EN166" s="104">
        <f t="shared" si="937"/>
        <v>0.8501839872864001</v>
      </c>
      <c r="EO166" s="104">
        <f t="shared" si="937"/>
        <v>0.35767868890000004</v>
      </c>
      <c r="EP166" s="104">
        <f t="shared" si="937"/>
        <v>0.86410610893900808</v>
      </c>
      <c r="EQ166" s="104">
        <f t="shared" si="937"/>
        <v>0.84197806045267198</v>
      </c>
      <c r="ER166" s="104">
        <f t="shared" si="937"/>
        <v>1.6481530191715437</v>
      </c>
      <c r="ES166" s="122">
        <f t="shared" si="937"/>
        <v>2.1703656027101559</v>
      </c>
      <c r="EU166" s="189" t="str">
        <f t="shared" si="914"/>
        <v>-</v>
      </c>
      <c r="EV166" s="173">
        <f t="shared" si="914"/>
        <v>0</v>
      </c>
      <c r="EW166" s="173">
        <f t="shared" si="914"/>
        <v>0</v>
      </c>
      <c r="EX166" s="159" t="str">
        <f t="shared" si="914"/>
        <v>CN</v>
      </c>
      <c r="EY166" s="104">
        <f t="shared" ref="EY166:EY169" si="944">H$34*$V12/1000</f>
        <v>5.4026683342707837</v>
      </c>
      <c r="EZ166" s="104">
        <f t="shared" si="938"/>
        <v>5.4104807670878872</v>
      </c>
      <c r="FA166" s="104">
        <f t="shared" si="938"/>
        <v>5.3074563067268405</v>
      </c>
      <c r="FB166" s="104">
        <f t="shared" si="938"/>
        <v>1.6416941974631831</v>
      </c>
      <c r="FC166" s="104">
        <f t="shared" si="938"/>
        <v>5.3401737266935871</v>
      </c>
      <c r="FD166" s="104">
        <f t="shared" si="938"/>
        <v>5.3093931297909736</v>
      </c>
      <c r="FE166" s="104">
        <f t="shared" si="938"/>
        <v>6.5534598564800417</v>
      </c>
      <c r="FF166" s="104">
        <f t="shared" si="938"/>
        <v>15.606249996937745</v>
      </c>
      <c r="FG166" s="104">
        <f t="shared" si="938"/>
        <v>7.3734115677173406</v>
      </c>
      <c r="FH166" s="104">
        <f t="shared" si="938"/>
        <v>7.3943174825771978</v>
      </c>
      <c r="FI166" s="104">
        <f t="shared" si="938"/>
        <v>7.2230156607672216</v>
      </c>
      <c r="FJ166" s="104">
        <f t="shared" si="938"/>
        <v>3.0391970764845606</v>
      </c>
      <c r="FK166" s="104">
        <f t="shared" si="938"/>
        <v>7.2832158794156765</v>
      </c>
      <c r="FL166" s="104">
        <f t="shared" si="938"/>
        <v>7.2167963428099773</v>
      </c>
      <c r="FM166" s="104">
        <f t="shared" si="938"/>
        <v>9.2594591403397182</v>
      </c>
      <c r="FN166" s="122">
        <f t="shared" si="938"/>
        <v>17.610283766816238</v>
      </c>
      <c r="FP166" s="189">
        <f t="shared" si="939"/>
        <v>0.65</v>
      </c>
      <c r="FQ166" s="173">
        <f t="shared" si="939"/>
        <v>0</v>
      </c>
      <c r="FR166" s="173">
        <f t="shared" si="939"/>
        <v>0</v>
      </c>
      <c r="FS166" s="159" t="str">
        <f t="shared" si="939"/>
        <v>CN</v>
      </c>
      <c r="FT166" s="104">
        <f t="shared" si="940"/>
        <v>1.0901689344000001</v>
      </c>
      <c r="FU166" s="104">
        <f t="shared" si="940"/>
        <v>1.0728646656</v>
      </c>
      <c r="FV166" s="104">
        <f t="shared" si="940"/>
        <v>0.98288246784000011</v>
      </c>
      <c r="FW166" s="104">
        <f t="shared" si="940"/>
        <v>1.5082833292800002</v>
      </c>
      <c r="FX166" s="104">
        <f t="shared" si="940"/>
        <v>1.0140301516799999</v>
      </c>
      <c r="FY166" s="104">
        <f t="shared" si="940"/>
        <v>0.97249990656000007</v>
      </c>
      <c r="FZ166" s="104">
        <f t="shared" si="940"/>
        <v>3.1409625584575633</v>
      </c>
      <c r="GA166" s="104">
        <f t="shared" si="940"/>
        <v>6.5457780091690072</v>
      </c>
      <c r="GB166" s="104">
        <f t="shared" si="940"/>
        <v>2.01421688832</v>
      </c>
      <c r="GC166" s="104">
        <f t="shared" si="940"/>
        <v>1.98306920448</v>
      </c>
      <c r="GD166" s="104">
        <f t="shared" si="940"/>
        <v>1.8169482240000001</v>
      </c>
      <c r="GE166" s="104">
        <f t="shared" si="940"/>
        <v>0.70386555366400005</v>
      </c>
      <c r="GF166" s="104">
        <f t="shared" si="940"/>
        <v>1.8757827379200003</v>
      </c>
      <c r="GG166" s="104">
        <f t="shared" si="940"/>
        <v>1.7961831014400003</v>
      </c>
      <c r="GH166" s="104">
        <f t="shared" si="940"/>
        <v>4.4085124282306474</v>
      </c>
      <c r="GI166" s="122">
        <f t="shared" si="940"/>
        <v>6.284468059513328</v>
      </c>
      <c r="GK166" s="189" t="str">
        <f t="shared" si="920"/>
        <v>-</v>
      </c>
      <c r="GL166" s="173">
        <f t="shared" si="920"/>
        <v>0</v>
      </c>
      <c r="GM166" s="173">
        <f t="shared" si="920"/>
        <v>0</v>
      </c>
      <c r="GN166" s="159" t="str">
        <f>GN158</f>
        <v>CN</v>
      </c>
      <c r="GO166" s="104">
        <f t="shared" ref="GO166:GO169" si="945">H$36*$K12/1000</f>
        <v>0.71071104000000007</v>
      </c>
      <c r="GP166" s="104">
        <f t="shared" si="941"/>
        <v>0.71457359999999992</v>
      </c>
      <c r="GQ166" s="104">
        <f t="shared" si="941"/>
        <v>0.69139823999999983</v>
      </c>
      <c r="GR166" s="104">
        <f t="shared" si="941"/>
        <v>5.0245468000000001E-2</v>
      </c>
      <c r="GS166" s="104">
        <f t="shared" si="941"/>
        <v>0.69912336000000008</v>
      </c>
      <c r="GT166" s="104">
        <f t="shared" si="941"/>
        <v>0.69139823999999983</v>
      </c>
      <c r="GU166" s="104">
        <f t="shared" si="941"/>
        <v>1.0365344829339571</v>
      </c>
      <c r="GV166" s="104">
        <f t="shared" si="941"/>
        <v>0.98748959126660918</v>
      </c>
      <c r="GW166" s="104">
        <f t="shared" si="941"/>
        <v>1.0506163199999998</v>
      </c>
      <c r="GX166" s="104">
        <f t="shared" si="941"/>
        <v>1.05447888</v>
      </c>
      <c r="GY166" s="104">
        <f t="shared" si="941"/>
        <v>1.0274409600000001</v>
      </c>
      <c r="GZ166" s="104">
        <f t="shared" si="941"/>
        <v>0.17944809999999997</v>
      </c>
      <c r="HA166" s="104">
        <f t="shared" si="941"/>
        <v>1.0390286399999999</v>
      </c>
      <c r="HB166" s="104">
        <f t="shared" si="941"/>
        <v>1.0235783999999999</v>
      </c>
      <c r="HC166" s="104">
        <f t="shared" si="941"/>
        <v>1.4694270200498687</v>
      </c>
      <c r="HD166" s="122">
        <f t="shared" si="941"/>
        <v>1.2952747704970931</v>
      </c>
      <c r="HF166" s="189" t="str">
        <f t="shared" si="923"/>
        <v>-</v>
      </c>
      <c r="HG166" s="173">
        <f t="shared" si="923"/>
        <v>0</v>
      </c>
      <c r="HH166" s="173">
        <f t="shared" si="923"/>
        <v>0</v>
      </c>
      <c r="HI166" s="159" t="str">
        <f t="shared" si="923"/>
        <v>CN</v>
      </c>
      <c r="HJ166" s="104">
        <f t="shared" ref="HJ166:HJ169" si="946">H$37*$V12/1000</f>
        <v>0.25702118000000002</v>
      </c>
      <c r="HK166" s="104">
        <f t="shared" si="942"/>
        <v>0.25364144</v>
      </c>
      <c r="HL166" s="104">
        <f t="shared" si="942"/>
        <v>0.26056185999999998</v>
      </c>
      <c r="HM166" s="104">
        <f t="shared" si="942"/>
        <v>0.2373865</v>
      </c>
      <c r="HN166" s="104">
        <f t="shared" si="942"/>
        <v>0.25702118000000002</v>
      </c>
      <c r="HO166" s="104">
        <f t="shared" si="942"/>
        <v>0.26072279999999998</v>
      </c>
      <c r="HP166" s="104">
        <f t="shared" si="942"/>
        <v>0.54328978191211597</v>
      </c>
      <c r="HQ166" s="104">
        <f t="shared" si="942"/>
        <v>0.53431718182617605</v>
      </c>
      <c r="HR166" s="104">
        <f t="shared" si="942"/>
        <v>0.42037527999999991</v>
      </c>
      <c r="HS166" s="104">
        <f t="shared" si="942"/>
        <v>0.42021433999999991</v>
      </c>
      <c r="HT166" s="104">
        <f t="shared" si="942"/>
        <v>0.4272957</v>
      </c>
      <c r="HU166" s="104">
        <f t="shared" si="942"/>
        <v>0.2373865</v>
      </c>
      <c r="HV166" s="104">
        <f t="shared" si="942"/>
        <v>0.42037527999999991</v>
      </c>
      <c r="HW166" s="104">
        <f t="shared" si="942"/>
        <v>0.4272957</v>
      </c>
      <c r="HX166" s="104">
        <f t="shared" si="942"/>
        <v>0.65776804652412457</v>
      </c>
      <c r="HY166" s="122">
        <f t="shared" si="942"/>
        <v>0.62611278035075324</v>
      </c>
      <c r="IA166" s="189" t="str">
        <f t="shared" si="926"/>
        <v>-</v>
      </c>
      <c r="IB166" s="173">
        <f t="shared" si="926"/>
        <v>0</v>
      </c>
      <c r="IC166" s="173">
        <f t="shared" si="926"/>
        <v>0</v>
      </c>
      <c r="ID166" s="159" t="str">
        <f t="shared" si="926"/>
        <v>CN</v>
      </c>
      <c r="IE166" s="104">
        <f t="shared" ref="IE166:IE169" si="947">H$38*$V12/1000</f>
        <v>0.17928716</v>
      </c>
      <c r="IF166" s="104">
        <f t="shared" si="943"/>
        <v>0.18057467999999999</v>
      </c>
      <c r="IG166" s="104">
        <f t="shared" si="943"/>
        <v>0.17429801999999997</v>
      </c>
      <c r="IH166" s="104">
        <f t="shared" si="943"/>
        <v>0</v>
      </c>
      <c r="II166" s="104">
        <f t="shared" si="943"/>
        <v>0.17735588000000002</v>
      </c>
      <c r="IJ166" s="104">
        <f t="shared" si="943"/>
        <v>0.17284955999999999</v>
      </c>
      <c r="IK166" s="104">
        <f t="shared" si="943"/>
        <v>0.22998325999999999</v>
      </c>
      <c r="IL166" s="104">
        <f t="shared" si="943"/>
        <v>0.25704428136870616</v>
      </c>
      <c r="IM166" s="104">
        <f t="shared" si="943"/>
        <v>0.29806087999999997</v>
      </c>
      <c r="IN166" s="104">
        <f t="shared" si="943"/>
        <v>0.30144061999999999</v>
      </c>
      <c r="IO166" s="104">
        <f t="shared" si="943"/>
        <v>0.28776071999999997</v>
      </c>
      <c r="IP166" s="104">
        <f t="shared" si="943"/>
        <v>0</v>
      </c>
      <c r="IQ166" s="104">
        <f t="shared" si="943"/>
        <v>0.29484208000000001</v>
      </c>
      <c r="IR166" s="104">
        <f t="shared" si="943"/>
        <v>0.2848638</v>
      </c>
      <c r="IS166" s="104">
        <f t="shared" si="943"/>
        <v>0.40154529999999999</v>
      </c>
      <c r="IT166" s="104">
        <f t="shared" si="943"/>
        <v>0.39523012862369061</v>
      </c>
    </row>
    <row r="167" spans="4:254" x14ac:dyDescent="0.2">
      <c r="D167" s="189">
        <f t="shared" si="900"/>
        <v>0.15</v>
      </c>
      <c r="E167" s="173">
        <f t="shared" si="900"/>
        <v>0</v>
      </c>
      <c r="F167" s="173">
        <f t="shared" si="900"/>
        <v>0.25862068965517243</v>
      </c>
      <c r="G167" s="159" t="str">
        <f t="shared" si="900"/>
        <v>KR</v>
      </c>
      <c r="H167" s="104">
        <f t="shared" si="901"/>
        <v>588.37393162976628</v>
      </c>
      <c r="I167" s="104">
        <f t="shared" si="901"/>
        <v>542.27774208776111</v>
      </c>
      <c r="J167" s="104">
        <f t="shared" si="901"/>
        <v>539.87305485921684</v>
      </c>
      <c r="K167" s="104">
        <f t="shared" si="901"/>
        <v>801.05482534779526</v>
      </c>
      <c r="L167" s="104">
        <f t="shared" si="901"/>
        <v>522.20248595412033</v>
      </c>
      <c r="M167" s="104">
        <f t="shared" si="901"/>
        <v>527.20955303454957</v>
      </c>
      <c r="N167" s="104">
        <f t="shared" si="901"/>
        <v>421.41809804252586</v>
      </c>
      <c r="O167" s="104">
        <f t="shared" si="901"/>
        <v>369.31696666294181</v>
      </c>
      <c r="P167" s="104">
        <f t="shared" si="901"/>
        <v>1154.2146288423598</v>
      </c>
      <c r="Q167" s="104">
        <f t="shared" si="901"/>
        <v>1063.4052385885868</v>
      </c>
      <c r="R167" s="104">
        <f t="shared" si="901"/>
        <v>1059.2067056865158</v>
      </c>
      <c r="S167" s="104">
        <f t="shared" si="901"/>
        <v>1560.2386813660119</v>
      </c>
      <c r="T167" s="104">
        <f t="shared" si="901"/>
        <v>1024.1308771070658</v>
      </c>
      <c r="U167" s="104">
        <f t="shared" si="901"/>
        <v>1034.2097627648445</v>
      </c>
      <c r="V167" s="104">
        <f t="shared" si="901"/>
        <v>778.08458221637909</v>
      </c>
      <c r="W167" s="122">
        <f t="shared" si="901"/>
        <v>469.41965550182528</v>
      </c>
      <c r="Y167" s="222">
        <f t="shared" si="929"/>
        <v>0.06</v>
      </c>
      <c r="Z167" s="223">
        <f t="shared" si="929"/>
        <v>0</v>
      </c>
      <c r="AA167" s="223">
        <f t="shared" si="929"/>
        <v>0.1714285714285714</v>
      </c>
      <c r="AB167" s="159" t="str">
        <f t="shared" si="930"/>
        <v>KR</v>
      </c>
      <c r="AC167" s="104">
        <f t="shared" si="903"/>
        <v>410.53709696003659</v>
      </c>
      <c r="AD167" s="104">
        <f t="shared" si="903"/>
        <v>420.12261059260913</v>
      </c>
      <c r="AE167" s="104">
        <f t="shared" si="903"/>
        <v>409.86780715116259</v>
      </c>
      <c r="AF167" s="104">
        <f t="shared" si="903"/>
        <v>488.02744811058722</v>
      </c>
      <c r="AG167" s="104">
        <f t="shared" si="903"/>
        <v>416.2592956170709</v>
      </c>
      <c r="AH167" s="104">
        <f t="shared" si="903"/>
        <v>409.26957208227179</v>
      </c>
      <c r="AI167" s="104">
        <f t="shared" si="903"/>
        <v>326.76078698179305</v>
      </c>
      <c r="AJ167" s="104">
        <f t="shared" si="903"/>
        <v>632.82936374667395</v>
      </c>
      <c r="AK167" s="104">
        <f t="shared" si="903"/>
        <v>788.04520026981766</v>
      </c>
      <c r="AL167" s="104">
        <f t="shared" si="903"/>
        <v>806.87126823278595</v>
      </c>
      <c r="AM167" s="104">
        <f t="shared" si="903"/>
        <v>787.28881110225439</v>
      </c>
      <c r="AN167" s="104">
        <f t="shared" si="903"/>
        <v>259.26927223336963</v>
      </c>
      <c r="AO167" s="104">
        <f t="shared" si="903"/>
        <v>799.700469715449</v>
      </c>
      <c r="AP167" s="104">
        <f t="shared" si="903"/>
        <v>786.00638764997711</v>
      </c>
      <c r="AQ167" s="104">
        <f t="shared" si="903"/>
        <v>505.67433594332687</v>
      </c>
      <c r="AR167" s="122">
        <f t="shared" si="903"/>
        <v>730.64136693833848</v>
      </c>
      <c r="AT167" s="222">
        <f t="shared" si="931"/>
        <v>0.04</v>
      </c>
      <c r="AU167" s="223">
        <f t="shared" si="931"/>
        <v>0</v>
      </c>
      <c r="AV167" s="223">
        <f t="shared" si="931"/>
        <v>0.1142857142857143</v>
      </c>
      <c r="AW167" s="159" t="str">
        <f t="shared" si="932"/>
        <v>KR</v>
      </c>
      <c r="AX167" s="104">
        <f t="shared" si="905"/>
        <v>133.74335735547686</v>
      </c>
      <c r="AY167" s="104">
        <f t="shared" si="905"/>
        <v>132.02429106556067</v>
      </c>
      <c r="AZ167" s="104">
        <f t="shared" si="905"/>
        <v>127.89853196976193</v>
      </c>
      <c r="BA167" s="104">
        <f t="shared" si="905"/>
        <v>224.59601077754567</v>
      </c>
      <c r="BB167" s="104">
        <f t="shared" si="905"/>
        <v>128.24234522774518</v>
      </c>
      <c r="BC167" s="104">
        <f t="shared" si="905"/>
        <v>127.21090545379546</v>
      </c>
      <c r="BD167" s="104">
        <f t="shared" si="905"/>
        <v>433.84427741124284</v>
      </c>
      <c r="BE167" s="104">
        <f t="shared" si="905"/>
        <v>467.4872330048363</v>
      </c>
      <c r="BF167" s="104">
        <f t="shared" si="905"/>
        <v>260.61044955128915</v>
      </c>
      <c r="BG167" s="104">
        <f t="shared" si="905"/>
        <v>257.17231697145678</v>
      </c>
      <c r="BH167" s="104">
        <f t="shared" si="905"/>
        <v>249.26461203784248</v>
      </c>
      <c r="BI167" s="104">
        <f t="shared" si="905"/>
        <v>432.52424131911255</v>
      </c>
      <c r="BJ167" s="104">
        <f t="shared" si="905"/>
        <v>249.95223855380897</v>
      </c>
      <c r="BK167" s="104">
        <f t="shared" si="905"/>
        <v>247.5455457479263</v>
      </c>
      <c r="BL167" s="104">
        <f t="shared" si="905"/>
        <v>834.33099892009113</v>
      </c>
      <c r="BM167" s="122">
        <f t="shared" si="905"/>
        <v>708.20516570968925</v>
      </c>
      <c r="BO167" s="222">
        <f t="shared" si="933"/>
        <v>0.28000000000000003</v>
      </c>
      <c r="BP167" s="223">
        <f t="shared" si="933"/>
        <v>0</v>
      </c>
      <c r="BQ167" s="223">
        <f t="shared" si="933"/>
        <v>0.49122807017543857</v>
      </c>
      <c r="BR167" s="159" t="str">
        <f t="shared" si="934"/>
        <v>KR</v>
      </c>
      <c r="BS167" s="104">
        <f t="shared" si="907"/>
        <v>10.617383173094655</v>
      </c>
      <c r="BT167" s="104">
        <f t="shared" si="907"/>
        <v>12.7877043641138</v>
      </c>
      <c r="BU167" s="104">
        <f t="shared" si="907"/>
        <v>9.5343714104474753</v>
      </c>
      <c r="BV167" s="104">
        <f t="shared" si="907"/>
        <v>16.472415514905954</v>
      </c>
      <c r="BW167" s="104">
        <f t="shared" si="907"/>
        <v>12.05495235803704</v>
      </c>
      <c r="BX167" s="104">
        <f t="shared" si="907"/>
        <v>9.4183344358781333</v>
      </c>
      <c r="BY167" s="104">
        <f t="shared" si="907"/>
        <v>68.274624043077011</v>
      </c>
      <c r="BZ167" s="104">
        <f t="shared" si="907"/>
        <v>95.420114922843197</v>
      </c>
      <c r="CA167" s="104">
        <f t="shared" si="907"/>
        <v>20.190433575065239</v>
      </c>
      <c r="CB167" s="104">
        <f t="shared" si="907"/>
        <v>24.3226391694512</v>
      </c>
      <c r="CC167" s="104">
        <f t="shared" si="907"/>
        <v>18.140447024340226</v>
      </c>
      <c r="CD167" s="104">
        <f t="shared" si="907"/>
        <v>27.454025858176596</v>
      </c>
      <c r="CE167" s="104">
        <f t="shared" si="907"/>
        <v>22.928046641756715</v>
      </c>
      <c r="CF167" s="104">
        <f t="shared" si="907"/>
        <v>17.908373075201549</v>
      </c>
      <c r="CG167" s="104">
        <f t="shared" si="907"/>
        <v>95.923680780937488</v>
      </c>
      <c r="CH167" s="122">
        <f t="shared" si="907"/>
        <v>125.16108377300645</v>
      </c>
      <c r="DE167" s="189">
        <f t="shared" si="935"/>
        <v>0.33</v>
      </c>
      <c r="DF167" s="173">
        <f t="shared" si="935"/>
        <v>0</v>
      </c>
      <c r="DG167" s="173">
        <f t="shared" si="935"/>
        <v>0.56896551724137934</v>
      </c>
      <c r="DH167" s="159" t="str">
        <f t="shared" si="935"/>
        <v>JP</v>
      </c>
      <c r="DI167" s="104">
        <f t="shared" si="936"/>
        <v>0.45365767199999996</v>
      </c>
      <c r="DJ167" s="104">
        <f t="shared" si="936"/>
        <v>0.44740032479999986</v>
      </c>
      <c r="DK167" s="104">
        <f t="shared" si="936"/>
        <v>0.40829190479999994</v>
      </c>
      <c r="DL167" s="104">
        <f t="shared" si="936"/>
        <v>0.65829247964999993</v>
      </c>
      <c r="DM167" s="104">
        <f t="shared" si="936"/>
        <v>0.42237093600000003</v>
      </c>
      <c r="DN167" s="104">
        <f t="shared" si="936"/>
        <v>0.40359889440000002</v>
      </c>
      <c r="DO167" s="104">
        <f t="shared" si="936"/>
        <v>1.70659096250225</v>
      </c>
      <c r="DP167" s="104">
        <f t="shared" si="936"/>
        <v>3.5620322486680727</v>
      </c>
      <c r="DQ167" s="104">
        <f t="shared" si="936"/>
        <v>0.85256355600000011</v>
      </c>
      <c r="DR167" s="104">
        <f t="shared" si="936"/>
        <v>0.83848452480000002</v>
      </c>
      <c r="DS167" s="104">
        <f t="shared" si="936"/>
        <v>0.76652503199999988</v>
      </c>
      <c r="DT167" s="104">
        <f t="shared" si="936"/>
        <v>1.0971541327499996</v>
      </c>
      <c r="DU167" s="104">
        <f t="shared" si="936"/>
        <v>0.79155442079999994</v>
      </c>
      <c r="DV167" s="104">
        <f t="shared" si="936"/>
        <v>0.75713901120000004</v>
      </c>
      <c r="DW167" s="104">
        <f t="shared" si="936"/>
        <v>2.3940526363767747</v>
      </c>
      <c r="DX167" s="122">
        <f t="shared" si="936"/>
        <v>3.4203442056726217</v>
      </c>
      <c r="DZ167" s="189" t="str">
        <f t="shared" si="911"/>
        <v>-</v>
      </c>
      <c r="EA167" s="173">
        <f t="shared" si="911"/>
        <v>0</v>
      </c>
      <c r="EB167" s="173">
        <f t="shared" si="911"/>
        <v>0.21586482798306408</v>
      </c>
      <c r="EC167" s="159" t="str">
        <f>EC159</f>
        <v>JP</v>
      </c>
      <c r="ED167" s="104">
        <f t="shared" si="937"/>
        <v>0.55902299700748803</v>
      </c>
      <c r="EE167" s="104">
        <f t="shared" si="937"/>
        <v>0.56412309342105604</v>
      </c>
      <c r="EF167" s="104">
        <f t="shared" si="937"/>
        <v>0.54407158345612805</v>
      </c>
      <c r="EG167" s="104">
        <f t="shared" si="937"/>
        <v>0.19735444534000007</v>
      </c>
      <c r="EH167" s="104">
        <f t="shared" si="937"/>
        <v>0.55608137637311994</v>
      </c>
      <c r="EI167" s="104">
        <f t="shared" si="937"/>
        <v>0.53953509016742407</v>
      </c>
      <c r="EJ167" s="104">
        <f t="shared" si="937"/>
        <v>1.0265737052266497</v>
      </c>
      <c r="EK167" s="104">
        <f t="shared" si="937"/>
        <v>1.4834388475776665</v>
      </c>
      <c r="EL167" s="104">
        <f t="shared" si="937"/>
        <v>0.87894463994687988</v>
      </c>
      <c r="EM167" s="104">
        <f t="shared" si="937"/>
        <v>0.88022305769548814</v>
      </c>
      <c r="EN167" s="104">
        <f t="shared" si="937"/>
        <v>0.8501839872864001</v>
      </c>
      <c r="EO167" s="104">
        <f t="shared" si="937"/>
        <v>0.35767868890000004</v>
      </c>
      <c r="EP167" s="104">
        <f t="shared" si="937"/>
        <v>0.86410610893900808</v>
      </c>
      <c r="EQ167" s="104">
        <f t="shared" si="937"/>
        <v>0.84197806045267198</v>
      </c>
      <c r="ER167" s="104">
        <f t="shared" si="937"/>
        <v>1.6481530191715437</v>
      </c>
      <c r="ES167" s="122">
        <f t="shared" si="937"/>
        <v>2.1703656027101559</v>
      </c>
      <c r="EU167" s="189" t="str">
        <f t="shared" si="914"/>
        <v>-</v>
      </c>
      <c r="EV167" s="173">
        <f t="shared" si="914"/>
        <v>0</v>
      </c>
      <c r="EW167" s="173">
        <f t="shared" si="914"/>
        <v>0</v>
      </c>
      <c r="EX167" s="159" t="str">
        <f t="shared" si="914"/>
        <v>JP</v>
      </c>
      <c r="EY167" s="104">
        <f t="shared" si="944"/>
        <v>5.4026683342707837</v>
      </c>
      <c r="EZ167" s="104">
        <f t="shared" si="938"/>
        <v>5.4104807670878872</v>
      </c>
      <c r="FA167" s="104">
        <f t="shared" si="938"/>
        <v>5.3074563067268405</v>
      </c>
      <c r="FB167" s="104">
        <f t="shared" si="938"/>
        <v>1.6416941974631831</v>
      </c>
      <c r="FC167" s="104">
        <f t="shared" si="938"/>
        <v>5.3401737266935871</v>
      </c>
      <c r="FD167" s="104">
        <f t="shared" si="938"/>
        <v>5.3093931297909736</v>
      </c>
      <c r="FE167" s="104">
        <f t="shared" si="938"/>
        <v>6.5534598564800417</v>
      </c>
      <c r="FF167" s="104">
        <f t="shared" si="938"/>
        <v>15.606249996937745</v>
      </c>
      <c r="FG167" s="104">
        <f t="shared" si="938"/>
        <v>7.3734115677173406</v>
      </c>
      <c r="FH167" s="104">
        <f t="shared" si="938"/>
        <v>7.3943174825771978</v>
      </c>
      <c r="FI167" s="104">
        <f t="shared" si="938"/>
        <v>7.2230156607672216</v>
      </c>
      <c r="FJ167" s="104">
        <f t="shared" si="938"/>
        <v>3.0391970764845606</v>
      </c>
      <c r="FK167" s="104">
        <f t="shared" si="938"/>
        <v>7.2832158794156765</v>
      </c>
      <c r="FL167" s="104">
        <f t="shared" si="938"/>
        <v>7.2167963428099773</v>
      </c>
      <c r="FM167" s="104">
        <f t="shared" si="938"/>
        <v>9.2594591403397182</v>
      </c>
      <c r="FN167" s="122">
        <f t="shared" si="938"/>
        <v>17.610283766816238</v>
      </c>
      <c r="FP167" s="189">
        <f t="shared" si="939"/>
        <v>0.19</v>
      </c>
      <c r="FQ167" s="173">
        <f t="shared" si="939"/>
        <v>0</v>
      </c>
      <c r="FR167" s="173">
        <f t="shared" si="939"/>
        <v>0.54285714285714282</v>
      </c>
      <c r="FS167" s="159" t="str">
        <f t="shared" si="939"/>
        <v>JP</v>
      </c>
      <c r="FT167" s="104">
        <f t="shared" si="940"/>
        <v>1.0901689344000001</v>
      </c>
      <c r="FU167" s="104">
        <f t="shared" si="940"/>
        <v>1.0728646656</v>
      </c>
      <c r="FV167" s="104">
        <f t="shared" si="940"/>
        <v>0.98288246784000011</v>
      </c>
      <c r="FW167" s="104">
        <f t="shared" si="940"/>
        <v>1.5082833292800002</v>
      </c>
      <c r="FX167" s="104">
        <f t="shared" si="940"/>
        <v>1.0140301516799999</v>
      </c>
      <c r="FY167" s="104">
        <f t="shared" si="940"/>
        <v>0.97249990656000007</v>
      </c>
      <c r="FZ167" s="104">
        <f t="shared" si="940"/>
        <v>3.1409625584575633</v>
      </c>
      <c r="GA167" s="104">
        <f t="shared" si="940"/>
        <v>6.5457780091690072</v>
      </c>
      <c r="GB167" s="104">
        <f t="shared" si="940"/>
        <v>2.01421688832</v>
      </c>
      <c r="GC167" s="104">
        <f t="shared" si="940"/>
        <v>1.98306920448</v>
      </c>
      <c r="GD167" s="104">
        <f t="shared" si="940"/>
        <v>1.8169482240000001</v>
      </c>
      <c r="GE167" s="104">
        <f t="shared" si="940"/>
        <v>0.70386555366400005</v>
      </c>
      <c r="GF167" s="104">
        <f t="shared" si="940"/>
        <v>1.8757827379200003</v>
      </c>
      <c r="GG167" s="104">
        <f t="shared" si="940"/>
        <v>1.7961831014400003</v>
      </c>
      <c r="GH167" s="104">
        <f t="shared" si="940"/>
        <v>4.4085124282306474</v>
      </c>
      <c r="GI167" s="122">
        <f t="shared" si="940"/>
        <v>6.284468059513328</v>
      </c>
      <c r="GK167" s="189" t="str">
        <f t="shared" si="920"/>
        <v>-</v>
      </c>
      <c r="GL167" s="173">
        <f t="shared" si="920"/>
        <v>0</v>
      </c>
      <c r="GM167" s="173">
        <f t="shared" si="920"/>
        <v>0.21586482798306408</v>
      </c>
      <c r="GN167" s="159" t="str">
        <f>GN159</f>
        <v>JP</v>
      </c>
      <c r="GO167" s="104">
        <f t="shared" si="945"/>
        <v>0.71071104000000007</v>
      </c>
      <c r="GP167" s="104">
        <f t="shared" si="941"/>
        <v>0.71457359999999992</v>
      </c>
      <c r="GQ167" s="104">
        <f t="shared" si="941"/>
        <v>0.69139823999999983</v>
      </c>
      <c r="GR167" s="104">
        <f t="shared" si="941"/>
        <v>5.0245468000000001E-2</v>
      </c>
      <c r="GS167" s="104">
        <f t="shared" si="941"/>
        <v>0.69912336000000008</v>
      </c>
      <c r="GT167" s="104">
        <f t="shared" si="941"/>
        <v>0.69139823999999983</v>
      </c>
      <c r="GU167" s="104">
        <f t="shared" si="941"/>
        <v>1.0365344829339571</v>
      </c>
      <c r="GV167" s="104">
        <f t="shared" si="941"/>
        <v>0.98748959126660918</v>
      </c>
      <c r="GW167" s="104">
        <f t="shared" si="941"/>
        <v>1.0506163199999998</v>
      </c>
      <c r="GX167" s="104">
        <f t="shared" si="941"/>
        <v>1.05447888</v>
      </c>
      <c r="GY167" s="104">
        <f t="shared" si="941"/>
        <v>1.0274409600000001</v>
      </c>
      <c r="GZ167" s="104">
        <f t="shared" si="941"/>
        <v>0.17944809999999997</v>
      </c>
      <c r="HA167" s="104">
        <f t="shared" si="941"/>
        <v>1.0390286399999999</v>
      </c>
      <c r="HB167" s="104">
        <f t="shared" si="941"/>
        <v>1.0235783999999999</v>
      </c>
      <c r="HC167" s="104">
        <f t="shared" si="941"/>
        <v>1.4694270200498687</v>
      </c>
      <c r="HD167" s="122">
        <f t="shared" si="941"/>
        <v>1.2952747704970931</v>
      </c>
      <c r="HF167" s="189" t="str">
        <f t="shared" si="923"/>
        <v>-</v>
      </c>
      <c r="HG167" s="173">
        <f t="shared" si="923"/>
        <v>0</v>
      </c>
      <c r="HH167" s="173">
        <f t="shared" si="923"/>
        <v>0</v>
      </c>
      <c r="HI167" s="159" t="str">
        <f t="shared" si="923"/>
        <v>JP</v>
      </c>
      <c r="HJ167" s="104">
        <f t="shared" si="946"/>
        <v>0.25702118000000002</v>
      </c>
      <c r="HK167" s="104">
        <f t="shared" si="942"/>
        <v>0.25364144</v>
      </c>
      <c r="HL167" s="104">
        <f t="shared" si="942"/>
        <v>0.26056185999999998</v>
      </c>
      <c r="HM167" s="104">
        <f t="shared" si="942"/>
        <v>0.2373865</v>
      </c>
      <c r="HN167" s="104">
        <f t="shared" si="942"/>
        <v>0.25702118000000002</v>
      </c>
      <c r="HO167" s="104">
        <f t="shared" si="942"/>
        <v>0.26072279999999998</v>
      </c>
      <c r="HP167" s="104">
        <f t="shared" si="942"/>
        <v>0.54328978191211597</v>
      </c>
      <c r="HQ167" s="104">
        <f t="shared" si="942"/>
        <v>0.53431718182617605</v>
      </c>
      <c r="HR167" s="104">
        <f t="shared" si="942"/>
        <v>0.42037527999999991</v>
      </c>
      <c r="HS167" s="104">
        <f t="shared" si="942"/>
        <v>0.42021433999999991</v>
      </c>
      <c r="HT167" s="104">
        <f t="shared" si="942"/>
        <v>0.4272957</v>
      </c>
      <c r="HU167" s="104">
        <f t="shared" si="942"/>
        <v>0.2373865</v>
      </c>
      <c r="HV167" s="104">
        <f t="shared" si="942"/>
        <v>0.42037527999999991</v>
      </c>
      <c r="HW167" s="104">
        <f t="shared" si="942"/>
        <v>0.4272957</v>
      </c>
      <c r="HX167" s="104">
        <f t="shared" si="942"/>
        <v>0.65776804652412457</v>
      </c>
      <c r="HY167" s="122">
        <f t="shared" si="942"/>
        <v>0.62611278035075324</v>
      </c>
      <c r="IA167" s="189" t="str">
        <f t="shared" si="926"/>
        <v>-</v>
      </c>
      <c r="IB167" s="173">
        <f t="shared" si="926"/>
        <v>0</v>
      </c>
      <c r="IC167" s="173">
        <f t="shared" si="926"/>
        <v>0</v>
      </c>
      <c r="ID167" s="159" t="str">
        <f t="shared" si="926"/>
        <v>JP</v>
      </c>
      <c r="IE167" s="104">
        <f t="shared" si="947"/>
        <v>0.17928716</v>
      </c>
      <c r="IF167" s="104">
        <f t="shared" si="943"/>
        <v>0.18057467999999999</v>
      </c>
      <c r="IG167" s="104">
        <f t="shared" si="943"/>
        <v>0.17429801999999997</v>
      </c>
      <c r="IH167" s="104">
        <f t="shared" si="943"/>
        <v>0</v>
      </c>
      <c r="II167" s="104">
        <f t="shared" si="943"/>
        <v>0.17735588000000002</v>
      </c>
      <c r="IJ167" s="104">
        <f t="shared" si="943"/>
        <v>0.17284955999999999</v>
      </c>
      <c r="IK167" s="104">
        <f t="shared" si="943"/>
        <v>0.22998325999999999</v>
      </c>
      <c r="IL167" s="104">
        <f t="shared" si="943"/>
        <v>0.25704428136870616</v>
      </c>
      <c r="IM167" s="104">
        <f t="shared" si="943"/>
        <v>0.29806087999999997</v>
      </c>
      <c r="IN167" s="104">
        <f t="shared" si="943"/>
        <v>0.30144061999999999</v>
      </c>
      <c r="IO167" s="104">
        <f t="shared" si="943"/>
        <v>0.28776071999999997</v>
      </c>
      <c r="IP167" s="104">
        <f t="shared" si="943"/>
        <v>0</v>
      </c>
      <c r="IQ167" s="104">
        <f t="shared" si="943"/>
        <v>0.29484208000000001</v>
      </c>
      <c r="IR167" s="104">
        <f t="shared" si="943"/>
        <v>0.2848638</v>
      </c>
      <c r="IS167" s="104">
        <f t="shared" si="943"/>
        <v>0.40154529999999999</v>
      </c>
      <c r="IT167" s="104">
        <f t="shared" si="943"/>
        <v>0.39523012862369061</v>
      </c>
    </row>
    <row r="168" spans="4:254" x14ac:dyDescent="0.2">
      <c r="D168" s="190">
        <f t="shared" si="900"/>
        <v>0.1</v>
      </c>
      <c r="E168" s="183">
        <f t="shared" si="900"/>
        <v>0</v>
      </c>
      <c r="F168" s="183">
        <f t="shared" si="900"/>
        <v>0.17241379310344829</v>
      </c>
      <c r="G168" s="181" t="str">
        <f t="shared" si="900"/>
        <v>RER</v>
      </c>
      <c r="H168" s="128">
        <f t="shared" si="901"/>
        <v>358.9837562495519</v>
      </c>
      <c r="I168" s="128">
        <f t="shared" si="901"/>
        <v>330.85915320205828</v>
      </c>
      <c r="J168" s="128">
        <f t="shared" si="901"/>
        <v>329.39198477820071</v>
      </c>
      <c r="K168" s="128">
        <f t="shared" si="901"/>
        <v>488.74644967467856</v>
      </c>
      <c r="L168" s="128">
        <f t="shared" si="901"/>
        <v>318.61066551912501</v>
      </c>
      <c r="M168" s="128">
        <f t="shared" si="901"/>
        <v>321.66562028802019</v>
      </c>
      <c r="N168" s="128">
        <f t="shared" si="901"/>
        <v>257.11922920820712</v>
      </c>
      <c r="O168" s="128">
        <f t="shared" si="901"/>
        <v>225.33083947502024</v>
      </c>
      <c r="P168" s="128">
        <f t="shared" si="901"/>
        <v>704.21934199616862</v>
      </c>
      <c r="Q168" s="128">
        <f t="shared" si="901"/>
        <v>648.81393692369534</v>
      </c>
      <c r="R168" s="128">
        <f t="shared" si="901"/>
        <v>646.25229197156773</v>
      </c>
      <c r="S168" s="128">
        <f t="shared" si="901"/>
        <v>951.94622394498151</v>
      </c>
      <c r="T168" s="128">
        <f t="shared" si="901"/>
        <v>624.85152619981102</v>
      </c>
      <c r="U168" s="128">
        <f t="shared" si="901"/>
        <v>631.00094247700235</v>
      </c>
      <c r="V168" s="128">
        <f t="shared" si="901"/>
        <v>474.73164766188302</v>
      </c>
      <c r="W168" s="129">
        <f t="shared" si="901"/>
        <v>286.40635169311537</v>
      </c>
      <c r="Y168" s="224">
        <f t="shared" si="929"/>
        <v>0</v>
      </c>
      <c r="Z168" s="225">
        <f t="shared" si="929"/>
        <v>0</v>
      </c>
      <c r="AA168" s="225">
        <f t="shared" si="929"/>
        <v>0</v>
      </c>
      <c r="AB168" s="181" t="str">
        <f t="shared" si="930"/>
        <v>RER</v>
      </c>
      <c r="AC168" s="128">
        <f t="shared" si="903"/>
        <v>250.48041937934931</v>
      </c>
      <c r="AD168" s="128">
        <f t="shared" si="903"/>
        <v>256.32881527933529</v>
      </c>
      <c r="AE168" s="128">
        <f t="shared" si="903"/>
        <v>250.07206653315228</v>
      </c>
      <c r="AF168" s="128">
        <f t="shared" si="903"/>
        <v>297.75949792735292</v>
      </c>
      <c r="AG168" s="128">
        <f t="shared" si="903"/>
        <v>253.97169636746864</v>
      </c>
      <c r="AH168" s="128">
        <f t="shared" si="903"/>
        <v>249.70706621514745</v>
      </c>
      <c r="AI168" s="128">
        <f t="shared" si="903"/>
        <v>199.36609764620877</v>
      </c>
      <c r="AJ168" s="128">
        <f t="shared" si="903"/>
        <v>386.10728628566255</v>
      </c>
      <c r="AK168" s="128">
        <f t="shared" si="903"/>
        <v>480.80890549260636</v>
      </c>
      <c r="AL168" s="128">
        <f t="shared" si="903"/>
        <v>492.29522776054858</v>
      </c>
      <c r="AM168" s="128">
        <f t="shared" si="903"/>
        <v>480.34741083765761</v>
      </c>
      <c r="AN168" s="128">
        <f t="shared" si="903"/>
        <v>158.1875950360579</v>
      </c>
      <c r="AO168" s="128">
        <f t="shared" si="903"/>
        <v>487.92011858476997</v>
      </c>
      <c r="AP168" s="128">
        <f t="shared" si="903"/>
        <v>479.56496762722196</v>
      </c>
      <c r="AQ168" s="128">
        <f t="shared" si="903"/>
        <v>308.526368687184</v>
      </c>
      <c r="AR168" s="129">
        <f t="shared" si="903"/>
        <v>445.78518570376878</v>
      </c>
      <c r="AT168" s="224">
        <f t="shared" si="931"/>
        <v>0.17</v>
      </c>
      <c r="AU168" s="225">
        <f t="shared" si="931"/>
        <v>0</v>
      </c>
      <c r="AV168" s="225">
        <f t="shared" si="931"/>
        <v>0.48571428571428577</v>
      </c>
      <c r="AW168" s="181" t="str">
        <f t="shared" si="932"/>
        <v>RER</v>
      </c>
      <c r="AX168" s="128">
        <f t="shared" si="905"/>
        <v>81.600645806834493</v>
      </c>
      <c r="AY168" s="128">
        <f t="shared" si="905"/>
        <v>80.551794318314762</v>
      </c>
      <c r="AZ168" s="128">
        <f t="shared" si="905"/>
        <v>78.034550745867435</v>
      </c>
      <c r="BA168" s="128">
        <f t="shared" si="905"/>
        <v>137.03244697510192</v>
      </c>
      <c r="BB168" s="128">
        <f t="shared" si="905"/>
        <v>78.244321043571404</v>
      </c>
      <c r="BC168" s="128">
        <f t="shared" si="905"/>
        <v>77.615010150459554</v>
      </c>
      <c r="BD168" s="128">
        <f t="shared" si="905"/>
        <v>264.70079648338623</v>
      </c>
      <c r="BE168" s="128">
        <f t="shared" si="905"/>
        <v>285.2273254831868</v>
      </c>
      <c r="BF168" s="128">
        <f t="shared" si="905"/>
        <v>159.00588565959015</v>
      </c>
      <c r="BG168" s="128">
        <f t="shared" si="905"/>
        <v>156.90818268255069</v>
      </c>
      <c r="BH168" s="128">
        <f t="shared" si="905"/>
        <v>152.08346583535993</v>
      </c>
      <c r="BI168" s="128">
        <f t="shared" si="905"/>
        <v>263.89540472609792</v>
      </c>
      <c r="BJ168" s="128">
        <f t="shared" si="905"/>
        <v>152.50300643076787</v>
      </c>
      <c r="BK168" s="128">
        <f t="shared" si="905"/>
        <v>151.03461434684019</v>
      </c>
      <c r="BL168" s="128">
        <f t="shared" si="905"/>
        <v>509.04919447764098</v>
      </c>
      <c r="BM168" s="129">
        <f t="shared" si="905"/>
        <v>432.09621792315778</v>
      </c>
      <c r="BO168" s="224">
        <f t="shared" si="933"/>
        <v>0.02</v>
      </c>
      <c r="BP168" s="225">
        <f t="shared" si="933"/>
        <v>0</v>
      </c>
      <c r="BQ168" s="225">
        <f t="shared" si="933"/>
        <v>3.5087719298245612E-2</v>
      </c>
      <c r="BR168" s="181" t="str">
        <f t="shared" si="934"/>
        <v>RER</v>
      </c>
      <c r="BS168" s="128">
        <f t="shared" si="907"/>
        <v>6.4779690059699453</v>
      </c>
      <c r="BT168" s="128">
        <f t="shared" si="907"/>
        <v>7.8021440102260966</v>
      </c>
      <c r="BU168" s="128">
        <f t="shared" si="907"/>
        <v>5.8171925682025183</v>
      </c>
      <c r="BV168" s="128">
        <f t="shared" si="907"/>
        <v>10.050291622650089</v>
      </c>
      <c r="BW168" s="128">
        <f t="shared" si="907"/>
        <v>7.3550710632445639</v>
      </c>
      <c r="BX168" s="128">
        <f t="shared" si="907"/>
        <v>5.7463950927274361</v>
      </c>
      <c r="BY168" s="128">
        <f t="shared" si="907"/>
        <v>41.656299978518284</v>
      </c>
      <c r="BZ168" s="128">
        <f t="shared" si="907"/>
        <v>58.21854000547502</v>
      </c>
      <c r="CA168" s="128">
        <f t="shared" si="907"/>
        <v>12.318760732664156</v>
      </c>
      <c r="CB168" s="128">
        <f t="shared" si="907"/>
        <v>14.839937498193441</v>
      </c>
      <c r="CC168" s="128">
        <f t="shared" si="907"/>
        <v>11.068005332604384</v>
      </c>
      <c r="CD168" s="128">
        <f t="shared" si="907"/>
        <v>16.75048603775015</v>
      </c>
      <c r="CE168" s="128">
        <f t="shared" si="907"/>
        <v>13.989056728131814</v>
      </c>
      <c r="CF168" s="128">
        <f t="shared" si="907"/>
        <v>10.926410381654225</v>
      </c>
      <c r="CG168" s="128">
        <f t="shared" si="907"/>
        <v>58.525779931548882</v>
      </c>
      <c r="CH168" s="129">
        <f t="shared" si="907"/>
        <v>76.364355342261078</v>
      </c>
      <c r="CJ168" s="204"/>
      <c r="CK168" s="209"/>
      <c r="CL168" s="209"/>
      <c r="CM168" s="221"/>
      <c r="CN168" s="161" t="str">
        <f>CN90</f>
        <v>Poland</v>
      </c>
      <c r="CO168" s="161"/>
      <c r="CP168" s="161"/>
      <c r="CQ168" s="161"/>
      <c r="CR168" s="161"/>
      <c r="CS168" s="161"/>
      <c r="CT168" s="161"/>
      <c r="CU168" s="161"/>
      <c r="CV168" s="161"/>
      <c r="CW168" s="161"/>
      <c r="CX168" s="161"/>
      <c r="CY168" s="161"/>
      <c r="CZ168" s="161"/>
      <c r="DA168" s="161"/>
      <c r="DB168" s="161"/>
      <c r="DC168" s="162"/>
      <c r="DE168" s="189">
        <f t="shared" si="935"/>
        <v>0.15</v>
      </c>
      <c r="DF168" s="173">
        <f t="shared" si="935"/>
        <v>0</v>
      </c>
      <c r="DG168" s="173">
        <f t="shared" si="935"/>
        <v>0.25862068965517243</v>
      </c>
      <c r="DH168" s="159" t="str">
        <f t="shared" si="935"/>
        <v>KR</v>
      </c>
      <c r="DI168" s="104">
        <f t="shared" si="936"/>
        <v>0.22682883599999998</v>
      </c>
      <c r="DJ168" s="104">
        <f t="shared" si="936"/>
        <v>0.22370016239999993</v>
      </c>
      <c r="DK168" s="104">
        <f t="shared" si="936"/>
        <v>0.20414595239999997</v>
      </c>
      <c r="DL168" s="104">
        <f t="shared" si="936"/>
        <v>0.32914623982499996</v>
      </c>
      <c r="DM168" s="104">
        <f t="shared" si="936"/>
        <v>0.21118546800000002</v>
      </c>
      <c r="DN168" s="104">
        <f t="shared" si="936"/>
        <v>0.20179944720000001</v>
      </c>
      <c r="DO168" s="104">
        <f t="shared" si="936"/>
        <v>0.85329548125112498</v>
      </c>
      <c r="DP168" s="104">
        <f t="shared" si="936"/>
        <v>1.7810161243340363</v>
      </c>
      <c r="DQ168" s="104">
        <f t="shared" si="936"/>
        <v>0.42628177800000006</v>
      </c>
      <c r="DR168" s="104">
        <f t="shared" si="936"/>
        <v>0.41924226240000001</v>
      </c>
      <c r="DS168" s="104">
        <f t="shared" si="936"/>
        <v>0.38326251599999994</v>
      </c>
      <c r="DT168" s="104">
        <f t="shared" si="936"/>
        <v>0.54857706637499981</v>
      </c>
      <c r="DU168" s="104">
        <f t="shared" si="936"/>
        <v>0.39577721039999997</v>
      </c>
      <c r="DV168" s="104">
        <f t="shared" si="936"/>
        <v>0.37856950560000002</v>
      </c>
      <c r="DW168" s="104">
        <f t="shared" si="936"/>
        <v>1.1970263181883873</v>
      </c>
      <c r="DX168" s="122">
        <f t="shared" si="936"/>
        <v>1.7101721028363108</v>
      </c>
      <c r="DZ168" s="189" t="str">
        <f t="shared" si="911"/>
        <v>-</v>
      </c>
      <c r="EA168" s="173">
        <f t="shared" si="911"/>
        <v>0</v>
      </c>
      <c r="EB168" s="173">
        <f t="shared" si="911"/>
        <v>2.6977917967250645E-2</v>
      </c>
      <c r="EC168" s="159" t="str">
        <f>EC160</f>
        <v>KR</v>
      </c>
      <c r="ED168" s="104">
        <f t="shared" si="937"/>
        <v>0.55902299700748803</v>
      </c>
      <c r="EE168" s="104">
        <f t="shared" si="937"/>
        <v>0.56412309342105604</v>
      </c>
      <c r="EF168" s="104">
        <f t="shared" si="937"/>
        <v>0.54407158345612805</v>
      </c>
      <c r="EG168" s="104">
        <f t="shared" si="937"/>
        <v>0.19735444534000007</v>
      </c>
      <c r="EH168" s="104">
        <f t="shared" si="937"/>
        <v>0.55608137637311994</v>
      </c>
      <c r="EI168" s="104">
        <f t="shared" si="937"/>
        <v>0.53953509016742407</v>
      </c>
      <c r="EJ168" s="104">
        <f t="shared" si="937"/>
        <v>1.0265737052266497</v>
      </c>
      <c r="EK168" s="104">
        <f t="shared" si="937"/>
        <v>1.4834388475776665</v>
      </c>
      <c r="EL168" s="104">
        <f t="shared" si="937"/>
        <v>0.87894463994687988</v>
      </c>
      <c r="EM168" s="104">
        <f t="shared" si="937"/>
        <v>0.88022305769548814</v>
      </c>
      <c r="EN168" s="104">
        <f t="shared" si="937"/>
        <v>0.8501839872864001</v>
      </c>
      <c r="EO168" s="104">
        <f t="shared" si="937"/>
        <v>0.35767868890000004</v>
      </c>
      <c r="EP168" s="104">
        <f t="shared" si="937"/>
        <v>0.86410610893900808</v>
      </c>
      <c r="EQ168" s="104">
        <f t="shared" si="937"/>
        <v>0.84197806045267198</v>
      </c>
      <c r="ER168" s="104">
        <f t="shared" si="937"/>
        <v>1.6481530191715437</v>
      </c>
      <c r="ES168" s="122">
        <f t="shared" si="937"/>
        <v>2.1703656027101559</v>
      </c>
      <c r="EU168" s="189" t="str">
        <f t="shared" si="914"/>
        <v>-</v>
      </c>
      <c r="EV168" s="173">
        <f t="shared" si="914"/>
        <v>0</v>
      </c>
      <c r="EW168" s="173">
        <f t="shared" si="914"/>
        <v>1.4753449048443543E-2</v>
      </c>
      <c r="EX168" s="159" t="str">
        <f t="shared" si="914"/>
        <v>KR</v>
      </c>
      <c r="EY168" s="104">
        <f t="shared" si="944"/>
        <v>5.4026683342707837</v>
      </c>
      <c r="EZ168" s="104">
        <f t="shared" si="938"/>
        <v>5.4104807670878872</v>
      </c>
      <c r="FA168" s="104">
        <f t="shared" si="938"/>
        <v>5.3074563067268405</v>
      </c>
      <c r="FB168" s="104">
        <f t="shared" si="938"/>
        <v>1.6416941974631831</v>
      </c>
      <c r="FC168" s="104">
        <f t="shared" si="938"/>
        <v>5.3401737266935871</v>
      </c>
      <c r="FD168" s="104">
        <f t="shared" si="938"/>
        <v>5.3093931297909736</v>
      </c>
      <c r="FE168" s="104">
        <f t="shared" si="938"/>
        <v>6.5534598564800417</v>
      </c>
      <c r="FF168" s="104">
        <f t="shared" si="938"/>
        <v>15.606249996937745</v>
      </c>
      <c r="FG168" s="104">
        <f t="shared" si="938"/>
        <v>7.3734115677173406</v>
      </c>
      <c r="FH168" s="104">
        <f t="shared" si="938"/>
        <v>7.3943174825771978</v>
      </c>
      <c r="FI168" s="104">
        <f t="shared" si="938"/>
        <v>7.2230156607672216</v>
      </c>
      <c r="FJ168" s="104">
        <f t="shared" si="938"/>
        <v>3.0391970764845606</v>
      </c>
      <c r="FK168" s="104">
        <f t="shared" si="938"/>
        <v>7.2832158794156765</v>
      </c>
      <c r="FL168" s="104">
        <f t="shared" si="938"/>
        <v>7.2167963428099773</v>
      </c>
      <c r="FM168" s="104">
        <f t="shared" si="938"/>
        <v>9.2594591403397182</v>
      </c>
      <c r="FN168" s="122">
        <f t="shared" si="938"/>
        <v>17.610283766816238</v>
      </c>
      <c r="FP168" s="189">
        <f t="shared" si="939"/>
        <v>0.06</v>
      </c>
      <c r="FQ168" s="173">
        <f t="shared" si="939"/>
        <v>0</v>
      </c>
      <c r="FR168" s="173">
        <f t="shared" si="939"/>
        <v>0.1714285714285714</v>
      </c>
      <c r="FS168" s="159" t="str">
        <f t="shared" si="939"/>
        <v>KR</v>
      </c>
      <c r="FT168" s="104">
        <f t="shared" si="940"/>
        <v>0.54508446720000003</v>
      </c>
      <c r="FU168" s="104">
        <f t="shared" si="940"/>
        <v>0.53643233280000002</v>
      </c>
      <c r="FV168" s="104">
        <f t="shared" si="940"/>
        <v>0.49144123392000005</v>
      </c>
      <c r="FW168" s="104">
        <f t="shared" si="940"/>
        <v>0.7541416646400001</v>
      </c>
      <c r="FX168" s="104">
        <f t="shared" si="940"/>
        <v>0.50701507583999994</v>
      </c>
      <c r="FY168" s="104">
        <f t="shared" si="940"/>
        <v>0.48624995328000004</v>
      </c>
      <c r="FZ168" s="104">
        <f t="shared" si="940"/>
        <v>1.5704812792287817</v>
      </c>
      <c r="GA168" s="104">
        <f t="shared" si="940"/>
        <v>3.2728890045845036</v>
      </c>
      <c r="GB168" s="104">
        <f t="shared" si="940"/>
        <v>1.00710844416</v>
      </c>
      <c r="GC168" s="104">
        <f t="shared" si="940"/>
        <v>0.99153460224000001</v>
      </c>
      <c r="GD168" s="104">
        <f t="shared" si="940"/>
        <v>0.90847411200000006</v>
      </c>
      <c r="GE168" s="104">
        <f t="shared" si="940"/>
        <v>0.35193277683200003</v>
      </c>
      <c r="GF168" s="104">
        <f t="shared" si="940"/>
        <v>0.93789136896000014</v>
      </c>
      <c r="GG168" s="104">
        <f t="shared" si="940"/>
        <v>0.89809155072000013</v>
      </c>
      <c r="GH168" s="104">
        <f t="shared" si="940"/>
        <v>2.2042562141153237</v>
      </c>
      <c r="GI168" s="122">
        <f t="shared" si="940"/>
        <v>3.142234029756664</v>
      </c>
      <c r="GK168" s="189" t="str">
        <f t="shared" si="920"/>
        <v>-</v>
      </c>
      <c r="GL168" s="173">
        <f t="shared" si="920"/>
        <v>0</v>
      </c>
      <c r="GM168" s="173">
        <f t="shared" si="920"/>
        <v>2.6977917967250645E-2</v>
      </c>
      <c r="GN168" s="159" t="str">
        <f>GN160</f>
        <v>KR</v>
      </c>
      <c r="GO168" s="104">
        <f t="shared" si="945"/>
        <v>0.71071104000000007</v>
      </c>
      <c r="GP168" s="104">
        <f t="shared" si="941"/>
        <v>0.71457359999999992</v>
      </c>
      <c r="GQ168" s="104">
        <f t="shared" si="941"/>
        <v>0.69139823999999983</v>
      </c>
      <c r="GR168" s="104">
        <f t="shared" si="941"/>
        <v>5.0245468000000001E-2</v>
      </c>
      <c r="GS168" s="104">
        <f t="shared" si="941"/>
        <v>0.69912336000000008</v>
      </c>
      <c r="GT168" s="104">
        <f t="shared" si="941"/>
        <v>0.69139823999999983</v>
      </c>
      <c r="GU168" s="104">
        <f t="shared" si="941"/>
        <v>1.0365344829339571</v>
      </c>
      <c r="GV168" s="104">
        <f t="shared" si="941"/>
        <v>0.98748959126660918</v>
      </c>
      <c r="GW168" s="104">
        <f t="shared" si="941"/>
        <v>1.0506163199999998</v>
      </c>
      <c r="GX168" s="104">
        <f t="shared" si="941"/>
        <v>1.05447888</v>
      </c>
      <c r="GY168" s="104">
        <f t="shared" si="941"/>
        <v>1.0274409600000001</v>
      </c>
      <c r="GZ168" s="104">
        <f t="shared" si="941"/>
        <v>0.17944809999999997</v>
      </c>
      <c r="HA168" s="104">
        <f t="shared" si="941"/>
        <v>1.0390286399999999</v>
      </c>
      <c r="HB168" s="104">
        <f t="shared" si="941"/>
        <v>1.0235783999999999</v>
      </c>
      <c r="HC168" s="104">
        <f t="shared" si="941"/>
        <v>1.4694270200498687</v>
      </c>
      <c r="HD168" s="122">
        <f t="shared" si="941"/>
        <v>1.2952747704970931</v>
      </c>
      <c r="HF168" s="189" t="str">
        <f t="shared" si="923"/>
        <v>-</v>
      </c>
      <c r="HG168" s="173">
        <f t="shared" si="923"/>
        <v>0</v>
      </c>
      <c r="HH168" s="173">
        <f t="shared" si="923"/>
        <v>1.4753449048443543E-2</v>
      </c>
      <c r="HI168" s="159" t="str">
        <f t="shared" si="923"/>
        <v>KR</v>
      </c>
      <c r="HJ168" s="104">
        <f t="shared" si="946"/>
        <v>0.25702118000000002</v>
      </c>
      <c r="HK168" s="104">
        <f t="shared" si="942"/>
        <v>0.25364144</v>
      </c>
      <c r="HL168" s="104">
        <f t="shared" si="942"/>
        <v>0.26056185999999998</v>
      </c>
      <c r="HM168" s="104">
        <f t="shared" si="942"/>
        <v>0.2373865</v>
      </c>
      <c r="HN168" s="104">
        <f t="shared" si="942"/>
        <v>0.25702118000000002</v>
      </c>
      <c r="HO168" s="104">
        <f t="shared" si="942"/>
        <v>0.26072279999999998</v>
      </c>
      <c r="HP168" s="104">
        <f t="shared" si="942"/>
        <v>0.54328978191211597</v>
      </c>
      <c r="HQ168" s="104">
        <f t="shared" si="942"/>
        <v>0.53431718182617605</v>
      </c>
      <c r="HR168" s="104">
        <f t="shared" si="942"/>
        <v>0.42037527999999991</v>
      </c>
      <c r="HS168" s="104">
        <f t="shared" si="942"/>
        <v>0.42021433999999991</v>
      </c>
      <c r="HT168" s="104">
        <f t="shared" si="942"/>
        <v>0.4272957</v>
      </c>
      <c r="HU168" s="104">
        <f t="shared" si="942"/>
        <v>0.2373865</v>
      </c>
      <c r="HV168" s="104">
        <f t="shared" si="942"/>
        <v>0.42037527999999991</v>
      </c>
      <c r="HW168" s="104">
        <f t="shared" si="942"/>
        <v>0.4272957</v>
      </c>
      <c r="HX168" s="104">
        <f t="shared" si="942"/>
        <v>0.65776804652412457</v>
      </c>
      <c r="HY168" s="122">
        <f t="shared" si="942"/>
        <v>0.62611278035075324</v>
      </c>
      <c r="IA168" s="189" t="str">
        <f t="shared" si="926"/>
        <v>-</v>
      </c>
      <c r="IB168" s="173">
        <f t="shared" si="926"/>
        <v>0</v>
      </c>
      <c r="IC168" s="173">
        <f t="shared" si="926"/>
        <v>1.4753449048443543E-2</v>
      </c>
      <c r="ID168" s="159" t="str">
        <f t="shared" si="926"/>
        <v>KR</v>
      </c>
      <c r="IE168" s="104">
        <f t="shared" si="947"/>
        <v>0.17928716</v>
      </c>
      <c r="IF168" s="104">
        <f t="shared" si="943"/>
        <v>0.18057467999999999</v>
      </c>
      <c r="IG168" s="104">
        <f t="shared" si="943"/>
        <v>0.17429801999999997</v>
      </c>
      <c r="IH168" s="104">
        <f t="shared" si="943"/>
        <v>0</v>
      </c>
      <c r="II168" s="104">
        <f t="shared" si="943"/>
        <v>0.17735588000000002</v>
      </c>
      <c r="IJ168" s="104">
        <f t="shared" si="943"/>
        <v>0.17284955999999999</v>
      </c>
      <c r="IK168" s="104">
        <f t="shared" si="943"/>
        <v>0.22998325999999999</v>
      </c>
      <c r="IL168" s="104">
        <f t="shared" si="943"/>
        <v>0.25704428136870616</v>
      </c>
      <c r="IM168" s="104">
        <f t="shared" si="943"/>
        <v>0.29806087999999997</v>
      </c>
      <c r="IN168" s="104">
        <f t="shared" si="943"/>
        <v>0.30144061999999999</v>
      </c>
      <c r="IO168" s="104">
        <f t="shared" si="943"/>
        <v>0.28776071999999997</v>
      </c>
      <c r="IP168" s="104">
        <f t="shared" si="943"/>
        <v>0</v>
      </c>
      <c r="IQ168" s="104">
        <f t="shared" si="943"/>
        <v>0.29484208000000001</v>
      </c>
      <c r="IR168" s="104">
        <f t="shared" si="943"/>
        <v>0.2848638</v>
      </c>
      <c r="IS168" s="104">
        <f t="shared" si="943"/>
        <v>0.40154529999999999</v>
      </c>
      <c r="IT168" s="104">
        <f t="shared" si="943"/>
        <v>0.39523012862369061</v>
      </c>
    </row>
    <row r="169" spans="4:254" x14ac:dyDescent="0.2">
      <c r="D169" s="204"/>
      <c r="E169" s="209"/>
      <c r="F169" s="209"/>
      <c r="G169" s="157"/>
      <c r="H169" s="161" t="str">
        <f>N3</f>
        <v>NV, US</v>
      </c>
      <c r="I169" s="161"/>
      <c r="J169" s="161"/>
      <c r="K169" s="161"/>
      <c r="L169" s="161"/>
      <c r="M169" s="161"/>
      <c r="N169" s="161"/>
      <c r="O169" s="161"/>
      <c r="P169" s="161"/>
      <c r="Q169" s="161"/>
      <c r="R169" s="161"/>
      <c r="S169" s="161"/>
      <c r="T169" s="161"/>
      <c r="U169" s="161"/>
      <c r="V169" s="161"/>
      <c r="W169" s="162"/>
      <c r="Y169" s="204"/>
      <c r="Z169" s="209"/>
      <c r="AA169" s="209"/>
      <c r="AB169" s="221"/>
      <c r="AC169" s="161" t="str">
        <f>H169</f>
        <v>NV, US</v>
      </c>
      <c r="AD169" s="161"/>
      <c r="AE169" s="161"/>
      <c r="AF169" s="161"/>
      <c r="AG169" s="161"/>
      <c r="AH169" s="161"/>
      <c r="AI169" s="161"/>
      <c r="AJ169" s="161"/>
      <c r="AK169" s="161"/>
      <c r="AL169" s="161"/>
      <c r="AM169" s="161"/>
      <c r="AN169" s="161"/>
      <c r="AO169" s="161"/>
      <c r="AP169" s="161"/>
      <c r="AQ169" s="161"/>
      <c r="AR169" s="162"/>
      <c r="AT169" s="204"/>
      <c r="AU169" s="209"/>
      <c r="AV169" s="209"/>
      <c r="AW169" s="221"/>
      <c r="AX169" s="161" t="str">
        <f>AC169</f>
        <v>NV, US</v>
      </c>
      <c r="AY169" s="161"/>
      <c r="AZ169" s="161"/>
      <c r="BA169" s="161"/>
      <c r="BB169" s="161"/>
      <c r="BC169" s="161"/>
      <c r="BD169" s="161"/>
      <c r="BE169" s="161"/>
      <c r="BF169" s="161"/>
      <c r="BG169" s="161"/>
      <c r="BH169" s="161"/>
      <c r="BI169" s="161"/>
      <c r="BJ169" s="161"/>
      <c r="BK169" s="161"/>
      <c r="BL169" s="161"/>
      <c r="BM169" s="162"/>
      <c r="BO169" s="204"/>
      <c r="BP169" s="209"/>
      <c r="BQ169" s="209"/>
      <c r="BR169" s="221"/>
      <c r="BS169" s="161" t="str">
        <f>AX169</f>
        <v>NV, US</v>
      </c>
      <c r="BT169" s="161"/>
      <c r="BU169" s="161"/>
      <c r="BV169" s="161"/>
      <c r="BW169" s="161"/>
      <c r="BX169" s="161"/>
      <c r="BY169" s="161"/>
      <c r="BZ169" s="161"/>
      <c r="CA169" s="161"/>
      <c r="CB169" s="161"/>
      <c r="CC169" s="161"/>
      <c r="CD169" s="161"/>
      <c r="CE169" s="161"/>
      <c r="CF169" s="161"/>
      <c r="CG169" s="161"/>
      <c r="CH169" s="162"/>
      <c r="CJ169" s="120"/>
      <c r="CM169" s="179" t="str">
        <f>BR179</f>
        <v>Road (km)</v>
      </c>
      <c r="CN169" s="170" t="str">
        <f>CN91</f>
        <v>BEV-100 PC</v>
      </c>
      <c r="CO169" s="170"/>
      <c r="CP169" s="170"/>
      <c r="CQ169" s="170"/>
      <c r="CR169" s="170"/>
      <c r="CS169" s="170"/>
      <c r="CT169" s="170"/>
      <c r="CU169" s="170"/>
      <c r="CV169" s="170" t="str">
        <f>CV91</f>
        <v>BEV-200 PC</v>
      </c>
      <c r="CW169" s="170"/>
      <c r="CX169" s="170"/>
      <c r="CY169" s="170"/>
      <c r="CZ169" s="170"/>
      <c r="DA169" s="170"/>
      <c r="DB169" s="170"/>
      <c r="DC169" s="171"/>
      <c r="DE169" s="190">
        <f t="shared" si="935"/>
        <v>0.1</v>
      </c>
      <c r="DF169" s="183">
        <f t="shared" si="935"/>
        <v>0</v>
      </c>
      <c r="DG169" s="183">
        <f t="shared" si="935"/>
        <v>0.17241379310344829</v>
      </c>
      <c r="DH169" s="181" t="str">
        <f t="shared" si="935"/>
        <v>RER</v>
      </c>
      <c r="DI169" s="128">
        <f t="shared" si="936"/>
        <v>0.45365767199999996</v>
      </c>
      <c r="DJ169" s="128">
        <f t="shared" si="936"/>
        <v>0.44740032479999986</v>
      </c>
      <c r="DK169" s="128">
        <f t="shared" si="936"/>
        <v>0.40829190479999994</v>
      </c>
      <c r="DL169" s="128">
        <f t="shared" si="936"/>
        <v>0.65829247964999993</v>
      </c>
      <c r="DM169" s="128">
        <f t="shared" si="936"/>
        <v>0.42237093600000003</v>
      </c>
      <c r="DN169" s="128">
        <f t="shared" si="936"/>
        <v>0.40359889440000002</v>
      </c>
      <c r="DO169" s="128">
        <f t="shared" si="936"/>
        <v>1.70659096250225</v>
      </c>
      <c r="DP169" s="128">
        <f t="shared" si="936"/>
        <v>3.5620322486680727</v>
      </c>
      <c r="DQ169" s="128">
        <f t="shared" si="936"/>
        <v>0.85256355600000011</v>
      </c>
      <c r="DR169" s="128">
        <f t="shared" si="936"/>
        <v>0.83848452480000002</v>
      </c>
      <c r="DS169" s="128">
        <f t="shared" si="936"/>
        <v>0.76652503199999988</v>
      </c>
      <c r="DT169" s="128">
        <f t="shared" si="936"/>
        <v>1.0971541327499996</v>
      </c>
      <c r="DU169" s="128">
        <f t="shared" si="936"/>
        <v>0.79155442079999994</v>
      </c>
      <c r="DV169" s="128">
        <f t="shared" si="936"/>
        <v>0.75713901120000004</v>
      </c>
      <c r="DW169" s="128">
        <f t="shared" si="936"/>
        <v>2.3940526363767747</v>
      </c>
      <c r="DX169" s="129">
        <f t="shared" si="936"/>
        <v>3.4203442056726217</v>
      </c>
      <c r="DZ169" s="190" t="str">
        <f t="shared" si="911"/>
        <v>-</v>
      </c>
      <c r="EA169" s="183">
        <f t="shared" si="911"/>
        <v>0</v>
      </c>
      <c r="EB169" s="183">
        <f t="shared" si="911"/>
        <v>6.6590625324578406E-2</v>
      </c>
      <c r="EC169" s="181" t="str">
        <f>EC161</f>
        <v>RER</v>
      </c>
      <c r="ED169" s="128">
        <f t="shared" si="937"/>
        <v>0.55902299700748803</v>
      </c>
      <c r="EE169" s="128">
        <f t="shared" si="937"/>
        <v>0.56412309342105604</v>
      </c>
      <c r="EF169" s="128">
        <f t="shared" si="937"/>
        <v>0.54407158345612805</v>
      </c>
      <c r="EG169" s="128">
        <f t="shared" si="937"/>
        <v>0.19735444534000007</v>
      </c>
      <c r="EH169" s="128">
        <f t="shared" si="937"/>
        <v>0.55608137637311994</v>
      </c>
      <c r="EI169" s="128">
        <f t="shared" si="937"/>
        <v>0.53953509016742407</v>
      </c>
      <c r="EJ169" s="128">
        <f t="shared" si="937"/>
        <v>1.0265737052266497</v>
      </c>
      <c r="EK169" s="128">
        <f t="shared" si="937"/>
        <v>1.4834388475776665</v>
      </c>
      <c r="EL169" s="128">
        <f t="shared" si="937"/>
        <v>0.87894463994687988</v>
      </c>
      <c r="EM169" s="128">
        <f t="shared" si="937"/>
        <v>0.88022305769548814</v>
      </c>
      <c r="EN169" s="128">
        <f t="shared" si="937"/>
        <v>0.8501839872864001</v>
      </c>
      <c r="EO169" s="128">
        <f t="shared" si="937"/>
        <v>0.35767868890000004</v>
      </c>
      <c r="EP169" s="128">
        <f t="shared" si="937"/>
        <v>0.86410610893900808</v>
      </c>
      <c r="EQ169" s="128">
        <f t="shared" si="937"/>
        <v>0.84197806045267198</v>
      </c>
      <c r="ER169" s="128">
        <f t="shared" si="937"/>
        <v>1.6481530191715437</v>
      </c>
      <c r="ES169" s="129">
        <f t="shared" si="937"/>
        <v>2.1703656027101559</v>
      </c>
      <c r="EU169" s="190" t="str">
        <f t="shared" si="914"/>
        <v>-</v>
      </c>
      <c r="EV169" s="183">
        <f t="shared" si="914"/>
        <v>0</v>
      </c>
      <c r="EW169" s="183">
        <f t="shared" si="914"/>
        <v>7.8815094243385508E-2</v>
      </c>
      <c r="EX169" s="181" t="str">
        <f t="shared" si="914"/>
        <v>RER</v>
      </c>
      <c r="EY169" s="128" t="e">
        <f t="shared" ca="1" si="944"/>
        <v>#NAME?</v>
      </c>
      <c r="EZ169" s="128" t="e">
        <f t="shared" ca="1" si="938"/>
        <v>#NAME?</v>
      </c>
      <c r="FA169" s="128" t="e">
        <f t="shared" ca="1" si="938"/>
        <v>#NAME?</v>
      </c>
      <c r="FB169" s="128" t="e">
        <f t="shared" ca="1" si="938"/>
        <v>#NAME?</v>
      </c>
      <c r="FC169" s="128" t="e">
        <f t="shared" ca="1" si="938"/>
        <v>#NAME?</v>
      </c>
      <c r="FD169" s="128" t="e">
        <f t="shared" ca="1" si="938"/>
        <v>#NAME?</v>
      </c>
      <c r="FE169" s="128" t="e">
        <f t="shared" ca="1" si="938"/>
        <v>#NAME?</v>
      </c>
      <c r="FF169" s="128" t="e">
        <f t="shared" ca="1" si="938"/>
        <v>#NAME?</v>
      </c>
      <c r="FG169" s="128" t="e">
        <f t="shared" ca="1" si="938"/>
        <v>#NAME?</v>
      </c>
      <c r="FH169" s="128" t="e">
        <f t="shared" ca="1" si="938"/>
        <v>#NAME?</v>
      </c>
      <c r="FI169" s="128" t="e">
        <f t="shared" ca="1" si="938"/>
        <v>#NAME?</v>
      </c>
      <c r="FJ169" s="128" t="e">
        <f t="shared" ca="1" si="938"/>
        <v>#NAME?</v>
      </c>
      <c r="FK169" s="128" t="e">
        <f t="shared" ca="1" si="938"/>
        <v>#NAME?</v>
      </c>
      <c r="FL169" s="128" t="e">
        <f t="shared" ca="1" si="938"/>
        <v>#NAME?</v>
      </c>
      <c r="FM169" s="128" t="e">
        <f t="shared" ca="1" si="938"/>
        <v>#NAME?</v>
      </c>
      <c r="FN169" s="129" t="e">
        <f t="shared" ca="1" si="938"/>
        <v>#NAME?</v>
      </c>
      <c r="FP169" s="190">
        <f t="shared" si="939"/>
        <v>0</v>
      </c>
      <c r="FQ169" s="183">
        <f t="shared" si="939"/>
        <v>0</v>
      </c>
      <c r="FR169" s="183">
        <f t="shared" si="939"/>
        <v>0</v>
      </c>
      <c r="FS169" s="181" t="str">
        <f t="shared" si="939"/>
        <v>RER</v>
      </c>
      <c r="FT169" s="128">
        <f t="shared" si="940"/>
        <v>1.0901689344000001</v>
      </c>
      <c r="FU169" s="128">
        <f t="shared" si="940"/>
        <v>1.0728646656</v>
      </c>
      <c r="FV169" s="128">
        <f t="shared" si="940"/>
        <v>0.98288246784000011</v>
      </c>
      <c r="FW169" s="128">
        <f t="shared" si="940"/>
        <v>1.5082833292800002</v>
      </c>
      <c r="FX169" s="128">
        <f t="shared" si="940"/>
        <v>1.0140301516799999</v>
      </c>
      <c r="FY169" s="128">
        <f t="shared" si="940"/>
        <v>0.97249990656000007</v>
      </c>
      <c r="FZ169" s="128">
        <f t="shared" si="940"/>
        <v>3.1409625584575633</v>
      </c>
      <c r="GA169" s="128">
        <f t="shared" si="940"/>
        <v>6.5457780091690072</v>
      </c>
      <c r="GB169" s="128">
        <f t="shared" si="940"/>
        <v>2.01421688832</v>
      </c>
      <c r="GC169" s="128">
        <f t="shared" si="940"/>
        <v>1.98306920448</v>
      </c>
      <c r="GD169" s="128">
        <f t="shared" si="940"/>
        <v>1.8169482240000001</v>
      </c>
      <c r="GE169" s="128">
        <f t="shared" si="940"/>
        <v>0.70386555366400005</v>
      </c>
      <c r="GF169" s="128">
        <f t="shared" si="940"/>
        <v>1.8757827379200003</v>
      </c>
      <c r="GG169" s="128">
        <f t="shared" si="940"/>
        <v>1.7961831014400003</v>
      </c>
      <c r="GH169" s="128">
        <f t="shared" si="940"/>
        <v>4.4085124282306474</v>
      </c>
      <c r="GI169" s="129">
        <f t="shared" si="940"/>
        <v>6.284468059513328</v>
      </c>
      <c r="GK169" s="190" t="str">
        <f t="shared" si="920"/>
        <v>-</v>
      </c>
      <c r="GL169" s="183">
        <f t="shared" si="920"/>
        <v>0</v>
      </c>
      <c r="GM169" s="183">
        <f t="shared" si="920"/>
        <v>6.6590625324578406E-2</v>
      </c>
      <c r="GN169" s="181" t="str">
        <f>GN161</f>
        <v>RER</v>
      </c>
      <c r="GO169" s="128">
        <f t="shared" si="945"/>
        <v>0.71071104000000007</v>
      </c>
      <c r="GP169" s="128">
        <f t="shared" si="941"/>
        <v>0.71457359999999992</v>
      </c>
      <c r="GQ169" s="128">
        <f t="shared" si="941"/>
        <v>0.69139823999999983</v>
      </c>
      <c r="GR169" s="128">
        <f t="shared" si="941"/>
        <v>5.0245468000000001E-2</v>
      </c>
      <c r="GS169" s="128">
        <f t="shared" si="941"/>
        <v>0.69912336000000008</v>
      </c>
      <c r="GT169" s="128">
        <f t="shared" si="941"/>
        <v>0.69139823999999983</v>
      </c>
      <c r="GU169" s="128">
        <f t="shared" si="941"/>
        <v>1.0365344829339571</v>
      </c>
      <c r="GV169" s="128">
        <f t="shared" si="941"/>
        <v>0.98748959126660918</v>
      </c>
      <c r="GW169" s="128">
        <f t="shared" si="941"/>
        <v>1.0506163199999998</v>
      </c>
      <c r="GX169" s="128">
        <f t="shared" si="941"/>
        <v>1.05447888</v>
      </c>
      <c r="GY169" s="128">
        <f t="shared" si="941"/>
        <v>1.0274409600000001</v>
      </c>
      <c r="GZ169" s="128">
        <f t="shared" si="941"/>
        <v>0.17944809999999997</v>
      </c>
      <c r="HA169" s="128">
        <f t="shared" si="941"/>
        <v>1.0390286399999999</v>
      </c>
      <c r="HB169" s="128">
        <f t="shared" si="941"/>
        <v>1.0235783999999999</v>
      </c>
      <c r="HC169" s="128">
        <f t="shared" si="941"/>
        <v>1.4694270200498687</v>
      </c>
      <c r="HD169" s="129">
        <f t="shared" si="941"/>
        <v>1.2952747704970931</v>
      </c>
      <c r="HF169" s="190" t="str">
        <f t="shared" si="923"/>
        <v>-</v>
      </c>
      <c r="HG169" s="183">
        <f t="shared" si="923"/>
        <v>0</v>
      </c>
      <c r="HH169" s="183">
        <f t="shared" si="923"/>
        <v>7.8815094243385508E-2</v>
      </c>
      <c r="HI169" s="181" t="str">
        <f t="shared" si="923"/>
        <v>RER</v>
      </c>
      <c r="HJ169" s="128" t="e">
        <f t="shared" ca="1" si="946"/>
        <v>#NAME?</v>
      </c>
      <c r="HK169" s="128" t="e">
        <f t="shared" ca="1" si="942"/>
        <v>#NAME?</v>
      </c>
      <c r="HL169" s="128" t="e">
        <f t="shared" ca="1" si="942"/>
        <v>#NAME?</v>
      </c>
      <c r="HM169" s="128" t="e">
        <f t="shared" ca="1" si="942"/>
        <v>#NAME?</v>
      </c>
      <c r="HN169" s="128" t="e">
        <f t="shared" ca="1" si="942"/>
        <v>#NAME?</v>
      </c>
      <c r="HO169" s="128" t="e">
        <f t="shared" ca="1" si="942"/>
        <v>#NAME?</v>
      </c>
      <c r="HP169" s="128" t="e">
        <f t="shared" ca="1" si="942"/>
        <v>#NAME?</v>
      </c>
      <c r="HQ169" s="128" t="e">
        <f t="shared" ca="1" si="942"/>
        <v>#NAME?</v>
      </c>
      <c r="HR169" s="128" t="e">
        <f t="shared" ca="1" si="942"/>
        <v>#NAME?</v>
      </c>
      <c r="HS169" s="128" t="e">
        <f t="shared" ca="1" si="942"/>
        <v>#NAME?</v>
      </c>
      <c r="HT169" s="128" t="e">
        <f t="shared" ca="1" si="942"/>
        <v>#NAME?</v>
      </c>
      <c r="HU169" s="128" t="e">
        <f t="shared" ca="1" si="942"/>
        <v>#NAME?</v>
      </c>
      <c r="HV169" s="128" t="e">
        <f t="shared" ca="1" si="942"/>
        <v>#NAME?</v>
      </c>
      <c r="HW169" s="128" t="e">
        <f t="shared" ca="1" si="942"/>
        <v>#NAME?</v>
      </c>
      <c r="HX169" s="128" t="e">
        <f t="shared" ca="1" si="942"/>
        <v>#NAME?</v>
      </c>
      <c r="HY169" s="129" t="e">
        <f t="shared" ca="1" si="942"/>
        <v>#NAME?</v>
      </c>
      <c r="IA169" s="190" t="str">
        <f t="shared" si="926"/>
        <v>-</v>
      </c>
      <c r="IB169" s="183">
        <f t="shared" si="926"/>
        <v>0</v>
      </c>
      <c r="IC169" s="183">
        <f t="shared" si="926"/>
        <v>7.8815094243385508E-2</v>
      </c>
      <c r="ID169" s="181" t="str">
        <f t="shared" si="926"/>
        <v>RER</v>
      </c>
      <c r="IE169" s="104" t="e">
        <f t="shared" ca="1" si="947"/>
        <v>#NAME?</v>
      </c>
      <c r="IF169" s="104" t="e">
        <f t="shared" ca="1" si="943"/>
        <v>#NAME?</v>
      </c>
      <c r="IG169" s="104" t="e">
        <f t="shared" ca="1" si="943"/>
        <v>#NAME?</v>
      </c>
      <c r="IH169" s="104" t="e">
        <f t="shared" ca="1" si="943"/>
        <v>#NAME?</v>
      </c>
      <c r="II169" s="104" t="e">
        <f t="shared" ca="1" si="943"/>
        <v>#NAME?</v>
      </c>
      <c r="IJ169" s="104" t="e">
        <f t="shared" ca="1" si="943"/>
        <v>#NAME?</v>
      </c>
      <c r="IK169" s="104" t="e">
        <f t="shared" ca="1" si="943"/>
        <v>#NAME?</v>
      </c>
      <c r="IL169" s="104" t="e">
        <f t="shared" ca="1" si="943"/>
        <v>#NAME?</v>
      </c>
      <c r="IM169" s="104" t="e">
        <f t="shared" ca="1" si="943"/>
        <v>#NAME?</v>
      </c>
      <c r="IN169" s="104" t="e">
        <f t="shared" ca="1" si="943"/>
        <v>#NAME?</v>
      </c>
      <c r="IO169" s="104" t="e">
        <f t="shared" ca="1" si="943"/>
        <v>#NAME?</v>
      </c>
      <c r="IP169" s="104" t="e">
        <f t="shared" ca="1" si="943"/>
        <v>#NAME?</v>
      </c>
      <c r="IQ169" s="104" t="e">
        <f t="shared" ca="1" si="943"/>
        <v>#NAME?</v>
      </c>
      <c r="IR169" s="104" t="e">
        <f t="shared" ca="1" si="943"/>
        <v>#NAME?</v>
      </c>
      <c r="IS169" s="104" t="e">
        <f t="shared" ca="1" si="943"/>
        <v>#NAME?</v>
      </c>
      <c r="IT169" s="104" t="e">
        <f t="shared" ca="1" si="943"/>
        <v>#NAME?</v>
      </c>
    </row>
    <row r="170" spans="4:254" x14ac:dyDescent="0.2">
      <c r="D170" s="120"/>
      <c r="G170" s="159" t="str">
        <f>G162</f>
        <v>Sea (km)</v>
      </c>
      <c r="H170" s="170" t="str">
        <f>H162</f>
        <v>BEV-100 PC</v>
      </c>
      <c r="I170" s="170"/>
      <c r="J170" s="170"/>
      <c r="K170" s="170"/>
      <c r="L170" s="170"/>
      <c r="M170" s="170"/>
      <c r="N170" s="170"/>
      <c r="O170" s="170"/>
      <c r="P170" s="170" t="str">
        <f>P162</f>
        <v>BEV-200 PC</v>
      </c>
      <c r="Q170" s="170"/>
      <c r="R170" s="170"/>
      <c r="S170" s="170"/>
      <c r="T170" s="170"/>
      <c r="U170" s="170"/>
      <c r="V170" s="170"/>
      <c r="W170" s="171"/>
      <c r="Y170" s="120"/>
      <c r="AB170" s="179" t="str">
        <f>G170</f>
        <v>Sea (km)</v>
      </c>
      <c r="AC170" s="170" t="str">
        <f>H170</f>
        <v>BEV-100 PC</v>
      </c>
      <c r="AD170" s="170"/>
      <c r="AE170" s="170"/>
      <c r="AF170" s="170"/>
      <c r="AG170" s="170"/>
      <c r="AH170" s="170"/>
      <c r="AI170" s="170"/>
      <c r="AJ170" s="170"/>
      <c r="AK170" s="170" t="str">
        <f>P170</f>
        <v>BEV-200 PC</v>
      </c>
      <c r="AL170" s="170"/>
      <c r="AM170" s="170"/>
      <c r="AN170" s="170"/>
      <c r="AO170" s="170"/>
      <c r="AP170" s="170"/>
      <c r="AQ170" s="170"/>
      <c r="AR170" s="171"/>
      <c r="AT170" s="120"/>
      <c r="AW170" s="179" t="str">
        <f>AB170</f>
        <v>Sea (km)</v>
      </c>
      <c r="AX170" s="170" t="str">
        <f>AC170</f>
        <v>BEV-100 PC</v>
      </c>
      <c r="AY170" s="170"/>
      <c r="AZ170" s="170"/>
      <c r="BA170" s="170"/>
      <c r="BB170" s="170"/>
      <c r="BC170" s="170"/>
      <c r="BD170" s="170"/>
      <c r="BE170" s="170"/>
      <c r="BF170" s="170" t="str">
        <f>AK170</f>
        <v>BEV-200 PC</v>
      </c>
      <c r="BG170" s="170"/>
      <c r="BH170" s="170"/>
      <c r="BI170" s="170"/>
      <c r="BJ170" s="170"/>
      <c r="BK170" s="170"/>
      <c r="BL170" s="170"/>
      <c r="BM170" s="171"/>
      <c r="BO170" s="120"/>
      <c r="BR170" s="179" t="str">
        <f>AW170</f>
        <v>Sea (km)</v>
      </c>
      <c r="BS170" s="170" t="str">
        <f>AX170</f>
        <v>BEV-100 PC</v>
      </c>
      <c r="BT170" s="170"/>
      <c r="BU170" s="170"/>
      <c r="BV170" s="170"/>
      <c r="BW170" s="170"/>
      <c r="BX170" s="170"/>
      <c r="BY170" s="170"/>
      <c r="BZ170" s="170"/>
      <c r="CA170" s="170" t="str">
        <f>BF170</f>
        <v>BEV-200 PC</v>
      </c>
      <c r="CB170" s="170"/>
      <c r="CC170" s="170"/>
      <c r="CD170" s="170"/>
      <c r="CE170" s="170"/>
      <c r="CF170" s="170"/>
      <c r="CG170" s="170"/>
      <c r="CH170" s="171"/>
      <c r="CJ170" s="174" t="s">
        <v>271</v>
      </c>
      <c r="CK170" s="179" t="s">
        <v>313</v>
      </c>
      <c r="CL170" s="179" t="s">
        <v>315</v>
      </c>
      <c r="CM170" s="179" t="s">
        <v>332</v>
      </c>
      <c r="CN170" s="159" t="str">
        <f>CN92</f>
        <v>NMC622</v>
      </c>
      <c r="CO170" s="159" t="str">
        <f t="shared" ref="CO170:DC170" si="948">CO92</f>
        <v>NMC811</v>
      </c>
      <c r="CP170" s="159" t="str">
        <f t="shared" si="948"/>
        <v>NCA (I)</v>
      </c>
      <c r="CQ170" s="159" t="str">
        <f t="shared" si="948"/>
        <v>LFP(II)</v>
      </c>
      <c r="CR170" s="159" t="str">
        <f t="shared" si="948"/>
        <v>NMC955</v>
      </c>
      <c r="CS170" s="159" t="str">
        <f t="shared" si="948"/>
        <v>NCA955</v>
      </c>
      <c r="CT170" s="159" t="str">
        <f t="shared" si="948"/>
        <v>Li-S</v>
      </c>
      <c r="CU170" s="159" t="str">
        <f t="shared" si="948"/>
        <v>Li-air</v>
      </c>
      <c r="CV170" s="159" t="str">
        <f t="shared" si="948"/>
        <v>NMC622</v>
      </c>
      <c r="CW170" s="159" t="str">
        <f t="shared" si="948"/>
        <v>NMC811</v>
      </c>
      <c r="CX170" s="159" t="str">
        <f t="shared" si="948"/>
        <v>NCA (I)</v>
      </c>
      <c r="CY170" s="159" t="str">
        <f t="shared" si="948"/>
        <v>LFP(II)</v>
      </c>
      <c r="CZ170" s="159" t="str">
        <f t="shared" si="948"/>
        <v>NMC955</v>
      </c>
      <c r="DA170" s="159" t="str">
        <f t="shared" si="948"/>
        <v>NCA955</v>
      </c>
      <c r="DB170" s="159" t="str">
        <f t="shared" si="948"/>
        <v>Li-S</v>
      </c>
      <c r="DC170" s="164" t="str">
        <f t="shared" si="948"/>
        <v>Li-air</v>
      </c>
      <c r="DE170" s="204"/>
      <c r="DF170" s="209"/>
      <c r="DG170" s="209"/>
      <c r="DH170" s="157"/>
      <c r="DI170" s="161" t="str">
        <f>DI129</f>
        <v>RER</v>
      </c>
      <c r="DJ170" s="161"/>
      <c r="DK170" s="161"/>
      <c r="DL170" s="161"/>
      <c r="DM170" s="161"/>
      <c r="DN170" s="161"/>
      <c r="DO170" s="161"/>
      <c r="DP170" s="161"/>
      <c r="DQ170" s="161"/>
      <c r="DR170" s="161"/>
      <c r="DS170" s="161"/>
      <c r="DT170" s="161"/>
      <c r="DU170" s="161"/>
      <c r="DV170" s="161"/>
      <c r="DW170" s="161"/>
      <c r="DX170" s="162"/>
      <c r="DY170" s="186"/>
      <c r="DZ170" s="204"/>
      <c r="EA170" s="209"/>
      <c r="EB170" s="209"/>
      <c r="EC170" s="157"/>
      <c r="ED170" s="161" t="str">
        <f>ED113</f>
        <v>MI, US</v>
      </c>
      <c r="EE170" s="161"/>
      <c r="EF170" s="161"/>
      <c r="EG170" s="161"/>
      <c r="EH170" s="161"/>
      <c r="EI170" s="161"/>
      <c r="EJ170" s="161"/>
      <c r="EK170" s="161"/>
      <c r="EL170" s="161"/>
      <c r="EM170" s="161"/>
      <c r="EN170" s="161"/>
      <c r="EO170" s="161"/>
      <c r="EP170" s="161"/>
      <c r="EQ170" s="161"/>
      <c r="ER170" s="161"/>
      <c r="ES170" s="162"/>
      <c r="EU170" s="204"/>
      <c r="EV170" s="209"/>
      <c r="EW170" s="209"/>
      <c r="EX170" s="157"/>
      <c r="EY170" s="161" t="str">
        <f>EY105</f>
        <v>Hungary</v>
      </c>
      <c r="EZ170" s="161"/>
      <c r="FA170" s="161"/>
      <c r="FB170" s="161"/>
      <c r="FC170" s="161"/>
      <c r="FD170" s="161"/>
      <c r="FE170" s="161"/>
      <c r="FF170" s="161"/>
      <c r="FG170" s="161"/>
      <c r="FH170" s="161"/>
      <c r="FI170" s="161"/>
      <c r="FJ170" s="161"/>
      <c r="FK170" s="161"/>
      <c r="FL170" s="161"/>
      <c r="FM170" s="161"/>
      <c r="FN170" s="162"/>
      <c r="FP170" s="204"/>
      <c r="FQ170" s="209"/>
      <c r="FR170" s="209"/>
      <c r="FS170" s="157"/>
      <c r="FT170" s="161" t="str">
        <f>DI170</f>
        <v>RER</v>
      </c>
      <c r="FU170" s="161"/>
      <c r="FV170" s="161"/>
      <c r="FW170" s="161"/>
      <c r="FX170" s="161"/>
      <c r="FY170" s="161"/>
      <c r="FZ170" s="161"/>
      <c r="GA170" s="161"/>
      <c r="GB170" s="161"/>
      <c r="GC170" s="161"/>
      <c r="GD170" s="161"/>
      <c r="GE170" s="161"/>
      <c r="GF170" s="161"/>
      <c r="GG170" s="161"/>
      <c r="GH170" s="161"/>
      <c r="GI170" s="162"/>
      <c r="GK170" s="204"/>
      <c r="GL170" s="209"/>
      <c r="GM170" s="209"/>
      <c r="GN170" s="157"/>
      <c r="GO170" s="161" t="str">
        <f>GO113</f>
        <v>MI, US</v>
      </c>
      <c r="GP170" s="161"/>
      <c r="GQ170" s="161"/>
      <c r="GR170" s="161"/>
      <c r="GS170" s="161"/>
      <c r="GT170" s="161"/>
      <c r="GU170" s="161"/>
      <c r="GV170" s="161"/>
      <c r="GW170" s="161"/>
      <c r="GX170" s="161"/>
      <c r="GY170" s="161"/>
      <c r="GZ170" s="161"/>
      <c r="HA170" s="161"/>
      <c r="HB170" s="161"/>
      <c r="HC170" s="161"/>
      <c r="HD170" s="162"/>
      <c r="HF170" s="204"/>
      <c r="HG170" s="209"/>
      <c r="HH170" s="209"/>
      <c r="HI170" s="157"/>
      <c r="HJ170" s="161" t="str">
        <f>HJ105</f>
        <v>Hungary</v>
      </c>
      <c r="HK170" s="161"/>
      <c r="HL170" s="161"/>
      <c r="HM170" s="161"/>
      <c r="HN170" s="161"/>
      <c r="HO170" s="161"/>
      <c r="HP170" s="161"/>
      <c r="HQ170" s="161"/>
      <c r="HR170" s="161"/>
      <c r="HS170" s="161"/>
      <c r="HT170" s="161"/>
      <c r="HU170" s="161"/>
      <c r="HV170" s="161"/>
      <c r="HW170" s="161"/>
      <c r="HX170" s="161"/>
      <c r="HY170" s="162"/>
      <c r="IA170" s="204"/>
      <c r="IB170" s="209"/>
      <c r="IC170" s="209"/>
      <c r="ID170" s="157"/>
      <c r="IE170" s="161" t="str">
        <f>IE105</f>
        <v>Hungary</v>
      </c>
      <c r="IF170" s="161"/>
      <c r="IG170" s="161"/>
      <c r="IH170" s="161"/>
      <c r="II170" s="161"/>
      <c r="IJ170" s="161"/>
      <c r="IK170" s="161"/>
      <c r="IL170" s="161"/>
      <c r="IM170" s="161"/>
      <c r="IN170" s="161"/>
      <c r="IO170" s="161"/>
      <c r="IP170" s="161"/>
      <c r="IQ170" s="161"/>
      <c r="IR170" s="161"/>
      <c r="IS170" s="161"/>
      <c r="IT170" s="162"/>
    </row>
    <row r="171" spans="4:254" x14ac:dyDescent="0.2">
      <c r="D171" s="163" t="str">
        <f>D163</f>
        <v>BAU</v>
      </c>
      <c r="E171" s="159" t="str">
        <f t="shared" ref="E171:F171" si="949">E163</f>
        <v>Reshoring</v>
      </c>
      <c r="F171" s="159" t="str">
        <f t="shared" si="949"/>
        <v>Ally-shoring</v>
      </c>
      <c r="G171" s="159" t="str">
        <f>G163</f>
        <v>Cathode-&gt;Cell (tkm)</v>
      </c>
      <c r="H171" s="159" t="str">
        <f>H163</f>
        <v>NMC622</v>
      </c>
      <c r="I171" s="159" t="str">
        <f t="shared" ref="I171:O171" si="950">I163</f>
        <v>NMC811</v>
      </c>
      <c r="J171" s="159" t="str">
        <f t="shared" si="950"/>
        <v>NCA (I)</v>
      </c>
      <c r="K171" s="159" t="str">
        <f t="shared" si="950"/>
        <v>LFP(II)</v>
      </c>
      <c r="L171" s="159" t="str">
        <f t="shared" si="950"/>
        <v>NMC955</v>
      </c>
      <c r="M171" s="159" t="str">
        <f t="shared" si="950"/>
        <v>NCA955</v>
      </c>
      <c r="N171" s="159" t="str">
        <f t="shared" si="950"/>
        <v>Li-S</v>
      </c>
      <c r="O171" s="159" t="str">
        <f t="shared" si="950"/>
        <v>Li-air</v>
      </c>
      <c r="P171" s="159" t="str">
        <f>P163</f>
        <v>NMC622</v>
      </c>
      <c r="Q171" s="159" t="str">
        <f t="shared" ref="Q171:W171" si="951">Q163</f>
        <v>NMC811</v>
      </c>
      <c r="R171" s="159" t="str">
        <f t="shared" si="951"/>
        <v>NCA (I)</v>
      </c>
      <c r="S171" s="159" t="str">
        <f t="shared" si="951"/>
        <v>LFP(II)</v>
      </c>
      <c r="T171" s="159" t="str">
        <f t="shared" si="951"/>
        <v>NMC955</v>
      </c>
      <c r="U171" s="159" t="str">
        <f t="shared" si="951"/>
        <v>NCA955</v>
      </c>
      <c r="V171" s="159" t="str">
        <f t="shared" si="951"/>
        <v>Li-S</v>
      </c>
      <c r="W171" s="164" t="str">
        <f t="shared" si="951"/>
        <v>Li-air</v>
      </c>
      <c r="Y171" s="174" t="s">
        <v>271</v>
      </c>
      <c r="Z171" s="179" t="s">
        <v>313</v>
      </c>
      <c r="AA171" s="179" t="s">
        <v>315</v>
      </c>
      <c r="AB171" s="179" t="s">
        <v>334</v>
      </c>
      <c r="AC171" s="159" t="str">
        <f>H171</f>
        <v>NMC622</v>
      </c>
      <c r="AD171" s="159" t="str">
        <f t="shared" ref="AD171:AR171" si="952">I171</f>
        <v>NMC811</v>
      </c>
      <c r="AE171" s="159" t="str">
        <f t="shared" si="952"/>
        <v>NCA (I)</v>
      </c>
      <c r="AF171" s="159" t="str">
        <f t="shared" si="952"/>
        <v>LFP(II)</v>
      </c>
      <c r="AG171" s="159" t="str">
        <f t="shared" si="952"/>
        <v>NMC955</v>
      </c>
      <c r="AH171" s="159" t="str">
        <f t="shared" si="952"/>
        <v>NCA955</v>
      </c>
      <c r="AI171" s="159" t="str">
        <f t="shared" si="952"/>
        <v>Li-S</v>
      </c>
      <c r="AJ171" s="159" t="str">
        <f t="shared" si="952"/>
        <v>Li-air</v>
      </c>
      <c r="AK171" s="159" t="str">
        <f t="shared" si="952"/>
        <v>NMC622</v>
      </c>
      <c r="AL171" s="159" t="str">
        <f t="shared" si="952"/>
        <v>NMC811</v>
      </c>
      <c r="AM171" s="159" t="str">
        <f t="shared" si="952"/>
        <v>NCA (I)</v>
      </c>
      <c r="AN171" s="159" t="str">
        <f t="shared" si="952"/>
        <v>LFP(II)</v>
      </c>
      <c r="AO171" s="159" t="str">
        <f t="shared" si="952"/>
        <v>NMC955</v>
      </c>
      <c r="AP171" s="159" t="str">
        <f t="shared" si="952"/>
        <v>NCA955</v>
      </c>
      <c r="AQ171" s="159" t="str">
        <f t="shared" si="952"/>
        <v>Li-S</v>
      </c>
      <c r="AR171" s="164" t="str">
        <f t="shared" si="952"/>
        <v>Li-air</v>
      </c>
      <c r="AT171" s="174" t="s">
        <v>271</v>
      </c>
      <c r="AU171" s="179" t="s">
        <v>313</v>
      </c>
      <c r="AV171" s="179" t="s">
        <v>315</v>
      </c>
      <c r="AW171" s="179" t="s">
        <v>334</v>
      </c>
      <c r="AX171" s="159" t="str">
        <f>AC171</f>
        <v>NMC622</v>
      </c>
      <c r="AY171" s="159" t="str">
        <f t="shared" ref="AY171:BM171" si="953">AD171</f>
        <v>NMC811</v>
      </c>
      <c r="AZ171" s="159" t="str">
        <f t="shared" si="953"/>
        <v>NCA (I)</v>
      </c>
      <c r="BA171" s="159" t="str">
        <f t="shared" si="953"/>
        <v>LFP(II)</v>
      </c>
      <c r="BB171" s="159" t="str">
        <f t="shared" si="953"/>
        <v>NMC955</v>
      </c>
      <c r="BC171" s="159" t="str">
        <f t="shared" si="953"/>
        <v>NCA955</v>
      </c>
      <c r="BD171" s="159" t="str">
        <f t="shared" si="953"/>
        <v>Li-S</v>
      </c>
      <c r="BE171" s="159" t="str">
        <f t="shared" si="953"/>
        <v>Li-air</v>
      </c>
      <c r="BF171" s="159" t="str">
        <f t="shared" si="953"/>
        <v>NMC622</v>
      </c>
      <c r="BG171" s="159" t="str">
        <f t="shared" si="953"/>
        <v>NMC811</v>
      </c>
      <c r="BH171" s="159" t="str">
        <f t="shared" si="953"/>
        <v>NCA (I)</v>
      </c>
      <c r="BI171" s="159" t="str">
        <f t="shared" si="953"/>
        <v>LFP(II)</v>
      </c>
      <c r="BJ171" s="159" t="str">
        <f t="shared" si="953"/>
        <v>NMC955</v>
      </c>
      <c r="BK171" s="159" t="str">
        <f t="shared" si="953"/>
        <v>NCA955</v>
      </c>
      <c r="BL171" s="159" t="str">
        <f t="shared" si="953"/>
        <v>Li-S</v>
      </c>
      <c r="BM171" s="164" t="str">
        <f t="shared" si="953"/>
        <v>Li-air</v>
      </c>
      <c r="BO171" s="174" t="s">
        <v>271</v>
      </c>
      <c r="BP171" s="179" t="s">
        <v>313</v>
      </c>
      <c r="BQ171" s="179" t="s">
        <v>315</v>
      </c>
      <c r="BR171" s="179" t="s">
        <v>334</v>
      </c>
      <c r="BS171" s="159" t="str">
        <f>AX171</f>
        <v>NMC622</v>
      </c>
      <c r="BT171" s="159" t="str">
        <f t="shared" ref="BT171:CH171" si="954">AY171</f>
        <v>NMC811</v>
      </c>
      <c r="BU171" s="159" t="str">
        <f t="shared" si="954"/>
        <v>NCA (I)</v>
      </c>
      <c r="BV171" s="159" t="str">
        <f t="shared" si="954"/>
        <v>LFP(II)</v>
      </c>
      <c r="BW171" s="159" t="str">
        <f t="shared" si="954"/>
        <v>NMC955</v>
      </c>
      <c r="BX171" s="159" t="str">
        <f t="shared" si="954"/>
        <v>NCA955</v>
      </c>
      <c r="BY171" s="159" t="str">
        <f t="shared" si="954"/>
        <v>Li-S</v>
      </c>
      <c r="BZ171" s="159" t="str">
        <f t="shared" si="954"/>
        <v>Li-air</v>
      </c>
      <c r="CA171" s="159" t="str">
        <f t="shared" si="954"/>
        <v>NMC622</v>
      </c>
      <c r="CB171" s="159" t="str">
        <f t="shared" si="954"/>
        <v>NMC811</v>
      </c>
      <c r="CC171" s="159" t="str">
        <f t="shared" si="954"/>
        <v>NCA (I)</v>
      </c>
      <c r="CD171" s="159" t="str">
        <f t="shared" si="954"/>
        <v>LFP(II)</v>
      </c>
      <c r="CE171" s="159" t="str">
        <f t="shared" si="954"/>
        <v>NMC955</v>
      </c>
      <c r="CF171" s="159" t="str">
        <f t="shared" si="954"/>
        <v>NCA955</v>
      </c>
      <c r="CG171" s="159" t="str">
        <f t="shared" si="954"/>
        <v>Li-S</v>
      </c>
      <c r="CH171" s="164" t="str">
        <f t="shared" si="954"/>
        <v>Li-air</v>
      </c>
      <c r="CJ171" s="222">
        <f t="shared" ref="CJ171:CM178" si="955">CJ93</f>
        <v>3.5814567727706512E-2</v>
      </c>
      <c r="CK171" s="223">
        <f t="shared" si="955"/>
        <v>0</v>
      </c>
      <c r="CL171" s="223">
        <f t="shared" si="955"/>
        <v>3.5814567727706512E-2</v>
      </c>
      <c r="CM171" s="159" t="str">
        <f>CM93</f>
        <v>Belgium</v>
      </c>
      <c r="CN171" s="104">
        <f t="shared" ref="CN171:DC178" si="956">H$23*$AJ4/1000</f>
        <v>16.759616241169155</v>
      </c>
      <c r="CO171" s="104">
        <f t="shared" si="956"/>
        <v>16.282723691754622</v>
      </c>
      <c r="CP171" s="104">
        <f t="shared" si="956"/>
        <v>15.966610177619714</v>
      </c>
      <c r="CQ171" s="104">
        <f t="shared" si="956"/>
        <v>20.916621739129997</v>
      </c>
      <c r="CR171" s="104">
        <f t="shared" si="956"/>
        <v>15.874714130820475</v>
      </c>
      <c r="CS171" s="104">
        <f t="shared" si="956"/>
        <v>15.771444779191295</v>
      </c>
      <c r="CT171" s="104">
        <f t="shared" si="956"/>
        <v>19.077234363409701</v>
      </c>
      <c r="CU171" s="104">
        <f t="shared" si="956"/>
        <v>24.019649408641005</v>
      </c>
      <c r="CV171" s="104">
        <f t="shared" si="956"/>
        <v>32.024390296379515</v>
      </c>
      <c r="CW171" s="104">
        <f t="shared" si="956"/>
        <v>31.06873898160115</v>
      </c>
      <c r="CX171" s="104">
        <f t="shared" si="956"/>
        <v>30.496152086025599</v>
      </c>
      <c r="CY171" s="104">
        <f t="shared" si="956"/>
        <v>31.335215457285994</v>
      </c>
      <c r="CZ171" s="104">
        <f t="shared" si="956"/>
        <v>30.292166921183227</v>
      </c>
      <c r="DA171" s="104">
        <f t="shared" si="956"/>
        <v>30.101674297975485</v>
      </c>
      <c r="DB171" s="104">
        <f t="shared" si="956"/>
        <v>33.232921164663196</v>
      </c>
      <c r="DC171" s="122">
        <f t="shared" si="956"/>
        <v>31.011311926202143</v>
      </c>
      <c r="DE171" s="120"/>
      <c r="DH171" s="159" t="str">
        <f>DH163</f>
        <v>Road (km)</v>
      </c>
      <c r="DI171" s="170" t="str">
        <f>DI163</f>
        <v>BEV-100 PC</v>
      </c>
      <c r="DJ171" s="170"/>
      <c r="DK171" s="170"/>
      <c r="DL171" s="170"/>
      <c r="DM171" s="170"/>
      <c r="DN171" s="170"/>
      <c r="DO171" s="170"/>
      <c r="DP171" s="170"/>
      <c r="DQ171" s="170" t="str">
        <f>DQ163</f>
        <v>BEV-200 PC</v>
      </c>
      <c r="DR171" s="170"/>
      <c r="DS171" s="170"/>
      <c r="DT171" s="170"/>
      <c r="DU171" s="170"/>
      <c r="DV171" s="170"/>
      <c r="DW171" s="170"/>
      <c r="DX171" s="171"/>
      <c r="DY171" s="186"/>
      <c r="DZ171" s="120"/>
      <c r="EC171" s="159" t="str">
        <f>EC163</f>
        <v>Road (km)</v>
      </c>
      <c r="ED171" s="186" t="str">
        <f>ED163</f>
        <v>BEV-100 PC</v>
      </c>
      <c r="EE171" s="186"/>
      <c r="EF171" s="186"/>
      <c r="EG171" s="186"/>
      <c r="EH171" s="186"/>
      <c r="EI171" s="186"/>
      <c r="EJ171" s="186"/>
      <c r="EK171" s="186"/>
      <c r="EL171" s="186" t="str">
        <f>EL163</f>
        <v>BEV-200 PC</v>
      </c>
      <c r="EM171" s="186"/>
      <c r="EN171" s="186"/>
      <c r="EO171" s="186"/>
      <c r="EP171" s="186"/>
      <c r="EQ171" s="186"/>
      <c r="ER171" s="186"/>
      <c r="ES171" s="192"/>
      <c r="EU171" s="120"/>
      <c r="EX171" s="159" t="str">
        <f>EX163</f>
        <v>Road (km)</v>
      </c>
      <c r="EY171" s="170" t="str">
        <f>EY163</f>
        <v>BEV-100 PC</v>
      </c>
      <c r="EZ171" s="170"/>
      <c r="FA171" s="170"/>
      <c r="FB171" s="170"/>
      <c r="FC171" s="170"/>
      <c r="FD171" s="170"/>
      <c r="FE171" s="170"/>
      <c r="FF171" s="170"/>
      <c r="FG171" s="170" t="str">
        <f>FG163</f>
        <v>BEV-200 PC</v>
      </c>
      <c r="FH171" s="170"/>
      <c r="FI171" s="170"/>
      <c r="FJ171" s="170"/>
      <c r="FK171" s="170"/>
      <c r="FL171" s="170"/>
      <c r="FM171" s="170"/>
      <c r="FN171" s="171"/>
      <c r="FP171" s="120"/>
      <c r="FS171" s="159" t="str">
        <f>FS163</f>
        <v>Road (km)</v>
      </c>
      <c r="FT171" s="170" t="str">
        <f>FT163</f>
        <v>BEV-100 PC</v>
      </c>
      <c r="FU171" s="170"/>
      <c r="FV171" s="170"/>
      <c r="FW171" s="170"/>
      <c r="FX171" s="170"/>
      <c r="FY171" s="170"/>
      <c r="FZ171" s="170"/>
      <c r="GA171" s="170"/>
      <c r="GB171" s="170" t="str">
        <f>GB163</f>
        <v>BEV-200 PC</v>
      </c>
      <c r="GC171" s="170"/>
      <c r="GD171" s="170"/>
      <c r="GE171" s="170"/>
      <c r="GF171" s="170"/>
      <c r="GG171" s="170"/>
      <c r="GH171" s="170"/>
      <c r="GI171" s="171"/>
      <c r="GK171" s="120"/>
      <c r="GN171" s="159" t="str">
        <f>GN163</f>
        <v>Road (km)</v>
      </c>
      <c r="GO171" s="186" t="str">
        <f>GO163</f>
        <v>BEV-100 PC</v>
      </c>
      <c r="GP171" s="186"/>
      <c r="GQ171" s="186"/>
      <c r="GR171" s="186"/>
      <c r="GS171" s="186"/>
      <c r="GT171" s="186"/>
      <c r="GU171" s="186"/>
      <c r="GV171" s="186"/>
      <c r="GW171" s="186" t="str">
        <f>GW163</f>
        <v>BEV-200 PC</v>
      </c>
      <c r="GX171" s="186"/>
      <c r="GY171" s="186"/>
      <c r="GZ171" s="186"/>
      <c r="HA171" s="186"/>
      <c r="HB171" s="186"/>
      <c r="HC171" s="186"/>
      <c r="HD171" s="192"/>
      <c r="HF171" s="120"/>
      <c r="HI171" s="159" t="str">
        <f>HI163</f>
        <v>Road (km)</v>
      </c>
      <c r="HJ171" s="170" t="str">
        <f>HJ163</f>
        <v>BEV-100 PC</v>
      </c>
      <c r="HK171" s="170"/>
      <c r="HL171" s="170"/>
      <c r="HM171" s="170"/>
      <c r="HN171" s="170"/>
      <c r="HO171" s="170"/>
      <c r="HP171" s="170"/>
      <c r="HQ171" s="170"/>
      <c r="HR171" s="170" t="str">
        <f>HR163</f>
        <v>BEV-200 PC</v>
      </c>
      <c r="HS171" s="170"/>
      <c r="HT171" s="170"/>
      <c r="HU171" s="170"/>
      <c r="HV171" s="170"/>
      <c r="HW171" s="170"/>
      <c r="HX171" s="170"/>
      <c r="HY171" s="171"/>
      <c r="IA171" s="120"/>
      <c r="ID171" s="159" t="str">
        <f>ID163</f>
        <v>Road (km)</v>
      </c>
      <c r="IE171" s="170" t="str">
        <f>IE163</f>
        <v>BEV-100 PC</v>
      </c>
      <c r="IF171" s="170"/>
      <c r="IG171" s="170"/>
      <c r="IH171" s="170"/>
      <c r="II171" s="170"/>
      <c r="IJ171" s="170"/>
      <c r="IK171" s="170"/>
      <c r="IL171" s="170"/>
      <c r="IM171" s="170" t="str">
        <f>IM163</f>
        <v>BEV-200 PC</v>
      </c>
      <c r="IN171" s="170"/>
      <c r="IO171" s="170"/>
      <c r="IP171" s="170"/>
      <c r="IQ171" s="170"/>
      <c r="IR171" s="170"/>
      <c r="IS171" s="170"/>
      <c r="IT171" s="171"/>
    </row>
    <row r="172" spans="4:254" x14ac:dyDescent="0.2">
      <c r="D172" s="189">
        <f t="shared" ref="D172:G176" si="957">D164</f>
        <v>0</v>
      </c>
      <c r="E172" s="173">
        <f t="shared" si="957"/>
        <v>1</v>
      </c>
      <c r="F172" s="173">
        <f t="shared" si="957"/>
        <v>0</v>
      </c>
      <c r="G172" s="159" t="str">
        <f t="shared" si="957"/>
        <v>US</v>
      </c>
      <c r="H172" s="104">
        <f t="shared" ref="H172:W176" si="958">H$19*$N4/1000</f>
        <v>0</v>
      </c>
      <c r="I172" s="104">
        <f t="shared" si="958"/>
        <v>0</v>
      </c>
      <c r="J172" s="104">
        <f t="shared" si="958"/>
        <v>0</v>
      </c>
      <c r="K172" s="104">
        <f t="shared" si="958"/>
        <v>0</v>
      </c>
      <c r="L172" s="104">
        <f t="shared" si="958"/>
        <v>0</v>
      </c>
      <c r="M172" s="104">
        <f t="shared" si="958"/>
        <v>0</v>
      </c>
      <c r="N172" s="104">
        <f t="shared" si="958"/>
        <v>0</v>
      </c>
      <c r="O172" s="104">
        <f t="shared" si="958"/>
        <v>0</v>
      </c>
      <c r="P172" s="104">
        <f t="shared" si="958"/>
        <v>0</v>
      </c>
      <c r="Q172" s="104">
        <f t="shared" si="958"/>
        <v>0</v>
      </c>
      <c r="R172" s="104">
        <f t="shared" si="958"/>
        <v>0</v>
      </c>
      <c r="S172" s="104">
        <f t="shared" si="958"/>
        <v>0</v>
      </c>
      <c r="T172" s="104">
        <f t="shared" si="958"/>
        <v>0</v>
      </c>
      <c r="U172" s="104">
        <f t="shared" si="958"/>
        <v>0</v>
      </c>
      <c r="V172" s="104">
        <f t="shared" si="958"/>
        <v>0</v>
      </c>
      <c r="W172" s="122">
        <f t="shared" si="958"/>
        <v>0</v>
      </c>
      <c r="Y172" s="222">
        <f>Y164</f>
        <v>0.1</v>
      </c>
      <c r="Z172" s="223">
        <f t="shared" ref="Z172:AA172" si="959">Z164</f>
        <v>1</v>
      </c>
      <c r="AA172" s="223">
        <f t="shared" si="959"/>
        <v>0.2857142857142857</v>
      </c>
      <c r="AB172" s="159" t="str">
        <f>G172</f>
        <v>US</v>
      </c>
      <c r="AC172" s="104">
        <f t="shared" ref="AC172:AR176" si="960">H$20*$N4/1000</f>
        <v>0</v>
      </c>
      <c r="AD172" s="104">
        <f t="shared" si="960"/>
        <v>0</v>
      </c>
      <c r="AE172" s="104">
        <f t="shared" si="960"/>
        <v>0</v>
      </c>
      <c r="AF172" s="104">
        <f t="shared" si="960"/>
        <v>0</v>
      </c>
      <c r="AG172" s="104">
        <f t="shared" si="960"/>
        <v>0</v>
      </c>
      <c r="AH172" s="104">
        <f t="shared" si="960"/>
        <v>0</v>
      </c>
      <c r="AI172" s="104">
        <f t="shared" si="960"/>
        <v>0</v>
      </c>
      <c r="AJ172" s="104">
        <f t="shared" si="960"/>
        <v>0</v>
      </c>
      <c r="AK172" s="104">
        <f t="shared" si="960"/>
        <v>0</v>
      </c>
      <c r="AL172" s="104">
        <f t="shared" si="960"/>
        <v>0</v>
      </c>
      <c r="AM172" s="104">
        <f t="shared" si="960"/>
        <v>0</v>
      </c>
      <c r="AN172" s="104">
        <f t="shared" si="960"/>
        <v>0</v>
      </c>
      <c r="AO172" s="104">
        <f t="shared" si="960"/>
        <v>0</v>
      </c>
      <c r="AP172" s="104">
        <f t="shared" si="960"/>
        <v>0</v>
      </c>
      <c r="AQ172" s="104">
        <f t="shared" si="960"/>
        <v>0</v>
      </c>
      <c r="AR172" s="122">
        <f t="shared" si="960"/>
        <v>0</v>
      </c>
      <c r="AT172" s="222">
        <f>AT164</f>
        <v>0.02</v>
      </c>
      <c r="AU172" s="223">
        <f t="shared" ref="AU172:AV172" si="961">AU164</f>
        <v>1</v>
      </c>
      <c r="AV172" s="223">
        <f t="shared" si="961"/>
        <v>5.7142857142857148E-2</v>
      </c>
      <c r="AW172" s="159" t="str">
        <f>AB172</f>
        <v>US</v>
      </c>
      <c r="AX172" s="104">
        <f t="shared" ref="AX172:BM176" si="962">H$21*$N4/1000</f>
        <v>0</v>
      </c>
      <c r="AY172" s="104">
        <f t="shared" si="962"/>
        <v>0</v>
      </c>
      <c r="AZ172" s="104">
        <f t="shared" si="962"/>
        <v>0</v>
      </c>
      <c r="BA172" s="104">
        <f t="shared" si="962"/>
        <v>0</v>
      </c>
      <c r="BB172" s="104">
        <f t="shared" si="962"/>
        <v>0</v>
      </c>
      <c r="BC172" s="104">
        <f t="shared" si="962"/>
        <v>0</v>
      </c>
      <c r="BD172" s="104">
        <f t="shared" si="962"/>
        <v>0</v>
      </c>
      <c r="BE172" s="104">
        <f t="shared" si="962"/>
        <v>0</v>
      </c>
      <c r="BF172" s="104">
        <f t="shared" si="962"/>
        <v>0</v>
      </c>
      <c r="BG172" s="104">
        <f t="shared" si="962"/>
        <v>0</v>
      </c>
      <c r="BH172" s="104">
        <f t="shared" si="962"/>
        <v>0</v>
      </c>
      <c r="BI172" s="104">
        <f t="shared" si="962"/>
        <v>0</v>
      </c>
      <c r="BJ172" s="104">
        <f t="shared" si="962"/>
        <v>0</v>
      </c>
      <c r="BK172" s="104">
        <f t="shared" si="962"/>
        <v>0</v>
      </c>
      <c r="BL172" s="104">
        <f t="shared" si="962"/>
        <v>0</v>
      </c>
      <c r="BM172" s="122">
        <f t="shared" si="962"/>
        <v>0</v>
      </c>
      <c r="BO172" s="222">
        <f>BO164</f>
        <v>0.06</v>
      </c>
      <c r="BP172" s="223">
        <f t="shared" ref="BP172:BQ172" si="963">BP164</f>
        <v>1</v>
      </c>
      <c r="BQ172" s="223">
        <f t="shared" si="963"/>
        <v>0.10526315789473682</v>
      </c>
      <c r="BR172" s="159" t="str">
        <f>AW172</f>
        <v>US</v>
      </c>
      <c r="BS172" s="104">
        <f t="shared" ref="BS172:CH176" si="964">H$22*$N4/1000</f>
        <v>0</v>
      </c>
      <c r="BT172" s="104">
        <f t="shared" si="964"/>
        <v>0</v>
      </c>
      <c r="BU172" s="104">
        <f t="shared" si="964"/>
        <v>0</v>
      </c>
      <c r="BV172" s="104">
        <f t="shared" si="964"/>
        <v>0</v>
      </c>
      <c r="BW172" s="104">
        <f t="shared" si="964"/>
        <v>0</v>
      </c>
      <c r="BX172" s="104">
        <f t="shared" si="964"/>
        <v>0</v>
      </c>
      <c r="BY172" s="104">
        <f t="shared" si="964"/>
        <v>0</v>
      </c>
      <c r="BZ172" s="104">
        <f t="shared" si="964"/>
        <v>0</v>
      </c>
      <c r="CA172" s="104">
        <f t="shared" si="964"/>
        <v>0</v>
      </c>
      <c r="CB172" s="104">
        <f t="shared" si="964"/>
        <v>0</v>
      </c>
      <c r="CC172" s="104">
        <f t="shared" si="964"/>
        <v>0</v>
      </c>
      <c r="CD172" s="104">
        <f t="shared" si="964"/>
        <v>0</v>
      </c>
      <c r="CE172" s="104">
        <f t="shared" si="964"/>
        <v>0</v>
      </c>
      <c r="CF172" s="104">
        <f t="shared" si="964"/>
        <v>0</v>
      </c>
      <c r="CG172" s="104">
        <f t="shared" si="964"/>
        <v>0</v>
      </c>
      <c r="CH172" s="122">
        <f t="shared" si="964"/>
        <v>0</v>
      </c>
      <c r="CJ172" s="222">
        <f t="shared" si="955"/>
        <v>2.6607649312808002E-2</v>
      </c>
      <c r="CK172" s="223">
        <f t="shared" si="955"/>
        <v>0</v>
      </c>
      <c r="CL172" s="223">
        <f t="shared" si="955"/>
        <v>2.6607649312808002E-2</v>
      </c>
      <c r="CM172" s="159" t="str">
        <f t="shared" si="955"/>
        <v>Hungary</v>
      </c>
      <c r="CN172" s="104">
        <f t="shared" si="956"/>
        <v>16.759616241169155</v>
      </c>
      <c r="CO172" s="104">
        <f t="shared" si="956"/>
        <v>16.282723691754622</v>
      </c>
      <c r="CP172" s="104">
        <f t="shared" si="956"/>
        <v>15.966610177619714</v>
      </c>
      <c r="CQ172" s="104">
        <f t="shared" si="956"/>
        <v>20.916621739129997</v>
      </c>
      <c r="CR172" s="104">
        <f t="shared" si="956"/>
        <v>15.874714130820475</v>
      </c>
      <c r="CS172" s="104">
        <f t="shared" si="956"/>
        <v>15.771444779191295</v>
      </c>
      <c r="CT172" s="104">
        <f t="shared" si="956"/>
        <v>19.077234363409701</v>
      </c>
      <c r="CU172" s="104">
        <f t="shared" si="956"/>
        <v>24.019649408641005</v>
      </c>
      <c r="CV172" s="104">
        <f t="shared" si="956"/>
        <v>32.024390296379515</v>
      </c>
      <c r="CW172" s="104">
        <f t="shared" si="956"/>
        <v>31.06873898160115</v>
      </c>
      <c r="CX172" s="104">
        <f t="shared" si="956"/>
        <v>30.496152086025599</v>
      </c>
      <c r="CY172" s="104">
        <f t="shared" si="956"/>
        <v>31.335215457285994</v>
      </c>
      <c r="CZ172" s="104">
        <f t="shared" si="956"/>
        <v>30.292166921183227</v>
      </c>
      <c r="DA172" s="104">
        <f t="shared" si="956"/>
        <v>30.101674297975485</v>
      </c>
      <c r="DB172" s="104">
        <f t="shared" si="956"/>
        <v>33.232921164663196</v>
      </c>
      <c r="DC172" s="122">
        <f t="shared" si="956"/>
        <v>31.011311926202143</v>
      </c>
      <c r="DE172" s="163" t="str">
        <f>DE164</f>
        <v>BAU</v>
      </c>
      <c r="DF172" s="159" t="str">
        <f t="shared" ref="DF172:DG172" si="965">DF164</f>
        <v>Reshoring</v>
      </c>
      <c r="DG172" s="159" t="str">
        <f t="shared" si="965"/>
        <v>Ally-shoring</v>
      </c>
      <c r="DH172" s="159" t="str">
        <f>DH164</f>
        <v>Al-&gt;Cathode (tkm)</v>
      </c>
      <c r="DI172" s="159" t="str">
        <f>DI164</f>
        <v>NMC622</v>
      </c>
      <c r="DJ172" s="159" t="str">
        <f t="shared" ref="DJ172:DP172" si="966">DJ164</f>
        <v>NMC811</v>
      </c>
      <c r="DK172" s="159" t="str">
        <f t="shared" si="966"/>
        <v>NCA (I)</v>
      </c>
      <c r="DL172" s="159" t="str">
        <f t="shared" si="966"/>
        <v>LFP(II)</v>
      </c>
      <c r="DM172" s="159" t="str">
        <f t="shared" si="966"/>
        <v>NMC955</v>
      </c>
      <c r="DN172" s="159" t="str">
        <f t="shared" si="966"/>
        <v>NCA955</v>
      </c>
      <c r="DO172" s="159" t="str">
        <f t="shared" si="966"/>
        <v>Li-S</v>
      </c>
      <c r="DP172" s="159" t="str">
        <f t="shared" si="966"/>
        <v>Li-air</v>
      </c>
      <c r="DQ172" s="159" t="str">
        <f>DQ164</f>
        <v>NMC622</v>
      </c>
      <c r="DR172" s="159" t="str">
        <f t="shared" ref="DR172:DX172" si="967">DR164</f>
        <v>NMC811</v>
      </c>
      <c r="DS172" s="159" t="str">
        <f t="shared" si="967"/>
        <v>NCA (I)</v>
      </c>
      <c r="DT172" s="159" t="str">
        <f t="shared" si="967"/>
        <v>LFP(II)</v>
      </c>
      <c r="DU172" s="159" t="str">
        <f t="shared" si="967"/>
        <v>NMC955</v>
      </c>
      <c r="DV172" s="159" t="str">
        <f t="shared" si="967"/>
        <v>NCA955</v>
      </c>
      <c r="DW172" s="159" t="str">
        <f t="shared" si="967"/>
        <v>Li-S</v>
      </c>
      <c r="DX172" s="164" t="str">
        <f t="shared" si="967"/>
        <v>Li-air</v>
      </c>
      <c r="DY172" s="159"/>
      <c r="DZ172" s="163" t="str">
        <f t="shared" ref="DZ172:EB177" si="968">DZ164</f>
        <v>BAU</v>
      </c>
      <c r="EA172" s="159" t="str">
        <f t="shared" si="968"/>
        <v>Reshoring</v>
      </c>
      <c r="EB172" s="159" t="str">
        <f t="shared" si="968"/>
        <v>Ally-shoring</v>
      </c>
      <c r="EC172" s="159" t="str">
        <f>EC164</f>
        <v>Al-&gt;Cell (tkm)</v>
      </c>
      <c r="ED172" s="159" t="str">
        <f>ED164</f>
        <v>NMC622</v>
      </c>
      <c r="EE172" s="159" t="str">
        <f t="shared" ref="EE172:EK172" si="969">EE164</f>
        <v>NMC811</v>
      </c>
      <c r="EF172" s="159" t="str">
        <f t="shared" si="969"/>
        <v>NCA (I)</v>
      </c>
      <c r="EG172" s="159" t="str">
        <f t="shared" si="969"/>
        <v>LFP(II)</v>
      </c>
      <c r="EH172" s="159" t="str">
        <f t="shared" si="969"/>
        <v>NMC955</v>
      </c>
      <c r="EI172" s="159" t="str">
        <f t="shared" si="969"/>
        <v>NCA955</v>
      </c>
      <c r="EJ172" s="159" t="str">
        <f t="shared" si="969"/>
        <v>Li-S</v>
      </c>
      <c r="EK172" s="159" t="str">
        <f t="shared" si="969"/>
        <v>Li-air</v>
      </c>
      <c r="EL172" s="159" t="str">
        <f>EL164</f>
        <v>NMC622</v>
      </c>
      <c r="EM172" s="159" t="str">
        <f t="shared" ref="EM172:ES172" si="970">EM164</f>
        <v>NMC811</v>
      </c>
      <c r="EN172" s="159" t="str">
        <f t="shared" si="970"/>
        <v>NCA (I)</v>
      </c>
      <c r="EO172" s="159" t="str">
        <f t="shared" si="970"/>
        <v>LFP(II)</v>
      </c>
      <c r="EP172" s="159" t="str">
        <f t="shared" si="970"/>
        <v>NMC955</v>
      </c>
      <c r="EQ172" s="159" t="str">
        <f t="shared" si="970"/>
        <v>NCA955</v>
      </c>
      <c r="ER172" s="159" t="str">
        <f t="shared" si="970"/>
        <v>Li-S</v>
      </c>
      <c r="ES172" s="164" t="str">
        <f t="shared" si="970"/>
        <v>Li-air</v>
      </c>
      <c r="EU172" s="163" t="str">
        <f t="shared" ref="EU172:EW177" si="971">EU164</f>
        <v>BAU</v>
      </c>
      <c r="EV172" s="159" t="str">
        <f t="shared" si="971"/>
        <v>Reshoring</v>
      </c>
      <c r="EW172" s="159" t="str">
        <f t="shared" si="971"/>
        <v>Ally-shoring</v>
      </c>
      <c r="EX172" s="159" t="str">
        <f>EX164</f>
        <v>Al-&gt;Pack (tkm)</v>
      </c>
      <c r="EY172" s="159" t="str">
        <f>EY164</f>
        <v>NMC622</v>
      </c>
      <c r="EZ172" s="159" t="str">
        <f t="shared" ref="EZ172:FF172" si="972">EZ164</f>
        <v>NMC811</v>
      </c>
      <c r="FA172" s="159" t="str">
        <f t="shared" si="972"/>
        <v>NCA (I)</v>
      </c>
      <c r="FB172" s="159" t="str">
        <f t="shared" si="972"/>
        <v>LFP(II)</v>
      </c>
      <c r="FC172" s="159" t="str">
        <f t="shared" si="972"/>
        <v>NMC955</v>
      </c>
      <c r="FD172" s="159" t="str">
        <f t="shared" si="972"/>
        <v>NCA955</v>
      </c>
      <c r="FE172" s="159" t="str">
        <f t="shared" si="972"/>
        <v>Li-S</v>
      </c>
      <c r="FF172" s="159" t="str">
        <f t="shared" si="972"/>
        <v>Li-air</v>
      </c>
      <c r="FG172" s="159" t="str">
        <f>FG164</f>
        <v>NMC622</v>
      </c>
      <c r="FH172" s="159" t="str">
        <f t="shared" ref="FH172:FN172" si="973">FH164</f>
        <v>NMC811</v>
      </c>
      <c r="FI172" s="159" t="str">
        <f t="shared" si="973"/>
        <v>NCA (I)</v>
      </c>
      <c r="FJ172" s="159" t="str">
        <f t="shared" si="973"/>
        <v>LFP(II)</v>
      </c>
      <c r="FK172" s="159" t="str">
        <f t="shared" si="973"/>
        <v>NMC955</v>
      </c>
      <c r="FL172" s="159" t="str">
        <f t="shared" si="973"/>
        <v>NCA955</v>
      </c>
      <c r="FM172" s="159" t="str">
        <f t="shared" si="973"/>
        <v>Li-S</v>
      </c>
      <c r="FN172" s="164" t="str">
        <f t="shared" si="973"/>
        <v>Li-air</v>
      </c>
      <c r="FP172" s="163" t="str">
        <f>FP164</f>
        <v>BAU</v>
      </c>
      <c r="FQ172" s="159" t="str">
        <f t="shared" ref="FQ172:FR172" si="974">FQ164</f>
        <v>Reshoring</v>
      </c>
      <c r="FR172" s="159" t="str">
        <f t="shared" si="974"/>
        <v>Ally-shoring</v>
      </c>
      <c r="FS172" s="159" t="str">
        <f>FS164</f>
        <v>Cu-&gt;Anode (tkm)</v>
      </c>
      <c r="FT172" s="159" t="str">
        <f>FT164</f>
        <v>NMC622</v>
      </c>
      <c r="FU172" s="159" t="str">
        <f t="shared" ref="FU172:GA172" si="975">FU164</f>
        <v>NMC811</v>
      </c>
      <c r="FV172" s="159" t="str">
        <f t="shared" si="975"/>
        <v>NCA (I)</v>
      </c>
      <c r="FW172" s="159" t="str">
        <f t="shared" si="975"/>
        <v>LFP(II)</v>
      </c>
      <c r="FX172" s="159" t="str">
        <f t="shared" si="975"/>
        <v>NMC955</v>
      </c>
      <c r="FY172" s="159" t="str">
        <f t="shared" si="975"/>
        <v>NCA955</v>
      </c>
      <c r="FZ172" s="159" t="str">
        <f t="shared" si="975"/>
        <v>Li-S</v>
      </c>
      <c r="GA172" s="159" t="str">
        <f t="shared" si="975"/>
        <v>Li-air</v>
      </c>
      <c r="GB172" s="159" t="str">
        <f>GB164</f>
        <v>NMC622</v>
      </c>
      <c r="GC172" s="159" t="str">
        <f t="shared" ref="GC172:GI172" si="976">GC164</f>
        <v>NMC811</v>
      </c>
      <c r="GD172" s="159" t="str">
        <f t="shared" si="976"/>
        <v>NCA (I)</v>
      </c>
      <c r="GE172" s="159" t="str">
        <f t="shared" si="976"/>
        <v>LFP(II)</v>
      </c>
      <c r="GF172" s="159" t="str">
        <f t="shared" si="976"/>
        <v>NMC955</v>
      </c>
      <c r="GG172" s="159" t="str">
        <f t="shared" si="976"/>
        <v>NCA955</v>
      </c>
      <c r="GH172" s="159" t="str">
        <f t="shared" si="976"/>
        <v>Li-S</v>
      </c>
      <c r="GI172" s="164" t="str">
        <f t="shared" si="976"/>
        <v>Li-air</v>
      </c>
      <c r="GK172" s="163" t="str">
        <f t="shared" ref="GK172:GM177" si="977">GK164</f>
        <v>BAU</v>
      </c>
      <c r="GL172" s="159" t="str">
        <f t="shared" si="977"/>
        <v>Reshoring</v>
      </c>
      <c r="GM172" s="159" t="str">
        <f t="shared" si="977"/>
        <v>Ally-shoring</v>
      </c>
      <c r="GN172" s="159" t="str">
        <f>GN164</f>
        <v>Cu-&gt;Cell (tkm)</v>
      </c>
      <c r="GO172" s="159" t="str">
        <f>GO164</f>
        <v>NMC622</v>
      </c>
      <c r="GP172" s="159" t="str">
        <f t="shared" ref="GP172:GV172" si="978">GP164</f>
        <v>NMC811</v>
      </c>
      <c r="GQ172" s="159" t="str">
        <f t="shared" si="978"/>
        <v>NCA (I)</v>
      </c>
      <c r="GR172" s="159" t="str">
        <f t="shared" si="978"/>
        <v>LFP(II)</v>
      </c>
      <c r="GS172" s="159" t="str">
        <f t="shared" si="978"/>
        <v>NMC955</v>
      </c>
      <c r="GT172" s="159" t="str">
        <f t="shared" si="978"/>
        <v>NCA955</v>
      </c>
      <c r="GU172" s="159" t="str">
        <f t="shared" si="978"/>
        <v>Li-S</v>
      </c>
      <c r="GV172" s="159" t="str">
        <f t="shared" si="978"/>
        <v>Li-air</v>
      </c>
      <c r="GW172" s="159" t="str">
        <f>GW164</f>
        <v>NMC622</v>
      </c>
      <c r="GX172" s="159" t="str">
        <f t="shared" ref="GX172:HD172" si="979">GX164</f>
        <v>NMC811</v>
      </c>
      <c r="GY172" s="159" t="str">
        <f t="shared" si="979"/>
        <v>NCA (I)</v>
      </c>
      <c r="GZ172" s="159" t="str">
        <f t="shared" si="979"/>
        <v>LFP(II)</v>
      </c>
      <c r="HA172" s="159" t="str">
        <f t="shared" si="979"/>
        <v>NMC955</v>
      </c>
      <c r="HB172" s="159" t="str">
        <f t="shared" si="979"/>
        <v>NCA955</v>
      </c>
      <c r="HC172" s="159" t="str">
        <f t="shared" si="979"/>
        <v>Li-S</v>
      </c>
      <c r="HD172" s="164" t="str">
        <f t="shared" si="979"/>
        <v>Li-air</v>
      </c>
      <c r="HF172" s="163" t="str">
        <f t="shared" ref="HF172:HH177" si="980">HF164</f>
        <v>BAU</v>
      </c>
      <c r="HG172" s="159" t="str">
        <f t="shared" si="980"/>
        <v>Reshoring</v>
      </c>
      <c r="HH172" s="159" t="str">
        <f t="shared" si="980"/>
        <v>Ally-shoring</v>
      </c>
      <c r="HI172" s="159" t="str">
        <f>HI164</f>
        <v>Cu-&gt;Pack (tkm)</v>
      </c>
      <c r="HJ172" s="159" t="str">
        <f>HJ164</f>
        <v>NMC622</v>
      </c>
      <c r="HK172" s="159" t="str">
        <f t="shared" ref="HK172:HQ172" si="981">HK164</f>
        <v>NMC811</v>
      </c>
      <c r="HL172" s="159" t="str">
        <f t="shared" si="981"/>
        <v>NCA (I)</v>
      </c>
      <c r="HM172" s="159" t="str">
        <f t="shared" si="981"/>
        <v>LFP(II)</v>
      </c>
      <c r="HN172" s="159" t="str">
        <f t="shared" si="981"/>
        <v>NMC955</v>
      </c>
      <c r="HO172" s="159" t="str">
        <f t="shared" si="981"/>
        <v>NCA955</v>
      </c>
      <c r="HP172" s="159" t="str">
        <f t="shared" si="981"/>
        <v>Li-S</v>
      </c>
      <c r="HQ172" s="159" t="str">
        <f t="shared" si="981"/>
        <v>Li-air</v>
      </c>
      <c r="HR172" s="159" t="str">
        <f>HR164</f>
        <v>NMC622</v>
      </c>
      <c r="HS172" s="159" t="str">
        <f t="shared" ref="HS172:HY172" si="982">HS164</f>
        <v>NMC811</v>
      </c>
      <c r="HT172" s="159" t="str">
        <f t="shared" si="982"/>
        <v>NCA (I)</v>
      </c>
      <c r="HU172" s="159" t="str">
        <f t="shared" si="982"/>
        <v>LFP(II)</v>
      </c>
      <c r="HV172" s="159" t="str">
        <f t="shared" si="982"/>
        <v>NMC955</v>
      </c>
      <c r="HW172" s="159" t="str">
        <f t="shared" si="982"/>
        <v>NCA955</v>
      </c>
      <c r="HX172" s="159" t="str">
        <f t="shared" si="982"/>
        <v>Li-S</v>
      </c>
      <c r="HY172" s="164" t="str">
        <f t="shared" si="982"/>
        <v>Li-air</v>
      </c>
      <c r="IA172" s="163" t="str">
        <f t="shared" ref="IA172:IC177" si="983">IA164</f>
        <v>BAU</v>
      </c>
      <c r="IB172" s="159" t="str">
        <f t="shared" si="983"/>
        <v>Reshoring</v>
      </c>
      <c r="IC172" s="159" t="str">
        <f t="shared" si="983"/>
        <v>Ally-shoring</v>
      </c>
      <c r="ID172" s="159" t="str">
        <f>ID164</f>
        <v>Steel-&gt;Pack (tkm)</v>
      </c>
      <c r="IE172" s="159" t="str">
        <f>IE164</f>
        <v>NMC622</v>
      </c>
      <c r="IF172" s="159" t="str">
        <f t="shared" ref="IF172:IL172" si="984">IF164</f>
        <v>NMC811</v>
      </c>
      <c r="IG172" s="159" t="str">
        <f t="shared" si="984"/>
        <v>NCA (I)</v>
      </c>
      <c r="IH172" s="159" t="str">
        <f t="shared" si="984"/>
        <v>LFP(II)</v>
      </c>
      <c r="II172" s="159" t="str">
        <f t="shared" si="984"/>
        <v>NMC955</v>
      </c>
      <c r="IJ172" s="159" t="str">
        <f t="shared" si="984"/>
        <v>NCA955</v>
      </c>
      <c r="IK172" s="159" t="str">
        <f t="shared" si="984"/>
        <v>Li-S</v>
      </c>
      <c r="IL172" s="159" t="str">
        <f t="shared" si="984"/>
        <v>Li-air</v>
      </c>
      <c r="IM172" s="159" t="str">
        <f>IM164</f>
        <v>NMC622</v>
      </c>
      <c r="IN172" s="159" t="str">
        <f t="shared" ref="IN172:IT172" si="985">IN164</f>
        <v>NMC811</v>
      </c>
      <c r="IO172" s="159" t="str">
        <f t="shared" si="985"/>
        <v>NCA (I)</v>
      </c>
      <c r="IP172" s="159" t="str">
        <f t="shared" si="985"/>
        <v>LFP(II)</v>
      </c>
      <c r="IQ172" s="159" t="str">
        <f t="shared" si="985"/>
        <v>NMC955</v>
      </c>
      <c r="IR172" s="159" t="str">
        <f t="shared" si="985"/>
        <v>NCA955</v>
      </c>
      <c r="IS172" s="159" t="str">
        <f t="shared" si="985"/>
        <v>Li-S</v>
      </c>
      <c r="IT172" s="164" t="str">
        <f t="shared" si="985"/>
        <v>Li-air</v>
      </c>
    </row>
    <row r="173" spans="4:254" x14ac:dyDescent="0.2">
      <c r="D173" s="189">
        <f t="shared" si="957"/>
        <v>0.42</v>
      </c>
      <c r="E173" s="173">
        <f t="shared" si="957"/>
        <v>0</v>
      </c>
      <c r="F173" s="173">
        <f t="shared" si="957"/>
        <v>0</v>
      </c>
      <c r="G173" s="159" t="str">
        <f t="shared" si="957"/>
        <v>CN</v>
      </c>
      <c r="H173" s="104">
        <f t="shared" si="958"/>
        <v>516.5843103591701</v>
      </c>
      <c r="I173" s="104">
        <f t="shared" si="958"/>
        <v>476.11248282802393</v>
      </c>
      <c r="J173" s="104">
        <f t="shared" si="958"/>
        <v>474.00120014398971</v>
      </c>
      <c r="K173" s="104">
        <f t="shared" si="958"/>
        <v>703.31524268238206</v>
      </c>
      <c r="L173" s="104">
        <f t="shared" si="958"/>
        <v>458.48668095683189</v>
      </c>
      <c r="M173" s="104">
        <f t="shared" si="958"/>
        <v>462.88281775966573</v>
      </c>
      <c r="N173" s="104">
        <f t="shared" si="958"/>
        <v>369.9993589912437</v>
      </c>
      <c r="O173" s="104">
        <f t="shared" si="958"/>
        <v>324.25527419111876</v>
      </c>
      <c r="P173" s="104">
        <f t="shared" si="958"/>
        <v>1013.3847473415684</v>
      </c>
      <c r="Q173" s="104">
        <f t="shared" si="958"/>
        <v>933.6553376642197</v>
      </c>
      <c r="R173" s="104">
        <f t="shared" si="958"/>
        <v>929.96908287429551</v>
      </c>
      <c r="S173" s="104">
        <f t="shared" si="958"/>
        <v>1369.8683437190989</v>
      </c>
      <c r="T173" s="104">
        <f t="shared" si="958"/>
        <v>899.1729823964904</v>
      </c>
      <c r="U173" s="104">
        <f t="shared" si="958"/>
        <v>908.02210693586369</v>
      </c>
      <c r="V173" s="104">
        <f t="shared" si="958"/>
        <v>683.14768159761968</v>
      </c>
      <c r="W173" s="122">
        <f t="shared" si="958"/>
        <v>412.14407364165697</v>
      </c>
      <c r="Y173" s="222">
        <f t="shared" ref="Y173:AA176" si="986">Y165</f>
        <v>0.65</v>
      </c>
      <c r="Z173" s="223">
        <f t="shared" si="986"/>
        <v>0</v>
      </c>
      <c r="AA173" s="223">
        <f t="shared" si="986"/>
        <v>0</v>
      </c>
      <c r="AB173" s="159" t="str">
        <f t="shared" ref="AB173:AB176" si="987">G173</f>
        <v>CN</v>
      </c>
      <c r="AC173" s="104">
        <f t="shared" si="960"/>
        <v>360.44598801737118</v>
      </c>
      <c r="AD173" s="104">
        <f t="shared" si="960"/>
        <v>368.86193862824354</v>
      </c>
      <c r="AE173" s="104">
        <f t="shared" si="960"/>
        <v>359.85836066720987</v>
      </c>
      <c r="AF173" s="104">
        <f t="shared" si="960"/>
        <v>428.48146249482664</v>
      </c>
      <c r="AG173" s="104">
        <f t="shared" si="960"/>
        <v>365.47000061900746</v>
      </c>
      <c r="AH173" s="104">
        <f t="shared" si="960"/>
        <v>359.33311841244233</v>
      </c>
      <c r="AI173" s="104">
        <f t="shared" si="960"/>
        <v>286.89152717531709</v>
      </c>
      <c r="AJ173" s="104">
        <f t="shared" si="960"/>
        <v>555.61557518461848</v>
      </c>
      <c r="AK173" s="104">
        <f t="shared" si="960"/>
        <v>691.89296878876678</v>
      </c>
      <c r="AL173" s="104">
        <f t="shared" si="960"/>
        <v>708.42200043448634</v>
      </c>
      <c r="AM173" s="104">
        <f t="shared" si="960"/>
        <v>691.22886938618717</v>
      </c>
      <c r="AN173" s="104">
        <f t="shared" si="960"/>
        <v>227.63489507940557</v>
      </c>
      <c r="AO173" s="104">
        <f t="shared" si="960"/>
        <v>702.12613685578856</v>
      </c>
      <c r="AP173" s="104">
        <f t="shared" si="960"/>
        <v>690.10291903544999</v>
      </c>
      <c r="AQ173" s="104">
        <f t="shared" si="960"/>
        <v>443.97519002250669</v>
      </c>
      <c r="AR173" s="122">
        <f t="shared" si="960"/>
        <v>641.4931837891578</v>
      </c>
      <c r="AT173" s="222">
        <f t="shared" ref="AT173:AV176" si="988">AT165</f>
        <v>0.65</v>
      </c>
      <c r="AU173" s="223">
        <f t="shared" si="988"/>
        <v>0</v>
      </c>
      <c r="AV173" s="223">
        <f t="shared" si="988"/>
        <v>0</v>
      </c>
      <c r="AW173" s="159" t="str">
        <f t="shared" ref="AW173:AW176" si="989">AB173</f>
        <v>CN</v>
      </c>
      <c r="AX173" s="104">
        <f t="shared" si="962"/>
        <v>117.42484891066469</v>
      </c>
      <c r="AY173" s="104">
        <f t="shared" si="962"/>
        <v>115.91553208662012</v>
      </c>
      <c r="AZ173" s="104">
        <f t="shared" si="962"/>
        <v>112.29317170891328</v>
      </c>
      <c r="BA173" s="104">
        <f t="shared" si="962"/>
        <v>197.19224306141831</v>
      </c>
      <c r="BB173" s="104">
        <f t="shared" si="962"/>
        <v>112.59503507372219</v>
      </c>
      <c r="BC173" s="104">
        <f t="shared" si="962"/>
        <v>111.68944497929546</v>
      </c>
      <c r="BD173" s="104">
        <f t="shared" si="962"/>
        <v>380.90937548671832</v>
      </c>
      <c r="BE173" s="104">
        <f t="shared" si="962"/>
        <v>410.44743296934769</v>
      </c>
      <c r="BF173" s="104">
        <f t="shared" si="962"/>
        <v>228.81243052515131</v>
      </c>
      <c r="BG173" s="104">
        <f t="shared" si="962"/>
        <v>225.79379687706219</v>
      </c>
      <c r="BH173" s="104">
        <f t="shared" si="962"/>
        <v>218.85093948645732</v>
      </c>
      <c r="BI173" s="104">
        <f t="shared" si="962"/>
        <v>379.75040174970474</v>
      </c>
      <c r="BJ173" s="104">
        <f t="shared" si="962"/>
        <v>219.4546662160752</v>
      </c>
      <c r="BK173" s="104">
        <f t="shared" si="962"/>
        <v>217.34162266241276</v>
      </c>
      <c r="BL173" s="104">
        <f t="shared" si="962"/>
        <v>732.53127053837693</v>
      </c>
      <c r="BM173" s="122">
        <f t="shared" si="962"/>
        <v>621.79450423230332</v>
      </c>
      <c r="BO173" s="222">
        <f t="shared" ref="BO173:BQ176" si="990">BO165</f>
        <v>0.43</v>
      </c>
      <c r="BP173" s="223">
        <f t="shared" si="990"/>
        <v>0</v>
      </c>
      <c r="BQ173" s="223">
        <f t="shared" si="990"/>
        <v>0</v>
      </c>
      <c r="BR173" s="159" t="str">
        <f t="shared" ref="BR173:BR176" si="991">AW173</f>
        <v>CN</v>
      </c>
      <c r="BS173" s="104">
        <f t="shared" si="964"/>
        <v>9.3219180345050496</v>
      </c>
      <c r="BT173" s="104">
        <f t="shared" si="964"/>
        <v>11.227430524861274</v>
      </c>
      <c r="BU173" s="104">
        <f t="shared" si="964"/>
        <v>8.3710484353569932</v>
      </c>
      <c r="BV173" s="104">
        <f t="shared" si="964"/>
        <v>14.462556804899226</v>
      </c>
      <c r="BW173" s="104">
        <f t="shared" si="964"/>
        <v>10.584084228612294</v>
      </c>
      <c r="BX173" s="104">
        <f t="shared" si="964"/>
        <v>8.2691695497339861</v>
      </c>
      <c r="BY173" s="104">
        <f t="shared" si="964"/>
        <v>59.944191406695282</v>
      </c>
      <c r="BZ173" s="104">
        <f t="shared" si="964"/>
        <v>83.777563233081835</v>
      </c>
      <c r="CA173" s="104">
        <f t="shared" si="964"/>
        <v>17.726926098403045</v>
      </c>
      <c r="CB173" s="104">
        <f t="shared" si="964"/>
        <v>21.354946414200089</v>
      </c>
      <c r="CC173" s="104">
        <f t="shared" si="964"/>
        <v>15.927065785729935</v>
      </c>
      <c r="CD173" s="104">
        <f t="shared" si="964"/>
        <v>24.104261341498709</v>
      </c>
      <c r="CE173" s="104">
        <f t="shared" si="964"/>
        <v>20.13051314069396</v>
      </c>
      <c r="CF173" s="104">
        <f t="shared" si="964"/>
        <v>15.72330801448393</v>
      </c>
      <c r="CG173" s="104">
        <f t="shared" si="964"/>
        <v>84.219687208227199</v>
      </c>
      <c r="CH173" s="122">
        <f t="shared" si="964"/>
        <v>109.88972942018401</v>
      </c>
      <c r="CJ173" s="222">
        <f t="shared" si="955"/>
        <v>6.8727063945112937E-2</v>
      </c>
      <c r="CK173" s="223">
        <f t="shared" si="955"/>
        <v>7.5821578605297549E-2</v>
      </c>
      <c r="CL173" s="223">
        <f t="shared" si="955"/>
        <v>6.8727063945112937E-2</v>
      </c>
      <c r="CM173" s="159" t="str">
        <f t="shared" si="955"/>
        <v>MI, US</v>
      </c>
      <c r="CN173" s="104" t="e">
        <f t="shared" ca="1" si="956"/>
        <v>#NAME?</v>
      </c>
      <c r="CO173" s="104" t="e">
        <f t="shared" ca="1" si="956"/>
        <v>#NAME?</v>
      </c>
      <c r="CP173" s="104" t="e">
        <f t="shared" ca="1" si="956"/>
        <v>#NAME?</v>
      </c>
      <c r="CQ173" s="104" t="e">
        <f t="shared" ca="1" si="956"/>
        <v>#NAME?</v>
      </c>
      <c r="CR173" s="104" t="e">
        <f t="shared" ca="1" si="956"/>
        <v>#NAME?</v>
      </c>
      <c r="CS173" s="104" t="e">
        <f t="shared" ca="1" si="956"/>
        <v>#NAME?</v>
      </c>
      <c r="CT173" s="104" t="e">
        <f t="shared" ca="1" si="956"/>
        <v>#NAME?</v>
      </c>
      <c r="CU173" s="104" t="e">
        <f t="shared" ca="1" si="956"/>
        <v>#NAME?</v>
      </c>
      <c r="CV173" s="104" t="e">
        <f t="shared" ca="1" si="956"/>
        <v>#NAME?</v>
      </c>
      <c r="CW173" s="104" t="e">
        <f t="shared" ca="1" si="956"/>
        <v>#NAME?</v>
      </c>
      <c r="CX173" s="104" t="e">
        <f t="shared" ca="1" si="956"/>
        <v>#NAME?</v>
      </c>
      <c r="CY173" s="104" t="e">
        <f t="shared" ca="1" si="956"/>
        <v>#NAME?</v>
      </c>
      <c r="CZ173" s="104" t="e">
        <f t="shared" ca="1" si="956"/>
        <v>#NAME?</v>
      </c>
      <c r="DA173" s="104" t="e">
        <f t="shared" ca="1" si="956"/>
        <v>#NAME?</v>
      </c>
      <c r="DB173" s="104" t="e">
        <f t="shared" ca="1" si="956"/>
        <v>#NAME?</v>
      </c>
      <c r="DC173" s="122" t="e">
        <f t="shared" ca="1" si="956"/>
        <v>#NAME?</v>
      </c>
      <c r="DE173" s="189">
        <f t="shared" ref="DE173:DH177" si="992">DE165</f>
        <v>0</v>
      </c>
      <c r="DF173" s="173">
        <f t="shared" si="992"/>
        <v>1</v>
      </c>
      <c r="DG173" s="173">
        <f t="shared" si="992"/>
        <v>0</v>
      </c>
      <c r="DH173" s="159" t="str">
        <f t="shared" si="992"/>
        <v>US</v>
      </c>
      <c r="DI173" s="104">
        <f t="shared" ref="DI173:DX177" si="993">H$32*$I11/1000</f>
        <v>0.45365767199999996</v>
      </c>
      <c r="DJ173" s="104">
        <f t="shared" si="993"/>
        <v>0.44740032479999986</v>
      </c>
      <c r="DK173" s="104">
        <f t="shared" si="993"/>
        <v>0.40829190479999994</v>
      </c>
      <c r="DL173" s="104">
        <f t="shared" si="993"/>
        <v>0.65829247964999993</v>
      </c>
      <c r="DM173" s="104">
        <f t="shared" si="993"/>
        <v>0.42237093600000003</v>
      </c>
      <c r="DN173" s="104">
        <f t="shared" si="993"/>
        <v>0.40359889440000002</v>
      </c>
      <c r="DO173" s="104">
        <f t="shared" si="993"/>
        <v>1.70659096250225</v>
      </c>
      <c r="DP173" s="104">
        <f t="shared" si="993"/>
        <v>3.5620322486680727</v>
      </c>
      <c r="DQ173" s="104">
        <f t="shared" si="993"/>
        <v>0.85256355600000011</v>
      </c>
      <c r="DR173" s="104">
        <f t="shared" si="993"/>
        <v>0.83848452480000002</v>
      </c>
      <c r="DS173" s="104">
        <f t="shared" si="993"/>
        <v>0.76652503199999988</v>
      </c>
      <c r="DT173" s="104">
        <f t="shared" si="993"/>
        <v>1.0971541327499996</v>
      </c>
      <c r="DU173" s="104">
        <f t="shared" si="993"/>
        <v>0.79155442079999994</v>
      </c>
      <c r="DV173" s="104">
        <f t="shared" si="993"/>
        <v>0.75713901120000004</v>
      </c>
      <c r="DW173" s="104">
        <f t="shared" si="993"/>
        <v>2.3940526363767747</v>
      </c>
      <c r="DX173" s="122">
        <f t="shared" si="993"/>
        <v>3.4203442056726217</v>
      </c>
      <c r="DZ173" s="189" t="str">
        <f t="shared" si="968"/>
        <v>-</v>
      </c>
      <c r="EA173" s="173">
        <f t="shared" si="968"/>
        <v>1</v>
      </c>
      <c r="EB173" s="173">
        <f t="shared" si="968"/>
        <v>0.69056662872510677</v>
      </c>
      <c r="EC173" s="159" t="str">
        <f>EC165</f>
        <v>US</v>
      </c>
      <c r="ED173" s="104">
        <f t="shared" ref="ED173:ES177" si="994">H$33*$L11/1000</f>
        <v>11.151600275819691</v>
      </c>
      <c r="EE173" s="104">
        <f t="shared" si="994"/>
        <v>11.253338910682134</v>
      </c>
      <c r="EF173" s="104">
        <f t="shared" si="994"/>
        <v>10.853343874248063</v>
      </c>
      <c r="EG173" s="104">
        <f t="shared" si="994"/>
        <v>3.9369004475111198</v>
      </c>
      <c r="EH173" s="104">
        <f t="shared" si="994"/>
        <v>11.092919724834886</v>
      </c>
      <c r="EI173" s="104">
        <f t="shared" si="994"/>
        <v>10.762848205768636</v>
      </c>
      <c r="EJ173" s="104">
        <f t="shared" si="994"/>
        <v>20.478477049489623</v>
      </c>
      <c r="EK173" s="104">
        <f t="shared" si="994"/>
        <v>29.592194150086392</v>
      </c>
      <c r="EL173" s="104">
        <f t="shared" si="994"/>
        <v>17.533517121354802</v>
      </c>
      <c r="EM173" s="104">
        <f t="shared" si="994"/>
        <v>17.559019477777181</v>
      </c>
      <c r="EN173" s="104">
        <f t="shared" si="994"/>
        <v>16.959788842092141</v>
      </c>
      <c r="EO173" s="104">
        <f t="shared" si="994"/>
        <v>7.1351085503529621</v>
      </c>
      <c r="EP173" s="104">
        <f t="shared" si="994"/>
        <v>17.237512543071009</v>
      </c>
      <c r="EQ173" s="104">
        <f t="shared" si="994"/>
        <v>16.796093937889243</v>
      </c>
      <c r="ER173" s="104">
        <f t="shared" si="994"/>
        <v>32.877974182769186</v>
      </c>
      <c r="ES173" s="122">
        <f t="shared" si="994"/>
        <v>43.295266533530366</v>
      </c>
      <c r="EU173" s="189" t="str">
        <f t="shared" si="971"/>
        <v>-</v>
      </c>
      <c r="EV173" s="173">
        <f t="shared" si="971"/>
        <v>1</v>
      </c>
      <c r="EW173" s="173">
        <f t="shared" si="971"/>
        <v>0.90643145670817082</v>
      </c>
      <c r="EX173" s="159" t="str">
        <f>EX165</f>
        <v>US</v>
      </c>
      <c r="EY173" s="104">
        <f>H$34*$K11/1000</f>
        <v>5.4026683342707837</v>
      </c>
      <c r="EZ173" s="104">
        <f t="shared" ref="EZ173:FN177" si="995">I$34*$K11/1000</f>
        <v>5.4104807670878872</v>
      </c>
      <c r="FA173" s="104">
        <f t="shared" si="995"/>
        <v>5.3074563067268405</v>
      </c>
      <c r="FB173" s="104">
        <f t="shared" si="995"/>
        <v>1.6416941974631831</v>
      </c>
      <c r="FC173" s="104">
        <f t="shared" si="995"/>
        <v>5.3401737266935871</v>
      </c>
      <c r="FD173" s="104">
        <f t="shared" si="995"/>
        <v>5.3093931297909736</v>
      </c>
      <c r="FE173" s="104">
        <f t="shared" si="995"/>
        <v>6.5534598564800417</v>
      </c>
      <c r="FF173" s="104">
        <f t="shared" si="995"/>
        <v>15.606249996937745</v>
      </c>
      <c r="FG173" s="104">
        <f t="shared" si="995"/>
        <v>7.3734115677173406</v>
      </c>
      <c r="FH173" s="104">
        <f t="shared" si="995"/>
        <v>7.3943174825771978</v>
      </c>
      <c r="FI173" s="104">
        <f t="shared" si="995"/>
        <v>7.2230156607672216</v>
      </c>
      <c r="FJ173" s="104">
        <f t="shared" si="995"/>
        <v>3.0391970764845606</v>
      </c>
      <c r="FK173" s="104">
        <f t="shared" si="995"/>
        <v>7.2832158794156765</v>
      </c>
      <c r="FL173" s="104">
        <f t="shared" si="995"/>
        <v>7.2167963428099773</v>
      </c>
      <c r="FM173" s="104">
        <f t="shared" si="995"/>
        <v>9.2594591403397182</v>
      </c>
      <c r="FN173" s="122">
        <f t="shared" si="995"/>
        <v>17.610283766816238</v>
      </c>
      <c r="FP173" s="189">
        <f t="shared" ref="FP173:FS177" si="996">FP165</f>
        <v>0.1</v>
      </c>
      <c r="FQ173" s="173">
        <f t="shared" si="996"/>
        <v>1</v>
      </c>
      <c r="FR173" s="173">
        <f t="shared" si="996"/>
        <v>0.2857142857142857</v>
      </c>
      <c r="FS173" s="159" t="str">
        <f t="shared" si="996"/>
        <v>US</v>
      </c>
      <c r="FT173" s="104">
        <f t="shared" ref="FT173:GI177" si="997">H$35*$I11/1000</f>
        <v>1.0901689344000001</v>
      </c>
      <c r="FU173" s="104">
        <f t="shared" si="997"/>
        <v>1.0728646656</v>
      </c>
      <c r="FV173" s="104">
        <f t="shared" si="997"/>
        <v>0.98288246784000011</v>
      </c>
      <c r="FW173" s="104">
        <f t="shared" si="997"/>
        <v>1.5082833292800002</v>
      </c>
      <c r="FX173" s="104">
        <f t="shared" si="997"/>
        <v>1.0140301516799999</v>
      </c>
      <c r="FY173" s="104">
        <f t="shared" si="997"/>
        <v>0.97249990656000007</v>
      </c>
      <c r="FZ173" s="104">
        <f t="shared" si="997"/>
        <v>3.1409625584575633</v>
      </c>
      <c r="GA173" s="104">
        <f t="shared" si="997"/>
        <v>6.5457780091690072</v>
      </c>
      <c r="GB173" s="104">
        <f t="shared" si="997"/>
        <v>2.01421688832</v>
      </c>
      <c r="GC173" s="104">
        <f t="shared" si="997"/>
        <v>1.98306920448</v>
      </c>
      <c r="GD173" s="104">
        <f t="shared" si="997"/>
        <v>1.8169482240000001</v>
      </c>
      <c r="GE173" s="104">
        <f t="shared" si="997"/>
        <v>0.70386555366400005</v>
      </c>
      <c r="GF173" s="104">
        <f t="shared" si="997"/>
        <v>1.8757827379200003</v>
      </c>
      <c r="GG173" s="104">
        <f t="shared" si="997"/>
        <v>1.7961831014400003</v>
      </c>
      <c r="GH173" s="104">
        <f t="shared" si="997"/>
        <v>4.4085124282306474</v>
      </c>
      <c r="GI173" s="122">
        <f t="shared" si="997"/>
        <v>6.284468059513328</v>
      </c>
      <c r="GK173" s="189" t="str">
        <f t="shared" si="977"/>
        <v>-</v>
      </c>
      <c r="GL173" s="173">
        <f t="shared" si="977"/>
        <v>1</v>
      </c>
      <c r="GM173" s="173">
        <f t="shared" si="977"/>
        <v>0.69056662872510677</v>
      </c>
      <c r="GN173" s="159" t="str">
        <f>GN165</f>
        <v>US</v>
      </c>
      <c r="GO173" s="104">
        <f>H$36*$L11/1000</f>
        <v>14.177530212743536</v>
      </c>
      <c r="GP173" s="104">
        <f t="shared" ref="GP173:HD177" si="998">I$36*$L11/1000</f>
        <v>14.254582007378007</v>
      </c>
      <c r="GQ173" s="104">
        <f t="shared" si="998"/>
        <v>13.792271239571154</v>
      </c>
      <c r="GR173" s="104">
        <f t="shared" si="998"/>
        <v>1.0023154285368052</v>
      </c>
      <c r="GS173" s="104">
        <f t="shared" si="998"/>
        <v>13.946374828840108</v>
      </c>
      <c r="GT173" s="104">
        <f t="shared" si="998"/>
        <v>13.792271239571154</v>
      </c>
      <c r="GU173" s="104">
        <f t="shared" si="998"/>
        <v>20.677178376667225</v>
      </c>
      <c r="GV173" s="104">
        <f t="shared" si="998"/>
        <v>19.698812494810994</v>
      </c>
      <c r="GW173" s="104">
        <f t="shared" si="998"/>
        <v>20.958088140577395</v>
      </c>
      <c r="GX173" s="104">
        <f t="shared" si="998"/>
        <v>21.035139935211877</v>
      </c>
      <c r="GY173" s="104">
        <f t="shared" si="998"/>
        <v>20.495777372770544</v>
      </c>
      <c r="GZ173" s="104">
        <f t="shared" si="998"/>
        <v>3.579697959060018</v>
      </c>
      <c r="HA173" s="104">
        <f t="shared" si="998"/>
        <v>20.726932756673971</v>
      </c>
      <c r="HB173" s="104">
        <f t="shared" si="998"/>
        <v>20.418725578136065</v>
      </c>
      <c r="HC173" s="104">
        <f t="shared" si="998"/>
        <v>29.312680962685917</v>
      </c>
      <c r="HD173" s="122">
        <f t="shared" si="998"/>
        <v>25.838626613323726</v>
      </c>
      <c r="HF173" s="189" t="str">
        <f t="shared" si="980"/>
        <v>-</v>
      </c>
      <c r="HG173" s="173">
        <f t="shared" si="980"/>
        <v>1</v>
      </c>
      <c r="HH173" s="173">
        <f t="shared" si="980"/>
        <v>0.90643145670817082</v>
      </c>
      <c r="HI173" s="159" t="str">
        <f>HI165</f>
        <v>US</v>
      </c>
      <c r="HJ173" s="104">
        <f>H$37*$K11/1000</f>
        <v>0.25702118000000002</v>
      </c>
      <c r="HK173" s="104">
        <f t="shared" ref="HK173:HY177" si="999">I$37*$K11/1000</f>
        <v>0.25364144</v>
      </c>
      <c r="HL173" s="104">
        <f t="shared" si="999"/>
        <v>0.26056185999999998</v>
      </c>
      <c r="HM173" s="104">
        <f t="shared" si="999"/>
        <v>0.2373865</v>
      </c>
      <c r="HN173" s="104">
        <f t="shared" si="999"/>
        <v>0.25702118000000002</v>
      </c>
      <c r="HO173" s="104">
        <f t="shared" si="999"/>
        <v>0.26072279999999998</v>
      </c>
      <c r="HP173" s="104">
        <f t="shared" si="999"/>
        <v>0.54328978191211597</v>
      </c>
      <c r="HQ173" s="104">
        <f t="shared" si="999"/>
        <v>0.53431718182617605</v>
      </c>
      <c r="HR173" s="104">
        <f t="shared" si="999"/>
        <v>0.42037527999999991</v>
      </c>
      <c r="HS173" s="104">
        <f t="shared" si="999"/>
        <v>0.42021433999999991</v>
      </c>
      <c r="HT173" s="104">
        <f t="shared" si="999"/>
        <v>0.4272957</v>
      </c>
      <c r="HU173" s="104">
        <f t="shared" si="999"/>
        <v>0.2373865</v>
      </c>
      <c r="HV173" s="104">
        <f t="shared" si="999"/>
        <v>0.42037527999999991</v>
      </c>
      <c r="HW173" s="104">
        <f t="shared" si="999"/>
        <v>0.4272957</v>
      </c>
      <c r="HX173" s="104">
        <f t="shared" si="999"/>
        <v>0.65776804652412457</v>
      </c>
      <c r="HY173" s="122">
        <f t="shared" si="999"/>
        <v>0.62611278035075324</v>
      </c>
      <c r="IA173" s="189" t="str">
        <f t="shared" si="983"/>
        <v>-</v>
      </c>
      <c r="IB173" s="173">
        <f t="shared" si="983"/>
        <v>1</v>
      </c>
      <c r="IC173" s="173">
        <f t="shared" si="983"/>
        <v>0.90643145670817082</v>
      </c>
      <c r="ID173" s="159" t="str">
        <f>ID165</f>
        <v>US</v>
      </c>
      <c r="IE173" s="104">
        <f>H$38*$K11/1000</f>
        <v>0.17928716</v>
      </c>
      <c r="IF173" s="104">
        <f t="shared" ref="IF173:IT177" si="1000">I$38*$K11/1000</f>
        <v>0.18057467999999999</v>
      </c>
      <c r="IG173" s="104">
        <f t="shared" si="1000"/>
        <v>0.17429801999999997</v>
      </c>
      <c r="IH173" s="104">
        <f t="shared" si="1000"/>
        <v>0</v>
      </c>
      <c r="II173" s="104">
        <f t="shared" si="1000"/>
        <v>0.17735588000000002</v>
      </c>
      <c r="IJ173" s="104">
        <f t="shared" si="1000"/>
        <v>0.17284955999999999</v>
      </c>
      <c r="IK173" s="104">
        <f t="shared" si="1000"/>
        <v>0.22998325999999999</v>
      </c>
      <c r="IL173" s="104">
        <f t="shared" si="1000"/>
        <v>0.25704428136870616</v>
      </c>
      <c r="IM173" s="104">
        <f t="shared" si="1000"/>
        <v>0.29806087999999997</v>
      </c>
      <c r="IN173" s="104">
        <f t="shared" si="1000"/>
        <v>0.30144061999999999</v>
      </c>
      <c r="IO173" s="104">
        <f t="shared" si="1000"/>
        <v>0.28776071999999997</v>
      </c>
      <c r="IP173" s="104">
        <f t="shared" si="1000"/>
        <v>0</v>
      </c>
      <c r="IQ173" s="104">
        <f t="shared" si="1000"/>
        <v>0.29484208000000001</v>
      </c>
      <c r="IR173" s="104">
        <f t="shared" si="1000"/>
        <v>0.2848638</v>
      </c>
      <c r="IS173" s="104">
        <f t="shared" si="1000"/>
        <v>0.40154529999999999</v>
      </c>
      <c r="IT173" s="104">
        <f t="shared" si="1000"/>
        <v>0.39523012862369061</v>
      </c>
    </row>
    <row r="174" spans="4:254" x14ac:dyDescent="0.2">
      <c r="D174" s="189">
        <f t="shared" si="957"/>
        <v>0.33</v>
      </c>
      <c r="E174" s="173">
        <f t="shared" si="957"/>
        <v>0</v>
      </c>
      <c r="F174" s="173">
        <f t="shared" si="957"/>
        <v>0.56896551724137934</v>
      </c>
      <c r="G174" s="159" t="str">
        <f t="shared" si="957"/>
        <v>JP</v>
      </c>
      <c r="H174" s="104">
        <f t="shared" si="958"/>
        <v>436.31377126861702</v>
      </c>
      <c r="I174" s="104">
        <f t="shared" si="958"/>
        <v>402.13074374311992</v>
      </c>
      <c r="J174" s="104">
        <f t="shared" si="958"/>
        <v>400.34752715753564</v>
      </c>
      <c r="K174" s="104">
        <f t="shared" si="958"/>
        <v>594.02912510466149</v>
      </c>
      <c r="L174" s="104">
        <f t="shared" si="958"/>
        <v>387.24376415075432</v>
      </c>
      <c r="M174" s="104">
        <f t="shared" si="958"/>
        <v>390.95679799439455</v>
      </c>
      <c r="N174" s="104">
        <f t="shared" si="958"/>
        <v>312.50623073743282</v>
      </c>
      <c r="O174" s="104">
        <f t="shared" si="958"/>
        <v>273.87018672266777</v>
      </c>
      <c r="P174" s="104">
        <f t="shared" si="958"/>
        <v>855.91782791713945</v>
      </c>
      <c r="Q174" s="104">
        <f t="shared" si="958"/>
        <v>788.57734017921734</v>
      </c>
      <c r="R174" s="104">
        <f t="shared" si="958"/>
        <v>785.46388183951183</v>
      </c>
      <c r="S174" s="104">
        <f t="shared" si="958"/>
        <v>1157.0084712290454</v>
      </c>
      <c r="T174" s="104">
        <f t="shared" si="958"/>
        <v>759.45309817770044</v>
      </c>
      <c r="U174" s="104">
        <f t="shared" si="958"/>
        <v>766.92718289683398</v>
      </c>
      <c r="V174" s="104">
        <f t="shared" si="958"/>
        <v>576.99534289771668</v>
      </c>
      <c r="W174" s="122">
        <f t="shared" si="958"/>
        <v>348.102200300226</v>
      </c>
      <c r="Y174" s="222">
        <f t="shared" si="986"/>
        <v>0.19</v>
      </c>
      <c r="Z174" s="223">
        <f t="shared" si="986"/>
        <v>0</v>
      </c>
      <c r="AA174" s="223">
        <f t="shared" si="986"/>
        <v>0.54285714285714282</v>
      </c>
      <c r="AB174" s="159" t="str">
        <f t="shared" si="987"/>
        <v>JP</v>
      </c>
      <c r="AC174" s="104">
        <f t="shared" si="960"/>
        <v>304.43733039657587</v>
      </c>
      <c r="AD174" s="104">
        <f t="shared" si="960"/>
        <v>311.54555082875868</v>
      </c>
      <c r="AE174" s="104">
        <f t="shared" si="960"/>
        <v>303.94101275759988</v>
      </c>
      <c r="AF174" s="104">
        <f t="shared" si="960"/>
        <v>361.90096964003084</v>
      </c>
      <c r="AG174" s="104">
        <f t="shared" si="960"/>
        <v>308.68067623802597</v>
      </c>
      <c r="AH174" s="104">
        <f t="shared" si="960"/>
        <v>303.49738637481664</v>
      </c>
      <c r="AI174" s="104">
        <f t="shared" si="960"/>
        <v>242.3122840874594</v>
      </c>
      <c r="AJ174" s="104">
        <f t="shared" si="960"/>
        <v>469.28008095296457</v>
      </c>
      <c r="AK174" s="104">
        <f t="shared" si="960"/>
        <v>584.38172525327741</v>
      </c>
      <c r="AL174" s="104">
        <f t="shared" si="960"/>
        <v>598.34235856741736</v>
      </c>
      <c r="AM174" s="104">
        <f t="shared" si="960"/>
        <v>583.82081833251698</v>
      </c>
      <c r="AN174" s="104">
        <f t="shared" si="960"/>
        <v>192.2633683461585</v>
      </c>
      <c r="AO174" s="104">
        <f t="shared" si="960"/>
        <v>593.02479098681385</v>
      </c>
      <c r="AP174" s="104">
        <f t="shared" si="960"/>
        <v>582.86982614413671</v>
      </c>
      <c r="AQ174" s="104">
        <f t="shared" si="960"/>
        <v>374.98717174305307</v>
      </c>
      <c r="AR174" s="122">
        <f t="shared" si="960"/>
        <v>541.81341680229559</v>
      </c>
      <c r="AT174" s="222">
        <f t="shared" si="988"/>
        <v>0.12</v>
      </c>
      <c r="AU174" s="223">
        <f t="shared" si="988"/>
        <v>0</v>
      </c>
      <c r="AV174" s="223">
        <f t="shared" si="988"/>
        <v>0.34285714285714286</v>
      </c>
      <c r="AW174" s="159" t="str">
        <f t="shared" si="989"/>
        <v>JP</v>
      </c>
      <c r="AX174" s="104">
        <f t="shared" si="962"/>
        <v>99.17854189810312</v>
      </c>
      <c r="AY174" s="104">
        <f t="shared" si="962"/>
        <v>97.903753441829295</v>
      </c>
      <c r="AZ174" s="104">
        <f t="shared" si="962"/>
        <v>94.844261146772141</v>
      </c>
      <c r="BA174" s="104">
        <f t="shared" si="962"/>
        <v>166.5511118121745</v>
      </c>
      <c r="BB174" s="104">
        <f t="shared" si="962"/>
        <v>95.099218838026914</v>
      </c>
      <c r="BC174" s="104">
        <f t="shared" si="962"/>
        <v>94.334345764262608</v>
      </c>
      <c r="BD174" s="104">
        <f t="shared" si="962"/>
        <v>321.72097138341502</v>
      </c>
      <c r="BE174" s="104">
        <f t="shared" si="962"/>
        <v>346.66919570566472</v>
      </c>
      <c r="BF174" s="104">
        <f t="shared" si="962"/>
        <v>193.25792997111103</v>
      </c>
      <c r="BG174" s="104">
        <f t="shared" si="962"/>
        <v>190.70835305856335</v>
      </c>
      <c r="BH174" s="104">
        <f t="shared" si="962"/>
        <v>184.84432615970377</v>
      </c>
      <c r="BI174" s="104">
        <f t="shared" si="962"/>
        <v>320.74208721706066</v>
      </c>
      <c r="BJ174" s="104">
        <f t="shared" si="962"/>
        <v>185.35424154221334</v>
      </c>
      <c r="BK174" s="104">
        <f t="shared" si="962"/>
        <v>183.56953770342994</v>
      </c>
      <c r="BL174" s="104">
        <f t="shared" si="962"/>
        <v>618.70535905082033</v>
      </c>
      <c r="BM174" s="122">
        <f t="shared" si="962"/>
        <v>525.1756579813059</v>
      </c>
      <c r="BO174" s="222">
        <f t="shared" si="990"/>
        <v>0.21</v>
      </c>
      <c r="BP174" s="223">
        <f t="shared" si="990"/>
        <v>0</v>
      </c>
      <c r="BQ174" s="223">
        <f t="shared" si="990"/>
        <v>0.36842105263157887</v>
      </c>
      <c r="BR174" s="159" t="str">
        <f t="shared" si="991"/>
        <v>JP</v>
      </c>
      <c r="BS174" s="104">
        <f t="shared" si="964"/>
        <v>7.8734122030611768</v>
      </c>
      <c r="BT174" s="104">
        <f t="shared" si="964"/>
        <v>9.4828326291068752</v>
      </c>
      <c r="BU174" s="104">
        <f t="shared" si="964"/>
        <v>7.0702954756086704</v>
      </c>
      <c r="BV174" s="104">
        <f t="shared" si="964"/>
        <v>12.215262010851285</v>
      </c>
      <c r="BW174" s="104">
        <f t="shared" si="964"/>
        <v>8.9394540496201582</v>
      </c>
      <c r="BX174" s="104">
        <f t="shared" si="964"/>
        <v>6.984247254810187</v>
      </c>
      <c r="BY174" s="104">
        <f t="shared" si="964"/>
        <v>50.629637203108992</v>
      </c>
      <c r="BZ174" s="104">
        <f t="shared" si="964"/>
        <v>70.759610442884394</v>
      </c>
      <c r="CA174" s="104">
        <f t="shared" si="964"/>
        <v>14.972390418936005</v>
      </c>
      <c r="CB174" s="104">
        <f t="shared" si="964"/>
        <v>18.036663170704198</v>
      </c>
      <c r="CC174" s="104">
        <f t="shared" si="964"/>
        <v>13.452205184829475</v>
      </c>
      <c r="CD174" s="104">
        <f t="shared" si="964"/>
        <v>20.358770018085476</v>
      </c>
      <c r="CE174" s="104">
        <f t="shared" si="964"/>
        <v>17.002491035552062</v>
      </c>
      <c r="CF174" s="104">
        <f t="shared" si="964"/>
        <v>13.280108743232514</v>
      </c>
      <c r="CG174" s="104">
        <f t="shared" si="964"/>
        <v>71.133034054665842</v>
      </c>
      <c r="CH174" s="122">
        <f t="shared" si="964"/>
        <v>92.814282790881251</v>
      </c>
      <c r="CJ174" s="222">
        <f t="shared" si="955"/>
        <v>1.4753449048443543E-2</v>
      </c>
      <c r="CK174" s="223">
        <f t="shared" si="955"/>
        <v>0</v>
      </c>
      <c r="CL174" s="223">
        <f t="shared" si="955"/>
        <v>1.4753449048443543E-2</v>
      </c>
      <c r="CM174" s="159" t="str">
        <f t="shared" si="955"/>
        <v>Korea</v>
      </c>
      <c r="CN174" s="104">
        <f t="shared" si="956"/>
        <v>16.759616241169155</v>
      </c>
      <c r="CO174" s="104">
        <f t="shared" si="956"/>
        <v>16.282723691754622</v>
      </c>
      <c r="CP174" s="104">
        <f t="shared" si="956"/>
        <v>15.966610177619714</v>
      </c>
      <c r="CQ174" s="104">
        <f t="shared" si="956"/>
        <v>20.916621739129997</v>
      </c>
      <c r="CR174" s="104">
        <f t="shared" si="956"/>
        <v>15.874714130820475</v>
      </c>
      <c r="CS174" s="104">
        <f t="shared" si="956"/>
        <v>15.771444779191295</v>
      </c>
      <c r="CT174" s="104">
        <f t="shared" si="956"/>
        <v>19.077234363409701</v>
      </c>
      <c r="CU174" s="104">
        <f t="shared" si="956"/>
        <v>24.019649408641005</v>
      </c>
      <c r="CV174" s="104">
        <f t="shared" si="956"/>
        <v>32.024390296379515</v>
      </c>
      <c r="CW174" s="104">
        <f t="shared" si="956"/>
        <v>31.06873898160115</v>
      </c>
      <c r="CX174" s="104">
        <f t="shared" si="956"/>
        <v>30.496152086025599</v>
      </c>
      <c r="CY174" s="104">
        <f t="shared" si="956"/>
        <v>31.335215457285994</v>
      </c>
      <c r="CZ174" s="104">
        <f t="shared" si="956"/>
        <v>30.292166921183227</v>
      </c>
      <c r="DA174" s="104">
        <f t="shared" si="956"/>
        <v>30.101674297975485</v>
      </c>
      <c r="DB174" s="104">
        <f t="shared" si="956"/>
        <v>33.232921164663196</v>
      </c>
      <c r="DC174" s="122">
        <f t="shared" si="956"/>
        <v>31.011311926202143</v>
      </c>
      <c r="DE174" s="189">
        <f t="shared" si="992"/>
        <v>0.42</v>
      </c>
      <c r="DF174" s="173">
        <f t="shared" si="992"/>
        <v>0</v>
      </c>
      <c r="DG174" s="173">
        <f t="shared" si="992"/>
        <v>0</v>
      </c>
      <c r="DH174" s="159" t="str">
        <f t="shared" si="992"/>
        <v>CN</v>
      </c>
      <c r="DI174" s="104">
        <f t="shared" si="993"/>
        <v>0.45365767199999996</v>
      </c>
      <c r="DJ174" s="104">
        <f t="shared" si="993"/>
        <v>0.44740032479999986</v>
      </c>
      <c r="DK174" s="104">
        <f t="shared" si="993"/>
        <v>0.40829190479999994</v>
      </c>
      <c r="DL174" s="104">
        <f t="shared" si="993"/>
        <v>0.65829247964999993</v>
      </c>
      <c r="DM174" s="104">
        <f t="shared" si="993"/>
        <v>0.42237093600000003</v>
      </c>
      <c r="DN174" s="104">
        <f t="shared" si="993"/>
        <v>0.40359889440000002</v>
      </c>
      <c r="DO174" s="104">
        <f t="shared" si="993"/>
        <v>1.70659096250225</v>
      </c>
      <c r="DP174" s="104">
        <f t="shared" si="993"/>
        <v>3.5620322486680727</v>
      </c>
      <c r="DQ174" s="104">
        <f t="shared" si="993"/>
        <v>0.85256355600000011</v>
      </c>
      <c r="DR174" s="104">
        <f t="shared" si="993"/>
        <v>0.83848452480000002</v>
      </c>
      <c r="DS174" s="104">
        <f t="shared" si="993"/>
        <v>0.76652503199999988</v>
      </c>
      <c r="DT174" s="104">
        <f t="shared" si="993"/>
        <v>1.0971541327499996</v>
      </c>
      <c r="DU174" s="104">
        <f t="shared" si="993"/>
        <v>0.79155442079999994</v>
      </c>
      <c r="DV174" s="104">
        <f t="shared" si="993"/>
        <v>0.75713901120000004</v>
      </c>
      <c r="DW174" s="104">
        <f t="shared" si="993"/>
        <v>2.3940526363767747</v>
      </c>
      <c r="DX174" s="122">
        <f t="shared" si="993"/>
        <v>3.4203442056726217</v>
      </c>
      <c r="DZ174" s="189" t="str">
        <f t="shared" si="968"/>
        <v>-</v>
      </c>
      <c r="EA174" s="173">
        <f t="shared" si="968"/>
        <v>0</v>
      </c>
      <c r="EB174" s="173">
        <f t="shared" si="968"/>
        <v>0</v>
      </c>
      <c r="EC174" s="159" t="str">
        <f>EC166</f>
        <v>CN</v>
      </c>
      <c r="ED174" s="104">
        <f t="shared" si="994"/>
        <v>2.6865564275329619</v>
      </c>
      <c r="EE174" s="104">
        <f t="shared" si="994"/>
        <v>2.7110665047109244</v>
      </c>
      <c r="EF174" s="104">
        <f t="shared" si="994"/>
        <v>2.6147028251013409</v>
      </c>
      <c r="EG174" s="104">
        <f t="shared" si="994"/>
        <v>0.94844730264876365</v>
      </c>
      <c r="EH174" s="104">
        <f t="shared" si="994"/>
        <v>2.6724195675738374</v>
      </c>
      <c r="EI174" s="104">
        <f t="shared" si="994"/>
        <v>2.5929013155597489</v>
      </c>
      <c r="EJ174" s="104">
        <f t="shared" si="994"/>
        <v>4.9335147227870522</v>
      </c>
      <c r="EK174" s="104">
        <f t="shared" si="994"/>
        <v>7.1291202547048114</v>
      </c>
      <c r="EL174" s="104">
        <f t="shared" si="994"/>
        <v>4.2240379815059841</v>
      </c>
      <c r="EM174" s="104">
        <f t="shared" si="994"/>
        <v>4.2301818100031676</v>
      </c>
      <c r="EN174" s="104">
        <f t="shared" si="994"/>
        <v>4.0858198461543536</v>
      </c>
      <c r="EO174" s="104">
        <f t="shared" si="994"/>
        <v>1.7189346159277712</v>
      </c>
      <c r="EP174" s="104">
        <f t="shared" si="994"/>
        <v>4.1527268707507119</v>
      </c>
      <c r="EQ174" s="104">
        <f t="shared" si="994"/>
        <v>4.0463837485393528</v>
      </c>
      <c r="ER174" s="104">
        <f t="shared" si="994"/>
        <v>7.9207047132514621</v>
      </c>
      <c r="ES174" s="122">
        <f t="shared" si="994"/>
        <v>10.430357411538328</v>
      </c>
      <c r="EU174" s="189" t="str">
        <f t="shared" si="971"/>
        <v>-</v>
      </c>
      <c r="EV174" s="173">
        <f t="shared" si="971"/>
        <v>0</v>
      </c>
      <c r="EW174" s="173">
        <f t="shared" si="971"/>
        <v>0</v>
      </c>
      <c r="EX174" s="159" t="str">
        <f>EX166</f>
        <v>CN</v>
      </c>
      <c r="EY174" s="104">
        <f t="shared" ref="EY174:EY177" si="1001">H$34*$K12/1000</f>
        <v>5.4026683342707837</v>
      </c>
      <c r="EZ174" s="104">
        <f t="shared" si="995"/>
        <v>5.4104807670878872</v>
      </c>
      <c r="FA174" s="104">
        <f t="shared" si="995"/>
        <v>5.3074563067268405</v>
      </c>
      <c r="FB174" s="104">
        <f t="shared" si="995"/>
        <v>1.6416941974631831</v>
      </c>
      <c r="FC174" s="104">
        <f t="shared" si="995"/>
        <v>5.3401737266935871</v>
      </c>
      <c r="FD174" s="104">
        <f t="shared" si="995"/>
        <v>5.3093931297909736</v>
      </c>
      <c r="FE174" s="104">
        <f t="shared" si="995"/>
        <v>6.5534598564800417</v>
      </c>
      <c r="FF174" s="104">
        <f t="shared" si="995"/>
        <v>15.606249996937745</v>
      </c>
      <c r="FG174" s="104">
        <f t="shared" si="995"/>
        <v>7.3734115677173406</v>
      </c>
      <c r="FH174" s="104">
        <f t="shared" si="995"/>
        <v>7.3943174825771978</v>
      </c>
      <c r="FI174" s="104">
        <f t="shared" si="995"/>
        <v>7.2230156607672216</v>
      </c>
      <c r="FJ174" s="104">
        <f t="shared" si="995"/>
        <v>3.0391970764845606</v>
      </c>
      <c r="FK174" s="104">
        <f t="shared" si="995"/>
        <v>7.2832158794156765</v>
      </c>
      <c r="FL174" s="104">
        <f t="shared" si="995"/>
        <v>7.2167963428099773</v>
      </c>
      <c r="FM174" s="104">
        <f t="shared" si="995"/>
        <v>9.2594591403397182</v>
      </c>
      <c r="FN174" s="122">
        <f t="shared" si="995"/>
        <v>17.610283766816238</v>
      </c>
      <c r="FP174" s="189">
        <f t="shared" si="996"/>
        <v>0.65</v>
      </c>
      <c r="FQ174" s="173">
        <f t="shared" si="996"/>
        <v>0</v>
      </c>
      <c r="FR174" s="173">
        <f t="shared" si="996"/>
        <v>0</v>
      </c>
      <c r="FS174" s="159" t="str">
        <f t="shared" si="996"/>
        <v>CN</v>
      </c>
      <c r="FT174" s="104">
        <f t="shared" si="997"/>
        <v>1.0901689344000001</v>
      </c>
      <c r="FU174" s="104">
        <f t="shared" si="997"/>
        <v>1.0728646656</v>
      </c>
      <c r="FV174" s="104">
        <f t="shared" si="997"/>
        <v>0.98288246784000011</v>
      </c>
      <c r="FW174" s="104">
        <f t="shared" si="997"/>
        <v>1.5082833292800002</v>
      </c>
      <c r="FX174" s="104">
        <f t="shared" si="997"/>
        <v>1.0140301516799999</v>
      </c>
      <c r="FY174" s="104">
        <f t="shared" si="997"/>
        <v>0.97249990656000007</v>
      </c>
      <c r="FZ174" s="104">
        <f t="shared" si="997"/>
        <v>3.1409625584575633</v>
      </c>
      <c r="GA174" s="104">
        <f t="shared" si="997"/>
        <v>6.5457780091690072</v>
      </c>
      <c r="GB174" s="104">
        <f t="shared" si="997"/>
        <v>2.01421688832</v>
      </c>
      <c r="GC174" s="104">
        <f t="shared" si="997"/>
        <v>1.98306920448</v>
      </c>
      <c r="GD174" s="104">
        <f t="shared" si="997"/>
        <v>1.8169482240000001</v>
      </c>
      <c r="GE174" s="104">
        <f t="shared" si="997"/>
        <v>0.70386555366400005</v>
      </c>
      <c r="GF174" s="104">
        <f t="shared" si="997"/>
        <v>1.8757827379200003</v>
      </c>
      <c r="GG174" s="104">
        <f t="shared" si="997"/>
        <v>1.7961831014400003</v>
      </c>
      <c r="GH174" s="104">
        <f t="shared" si="997"/>
        <v>4.4085124282306474</v>
      </c>
      <c r="GI174" s="122">
        <f t="shared" si="997"/>
        <v>6.284468059513328</v>
      </c>
      <c r="GK174" s="189" t="str">
        <f t="shared" si="977"/>
        <v>-</v>
      </c>
      <c r="GL174" s="173">
        <f t="shared" si="977"/>
        <v>0</v>
      </c>
      <c r="GM174" s="173">
        <f t="shared" si="977"/>
        <v>0</v>
      </c>
      <c r="GN174" s="159" t="str">
        <f>GN166</f>
        <v>CN</v>
      </c>
      <c r="GO174" s="104">
        <f t="shared" ref="GO174:GO177" si="1002">H$36*$L12/1000</f>
        <v>3.4155398308328642</v>
      </c>
      <c r="GP174" s="104">
        <f t="shared" si="998"/>
        <v>3.4341025473047813</v>
      </c>
      <c r="GQ174" s="104">
        <f t="shared" si="998"/>
        <v>3.3227262484732747</v>
      </c>
      <c r="GR174" s="104">
        <f t="shared" si="998"/>
        <v>0.24147000343886327</v>
      </c>
      <c r="GS174" s="104">
        <f t="shared" si="998"/>
        <v>3.3598516814171107</v>
      </c>
      <c r="GT174" s="104">
        <f t="shared" si="998"/>
        <v>3.3227262484732747</v>
      </c>
      <c r="GU174" s="104">
        <f t="shared" si="998"/>
        <v>4.9813842943718418</v>
      </c>
      <c r="GV174" s="104">
        <f t="shared" si="998"/>
        <v>4.7456840286369673</v>
      </c>
      <c r="GW174" s="104">
        <f t="shared" si="998"/>
        <v>5.049058880361625</v>
      </c>
      <c r="GX174" s="104">
        <f t="shared" si="998"/>
        <v>5.0676215968335425</v>
      </c>
      <c r="GY174" s="104">
        <f t="shared" si="998"/>
        <v>4.9376825815301189</v>
      </c>
      <c r="GZ174" s="104">
        <f t="shared" si="998"/>
        <v>0.86239286942451154</v>
      </c>
      <c r="HA174" s="104">
        <f t="shared" si="998"/>
        <v>4.9933707309458724</v>
      </c>
      <c r="HB174" s="104">
        <f t="shared" si="998"/>
        <v>4.9191198650582004</v>
      </c>
      <c r="HC174" s="104">
        <f t="shared" si="998"/>
        <v>7.0617821210183642</v>
      </c>
      <c r="HD174" s="122">
        <f t="shared" si="998"/>
        <v>6.2248400848053773</v>
      </c>
      <c r="HF174" s="189" t="str">
        <f t="shared" si="980"/>
        <v>-</v>
      </c>
      <c r="HG174" s="173">
        <f t="shared" si="980"/>
        <v>0</v>
      </c>
      <c r="HH174" s="173">
        <f t="shared" si="980"/>
        <v>0</v>
      </c>
      <c r="HI174" s="159" t="str">
        <f>HI166</f>
        <v>CN</v>
      </c>
      <c r="HJ174" s="104">
        <f t="shared" ref="HJ174:HJ177" si="1003">H$37*$K12/1000</f>
        <v>0.25702118000000002</v>
      </c>
      <c r="HK174" s="104">
        <f t="shared" si="999"/>
        <v>0.25364144</v>
      </c>
      <c r="HL174" s="104">
        <f t="shared" si="999"/>
        <v>0.26056185999999998</v>
      </c>
      <c r="HM174" s="104">
        <f t="shared" si="999"/>
        <v>0.2373865</v>
      </c>
      <c r="HN174" s="104">
        <f t="shared" si="999"/>
        <v>0.25702118000000002</v>
      </c>
      <c r="HO174" s="104">
        <f t="shared" si="999"/>
        <v>0.26072279999999998</v>
      </c>
      <c r="HP174" s="104">
        <f t="shared" si="999"/>
        <v>0.54328978191211597</v>
      </c>
      <c r="HQ174" s="104">
        <f t="shared" si="999"/>
        <v>0.53431718182617605</v>
      </c>
      <c r="HR174" s="104">
        <f t="shared" si="999"/>
        <v>0.42037527999999991</v>
      </c>
      <c r="HS174" s="104">
        <f t="shared" si="999"/>
        <v>0.42021433999999991</v>
      </c>
      <c r="HT174" s="104">
        <f t="shared" si="999"/>
        <v>0.4272957</v>
      </c>
      <c r="HU174" s="104">
        <f t="shared" si="999"/>
        <v>0.2373865</v>
      </c>
      <c r="HV174" s="104">
        <f t="shared" si="999"/>
        <v>0.42037527999999991</v>
      </c>
      <c r="HW174" s="104">
        <f t="shared" si="999"/>
        <v>0.4272957</v>
      </c>
      <c r="HX174" s="104">
        <f t="shared" si="999"/>
        <v>0.65776804652412457</v>
      </c>
      <c r="HY174" s="122">
        <f t="shared" si="999"/>
        <v>0.62611278035075324</v>
      </c>
      <c r="IA174" s="189" t="str">
        <f t="shared" si="983"/>
        <v>-</v>
      </c>
      <c r="IB174" s="173">
        <f t="shared" si="983"/>
        <v>0</v>
      </c>
      <c r="IC174" s="173">
        <f t="shared" si="983"/>
        <v>0</v>
      </c>
      <c r="ID174" s="159" t="str">
        <f>ID166</f>
        <v>CN</v>
      </c>
      <c r="IE174" s="104">
        <f t="shared" ref="IE174:IE177" si="1004">H$38*$K12/1000</f>
        <v>0.17928716</v>
      </c>
      <c r="IF174" s="104">
        <f t="shared" si="1000"/>
        <v>0.18057467999999999</v>
      </c>
      <c r="IG174" s="104">
        <f t="shared" si="1000"/>
        <v>0.17429801999999997</v>
      </c>
      <c r="IH174" s="104">
        <f t="shared" si="1000"/>
        <v>0</v>
      </c>
      <c r="II174" s="104">
        <f t="shared" si="1000"/>
        <v>0.17735588000000002</v>
      </c>
      <c r="IJ174" s="104">
        <f t="shared" si="1000"/>
        <v>0.17284955999999999</v>
      </c>
      <c r="IK174" s="104">
        <f t="shared" si="1000"/>
        <v>0.22998325999999999</v>
      </c>
      <c r="IL174" s="104">
        <f t="shared" si="1000"/>
        <v>0.25704428136870616</v>
      </c>
      <c r="IM174" s="104">
        <f t="shared" si="1000"/>
        <v>0.29806087999999997</v>
      </c>
      <c r="IN174" s="104">
        <f t="shared" si="1000"/>
        <v>0.30144061999999999</v>
      </c>
      <c r="IO174" s="104">
        <f t="shared" si="1000"/>
        <v>0.28776071999999997</v>
      </c>
      <c r="IP174" s="104">
        <f t="shared" si="1000"/>
        <v>0</v>
      </c>
      <c r="IQ174" s="104">
        <f t="shared" si="1000"/>
        <v>0.29484208000000001</v>
      </c>
      <c r="IR174" s="104">
        <f t="shared" si="1000"/>
        <v>0.2848638</v>
      </c>
      <c r="IS174" s="104">
        <f t="shared" si="1000"/>
        <v>0.40154529999999999</v>
      </c>
      <c r="IT174" s="104">
        <f t="shared" si="1000"/>
        <v>0.39523012862369061</v>
      </c>
    </row>
    <row r="175" spans="4:254" x14ac:dyDescent="0.2">
      <c r="D175" s="189">
        <f t="shared" si="957"/>
        <v>0.15</v>
      </c>
      <c r="E175" s="173">
        <f t="shared" si="957"/>
        <v>0</v>
      </c>
      <c r="F175" s="173">
        <f t="shared" si="957"/>
        <v>0.25862068965517243</v>
      </c>
      <c r="G175" s="159" t="str">
        <f t="shared" si="957"/>
        <v>KR</v>
      </c>
      <c r="H175" s="104">
        <f t="shared" si="958"/>
        <v>476.52282152196426</v>
      </c>
      <c r="I175" s="104">
        <f t="shared" si="958"/>
        <v>439.1896136398218</v>
      </c>
      <c r="J175" s="104">
        <f t="shared" si="958"/>
        <v>437.24206246288628</v>
      </c>
      <c r="K175" s="104">
        <f t="shared" si="958"/>
        <v>648.77263428576452</v>
      </c>
      <c r="L175" s="104">
        <f t="shared" si="958"/>
        <v>422.93070551811019</v>
      </c>
      <c r="M175" s="104">
        <f t="shared" si="958"/>
        <v>426.98591871579009</v>
      </c>
      <c r="N175" s="104">
        <f t="shared" si="958"/>
        <v>341.30563970330195</v>
      </c>
      <c r="O175" s="104">
        <f t="shared" si="958"/>
        <v>299.1090419364441</v>
      </c>
      <c r="P175" s="104">
        <f t="shared" si="958"/>
        <v>934.79602343086333</v>
      </c>
      <c r="Q175" s="104">
        <f t="shared" si="958"/>
        <v>861.24968743913485</v>
      </c>
      <c r="R175" s="104">
        <f t="shared" si="958"/>
        <v>857.84930438816252</v>
      </c>
      <c r="S175" s="104">
        <f t="shared" si="958"/>
        <v>1263.6340577374203</v>
      </c>
      <c r="T175" s="104">
        <f t="shared" si="958"/>
        <v>829.44146389189518</v>
      </c>
      <c r="U175" s="104">
        <f t="shared" si="958"/>
        <v>837.60433238971996</v>
      </c>
      <c r="V175" s="104">
        <f t="shared" si="958"/>
        <v>630.16908222541315</v>
      </c>
      <c r="W175" s="122">
        <f t="shared" si="958"/>
        <v>380.18200109238433</v>
      </c>
      <c r="Y175" s="222">
        <f t="shared" si="986"/>
        <v>0.06</v>
      </c>
      <c r="Z175" s="223">
        <f t="shared" si="986"/>
        <v>0</v>
      </c>
      <c r="AA175" s="223">
        <f t="shared" si="986"/>
        <v>0.1714285714285714</v>
      </c>
      <c r="AB175" s="159" t="str">
        <f t="shared" si="987"/>
        <v>KR</v>
      </c>
      <c r="AC175" s="104">
        <f t="shared" si="960"/>
        <v>332.49313959397688</v>
      </c>
      <c r="AD175" s="104">
        <f t="shared" si="960"/>
        <v>340.25642711638358</v>
      </c>
      <c r="AE175" s="104">
        <f t="shared" si="960"/>
        <v>331.95108317203938</v>
      </c>
      <c r="AF175" s="104">
        <f t="shared" si="960"/>
        <v>395.2524135623276</v>
      </c>
      <c r="AG175" s="104">
        <f t="shared" si="960"/>
        <v>337.12753636578185</v>
      </c>
      <c r="AH175" s="104">
        <f t="shared" si="960"/>
        <v>331.46657383599251</v>
      </c>
      <c r="AI175" s="104">
        <f t="shared" si="960"/>
        <v>264.6428806660341</v>
      </c>
      <c r="AJ175" s="104">
        <f t="shared" si="960"/>
        <v>512.52718338355862</v>
      </c>
      <c r="AK175" s="104">
        <f t="shared" si="960"/>
        <v>638.23616603685878</v>
      </c>
      <c r="AL175" s="104">
        <f t="shared" si="960"/>
        <v>653.48335926146103</v>
      </c>
      <c r="AM175" s="104">
        <f t="shared" si="960"/>
        <v>637.62356802576505</v>
      </c>
      <c r="AN175" s="104">
        <f t="shared" si="960"/>
        <v>209.98164347011533</v>
      </c>
      <c r="AO175" s="104">
        <f t="shared" si="960"/>
        <v>647.67574448053108</v>
      </c>
      <c r="AP175" s="104">
        <f t="shared" si="960"/>
        <v>636.58493594331969</v>
      </c>
      <c r="AQ175" s="104">
        <f t="shared" si="960"/>
        <v>409.54459125593451</v>
      </c>
      <c r="AR175" s="122">
        <f t="shared" si="960"/>
        <v>591.74492100578971</v>
      </c>
      <c r="AT175" s="222">
        <f t="shared" si="988"/>
        <v>0.04</v>
      </c>
      <c r="AU175" s="223">
        <f t="shared" si="988"/>
        <v>0</v>
      </c>
      <c r="AV175" s="223">
        <f t="shared" si="988"/>
        <v>0.1142857142857143</v>
      </c>
      <c r="AW175" s="159" t="str">
        <f t="shared" si="989"/>
        <v>KR</v>
      </c>
      <c r="AX175" s="104">
        <f t="shared" si="962"/>
        <v>108.31846650703645</v>
      </c>
      <c r="AY175" s="104">
        <f t="shared" si="962"/>
        <v>106.92619830000511</v>
      </c>
      <c r="AZ175" s="104">
        <f t="shared" si="962"/>
        <v>103.58475460312997</v>
      </c>
      <c r="BA175" s="104">
        <f t="shared" si="962"/>
        <v>181.89984124864156</v>
      </c>
      <c r="BB175" s="104">
        <f t="shared" si="962"/>
        <v>103.86320824453625</v>
      </c>
      <c r="BC175" s="104">
        <f t="shared" si="962"/>
        <v>103.02784732031745</v>
      </c>
      <c r="BD175" s="104">
        <f t="shared" si="962"/>
        <v>351.36957648771585</v>
      </c>
      <c r="BE175" s="104">
        <f t="shared" si="962"/>
        <v>378.61693613771001</v>
      </c>
      <c r="BF175" s="104">
        <f t="shared" si="962"/>
        <v>211.06786018594769</v>
      </c>
      <c r="BG175" s="104">
        <f t="shared" si="962"/>
        <v>208.28332377188502</v>
      </c>
      <c r="BH175" s="104">
        <f t="shared" si="962"/>
        <v>201.87889001954093</v>
      </c>
      <c r="BI175" s="104">
        <f t="shared" si="962"/>
        <v>350.30048200660855</v>
      </c>
      <c r="BJ175" s="104">
        <f t="shared" si="962"/>
        <v>202.43579730235351</v>
      </c>
      <c r="BK175" s="104">
        <f t="shared" si="962"/>
        <v>200.48662181250961</v>
      </c>
      <c r="BL175" s="104">
        <f t="shared" si="962"/>
        <v>675.7229379407928</v>
      </c>
      <c r="BM175" s="122">
        <f t="shared" si="962"/>
        <v>573.57388836996915</v>
      </c>
      <c r="BO175" s="222">
        <f t="shared" si="990"/>
        <v>0.28000000000000003</v>
      </c>
      <c r="BP175" s="223">
        <f t="shared" si="990"/>
        <v>0</v>
      </c>
      <c r="BQ175" s="223">
        <f t="shared" si="990"/>
        <v>0.49122807017543857</v>
      </c>
      <c r="BR175" s="159" t="str">
        <f t="shared" si="991"/>
        <v>KR</v>
      </c>
      <c r="BS175" s="104">
        <f t="shared" si="964"/>
        <v>8.5989965136771733</v>
      </c>
      <c r="BT175" s="104">
        <f t="shared" si="964"/>
        <v>10.356735125054211</v>
      </c>
      <c r="BU175" s="104">
        <f t="shared" si="964"/>
        <v>7.7218675432474422</v>
      </c>
      <c r="BV175" s="104">
        <f t="shared" si="964"/>
        <v>13.340975010062897</v>
      </c>
      <c r="BW175" s="104">
        <f t="shared" si="964"/>
        <v>9.7632808018071113</v>
      </c>
      <c r="BX175" s="104">
        <f t="shared" si="964"/>
        <v>7.6278894392728276</v>
      </c>
      <c r="BY175" s="104">
        <f t="shared" si="964"/>
        <v>55.295475782279645</v>
      </c>
      <c r="BZ175" s="104">
        <f t="shared" si="964"/>
        <v>77.280552296112262</v>
      </c>
      <c r="CA175" s="104">
        <f t="shared" si="964"/>
        <v>16.352190091582816</v>
      </c>
      <c r="CB175" s="104">
        <f t="shared" si="964"/>
        <v>19.698854794234347</v>
      </c>
      <c r="CC175" s="104">
        <f t="shared" si="964"/>
        <v>14.691910254697969</v>
      </c>
      <c r="CD175" s="104">
        <f t="shared" si="964"/>
        <v>22.234958350104829</v>
      </c>
      <c r="CE175" s="104">
        <f t="shared" si="964"/>
        <v>18.569377211280187</v>
      </c>
      <c r="CF175" s="104">
        <f t="shared" si="964"/>
        <v>14.503954046748747</v>
      </c>
      <c r="CG175" s="104">
        <f t="shared" si="964"/>
        <v>77.688389235550659</v>
      </c>
      <c r="CH175" s="122">
        <f t="shared" si="964"/>
        <v>101.36770101125032</v>
      </c>
      <c r="CJ175" s="222">
        <f t="shared" si="955"/>
        <v>1.6392877202870991E-2</v>
      </c>
      <c r="CK175" s="223">
        <f t="shared" si="955"/>
        <v>0</v>
      </c>
      <c r="CL175" s="223">
        <f t="shared" si="955"/>
        <v>1.6392877202870991E-2</v>
      </c>
      <c r="CM175" s="159" t="str">
        <f t="shared" si="955"/>
        <v>Poland</v>
      </c>
      <c r="CN175" s="104">
        <f t="shared" si="956"/>
        <v>8.3798081205845776</v>
      </c>
      <c r="CO175" s="104">
        <f t="shared" si="956"/>
        <v>8.1413618458773112</v>
      </c>
      <c r="CP175" s="104">
        <f t="shared" si="956"/>
        <v>7.9833050888098569</v>
      </c>
      <c r="CQ175" s="104">
        <f t="shared" si="956"/>
        <v>10.458310869564999</v>
      </c>
      <c r="CR175" s="104">
        <f t="shared" si="956"/>
        <v>7.9373570654102377</v>
      </c>
      <c r="CS175" s="104">
        <f t="shared" si="956"/>
        <v>7.8857223895956476</v>
      </c>
      <c r="CT175" s="104">
        <f t="shared" si="956"/>
        <v>9.5386171817048506</v>
      </c>
      <c r="CU175" s="104">
        <f t="shared" si="956"/>
        <v>12.009824704320502</v>
      </c>
      <c r="CV175" s="104">
        <f t="shared" si="956"/>
        <v>16.012195148189758</v>
      </c>
      <c r="CW175" s="104">
        <f t="shared" si="956"/>
        <v>15.534369490800575</v>
      </c>
      <c r="CX175" s="104">
        <f t="shared" si="956"/>
        <v>15.2480760430128</v>
      </c>
      <c r="CY175" s="104">
        <f t="shared" si="956"/>
        <v>15.667607728642997</v>
      </c>
      <c r="CZ175" s="104">
        <f t="shared" si="956"/>
        <v>15.146083460591614</v>
      </c>
      <c r="DA175" s="104">
        <f t="shared" si="956"/>
        <v>15.050837148987743</v>
      </c>
      <c r="DB175" s="104">
        <f t="shared" si="956"/>
        <v>16.616460582331598</v>
      </c>
      <c r="DC175" s="122">
        <f t="shared" si="956"/>
        <v>15.505655963101072</v>
      </c>
      <c r="DE175" s="189">
        <f t="shared" si="992"/>
        <v>0.33</v>
      </c>
      <c r="DF175" s="173">
        <f t="shared" si="992"/>
        <v>0</v>
      </c>
      <c r="DG175" s="173">
        <f t="shared" si="992"/>
        <v>0.56896551724137934</v>
      </c>
      <c r="DH175" s="159" t="str">
        <f t="shared" si="992"/>
        <v>JP</v>
      </c>
      <c r="DI175" s="104">
        <f t="shared" si="993"/>
        <v>0.45365767199999996</v>
      </c>
      <c r="DJ175" s="104">
        <f t="shared" si="993"/>
        <v>0.44740032479999986</v>
      </c>
      <c r="DK175" s="104">
        <f t="shared" si="993"/>
        <v>0.40829190479999994</v>
      </c>
      <c r="DL175" s="104">
        <f t="shared" si="993"/>
        <v>0.65829247964999993</v>
      </c>
      <c r="DM175" s="104">
        <f t="shared" si="993"/>
        <v>0.42237093600000003</v>
      </c>
      <c r="DN175" s="104">
        <f t="shared" si="993"/>
        <v>0.40359889440000002</v>
      </c>
      <c r="DO175" s="104">
        <f t="shared" si="993"/>
        <v>1.70659096250225</v>
      </c>
      <c r="DP175" s="104">
        <f t="shared" si="993"/>
        <v>3.5620322486680727</v>
      </c>
      <c r="DQ175" s="104">
        <f t="shared" si="993"/>
        <v>0.85256355600000011</v>
      </c>
      <c r="DR175" s="104">
        <f t="shared" si="993"/>
        <v>0.83848452480000002</v>
      </c>
      <c r="DS175" s="104">
        <f t="shared" si="993"/>
        <v>0.76652503199999988</v>
      </c>
      <c r="DT175" s="104">
        <f t="shared" si="993"/>
        <v>1.0971541327499996</v>
      </c>
      <c r="DU175" s="104">
        <f t="shared" si="993"/>
        <v>0.79155442079999994</v>
      </c>
      <c r="DV175" s="104">
        <f t="shared" si="993"/>
        <v>0.75713901120000004</v>
      </c>
      <c r="DW175" s="104">
        <f t="shared" si="993"/>
        <v>2.3940526363767747</v>
      </c>
      <c r="DX175" s="122">
        <f t="shared" si="993"/>
        <v>3.4203442056726217</v>
      </c>
      <c r="DZ175" s="189" t="str">
        <f t="shared" si="968"/>
        <v>-</v>
      </c>
      <c r="EA175" s="173">
        <f t="shared" si="968"/>
        <v>0</v>
      </c>
      <c r="EB175" s="173">
        <f t="shared" si="968"/>
        <v>0.21586482798306408</v>
      </c>
      <c r="EC175" s="159" t="str">
        <f>EC167</f>
        <v>JP</v>
      </c>
      <c r="ED175" s="104">
        <f t="shared" si="994"/>
        <v>2.6865564275329619</v>
      </c>
      <c r="EE175" s="104">
        <f t="shared" si="994"/>
        <v>2.7110665047109244</v>
      </c>
      <c r="EF175" s="104">
        <f t="shared" si="994"/>
        <v>2.6147028251013409</v>
      </c>
      <c r="EG175" s="104">
        <f t="shared" si="994"/>
        <v>0.94844730264876365</v>
      </c>
      <c r="EH175" s="104">
        <f t="shared" si="994"/>
        <v>2.6724195675738374</v>
      </c>
      <c r="EI175" s="104">
        <f t="shared" si="994"/>
        <v>2.5929013155597489</v>
      </c>
      <c r="EJ175" s="104">
        <f t="shared" si="994"/>
        <v>4.9335147227870522</v>
      </c>
      <c r="EK175" s="104">
        <f t="shared" si="994"/>
        <v>7.1291202547048114</v>
      </c>
      <c r="EL175" s="104">
        <f t="shared" si="994"/>
        <v>4.2240379815059841</v>
      </c>
      <c r="EM175" s="104">
        <f t="shared" si="994"/>
        <v>4.2301818100031676</v>
      </c>
      <c r="EN175" s="104">
        <f t="shared" si="994"/>
        <v>4.0858198461543536</v>
      </c>
      <c r="EO175" s="104">
        <f t="shared" si="994"/>
        <v>1.7189346159277712</v>
      </c>
      <c r="EP175" s="104">
        <f t="shared" si="994"/>
        <v>4.1527268707507119</v>
      </c>
      <c r="EQ175" s="104">
        <f t="shared" si="994"/>
        <v>4.0463837485393528</v>
      </c>
      <c r="ER175" s="104">
        <f t="shared" si="994"/>
        <v>7.9207047132514621</v>
      </c>
      <c r="ES175" s="122">
        <f t="shared" si="994"/>
        <v>10.430357411538328</v>
      </c>
      <c r="EU175" s="189" t="str">
        <f t="shared" si="971"/>
        <v>-</v>
      </c>
      <c r="EV175" s="173">
        <f t="shared" si="971"/>
        <v>0</v>
      </c>
      <c r="EW175" s="173">
        <f t="shared" si="971"/>
        <v>0</v>
      </c>
      <c r="EX175" s="159" t="str">
        <f>EX167</f>
        <v>JP</v>
      </c>
      <c r="EY175" s="104">
        <f t="shared" si="1001"/>
        <v>5.4026683342707837</v>
      </c>
      <c r="EZ175" s="104">
        <f t="shared" si="995"/>
        <v>5.4104807670878872</v>
      </c>
      <c r="FA175" s="104">
        <f t="shared" si="995"/>
        <v>5.3074563067268405</v>
      </c>
      <c r="FB175" s="104">
        <f t="shared" si="995"/>
        <v>1.6416941974631831</v>
      </c>
      <c r="FC175" s="104">
        <f t="shared" si="995"/>
        <v>5.3401737266935871</v>
      </c>
      <c r="FD175" s="104">
        <f t="shared" si="995"/>
        <v>5.3093931297909736</v>
      </c>
      <c r="FE175" s="104">
        <f t="shared" si="995"/>
        <v>6.5534598564800417</v>
      </c>
      <c r="FF175" s="104">
        <f t="shared" si="995"/>
        <v>15.606249996937745</v>
      </c>
      <c r="FG175" s="104">
        <f t="shared" si="995"/>
        <v>7.3734115677173406</v>
      </c>
      <c r="FH175" s="104">
        <f t="shared" si="995"/>
        <v>7.3943174825771978</v>
      </c>
      <c r="FI175" s="104">
        <f t="shared" si="995"/>
        <v>7.2230156607672216</v>
      </c>
      <c r="FJ175" s="104">
        <f t="shared" si="995"/>
        <v>3.0391970764845606</v>
      </c>
      <c r="FK175" s="104">
        <f t="shared" si="995"/>
        <v>7.2832158794156765</v>
      </c>
      <c r="FL175" s="104">
        <f t="shared" si="995"/>
        <v>7.2167963428099773</v>
      </c>
      <c r="FM175" s="104">
        <f t="shared" si="995"/>
        <v>9.2594591403397182</v>
      </c>
      <c r="FN175" s="122">
        <f t="shared" si="995"/>
        <v>17.610283766816238</v>
      </c>
      <c r="FP175" s="189">
        <f t="shared" si="996"/>
        <v>0.19</v>
      </c>
      <c r="FQ175" s="173">
        <f t="shared" si="996"/>
        <v>0</v>
      </c>
      <c r="FR175" s="173">
        <f t="shared" si="996"/>
        <v>0.54285714285714282</v>
      </c>
      <c r="FS175" s="159" t="str">
        <f t="shared" si="996"/>
        <v>JP</v>
      </c>
      <c r="FT175" s="104">
        <f t="shared" si="997"/>
        <v>1.0901689344000001</v>
      </c>
      <c r="FU175" s="104">
        <f t="shared" si="997"/>
        <v>1.0728646656</v>
      </c>
      <c r="FV175" s="104">
        <f t="shared" si="997"/>
        <v>0.98288246784000011</v>
      </c>
      <c r="FW175" s="104">
        <f t="shared" si="997"/>
        <v>1.5082833292800002</v>
      </c>
      <c r="FX175" s="104">
        <f t="shared" si="997"/>
        <v>1.0140301516799999</v>
      </c>
      <c r="FY175" s="104">
        <f t="shared" si="997"/>
        <v>0.97249990656000007</v>
      </c>
      <c r="FZ175" s="104">
        <f t="shared" si="997"/>
        <v>3.1409625584575633</v>
      </c>
      <c r="GA175" s="104">
        <f t="shared" si="997"/>
        <v>6.5457780091690072</v>
      </c>
      <c r="GB175" s="104">
        <f t="shared" si="997"/>
        <v>2.01421688832</v>
      </c>
      <c r="GC175" s="104">
        <f t="shared" si="997"/>
        <v>1.98306920448</v>
      </c>
      <c r="GD175" s="104">
        <f t="shared" si="997"/>
        <v>1.8169482240000001</v>
      </c>
      <c r="GE175" s="104">
        <f t="shared" si="997"/>
        <v>0.70386555366400005</v>
      </c>
      <c r="GF175" s="104">
        <f t="shared" si="997"/>
        <v>1.8757827379200003</v>
      </c>
      <c r="GG175" s="104">
        <f t="shared" si="997"/>
        <v>1.7961831014400003</v>
      </c>
      <c r="GH175" s="104">
        <f t="shared" si="997"/>
        <v>4.4085124282306474</v>
      </c>
      <c r="GI175" s="122">
        <f t="shared" si="997"/>
        <v>6.284468059513328</v>
      </c>
      <c r="GK175" s="189" t="str">
        <f t="shared" si="977"/>
        <v>-</v>
      </c>
      <c r="GL175" s="173">
        <f t="shared" si="977"/>
        <v>0</v>
      </c>
      <c r="GM175" s="173">
        <f t="shared" si="977"/>
        <v>0.21586482798306408</v>
      </c>
      <c r="GN175" s="159" t="str">
        <f>GN167</f>
        <v>JP</v>
      </c>
      <c r="GO175" s="104">
        <f t="shared" si="1002"/>
        <v>3.4155398308328642</v>
      </c>
      <c r="GP175" s="104">
        <f t="shared" si="998"/>
        <v>3.4341025473047813</v>
      </c>
      <c r="GQ175" s="104">
        <f t="shared" si="998"/>
        <v>3.3227262484732747</v>
      </c>
      <c r="GR175" s="104">
        <f t="shared" si="998"/>
        <v>0.24147000343886327</v>
      </c>
      <c r="GS175" s="104">
        <f t="shared" si="998"/>
        <v>3.3598516814171107</v>
      </c>
      <c r="GT175" s="104">
        <f t="shared" si="998"/>
        <v>3.3227262484732747</v>
      </c>
      <c r="GU175" s="104">
        <f t="shared" si="998"/>
        <v>4.9813842943718418</v>
      </c>
      <c r="GV175" s="104">
        <f t="shared" si="998"/>
        <v>4.7456840286369673</v>
      </c>
      <c r="GW175" s="104">
        <f t="shared" si="998"/>
        <v>5.049058880361625</v>
      </c>
      <c r="GX175" s="104">
        <f t="shared" si="998"/>
        <v>5.0676215968335425</v>
      </c>
      <c r="GY175" s="104">
        <f t="shared" si="998"/>
        <v>4.9376825815301189</v>
      </c>
      <c r="GZ175" s="104">
        <f t="shared" si="998"/>
        <v>0.86239286942451154</v>
      </c>
      <c r="HA175" s="104">
        <f t="shared" si="998"/>
        <v>4.9933707309458724</v>
      </c>
      <c r="HB175" s="104">
        <f t="shared" si="998"/>
        <v>4.9191198650582004</v>
      </c>
      <c r="HC175" s="104">
        <f t="shared" si="998"/>
        <v>7.0617821210183642</v>
      </c>
      <c r="HD175" s="122">
        <f t="shared" si="998"/>
        <v>6.2248400848053773</v>
      </c>
      <c r="HF175" s="189" t="str">
        <f t="shared" si="980"/>
        <v>-</v>
      </c>
      <c r="HG175" s="173">
        <f t="shared" si="980"/>
        <v>0</v>
      </c>
      <c r="HH175" s="173">
        <f t="shared" si="980"/>
        <v>0</v>
      </c>
      <c r="HI175" s="159" t="str">
        <f>HI167</f>
        <v>JP</v>
      </c>
      <c r="HJ175" s="104">
        <f t="shared" si="1003"/>
        <v>0.25702118000000002</v>
      </c>
      <c r="HK175" s="104">
        <f t="shared" si="999"/>
        <v>0.25364144</v>
      </c>
      <c r="HL175" s="104">
        <f t="shared" si="999"/>
        <v>0.26056185999999998</v>
      </c>
      <c r="HM175" s="104">
        <f t="shared" si="999"/>
        <v>0.2373865</v>
      </c>
      <c r="HN175" s="104">
        <f t="shared" si="999"/>
        <v>0.25702118000000002</v>
      </c>
      <c r="HO175" s="104">
        <f t="shared" si="999"/>
        <v>0.26072279999999998</v>
      </c>
      <c r="HP175" s="104">
        <f t="shared" si="999"/>
        <v>0.54328978191211597</v>
      </c>
      <c r="HQ175" s="104">
        <f t="shared" si="999"/>
        <v>0.53431718182617605</v>
      </c>
      <c r="HR175" s="104">
        <f t="shared" si="999"/>
        <v>0.42037527999999991</v>
      </c>
      <c r="HS175" s="104">
        <f t="shared" si="999"/>
        <v>0.42021433999999991</v>
      </c>
      <c r="HT175" s="104">
        <f t="shared" si="999"/>
        <v>0.4272957</v>
      </c>
      <c r="HU175" s="104">
        <f t="shared" si="999"/>
        <v>0.2373865</v>
      </c>
      <c r="HV175" s="104">
        <f t="shared" si="999"/>
        <v>0.42037527999999991</v>
      </c>
      <c r="HW175" s="104">
        <f t="shared" si="999"/>
        <v>0.4272957</v>
      </c>
      <c r="HX175" s="104">
        <f t="shared" si="999"/>
        <v>0.65776804652412457</v>
      </c>
      <c r="HY175" s="122">
        <f t="shared" si="999"/>
        <v>0.62611278035075324</v>
      </c>
      <c r="IA175" s="189" t="str">
        <f t="shared" si="983"/>
        <v>-</v>
      </c>
      <c r="IB175" s="173">
        <f t="shared" si="983"/>
        <v>0</v>
      </c>
      <c r="IC175" s="173">
        <f t="shared" si="983"/>
        <v>0</v>
      </c>
      <c r="ID175" s="159" t="str">
        <f>ID167</f>
        <v>JP</v>
      </c>
      <c r="IE175" s="104">
        <f t="shared" si="1004"/>
        <v>0.17928716</v>
      </c>
      <c r="IF175" s="104">
        <f t="shared" si="1000"/>
        <v>0.18057467999999999</v>
      </c>
      <c r="IG175" s="104">
        <f t="shared" si="1000"/>
        <v>0.17429801999999997</v>
      </c>
      <c r="IH175" s="104">
        <f t="shared" si="1000"/>
        <v>0</v>
      </c>
      <c r="II175" s="104">
        <f t="shared" si="1000"/>
        <v>0.17735588000000002</v>
      </c>
      <c r="IJ175" s="104">
        <f t="shared" si="1000"/>
        <v>0.17284955999999999</v>
      </c>
      <c r="IK175" s="104">
        <f t="shared" si="1000"/>
        <v>0.22998325999999999</v>
      </c>
      <c r="IL175" s="104">
        <f t="shared" si="1000"/>
        <v>0.25704428136870616</v>
      </c>
      <c r="IM175" s="104">
        <f t="shared" si="1000"/>
        <v>0.29806087999999997</v>
      </c>
      <c r="IN175" s="104">
        <f t="shared" si="1000"/>
        <v>0.30144061999999999</v>
      </c>
      <c r="IO175" s="104">
        <f t="shared" si="1000"/>
        <v>0.28776071999999997</v>
      </c>
      <c r="IP175" s="104">
        <f t="shared" si="1000"/>
        <v>0</v>
      </c>
      <c r="IQ175" s="104">
        <f t="shared" si="1000"/>
        <v>0.29484208000000001</v>
      </c>
      <c r="IR175" s="104">
        <f t="shared" si="1000"/>
        <v>0.2848638</v>
      </c>
      <c r="IS175" s="104">
        <f t="shared" si="1000"/>
        <v>0.40154529999999999</v>
      </c>
      <c r="IT175" s="104">
        <f t="shared" si="1000"/>
        <v>0.39523012862369061</v>
      </c>
    </row>
    <row r="176" spans="4:254" x14ac:dyDescent="0.2">
      <c r="D176" s="190">
        <f t="shared" si="957"/>
        <v>0.1</v>
      </c>
      <c r="E176" s="183">
        <f t="shared" si="957"/>
        <v>0</v>
      </c>
      <c r="F176" s="183">
        <f t="shared" si="957"/>
        <v>0.17241379310344829</v>
      </c>
      <c r="G176" s="181" t="str">
        <f t="shared" si="957"/>
        <v>RER</v>
      </c>
      <c r="H176" s="128">
        <f t="shared" si="958"/>
        <v>450.30761358163113</v>
      </c>
      <c r="I176" s="128">
        <f t="shared" si="958"/>
        <v>415.02823767459574</v>
      </c>
      <c r="J176" s="128">
        <f t="shared" si="958"/>
        <v>413.18782818484055</v>
      </c>
      <c r="K176" s="128">
        <f t="shared" si="958"/>
        <v>613.08135415047491</v>
      </c>
      <c r="L176" s="128">
        <f t="shared" si="958"/>
        <v>399.66378966694975</v>
      </c>
      <c r="M176" s="128">
        <f t="shared" si="958"/>
        <v>403.49591122574446</v>
      </c>
      <c r="N176" s="128">
        <f t="shared" si="958"/>
        <v>322.52920778456735</v>
      </c>
      <c r="O176" s="128">
        <f t="shared" si="958"/>
        <v>282.65399429328255</v>
      </c>
      <c r="P176" s="128">
        <f t="shared" si="958"/>
        <v>883.36958375318443</v>
      </c>
      <c r="Q176" s="128">
        <f t="shared" si="958"/>
        <v>813.86929215680061</v>
      </c>
      <c r="R176" s="128">
        <f t="shared" si="958"/>
        <v>810.65597621936831</v>
      </c>
      <c r="S176" s="128">
        <f t="shared" si="958"/>
        <v>1194.1170732658873</v>
      </c>
      <c r="T176" s="128">
        <f t="shared" si="958"/>
        <v>783.81095163056762</v>
      </c>
      <c r="U176" s="128">
        <f t="shared" si="958"/>
        <v>791.52475182485011</v>
      </c>
      <c r="V176" s="128">
        <f t="shared" si="958"/>
        <v>595.50124937043074</v>
      </c>
      <c r="W176" s="129">
        <f t="shared" si="958"/>
        <v>359.26684285929758</v>
      </c>
      <c r="Y176" s="224">
        <f t="shared" si="986"/>
        <v>0</v>
      </c>
      <c r="Z176" s="225">
        <f t="shared" si="986"/>
        <v>0</v>
      </c>
      <c r="AA176" s="225">
        <f t="shared" si="986"/>
        <v>0</v>
      </c>
      <c r="AB176" s="181" t="str">
        <f t="shared" si="987"/>
        <v>RER</v>
      </c>
      <c r="AC176" s="128">
        <f t="shared" si="960"/>
        <v>314.20151451429842</v>
      </c>
      <c r="AD176" s="128">
        <f t="shared" si="960"/>
        <v>321.53771609767182</v>
      </c>
      <c r="AE176" s="128">
        <f t="shared" si="960"/>
        <v>313.68927853573672</v>
      </c>
      <c r="AF176" s="128">
        <f t="shared" si="960"/>
        <v>373.50817856984389</v>
      </c>
      <c r="AG176" s="128">
        <f t="shared" si="960"/>
        <v>318.58095670772065</v>
      </c>
      <c r="AH176" s="128">
        <f t="shared" si="960"/>
        <v>313.23142377407714</v>
      </c>
      <c r="AI176" s="128">
        <f t="shared" si="960"/>
        <v>250.08393861068689</v>
      </c>
      <c r="AJ176" s="128">
        <f t="shared" si="960"/>
        <v>484.33124799360172</v>
      </c>
      <c r="AK176" s="128">
        <f t="shared" si="960"/>
        <v>603.12453433313772</v>
      </c>
      <c r="AL176" s="128">
        <f t="shared" si="960"/>
        <v>617.53292546298871</v>
      </c>
      <c r="AM176" s="128">
        <f t="shared" si="960"/>
        <v>602.54563750805073</v>
      </c>
      <c r="AN176" s="128">
        <f t="shared" si="960"/>
        <v>198.42980964683588</v>
      </c>
      <c r="AO176" s="128">
        <f t="shared" si="960"/>
        <v>612.04480813788496</v>
      </c>
      <c r="AP176" s="128">
        <f t="shared" si="960"/>
        <v>601.56414425460821</v>
      </c>
      <c r="AQ176" s="128">
        <f t="shared" si="960"/>
        <v>387.01409295509251</v>
      </c>
      <c r="AR176" s="129">
        <f t="shared" si="960"/>
        <v>559.1909373324437</v>
      </c>
      <c r="AT176" s="224">
        <f t="shared" si="988"/>
        <v>0.17</v>
      </c>
      <c r="AU176" s="225">
        <f t="shared" si="988"/>
        <v>0</v>
      </c>
      <c r="AV176" s="225">
        <f t="shared" si="988"/>
        <v>0.48571428571428577</v>
      </c>
      <c r="AW176" s="181" t="str">
        <f t="shared" si="989"/>
        <v>RER</v>
      </c>
      <c r="AX176" s="128">
        <f t="shared" si="962"/>
        <v>102.35948407217506</v>
      </c>
      <c r="AY176" s="128">
        <f t="shared" si="962"/>
        <v>101.04380946970493</v>
      </c>
      <c r="AZ176" s="128">
        <f t="shared" si="962"/>
        <v>97.886190423776668</v>
      </c>
      <c r="BA176" s="128">
        <f t="shared" si="962"/>
        <v>171.89288681272075</v>
      </c>
      <c r="BB176" s="128">
        <f t="shared" si="962"/>
        <v>98.149325344270693</v>
      </c>
      <c r="BC176" s="128">
        <f t="shared" si="962"/>
        <v>97.359920582788618</v>
      </c>
      <c r="BD176" s="128">
        <f t="shared" si="962"/>
        <v>332.03949176666816</v>
      </c>
      <c r="BE176" s="128">
        <f t="shared" si="962"/>
        <v>357.78787767020401</v>
      </c>
      <c r="BF176" s="128">
        <f t="shared" si="962"/>
        <v>199.45626973446971</v>
      </c>
      <c r="BG176" s="128">
        <f t="shared" si="962"/>
        <v>196.82492052952946</v>
      </c>
      <c r="BH176" s="128">
        <f t="shared" si="962"/>
        <v>190.77281735816692</v>
      </c>
      <c r="BI176" s="128">
        <f t="shared" si="962"/>
        <v>331.0292119589916</v>
      </c>
      <c r="BJ176" s="128">
        <f t="shared" si="962"/>
        <v>191.29908719915497</v>
      </c>
      <c r="BK176" s="128">
        <f t="shared" si="962"/>
        <v>189.45714275569676</v>
      </c>
      <c r="BL176" s="128">
        <f t="shared" si="962"/>
        <v>638.54902616130357</v>
      </c>
      <c r="BM176" s="129">
        <f t="shared" si="962"/>
        <v>542.01955755168933</v>
      </c>
      <c r="BO176" s="224">
        <f t="shared" si="990"/>
        <v>0.02</v>
      </c>
      <c r="BP176" s="225">
        <f t="shared" si="990"/>
        <v>0</v>
      </c>
      <c r="BQ176" s="225">
        <f t="shared" si="990"/>
        <v>3.5087719298245612E-2</v>
      </c>
      <c r="BR176" s="181" t="str">
        <f t="shared" si="991"/>
        <v>RER</v>
      </c>
      <c r="BS176" s="128">
        <f t="shared" si="964"/>
        <v>8.1259352635060598</v>
      </c>
      <c r="BT176" s="128">
        <f t="shared" si="964"/>
        <v>9.7869744491245818</v>
      </c>
      <c r="BU176" s="128">
        <f t="shared" si="964"/>
        <v>7.2970602639498852</v>
      </c>
      <c r="BV176" s="128">
        <f t="shared" si="964"/>
        <v>12.607040729856621</v>
      </c>
      <c r="BW176" s="128">
        <f t="shared" si="964"/>
        <v>9.2261681498216941</v>
      </c>
      <c r="BX176" s="128">
        <f t="shared" si="964"/>
        <v>7.2082522282831514</v>
      </c>
      <c r="BY176" s="128">
        <f t="shared" si="964"/>
        <v>52.253475839522856</v>
      </c>
      <c r="BZ176" s="128">
        <f t="shared" si="964"/>
        <v>73.029075437741071</v>
      </c>
      <c r="CA176" s="128">
        <f t="shared" si="964"/>
        <v>15.452598206011519</v>
      </c>
      <c r="CB176" s="128">
        <f t="shared" si="964"/>
        <v>18.61515103169906</v>
      </c>
      <c r="CC176" s="128">
        <f t="shared" si="964"/>
        <v>13.883656242565904</v>
      </c>
      <c r="CD176" s="128">
        <f t="shared" si="964"/>
        <v>21.011734549761034</v>
      </c>
      <c r="CE176" s="128">
        <f t="shared" si="964"/>
        <v>17.547810010445179</v>
      </c>
      <c r="CF176" s="128">
        <f t="shared" si="964"/>
        <v>13.706040171232441</v>
      </c>
      <c r="CG176" s="128">
        <f t="shared" si="964"/>
        <v>73.414475822852495</v>
      </c>
      <c r="CH176" s="129">
        <f t="shared" si="964"/>
        <v>95.791104801322589</v>
      </c>
      <c r="CJ176" s="222">
        <f t="shared" si="955"/>
        <v>3.4729362908164099E-2</v>
      </c>
      <c r="CK176" s="223">
        <f t="shared" si="955"/>
        <v>3.8314384006804557E-2</v>
      </c>
      <c r="CL176" s="223">
        <f t="shared" si="955"/>
        <v>3.4729362908164099E-2</v>
      </c>
      <c r="CM176" s="159" t="str">
        <f t="shared" si="955"/>
        <v>TN, US</v>
      </c>
      <c r="CN176" s="104" t="e">
        <f t="shared" ca="1" si="956"/>
        <v>#NAME?</v>
      </c>
      <c r="CO176" s="104" t="e">
        <f t="shared" ca="1" si="956"/>
        <v>#NAME?</v>
      </c>
      <c r="CP176" s="104" t="e">
        <f t="shared" ca="1" si="956"/>
        <v>#NAME?</v>
      </c>
      <c r="CQ176" s="104" t="e">
        <f t="shared" ca="1" si="956"/>
        <v>#NAME?</v>
      </c>
      <c r="CR176" s="104" t="e">
        <f t="shared" ca="1" si="956"/>
        <v>#NAME?</v>
      </c>
      <c r="CS176" s="104" t="e">
        <f t="shared" ca="1" si="956"/>
        <v>#NAME?</v>
      </c>
      <c r="CT176" s="104" t="e">
        <f t="shared" ca="1" si="956"/>
        <v>#NAME?</v>
      </c>
      <c r="CU176" s="104" t="e">
        <f t="shared" ca="1" si="956"/>
        <v>#NAME?</v>
      </c>
      <c r="CV176" s="104" t="e">
        <f t="shared" ca="1" si="956"/>
        <v>#NAME?</v>
      </c>
      <c r="CW176" s="104" t="e">
        <f t="shared" ca="1" si="956"/>
        <v>#NAME?</v>
      </c>
      <c r="CX176" s="104" t="e">
        <f t="shared" ca="1" si="956"/>
        <v>#NAME?</v>
      </c>
      <c r="CY176" s="104" t="e">
        <f t="shared" ca="1" si="956"/>
        <v>#NAME?</v>
      </c>
      <c r="CZ176" s="104" t="e">
        <f t="shared" ca="1" si="956"/>
        <v>#NAME?</v>
      </c>
      <c r="DA176" s="104" t="e">
        <f t="shared" ca="1" si="956"/>
        <v>#NAME?</v>
      </c>
      <c r="DB176" s="104" t="e">
        <f t="shared" ca="1" si="956"/>
        <v>#NAME?</v>
      </c>
      <c r="DC176" s="122" t="e">
        <f t="shared" ca="1" si="956"/>
        <v>#NAME?</v>
      </c>
      <c r="DE176" s="189">
        <f t="shared" si="992"/>
        <v>0.15</v>
      </c>
      <c r="DF176" s="173">
        <f t="shared" si="992"/>
        <v>0</v>
      </c>
      <c r="DG176" s="173">
        <f t="shared" si="992"/>
        <v>0.25862068965517243</v>
      </c>
      <c r="DH176" s="159" t="str">
        <f t="shared" si="992"/>
        <v>KR</v>
      </c>
      <c r="DI176" s="104">
        <f t="shared" si="993"/>
        <v>0.45365767199999996</v>
      </c>
      <c r="DJ176" s="104">
        <f t="shared" si="993"/>
        <v>0.44740032479999986</v>
      </c>
      <c r="DK176" s="104">
        <f t="shared" si="993"/>
        <v>0.40829190479999994</v>
      </c>
      <c r="DL176" s="104">
        <f t="shared" si="993"/>
        <v>0.65829247964999993</v>
      </c>
      <c r="DM176" s="104">
        <f t="shared" si="993"/>
        <v>0.42237093600000003</v>
      </c>
      <c r="DN176" s="104">
        <f t="shared" si="993"/>
        <v>0.40359889440000002</v>
      </c>
      <c r="DO176" s="104">
        <f t="shared" si="993"/>
        <v>1.70659096250225</v>
      </c>
      <c r="DP176" s="104">
        <f t="shared" si="993"/>
        <v>3.5620322486680727</v>
      </c>
      <c r="DQ176" s="104">
        <f t="shared" si="993"/>
        <v>0.85256355600000011</v>
      </c>
      <c r="DR176" s="104">
        <f t="shared" si="993"/>
        <v>0.83848452480000002</v>
      </c>
      <c r="DS176" s="104">
        <f t="shared" si="993"/>
        <v>0.76652503199999988</v>
      </c>
      <c r="DT176" s="104">
        <f t="shared" si="993"/>
        <v>1.0971541327499996</v>
      </c>
      <c r="DU176" s="104">
        <f t="shared" si="993"/>
        <v>0.79155442079999994</v>
      </c>
      <c r="DV176" s="104">
        <f t="shared" si="993"/>
        <v>0.75713901120000004</v>
      </c>
      <c r="DW176" s="104">
        <f t="shared" si="993"/>
        <v>2.3940526363767747</v>
      </c>
      <c r="DX176" s="122">
        <f t="shared" si="993"/>
        <v>3.4203442056726217</v>
      </c>
      <c r="DZ176" s="189" t="str">
        <f t="shared" si="968"/>
        <v>-</v>
      </c>
      <c r="EA176" s="173">
        <f t="shared" si="968"/>
        <v>0</v>
      </c>
      <c r="EB176" s="173">
        <f t="shared" si="968"/>
        <v>2.6977917967250645E-2</v>
      </c>
      <c r="EC176" s="159" t="str">
        <f>EC168</f>
        <v>KR</v>
      </c>
      <c r="ED176" s="104">
        <f t="shared" si="994"/>
        <v>2.6865564275329619</v>
      </c>
      <c r="EE176" s="104">
        <f t="shared" si="994"/>
        <v>2.7110665047109244</v>
      </c>
      <c r="EF176" s="104">
        <f t="shared" si="994"/>
        <v>2.6147028251013409</v>
      </c>
      <c r="EG176" s="104">
        <f t="shared" si="994"/>
        <v>0.94844730264876365</v>
      </c>
      <c r="EH176" s="104">
        <f t="shared" si="994"/>
        <v>2.6724195675738374</v>
      </c>
      <c r="EI176" s="104">
        <f t="shared" si="994"/>
        <v>2.5929013155597489</v>
      </c>
      <c r="EJ176" s="104">
        <f t="shared" si="994"/>
        <v>4.9335147227870522</v>
      </c>
      <c r="EK176" s="104">
        <f t="shared" si="994"/>
        <v>7.1291202547048114</v>
      </c>
      <c r="EL176" s="104">
        <f t="shared" si="994"/>
        <v>4.2240379815059841</v>
      </c>
      <c r="EM176" s="104">
        <f t="shared" si="994"/>
        <v>4.2301818100031676</v>
      </c>
      <c r="EN176" s="104">
        <f t="shared" si="994"/>
        <v>4.0858198461543536</v>
      </c>
      <c r="EO176" s="104">
        <f t="shared" si="994"/>
        <v>1.7189346159277712</v>
      </c>
      <c r="EP176" s="104">
        <f t="shared" si="994"/>
        <v>4.1527268707507119</v>
      </c>
      <c r="EQ176" s="104">
        <f t="shared" si="994"/>
        <v>4.0463837485393528</v>
      </c>
      <c r="ER176" s="104">
        <f t="shared" si="994"/>
        <v>7.9207047132514621</v>
      </c>
      <c r="ES176" s="122">
        <f t="shared" si="994"/>
        <v>10.430357411538328</v>
      </c>
      <c r="EU176" s="189" t="str">
        <f t="shared" si="971"/>
        <v>-</v>
      </c>
      <c r="EV176" s="173">
        <f t="shared" si="971"/>
        <v>0</v>
      </c>
      <c r="EW176" s="173">
        <f t="shared" si="971"/>
        <v>1.4753449048443543E-2</v>
      </c>
      <c r="EX176" s="159" t="str">
        <f>EX168</f>
        <v>KR</v>
      </c>
      <c r="EY176" s="104">
        <f t="shared" si="1001"/>
        <v>5.4026683342707837</v>
      </c>
      <c r="EZ176" s="104">
        <f t="shared" si="995"/>
        <v>5.4104807670878872</v>
      </c>
      <c r="FA176" s="104">
        <f t="shared" si="995"/>
        <v>5.3074563067268405</v>
      </c>
      <c r="FB176" s="104">
        <f t="shared" si="995"/>
        <v>1.6416941974631831</v>
      </c>
      <c r="FC176" s="104">
        <f t="shared" si="995"/>
        <v>5.3401737266935871</v>
      </c>
      <c r="FD176" s="104">
        <f t="shared" si="995"/>
        <v>5.3093931297909736</v>
      </c>
      <c r="FE176" s="104">
        <f t="shared" si="995"/>
        <v>6.5534598564800417</v>
      </c>
      <c r="FF176" s="104">
        <f t="shared" si="995"/>
        <v>15.606249996937745</v>
      </c>
      <c r="FG176" s="104">
        <f t="shared" si="995"/>
        <v>7.3734115677173406</v>
      </c>
      <c r="FH176" s="104">
        <f t="shared" si="995"/>
        <v>7.3943174825771978</v>
      </c>
      <c r="FI176" s="104">
        <f t="shared" si="995"/>
        <v>7.2230156607672216</v>
      </c>
      <c r="FJ176" s="104">
        <f t="shared" si="995"/>
        <v>3.0391970764845606</v>
      </c>
      <c r="FK176" s="104">
        <f t="shared" si="995"/>
        <v>7.2832158794156765</v>
      </c>
      <c r="FL176" s="104">
        <f t="shared" si="995"/>
        <v>7.2167963428099773</v>
      </c>
      <c r="FM176" s="104">
        <f t="shared" si="995"/>
        <v>9.2594591403397182</v>
      </c>
      <c r="FN176" s="122">
        <f t="shared" si="995"/>
        <v>17.610283766816238</v>
      </c>
      <c r="FP176" s="189">
        <f t="shared" si="996"/>
        <v>0.06</v>
      </c>
      <c r="FQ176" s="173">
        <f t="shared" si="996"/>
        <v>0</v>
      </c>
      <c r="FR176" s="173">
        <f t="shared" si="996"/>
        <v>0.1714285714285714</v>
      </c>
      <c r="FS176" s="159" t="str">
        <f t="shared" si="996"/>
        <v>KR</v>
      </c>
      <c r="FT176" s="104">
        <f t="shared" si="997"/>
        <v>1.0901689344000001</v>
      </c>
      <c r="FU176" s="104">
        <f t="shared" si="997"/>
        <v>1.0728646656</v>
      </c>
      <c r="FV176" s="104">
        <f t="shared" si="997"/>
        <v>0.98288246784000011</v>
      </c>
      <c r="FW176" s="104">
        <f t="shared" si="997"/>
        <v>1.5082833292800002</v>
      </c>
      <c r="FX176" s="104">
        <f t="shared" si="997"/>
        <v>1.0140301516799999</v>
      </c>
      <c r="FY176" s="104">
        <f t="shared" si="997"/>
        <v>0.97249990656000007</v>
      </c>
      <c r="FZ176" s="104">
        <f t="shared" si="997"/>
        <v>3.1409625584575633</v>
      </c>
      <c r="GA176" s="104">
        <f t="shared" si="997"/>
        <v>6.5457780091690072</v>
      </c>
      <c r="GB176" s="104">
        <f t="shared" si="997"/>
        <v>2.01421688832</v>
      </c>
      <c r="GC176" s="104">
        <f t="shared" si="997"/>
        <v>1.98306920448</v>
      </c>
      <c r="GD176" s="104">
        <f t="shared" si="997"/>
        <v>1.8169482240000001</v>
      </c>
      <c r="GE176" s="104">
        <f t="shared" si="997"/>
        <v>0.70386555366400005</v>
      </c>
      <c r="GF176" s="104">
        <f t="shared" si="997"/>
        <v>1.8757827379200003</v>
      </c>
      <c r="GG176" s="104">
        <f t="shared" si="997"/>
        <v>1.7961831014400003</v>
      </c>
      <c r="GH176" s="104">
        <f t="shared" si="997"/>
        <v>4.4085124282306474</v>
      </c>
      <c r="GI176" s="122">
        <f t="shared" si="997"/>
        <v>6.284468059513328</v>
      </c>
      <c r="GK176" s="189" t="str">
        <f t="shared" si="977"/>
        <v>-</v>
      </c>
      <c r="GL176" s="173">
        <f t="shared" si="977"/>
        <v>0</v>
      </c>
      <c r="GM176" s="173">
        <f t="shared" si="977"/>
        <v>2.6977917967250645E-2</v>
      </c>
      <c r="GN176" s="159" t="str">
        <f>GN168</f>
        <v>KR</v>
      </c>
      <c r="GO176" s="104">
        <f t="shared" si="1002"/>
        <v>3.4155398308328642</v>
      </c>
      <c r="GP176" s="104">
        <f t="shared" si="998"/>
        <v>3.4341025473047813</v>
      </c>
      <c r="GQ176" s="104">
        <f t="shared" si="998"/>
        <v>3.3227262484732747</v>
      </c>
      <c r="GR176" s="104">
        <f t="shared" si="998"/>
        <v>0.24147000343886327</v>
      </c>
      <c r="GS176" s="104">
        <f t="shared" si="998"/>
        <v>3.3598516814171107</v>
      </c>
      <c r="GT176" s="104">
        <f t="shared" si="998"/>
        <v>3.3227262484732747</v>
      </c>
      <c r="GU176" s="104">
        <f t="shared" si="998"/>
        <v>4.9813842943718418</v>
      </c>
      <c r="GV176" s="104">
        <f t="shared" si="998"/>
        <v>4.7456840286369673</v>
      </c>
      <c r="GW176" s="104">
        <f t="shared" si="998"/>
        <v>5.049058880361625</v>
      </c>
      <c r="GX176" s="104">
        <f t="shared" si="998"/>
        <v>5.0676215968335425</v>
      </c>
      <c r="GY176" s="104">
        <f t="shared" si="998"/>
        <v>4.9376825815301189</v>
      </c>
      <c r="GZ176" s="104">
        <f t="shared" si="998"/>
        <v>0.86239286942451154</v>
      </c>
      <c r="HA176" s="104">
        <f t="shared" si="998"/>
        <v>4.9933707309458724</v>
      </c>
      <c r="HB176" s="104">
        <f t="shared" si="998"/>
        <v>4.9191198650582004</v>
      </c>
      <c r="HC176" s="104">
        <f t="shared" si="998"/>
        <v>7.0617821210183642</v>
      </c>
      <c r="HD176" s="122">
        <f t="shared" si="998"/>
        <v>6.2248400848053773</v>
      </c>
      <c r="HF176" s="189" t="str">
        <f t="shared" si="980"/>
        <v>-</v>
      </c>
      <c r="HG176" s="173">
        <f t="shared" si="980"/>
        <v>0</v>
      </c>
      <c r="HH176" s="173">
        <f t="shared" si="980"/>
        <v>1.4753449048443543E-2</v>
      </c>
      <c r="HI176" s="159" t="str">
        <f>HI168</f>
        <v>KR</v>
      </c>
      <c r="HJ176" s="104">
        <f t="shared" si="1003"/>
        <v>0.25702118000000002</v>
      </c>
      <c r="HK176" s="104">
        <f t="shared" si="999"/>
        <v>0.25364144</v>
      </c>
      <c r="HL176" s="104">
        <f t="shared" si="999"/>
        <v>0.26056185999999998</v>
      </c>
      <c r="HM176" s="104">
        <f t="shared" si="999"/>
        <v>0.2373865</v>
      </c>
      <c r="HN176" s="104">
        <f t="shared" si="999"/>
        <v>0.25702118000000002</v>
      </c>
      <c r="HO176" s="104">
        <f t="shared" si="999"/>
        <v>0.26072279999999998</v>
      </c>
      <c r="HP176" s="104">
        <f t="shared" si="999"/>
        <v>0.54328978191211597</v>
      </c>
      <c r="HQ176" s="104">
        <f t="shared" si="999"/>
        <v>0.53431718182617605</v>
      </c>
      <c r="HR176" s="104">
        <f t="shared" si="999"/>
        <v>0.42037527999999991</v>
      </c>
      <c r="HS176" s="104">
        <f t="shared" si="999"/>
        <v>0.42021433999999991</v>
      </c>
      <c r="HT176" s="104">
        <f t="shared" si="999"/>
        <v>0.4272957</v>
      </c>
      <c r="HU176" s="104">
        <f t="shared" si="999"/>
        <v>0.2373865</v>
      </c>
      <c r="HV176" s="104">
        <f t="shared" si="999"/>
        <v>0.42037527999999991</v>
      </c>
      <c r="HW176" s="104">
        <f t="shared" si="999"/>
        <v>0.4272957</v>
      </c>
      <c r="HX176" s="104">
        <f t="shared" si="999"/>
        <v>0.65776804652412457</v>
      </c>
      <c r="HY176" s="122">
        <f t="shared" si="999"/>
        <v>0.62611278035075324</v>
      </c>
      <c r="IA176" s="189" t="str">
        <f t="shared" si="983"/>
        <v>-</v>
      </c>
      <c r="IB176" s="173">
        <f t="shared" si="983"/>
        <v>0</v>
      </c>
      <c r="IC176" s="173">
        <f t="shared" si="983"/>
        <v>1.4753449048443543E-2</v>
      </c>
      <c r="ID176" s="159" t="str">
        <f>ID168</f>
        <v>KR</v>
      </c>
      <c r="IE176" s="104">
        <f t="shared" si="1004"/>
        <v>0.17928716</v>
      </c>
      <c r="IF176" s="104">
        <f t="shared" si="1000"/>
        <v>0.18057467999999999</v>
      </c>
      <c r="IG176" s="104">
        <f t="shared" si="1000"/>
        <v>0.17429801999999997</v>
      </c>
      <c r="IH176" s="104">
        <f t="shared" si="1000"/>
        <v>0</v>
      </c>
      <c r="II176" s="104">
        <f t="shared" si="1000"/>
        <v>0.17735588000000002</v>
      </c>
      <c r="IJ176" s="104">
        <f t="shared" si="1000"/>
        <v>0.17284955999999999</v>
      </c>
      <c r="IK176" s="104">
        <f t="shared" si="1000"/>
        <v>0.22998325999999999</v>
      </c>
      <c r="IL176" s="104">
        <f t="shared" si="1000"/>
        <v>0.25704428136870616</v>
      </c>
      <c r="IM176" s="104">
        <f t="shared" si="1000"/>
        <v>0.29806087999999997</v>
      </c>
      <c r="IN176" s="104">
        <f t="shared" si="1000"/>
        <v>0.30144061999999999</v>
      </c>
      <c r="IO176" s="104">
        <f t="shared" si="1000"/>
        <v>0.28776071999999997</v>
      </c>
      <c r="IP176" s="104">
        <f t="shared" si="1000"/>
        <v>0</v>
      </c>
      <c r="IQ176" s="104">
        <f t="shared" si="1000"/>
        <v>0.29484208000000001</v>
      </c>
      <c r="IR176" s="104">
        <f t="shared" si="1000"/>
        <v>0.2848638</v>
      </c>
      <c r="IS176" s="104">
        <f t="shared" si="1000"/>
        <v>0.40154529999999999</v>
      </c>
      <c r="IT176" s="104">
        <f t="shared" si="1000"/>
        <v>0.39523012862369061</v>
      </c>
    </row>
    <row r="177" spans="4:254" x14ac:dyDescent="0.2">
      <c r="D177" s="173"/>
      <c r="E177" s="173"/>
      <c r="F177" s="173"/>
      <c r="G177" s="159"/>
      <c r="CJ177" s="222">
        <f t="shared" si="955"/>
        <v>0.58711020187182972</v>
      </c>
      <c r="CK177" s="223">
        <f t="shared" si="955"/>
        <v>0.64771604904798907</v>
      </c>
      <c r="CL177" s="223">
        <f t="shared" si="955"/>
        <v>0.58711020187182972</v>
      </c>
      <c r="CM177" s="159" t="str">
        <f t="shared" si="955"/>
        <v>NV, US</v>
      </c>
      <c r="CN177" s="104" t="e">
        <f t="shared" ca="1" si="956"/>
        <v>#NAME?</v>
      </c>
      <c r="CO177" s="104" t="e">
        <f t="shared" ca="1" si="956"/>
        <v>#NAME?</v>
      </c>
      <c r="CP177" s="104" t="e">
        <f t="shared" ca="1" si="956"/>
        <v>#NAME?</v>
      </c>
      <c r="CQ177" s="104" t="e">
        <f t="shared" ca="1" si="956"/>
        <v>#NAME?</v>
      </c>
      <c r="CR177" s="104" t="e">
        <f t="shared" ca="1" si="956"/>
        <v>#NAME?</v>
      </c>
      <c r="CS177" s="104" t="e">
        <f t="shared" ca="1" si="956"/>
        <v>#NAME?</v>
      </c>
      <c r="CT177" s="104" t="e">
        <f t="shared" ca="1" si="956"/>
        <v>#NAME?</v>
      </c>
      <c r="CU177" s="104" t="e">
        <f t="shared" ca="1" si="956"/>
        <v>#NAME?</v>
      </c>
      <c r="CV177" s="104" t="e">
        <f t="shared" ca="1" si="956"/>
        <v>#NAME?</v>
      </c>
      <c r="CW177" s="104" t="e">
        <f t="shared" ca="1" si="956"/>
        <v>#NAME?</v>
      </c>
      <c r="CX177" s="104" t="e">
        <f t="shared" ca="1" si="956"/>
        <v>#NAME?</v>
      </c>
      <c r="CY177" s="104" t="e">
        <f t="shared" ca="1" si="956"/>
        <v>#NAME?</v>
      </c>
      <c r="CZ177" s="104" t="e">
        <f t="shared" ca="1" si="956"/>
        <v>#NAME?</v>
      </c>
      <c r="DA177" s="104" t="e">
        <f t="shared" ca="1" si="956"/>
        <v>#NAME?</v>
      </c>
      <c r="DB177" s="104" t="e">
        <f t="shared" ca="1" si="956"/>
        <v>#NAME?</v>
      </c>
      <c r="DC177" s="122" t="e">
        <f t="shared" ca="1" si="956"/>
        <v>#NAME?</v>
      </c>
      <c r="DE177" s="190">
        <f t="shared" si="992"/>
        <v>0.1</v>
      </c>
      <c r="DF177" s="183">
        <f t="shared" si="992"/>
        <v>0</v>
      </c>
      <c r="DG177" s="183">
        <f t="shared" si="992"/>
        <v>0.17241379310344829</v>
      </c>
      <c r="DH177" s="181" t="str">
        <f t="shared" si="992"/>
        <v>RER</v>
      </c>
      <c r="DI177" s="128">
        <f t="shared" si="993"/>
        <v>0.22682883599999998</v>
      </c>
      <c r="DJ177" s="128">
        <f t="shared" si="993"/>
        <v>0.22370016239999993</v>
      </c>
      <c r="DK177" s="128">
        <f t="shared" si="993"/>
        <v>0.20414595239999997</v>
      </c>
      <c r="DL177" s="128">
        <f t="shared" si="993"/>
        <v>0.32914623982499996</v>
      </c>
      <c r="DM177" s="128">
        <f t="shared" si="993"/>
        <v>0.21118546800000002</v>
      </c>
      <c r="DN177" s="128">
        <f t="shared" si="993"/>
        <v>0.20179944720000001</v>
      </c>
      <c r="DO177" s="128">
        <f t="shared" si="993"/>
        <v>0.85329548125112498</v>
      </c>
      <c r="DP177" s="128">
        <f t="shared" si="993"/>
        <v>1.7810161243340363</v>
      </c>
      <c r="DQ177" s="128">
        <f t="shared" si="993"/>
        <v>0.42628177800000006</v>
      </c>
      <c r="DR177" s="128">
        <f t="shared" si="993"/>
        <v>0.41924226240000001</v>
      </c>
      <c r="DS177" s="128">
        <f t="shared" si="993"/>
        <v>0.38326251599999994</v>
      </c>
      <c r="DT177" s="128">
        <f t="shared" si="993"/>
        <v>0.54857706637499981</v>
      </c>
      <c r="DU177" s="128">
        <f t="shared" si="993"/>
        <v>0.39577721039999997</v>
      </c>
      <c r="DV177" s="128">
        <f t="shared" si="993"/>
        <v>0.37856950560000002</v>
      </c>
      <c r="DW177" s="128">
        <f t="shared" si="993"/>
        <v>1.1970263181883873</v>
      </c>
      <c r="DX177" s="129">
        <f t="shared" si="993"/>
        <v>1.7101721028363108</v>
      </c>
      <c r="DZ177" s="190" t="str">
        <f t="shared" si="968"/>
        <v>-</v>
      </c>
      <c r="EA177" s="183">
        <f t="shared" si="968"/>
        <v>0</v>
      </c>
      <c r="EB177" s="183">
        <f t="shared" si="968"/>
        <v>6.6590625324578406E-2</v>
      </c>
      <c r="EC177" s="181" t="str">
        <f>EC169</f>
        <v>RER</v>
      </c>
      <c r="ED177" s="128">
        <f t="shared" si="994"/>
        <v>2.6865564275329619</v>
      </c>
      <c r="EE177" s="128">
        <f t="shared" si="994"/>
        <v>2.7110665047109244</v>
      </c>
      <c r="EF177" s="128">
        <f t="shared" si="994"/>
        <v>2.6147028251013409</v>
      </c>
      <c r="EG177" s="128">
        <f t="shared" si="994"/>
        <v>0.94844730264876365</v>
      </c>
      <c r="EH177" s="128">
        <f t="shared" si="994"/>
        <v>2.6724195675738374</v>
      </c>
      <c r="EI177" s="128">
        <f t="shared" si="994"/>
        <v>2.5929013155597489</v>
      </c>
      <c r="EJ177" s="128">
        <f t="shared" si="994"/>
        <v>4.9335147227870522</v>
      </c>
      <c r="EK177" s="128">
        <f t="shared" si="994"/>
        <v>7.1291202547048114</v>
      </c>
      <c r="EL177" s="128">
        <f t="shared" si="994"/>
        <v>4.2240379815059841</v>
      </c>
      <c r="EM177" s="128">
        <f t="shared" si="994"/>
        <v>4.2301818100031676</v>
      </c>
      <c r="EN177" s="128">
        <f t="shared" si="994"/>
        <v>4.0858198461543536</v>
      </c>
      <c r="EO177" s="128">
        <f t="shared" si="994"/>
        <v>1.7189346159277712</v>
      </c>
      <c r="EP177" s="128">
        <f t="shared" si="994"/>
        <v>4.1527268707507119</v>
      </c>
      <c r="EQ177" s="128">
        <f t="shared" si="994"/>
        <v>4.0463837485393528</v>
      </c>
      <c r="ER177" s="128">
        <f t="shared" si="994"/>
        <v>7.9207047132514621</v>
      </c>
      <c r="ES177" s="129">
        <f t="shared" si="994"/>
        <v>10.430357411538328</v>
      </c>
      <c r="EU177" s="190" t="str">
        <f t="shared" si="971"/>
        <v>-</v>
      </c>
      <c r="EV177" s="183">
        <f t="shared" si="971"/>
        <v>0</v>
      </c>
      <c r="EW177" s="183">
        <f t="shared" si="971"/>
        <v>7.8815094243385508E-2</v>
      </c>
      <c r="EX177" s="181" t="str">
        <f>EX169</f>
        <v>RER</v>
      </c>
      <c r="EY177" s="128">
        <f t="shared" si="1001"/>
        <v>5.4026683342707837</v>
      </c>
      <c r="EZ177" s="128">
        <f t="shared" si="995"/>
        <v>5.4104807670878872</v>
      </c>
      <c r="FA177" s="128">
        <f t="shared" si="995"/>
        <v>5.3074563067268405</v>
      </c>
      <c r="FB177" s="128">
        <f t="shared" si="995"/>
        <v>1.6416941974631831</v>
      </c>
      <c r="FC177" s="128">
        <f t="shared" si="995"/>
        <v>5.3401737266935871</v>
      </c>
      <c r="FD177" s="128">
        <f t="shared" si="995"/>
        <v>5.3093931297909736</v>
      </c>
      <c r="FE177" s="128">
        <f t="shared" si="995"/>
        <v>6.5534598564800417</v>
      </c>
      <c r="FF177" s="128">
        <f t="shared" si="995"/>
        <v>15.606249996937745</v>
      </c>
      <c r="FG177" s="128">
        <f t="shared" si="995"/>
        <v>7.3734115677173406</v>
      </c>
      <c r="FH177" s="128">
        <f t="shared" si="995"/>
        <v>7.3943174825771978</v>
      </c>
      <c r="FI177" s="128">
        <f t="shared" si="995"/>
        <v>7.2230156607672216</v>
      </c>
      <c r="FJ177" s="128">
        <f t="shared" si="995"/>
        <v>3.0391970764845606</v>
      </c>
      <c r="FK177" s="128">
        <f t="shared" si="995"/>
        <v>7.2832158794156765</v>
      </c>
      <c r="FL177" s="128">
        <f t="shared" si="995"/>
        <v>7.2167963428099773</v>
      </c>
      <c r="FM177" s="128">
        <f t="shared" si="995"/>
        <v>9.2594591403397182</v>
      </c>
      <c r="FN177" s="129">
        <f t="shared" si="995"/>
        <v>17.610283766816238</v>
      </c>
      <c r="FP177" s="190">
        <f t="shared" si="996"/>
        <v>0</v>
      </c>
      <c r="FQ177" s="183">
        <f t="shared" si="996"/>
        <v>0</v>
      </c>
      <c r="FR177" s="183">
        <f t="shared" si="996"/>
        <v>0</v>
      </c>
      <c r="FS177" s="181" t="str">
        <f t="shared" si="996"/>
        <v>RER</v>
      </c>
      <c r="FT177" s="128">
        <f t="shared" si="997"/>
        <v>0.54508446720000003</v>
      </c>
      <c r="FU177" s="128">
        <f t="shared" si="997"/>
        <v>0.53643233280000002</v>
      </c>
      <c r="FV177" s="128">
        <f t="shared" si="997"/>
        <v>0.49144123392000005</v>
      </c>
      <c r="FW177" s="128">
        <f t="shared" si="997"/>
        <v>0.7541416646400001</v>
      </c>
      <c r="FX177" s="128">
        <f t="shared" si="997"/>
        <v>0.50701507583999994</v>
      </c>
      <c r="FY177" s="128">
        <f t="shared" si="997"/>
        <v>0.48624995328000004</v>
      </c>
      <c r="FZ177" s="128">
        <f t="shared" si="997"/>
        <v>1.5704812792287817</v>
      </c>
      <c r="GA177" s="128">
        <f t="shared" si="997"/>
        <v>3.2728890045845036</v>
      </c>
      <c r="GB177" s="128">
        <f t="shared" si="997"/>
        <v>1.00710844416</v>
      </c>
      <c r="GC177" s="128">
        <f t="shared" si="997"/>
        <v>0.99153460224000001</v>
      </c>
      <c r="GD177" s="128">
        <f t="shared" si="997"/>
        <v>0.90847411200000006</v>
      </c>
      <c r="GE177" s="128">
        <f t="shared" si="997"/>
        <v>0.35193277683200003</v>
      </c>
      <c r="GF177" s="128">
        <f t="shared" si="997"/>
        <v>0.93789136896000014</v>
      </c>
      <c r="GG177" s="128">
        <f t="shared" si="997"/>
        <v>0.89809155072000013</v>
      </c>
      <c r="GH177" s="128">
        <f t="shared" si="997"/>
        <v>2.2042562141153237</v>
      </c>
      <c r="GI177" s="129">
        <f t="shared" si="997"/>
        <v>3.142234029756664</v>
      </c>
      <c r="GK177" s="190" t="str">
        <f t="shared" si="977"/>
        <v>-</v>
      </c>
      <c r="GL177" s="183">
        <f t="shared" si="977"/>
        <v>0</v>
      </c>
      <c r="GM177" s="183">
        <f t="shared" si="977"/>
        <v>6.6590625324578406E-2</v>
      </c>
      <c r="GN177" s="181" t="str">
        <f>GN169</f>
        <v>RER</v>
      </c>
      <c r="GO177" s="128">
        <f t="shared" si="1002"/>
        <v>3.4155398308328642</v>
      </c>
      <c r="GP177" s="128">
        <f t="shared" si="998"/>
        <v>3.4341025473047813</v>
      </c>
      <c r="GQ177" s="128">
        <f t="shared" si="998"/>
        <v>3.3227262484732747</v>
      </c>
      <c r="GR177" s="128">
        <f t="shared" si="998"/>
        <v>0.24147000343886327</v>
      </c>
      <c r="GS177" s="128">
        <f t="shared" si="998"/>
        <v>3.3598516814171107</v>
      </c>
      <c r="GT177" s="128">
        <f t="shared" si="998"/>
        <v>3.3227262484732747</v>
      </c>
      <c r="GU177" s="128">
        <f t="shared" si="998"/>
        <v>4.9813842943718418</v>
      </c>
      <c r="GV177" s="128">
        <f t="shared" si="998"/>
        <v>4.7456840286369673</v>
      </c>
      <c r="GW177" s="128">
        <f t="shared" si="998"/>
        <v>5.049058880361625</v>
      </c>
      <c r="GX177" s="128">
        <f t="shared" si="998"/>
        <v>5.0676215968335425</v>
      </c>
      <c r="GY177" s="128">
        <f t="shared" si="998"/>
        <v>4.9376825815301189</v>
      </c>
      <c r="GZ177" s="128">
        <f t="shared" si="998"/>
        <v>0.86239286942451154</v>
      </c>
      <c r="HA177" s="128">
        <f t="shared" si="998"/>
        <v>4.9933707309458724</v>
      </c>
      <c r="HB177" s="128">
        <f t="shared" si="998"/>
        <v>4.9191198650582004</v>
      </c>
      <c r="HC177" s="128">
        <f t="shared" si="998"/>
        <v>7.0617821210183642</v>
      </c>
      <c r="HD177" s="129">
        <f t="shared" si="998"/>
        <v>6.2248400848053773</v>
      </c>
      <c r="HF177" s="190" t="str">
        <f t="shared" si="980"/>
        <v>-</v>
      </c>
      <c r="HG177" s="183">
        <f t="shared" si="980"/>
        <v>0</v>
      </c>
      <c r="HH177" s="183">
        <f t="shared" si="980"/>
        <v>7.8815094243385508E-2</v>
      </c>
      <c r="HI177" s="181" t="str">
        <f>HI169</f>
        <v>RER</v>
      </c>
      <c r="HJ177" s="128">
        <f t="shared" si="1003"/>
        <v>0.25702118000000002</v>
      </c>
      <c r="HK177" s="128">
        <f t="shared" si="999"/>
        <v>0.25364144</v>
      </c>
      <c r="HL177" s="128">
        <f t="shared" si="999"/>
        <v>0.26056185999999998</v>
      </c>
      <c r="HM177" s="128">
        <f t="shared" si="999"/>
        <v>0.2373865</v>
      </c>
      <c r="HN177" s="128">
        <f t="shared" si="999"/>
        <v>0.25702118000000002</v>
      </c>
      <c r="HO177" s="128">
        <f t="shared" si="999"/>
        <v>0.26072279999999998</v>
      </c>
      <c r="HP177" s="128">
        <f t="shared" si="999"/>
        <v>0.54328978191211597</v>
      </c>
      <c r="HQ177" s="128">
        <f t="shared" si="999"/>
        <v>0.53431718182617605</v>
      </c>
      <c r="HR177" s="128">
        <f t="shared" si="999"/>
        <v>0.42037527999999991</v>
      </c>
      <c r="HS177" s="128">
        <f t="shared" si="999"/>
        <v>0.42021433999999991</v>
      </c>
      <c r="HT177" s="128">
        <f t="shared" si="999"/>
        <v>0.4272957</v>
      </c>
      <c r="HU177" s="128">
        <f t="shared" si="999"/>
        <v>0.2373865</v>
      </c>
      <c r="HV177" s="128">
        <f t="shared" si="999"/>
        <v>0.42037527999999991</v>
      </c>
      <c r="HW177" s="128">
        <f t="shared" si="999"/>
        <v>0.4272957</v>
      </c>
      <c r="HX177" s="128">
        <f t="shared" si="999"/>
        <v>0.65776804652412457</v>
      </c>
      <c r="HY177" s="129">
        <f t="shared" si="999"/>
        <v>0.62611278035075324</v>
      </c>
      <c r="IA177" s="190" t="str">
        <f t="shared" si="983"/>
        <v>-</v>
      </c>
      <c r="IB177" s="183">
        <f t="shared" si="983"/>
        <v>0</v>
      </c>
      <c r="IC177" s="183">
        <f t="shared" si="983"/>
        <v>7.8815094243385508E-2</v>
      </c>
      <c r="ID177" s="181" t="str">
        <f>ID169</f>
        <v>RER</v>
      </c>
      <c r="IE177" s="104">
        <f t="shared" si="1004"/>
        <v>0.17928716</v>
      </c>
      <c r="IF177" s="104">
        <f t="shared" si="1000"/>
        <v>0.18057467999999999</v>
      </c>
      <c r="IG177" s="104">
        <f t="shared" si="1000"/>
        <v>0.17429801999999997</v>
      </c>
      <c r="IH177" s="104">
        <f t="shared" si="1000"/>
        <v>0</v>
      </c>
      <c r="II177" s="104">
        <f t="shared" si="1000"/>
        <v>0.17735588000000002</v>
      </c>
      <c r="IJ177" s="104">
        <f t="shared" si="1000"/>
        <v>0.17284955999999999</v>
      </c>
      <c r="IK177" s="104">
        <f t="shared" si="1000"/>
        <v>0.22998325999999999</v>
      </c>
      <c r="IL177" s="104">
        <f t="shared" si="1000"/>
        <v>0.25704428136870616</v>
      </c>
      <c r="IM177" s="104">
        <f t="shared" si="1000"/>
        <v>0.29806087999999997</v>
      </c>
      <c r="IN177" s="104">
        <f t="shared" si="1000"/>
        <v>0.30144061999999999</v>
      </c>
      <c r="IO177" s="104">
        <f t="shared" si="1000"/>
        <v>0.28776071999999997</v>
      </c>
      <c r="IP177" s="104">
        <f t="shared" si="1000"/>
        <v>0</v>
      </c>
      <c r="IQ177" s="104">
        <f t="shared" si="1000"/>
        <v>0.29484208000000001</v>
      </c>
      <c r="IR177" s="104">
        <f t="shared" si="1000"/>
        <v>0.2848638</v>
      </c>
      <c r="IS177" s="104">
        <f t="shared" si="1000"/>
        <v>0.40154529999999999</v>
      </c>
      <c r="IT177" s="104">
        <f t="shared" si="1000"/>
        <v>0.39523012862369061</v>
      </c>
    </row>
    <row r="178" spans="4:254" x14ac:dyDescent="0.2">
      <c r="D178" s="204"/>
      <c r="E178" s="209"/>
      <c r="F178" s="209"/>
      <c r="G178" s="157"/>
      <c r="H178" s="161" t="str">
        <f>H97</f>
        <v>US</v>
      </c>
      <c r="I178" s="161"/>
      <c r="J178" s="161"/>
      <c r="K178" s="161"/>
      <c r="L178" s="161"/>
      <c r="M178" s="161"/>
      <c r="N178" s="161"/>
      <c r="O178" s="161"/>
      <c r="P178" s="161"/>
      <c r="Q178" s="161"/>
      <c r="R178" s="161"/>
      <c r="S178" s="161"/>
      <c r="T178" s="161"/>
      <c r="U178" s="161"/>
      <c r="V178" s="161"/>
      <c r="W178" s="162"/>
      <c r="Y178" s="204"/>
      <c r="Z178" s="209"/>
      <c r="AA178" s="209"/>
      <c r="AB178" s="157"/>
      <c r="AC178" s="161" t="str">
        <f>AC97</f>
        <v>US</v>
      </c>
      <c r="AD178" s="161"/>
      <c r="AE178" s="161"/>
      <c r="AF178" s="161"/>
      <c r="AG178" s="161"/>
      <c r="AH178" s="161"/>
      <c r="AI178" s="161"/>
      <c r="AJ178" s="161"/>
      <c r="AK178" s="161"/>
      <c r="AL178" s="161"/>
      <c r="AM178" s="161"/>
      <c r="AN178" s="161"/>
      <c r="AO178" s="161"/>
      <c r="AP178" s="161"/>
      <c r="AQ178" s="161"/>
      <c r="AR178" s="162"/>
      <c r="AT178" s="204"/>
      <c r="AU178" s="209"/>
      <c r="AV178" s="209"/>
      <c r="AW178" s="157"/>
      <c r="AX178" s="161" t="str">
        <f>AX97</f>
        <v>US</v>
      </c>
      <c r="AY178" s="161"/>
      <c r="AZ178" s="161"/>
      <c r="BA178" s="161"/>
      <c r="BB178" s="161"/>
      <c r="BC178" s="161"/>
      <c r="BD178" s="161"/>
      <c r="BE178" s="161"/>
      <c r="BF178" s="161"/>
      <c r="BG178" s="161"/>
      <c r="BH178" s="161"/>
      <c r="BI178" s="161"/>
      <c r="BJ178" s="161"/>
      <c r="BK178" s="161"/>
      <c r="BL178" s="161"/>
      <c r="BM178" s="162"/>
      <c r="BO178" s="204"/>
      <c r="BP178" s="209"/>
      <c r="BQ178" s="209"/>
      <c r="BR178" s="157"/>
      <c r="BS178" s="161" t="str">
        <f>BS97</f>
        <v>US</v>
      </c>
      <c r="BT178" s="161"/>
      <c r="BU178" s="161"/>
      <c r="BV178" s="161"/>
      <c r="BW178" s="161"/>
      <c r="BX178" s="161"/>
      <c r="BY178" s="161"/>
      <c r="BZ178" s="161"/>
      <c r="CA178" s="161"/>
      <c r="CB178" s="161"/>
      <c r="CC178" s="161"/>
      <c r="CD178" s="161"/>
      <c r="CE178" s="161"/>
      <c r="CF178" s="161"/>
      <c r="CG178" s="161"/>
      <c r="CH178" s="162"/>
      <c r="CJ178" s="224">
        <f t="shared" si="955"/>
        <v>0.21586482798306408</v>
      </c>
      <c r="CK178" s="225">
        <f t="shared" si="955"/>
        <v>0.23814798833990888</v>
      </c>
      <c r="CL178" s="225">
        <f t="shared" si="955"/>
        <v>0.21586482798306408</v>
      </c>
      <c r="CM178" s="181" t="str">
        <f t="shared" si="955"/>
        <v>CA, US</v>
      </c>
      <c r="CN178" s="128">
        <f t="shared" si="956"/>
        <v>16.759616241169155</v>
      </c>
      <c r="CO178" s="128">
        <f t="shared" si="956"/>
        <v>16.282723691754622</v>
      </c>
      <c r="CP178" s="128">
        <f t="shared" si="956"/>
        <v>15.966610177619714</v>
      </c>
      <c r="CQ178" s="128">
        <f t="shared" si="956"/>
        <v>20.916621739129997</v>
      </c>
      <c r="CR178" s="128">
        <f t="shared" si="956"/>
        <v>15.874714130820475</v>
      </c>
      <c r="CS178" s="128">
        <f t="shared" si="956"/>
        <v>15.771444779191295</v>
      </c>
      <c r="CT178" s="128">
        <f t="shared" si="956"/>
        <v>19.077234363409701</v>
      </c>
      <c r="CU178" s="128">
        <f t="shared" si="956"/>
        <v>24.019649408641005</v>
      </c>
      <c r="CV178" s="128">
        <f t="shared" si="956"/>
        <v>32.024390296379515</v>
      </c>
      <c r="CW178" s="128">
        <f t="shared" si="956"/>
        <v>31.06873898160115</v>
      </c>
      <c r="CX178" s="128">
        <f t="shared" si="956"/>
        <v>30.496152086025599</v>
      </c>
      <c r="CY178" s="128">
        <f t="shared" si="956"/>
        <v>31.335215457285994</v>
      </c>
      <c r="CZ178" s="128">
        <f t="shared" si="956"/>
        <v>30.292166921183227</v>
      </c>
      <c r="DA178" s="128">
        <f t="shared" si="956"/>
        <v>30.101674297975485</v>
      </c>
      <c r="DB178" s="128">
        <f t="shared" si="956"/>
        <v>33.232921164663196</v>
      </c>
      <c r="DC178" s="129">
        <f t="shared" si="956"/>
        <v>31.011311926202143</v>
      </c>
      <c r="DZ178" s="204"/>
      <c r="EA178" s="209"/>
      <c r="EB178" s="209"/>
      <c r="EC178" s="157"/>
      <c r="ED178" s="161" t="str">
        <f>ED121</f>
        <v>Korea</v>
      </c>
      <c r="EE178" s="161"/>
      <c r="EF178" s="161"/>
      <c r="EG178" s="161"/>
      <c r="EH178" s="161"/>
      <c r="EI178" s="161"/>
      <c r="EJ178" s="161"/>
      <c r="EK178" s="161"/>
      <c r="EL178" s="161"/>
      <c r="EM178" s="161"/>
      <c r="EN178" s="161"/>
      <c r="EO178" s="161"/>
      <c r="EP178" s="161"/>
      <c r="EQ178" s="161"/>
      <c r="ER178" s="161"/>
      <c r="ES178" s="162"/>
      <c r="EU178" s="204"/>
      <c r="EV178" s="209"/>
      <c r="EW178" s="209"/>
      <c r="EX178" s="157"/>
      <c r="EY178" s="161" t="str">
        <f>EY113</f>
        <v>MI, US</v>
      </c>
      <c r="EZ178" s="161"/>
      <c r="FA178" s="161"/>
      <c r="FB178" s="161"/>
      <c r="FC178" s="161"/>
      <c r="FD178" s="161"/>
      <c r="FE178" s="161"/>
      <c r="FF178" s="161"/>
      <c r="FG178" s="161"/>
      <c r="FH178" s="161"/>
      <c r="FI178" s="161"/>
      <c r="FJ178" s="161"/>
      <c r="FK178" s="161"/>
      <c r="FL178" s="161"/>
      <c r="FM178" s="161"/>
      <c r="FN178" s="162"/>
      <c r="GK178" s="204"/>
      <c r="GL178" s="209"/>
      <c r="GM178" s="209"/>
      <c r="GN178" s="157"/>
      <c r="GO178" s="161" t="str">
        <f>GO121</f>
        <v>Korea</v>
      </c>
      <c r="GP178" s="161"/>
      <c r="GQ178" s="161"/>
      <c r="GR178" s="161"/>
      <c r="GS178" s="161"/>
      <c r="GT178" s="161"/>
      <c r="GU178" s="161"/>
      <c r="GV178" s="161"/>
      <c r="GW178" s="161"/>
      <c r="GX178" s="161"/>
      <c r="GY178" s="161"/>
      <c r="GZ178" s="161"/>
      <c r="HA178" s="161"/>
      <c r="HB178" s="161"/>
      <c r="HC178" s="161"/>
      <c r="HD178" s="162"/>
      <c r="HF178" s="204"/>
      <c r="HG178" s="209"/>
      <c r="HH178" s="209"/>
      <c r="HI178" s="157"/>
      <c r="HJ178" s="161" t="str">
        <f>HJ113</f>
        <v>MI, US</v>
      </c>
      <c r="HK178" s="161"/>
      <c r="HL178" s="161"/>
      <c r="HM178" s="161"/>
      <c r="HN178" s="161"/>
      <c r="HO178" s="161"/>
      <c r="HP178" s="161"/>
      <c r="HQ178" s="161"/>
      <c r="HR178" s="161"/>
      <c r="HS178" s="161"/>
      <c r="HT178" s="161"/>
      <c r="HU178" s="161"/>
      <c r="HV178" s="161"/>
      <c r="HW178" s="161"/>
      <c r="HX178" s="161"/>
      <c r="HY178" s="162"/>
      <c r="IA178" s="204"/>
      <c r="IB178" s="209"/>
      <c r="IC178" s="209"/>
      <c r="ID178" s="157"/>
      <c r="IE178" s="161" t="str">
        <f>IE113</f>
        <v>MI, US</v>
      </c>
      <c r="IF178" s="161"/>
      <c r="IG178" s="161"/>
      <c r="IH178" s="161"/>
      <c r="II178" s="161"/>
      <c r="IJ178" s="161"/>
      <c r="IK178" s="161"/>
      <c r="IL178" s="161"/>
      <c r="IM178" s="161"/>
      <c r="IN178" s="161"/>
      <c r="IO178" s="161"/>
      <c r="IP178" s="161"/>
      <c r="IQ178" s="161"/>
      <c r="IR178" s="161"/>
      <c r="IS178" s="161"/>
      <c r="IT178" s="162"/>
    </row>
    <row r="179" spans="4:254" x14ac:dyDescent="0.2">
      <c r="D179" s="120"/>
      <c r="G179" s="159" t="s">
        <v>317</v>
      </c>
      <c r="H179" s="170" t="str">
        <f>H170</f>
        <v>BEV-100 PC</v>
      </c>
      <c r="I179" s="170"/>
      <c r="J179" s="170"/>
      <c r="K179" s="170"/>
      <c r="L179" s="170"/>
      <c r="M179" s="170"/>
      <c r="N179" s="170"/>
      <c r="O179" s="170"/>
      <c r="P179" s="170" t="str">
        <f>P170</f>
        <v>BEV-200 PC</v>
      </c>
      <c r="Q179" s="170"/>
      <c r="R179" s="170"/>
      <c r="S179" s="170"/>
      <c r="T179" s="170"/>
      <c r="U179" s="170"/>
      <c r="V179" s="170"/>
      <c r="W179" s="171"/>
      <c r="Y179" s="120"/>
      <c r="AB179" s="159" t="s">
        <v>317</v>
      </c>
      <c r="AC179" s="170" t="str">
        <f>AC170</f>
        <v>BEV-100 PC</v>
      </c>
      <c r="AD179" s="170"/>
      <c r="AE179" s="170"/>
      <c r="AF179" s="170"/>
      <c r="AG179" s="170"/>
      <c r="AH179" s="170"/>
      <c r="AI179" s="170"/>
      <c r="AJ179" s="170"/>
      <c r="AK179" s="170" t="str">
        <f>AK170</f>
        <v>BEV-200 PC</v>
      </c>
      <c r="AL179" s="170"/>
      <c r="AM179" s="170"/>
      <c r="AN179" s="170"/>
      <c r="AO179" s="170"/>
      <c r="AP179" s="170"/>
      <c r="AQ179" s="170"/>
      <c r="AR179" s="171"/>
      <c r="AT179" s="120"/>
      <c r="AW179" s="159" t="s">
        <v>317</v>
      </c>
      <c r="AX179" s="170" t="str">
        <f>AX170</f>
        <v>BEV-100 PC</v>
      </c>
      <c r="AY179" s="170"/>
      <c r="AZ179" s="170"/>
      <c r="BA179" s="170"/>
      <c r="BB179" s="170"/>
      <c r="BC179" s="170"/>
      <c r="BD179" s="170"/>
      <c r="BE179" s="170"/>
      <c r="BF179" s="170" t="str">
        <f>BF170</f>
        <v>BEV-200 PC</v>
      </c>
      <c r="BG179" s="170"/>
      <c r="BH179" s="170"/>
      <c r="BI179" s="170"/>
      <c r="BJ179" s="170"/>
      <c r="BK179" s="170"/>
      <c r="BL179" s="170"/>
      <c r="BM179" s="171"/>
      <c r="BO179" s="120"/>
      <c r="BR179" s="159" t="s">
        <v>317</v>
      </c>
      <c r="BS179" s="170" t="str">
        <f>BS170</f>
        <v>BEV-100 PC</v>
      </c>
      <c r="BT179" s="170"/>
      <c r="BU179" s="170"/>
      <c r="BV179" s="170"/>
      <c r="BW179" s="170"/>
      <c r="BX179" s="170"/>
      <c r="BY179" s="170"/>
      <c r="BZ179" s="170"/>
      <c r="CA179" s="170" t="str">
        <f>CA170</f>
        <v>BEV-200 PC</v>
      </c>
      <c r="CB179" s="170"/>
      <c r="CC179" s="170"/>
      <c r="CD179" s="170"/>
      <c r="CE179" s="170"/>
      <c r="CF179" s="170"/>
      <c r="CG179" s="170"/>
      <c r="CH179" s="171"/>
      <c r="CJ179" s="204"/>
      <c r="CK179" s="209"/>
      <c r="CL179" s="209"/>
      <c r="CM179" s="221"/>
      <c r="CN179" s="161" t="str">
        <f>CN101</f>
        <v>Hungary</v>
      </c>
      <c r="CO179" s="161"/>
      <c r="CP179" s="161"/>
      <c r="CQ179" s="161"/>
      <c r="CR179" s="161"/>
      <c r="CS179" s="161"/>
      <c r="CT179" s="161"/>
      <c r="CU179" s="161"/>
      <c r="CV179" s="161"/>
      <c r="CW179" s="161"/>
      <c r="CX179" s="161"/>
      <c r="CY179" s="161"/>
      <c r="CZ179" s="161"/>
      <c r="DA179" s="161"/>
      <c r="DB179" s="161"/>
      <c r="DC179" s="162"/>
      <c r="DZ179" s="120"/>
      <c r="EC179" s="159" t="str">
        <f>EC171</f>
        <v>Road (km)</v>
      </c>
      <c r="ED179" s="186" t="str">
        <f>ED171</f>
        <v>BEV-100 PC</v>
      </c>
      <c r="EE179" s="186"/>
      <c r="EF179" s="186"/>
      <c r="EG179" s="186"/>
      <c r="EH179" s="186"/>
      <c r="EI179" s="186"/>
      <c r="EJ179" s="186"/>
      <c r="EK179" s="186"/>
      <c r="EL179" s="170" t="str">
        <f>EL171</f>
        <v>BEV-200 PC</v>
      </c>
      <c r="EM179" s="170"/>
      <c r="EN179" s="170"/>
      <c r="EO179" s="170"/>
      <c r="EP179" s="170"/>
      <c r="EQ179" s="170"/>
      <c r="ER179" s="170"/>
      <c r="ES179" s="171"/>
      <c r="EU179" s="120"/>
      <c r="EX179" s="159" t="str">
        <f>EX171</f>
        <v>Road (km)</v>
      </c>
      <c r="EY179" s="170" t="str">
        <f>EY171</f>
        <v>BEV-100 PC</v>
      </c>
      <c r="EZ179" s="170"/>
      <c r="FA179" s="170"/>
      <c r="FB179" s="170"/>
      <c r="FC179" s="170"/>
      <c r="FD179" s="170"/>
      <c r="FE179" s="170"/>
      <c r="FF179" s="170"/>
      <c r="FG179" s="170" t="str">
        <f>FG171</f>
        <v>BEV-200 PC</v>
      </c>
      <c r="FH179" s="170"/>
      <c r="FI179" s="170"/>
      <c r="FJ179" s="170"/>
      <c r="FK179" s="170"/>
      <c r="FL179" s="170"/>
      <c r="FM179" s="170"/>
      <c r="FN179" s="171"/>
      <c r="GK179" s="120"/>
      <c r="GN179" s="159" t="str">
        <f>GN171</f>
        <v>Road (km)</v>
      </c>
      <c r="GO179" s="186" t="str">
        <f>GO171</f>
        <v>BEV-100 PC</v>
      </c>
      <c r="GP179" s="186"/>
      <c r="GQ179" s="186"/>
      <c r="GR179" s="186"/>
      <c r="GS179" s="186"/>
      <c r="GT179" s="186"/>
      <c r="GU179" s="186"/>
      <c r="GV179" s="186"/>
      <c r="GW179" s="170" t="str">
        <f>GW171</f>
        <v>BEV-200 PC</v>
      </c>
      <c r="GX179" s="170"/>
      <c r="GY179" s="170"/>
      <c r="GZ179" s="170"/>
      <c r="HA179" s="170"/>
      <c r="HB179" s="170"/>
      <c r="HC179" s="170"/>
      <c r="HD179" s="171"/>
      <c r="HF179" s="120"/>
      <c r="HI179" s="159" t="str">
        <f>HI171</f>
        <v>Road (km)</v>
      </c>
      <c r="HJ179" s="170" t="str">
        <f>HJ171</f>
        <v>BEV-100 PC</v>
      </c>
      <c r="HK179" s="170"/>
      <c r="HL179" s="170"/>
      <c r="HM179" s="170"/>
      <c r="HN179" s="170"/>
      <c r="HO179" s="170"/>
      <c r="HP179" s="170"/>
      <c r="HQ179" s="170"/>
      <c r="HR179" s="170" t="str">
        <f>HR171</f>
        <v>BEV-200 PC</v>
      </c>
      <c r="HS179" s="170"/>
      <c r="HT179" s="170"/>
      <c r="HU179" s="170"/>
      <c r="HV179" s="170"/>
      <c r="HW179" s="170"/>
      <c r="HX179" s="170"/>
      <c r="HY179" s="171"/>
      <c r="IA179" s="120"/>
      <c r="ID179" s="159" t="str">
        <f>ID171</f>
        <v>Road (km)</v>
      </c>
      <c r="IE179" s="170" t="str">
        <f>IE171</f>
        <v>BEV-100 PC</v>
      </c>
      <c r="IF179" s="170"/>
      <c r="IG179" s="170"/>
      <c r="IH179" s="170"/>
      <c r="II179" s="170"/>
      <c r="IJ179" s="170"/>
      <c r="IK179" s="170"/>
      <c r="IL179" s="170"/>
      <c r="IM179" s="170" t="str">
        <f>IM171</f>
        <v>BEV-200 PC</v>
      </c>
      <c r="IN179" s="170"/>
      <c r="IO179" s="170"/>
      <c r="IP179" s="170"/>
      <c r="IQ179" s="170"/>
      <c r="IR179" s="170"/>
      <c r="IS179" s="170"/>
      <c r="IT179" s="171"/>
    </row>
    <row r="180" spans="4:254" x14ac:dyDescent="0.2">
      <c r="D180" s="163" t="str">
        <f>D171</f>
        <v>BAU</v>
      </c>
      <c r="E180" s="159" t="str">
        <f t="shared" ref="E180:G185" si="1005">E171</f>
        <v>Reshoring</v>
      </c>
      <c r="F180" s="159" t="str">
        <f t="shared" si="1005"/>
        <v>Ally-shoring</v>
      </c>
      <c r="G180" s="159" t="str">
        <f t="shared" si="1005"/>
        <v>Cathode-&gt;Cell (tkm)</v>
      </c>
      <c r="H180" s="159" t="str">
        <f>H171</f>
        <v>NMC622</v>
      </c>
      <c r="I180" s="159" t="str">
        <f t="shared" ref="I180:O180" si="1006">I171</f>
        <v>NMC811</v>
      </c>
      <c r="J180" s="159" t="str">
        <f t="shared" si="1006"/>
        <v>NCA (I)</v>
      </c>
      <c r="K180" s="159" t="str">
        <f t="shared" si="1006"/>
        <v>LFP(II)</v>
      </c>
      <c r="L180" s="159" t="str">
        <f t="shared" si="1006"/>
        <v>NMC955</v>
      </c>
      <c r="M180" s="159" t="str">
        <f t="shared" si="1006"/>
        <v>NCA955</v>
      </c>
      <c r="N180" s="159" t="str">
        <f t="shared" si="1006"/>
        <v>Li-S</v>
      </c>
      <c r="O180" s="159" t="str">
        <f t="shared" si="1006"/>
        <v>Li-air</v>
      </c>
      <c r="P180" s="159" t="str">
        <f>P171</f>
        <v>NMC622</v>
      </c>
      <c r="Q180" s="159" t="str">
        <f t="shared" ref="Q180:W180" si="1007">Q171</f>
        <v>NMC811</v>
      </c>
      <c r="R180" s="159" t="str">
        <f t="shared" si="1007"/>
        <v>NCA (I)</v>
      </c>
      <c r="S180" s="159" t="str">
        <f t="shared" si="1007"/>
        <v>LFP(II)</v>
      </c>
      <c r="T180" s="159" t="str">
        <f t="shared" si="1007"/>
        <v>NMC955</v>
      </c>
      <c r="U180" s="159" t="str">
        <f t="shared" si="1007"/>
        <v>NCA955</v>
      </c>
      <c r="V180" s="159" t="str">
        <f t="shared" si="1007"/>
        <v>Li-S</v>
      </c>
      <c r="W180" s="164" t="str">
        <f t="shared" si="1007"/>
        <v>Li-air</v>
      </c>
      <c r="Y180" s="163" t="str">
        <f>Y171</f>
        <v>BAU</v>
      </c>
      <c r="Z180" s="159" t="str">
        <f t="shared" ref="Z180:AB185" si="1008">Z171</f>
        <v>Reshoring</v>
      </c>
      <c r="AA180" s="159" t="str">
        <f t="shared" si="1008"/>
        <v>Ally-shoring</v>
      </c>
      <c r="AB180" s="159" t="str">
        <f t="shared" si="1008"/>
        <v>Anode-&gt;Cell (tkm)</v>
      </c>
      <c r="AC180" s="159" t="str">
        <f>AC171</f>
        <v>NMC622</v>
      </c>
      <c r="AD180" s="159" t="str">
        <f t="shared" ref="AD180:AJ180" si="1009">AD171</f>
        <v>NMC811</v>
      </c>
      <c r="AE180" s="159" t="str">
        <f t="shared" si="1009"/>
        <v>NCA (I)</v>
      </c>
      <c r="AF180" s="159" t="str">
        <f t="shared" si="1009"/>
        <v>LFP(II)</v>
      </c>
      <c r="AG180" s="159" t="str">
        <f t="shared" si="1009"/>
        <v>NMC955</v>
      </c>
      <c r="AH180" s="159" t="str">
        <f t="shared" si="1009"/>
        <v>NCA955</v>
      </c>
      <c r="AI180" s="159" t="str">
        <f t="shared" si="1009"/>
        <v>Li-S</v>
      </c>
      <c r="AJ180" s="159" t="str">
        <f t="shared" si="1009"/>
        <v>Li-air</v>
      </c>
      <c r="AK180" s="159" t="str">
        <f>AK171</f>
        <v>NMC622</v>
      </c>
      <c r="AL180" s="159" t="str">
        <f t="shared" ref="AL180:AR180" si="1010">AL171</f>
        <v>NMC811</v>
      </c>
      <c r="AM180" s="159" t="str">
        <f t="shared" si="1010"/>
        <v>NCA (I)</v>
      </c>
      <c r="AN180" s="159" t="str">
        <f t="shared" si="1010"/>
        <v>LFP(II)</v>
      </c>
      <c r="AO180" s="159" t="str">
        <f t="shared" si="1010"/>
        <v>NMC955</v>
      </c>
      <c r="AP180" s="159" t="str">
        <f t="shared" si="1010"/>
        <v>NCA955</v>
      </c>
      <c r="AQ180" s="159" t="str">
        <f t="shared" si="1010"/>
        <v>Li-S</v>
      </c>
      <c r="AR180" s="164" t="str">
        <f t="shared" si="1010"/>
        <v>Li-air</v>
      </c>
      <c r="AT180" s="163" t="str">
        <f>AT171</f>
        <v>BAU</v>
      </c>
      <c r="AU180" s="159" t="str">
        <f t="shared" ref="AU180:AW185" si="1011">AU171</f>
        <v>Reshoring</v>
      </c>
      <c r="AV180" s="159" t="str">
        <f t="shared" si="1011"/>
        <v>Ally-shoring</v>
      </c>
      <c r="AW180" s="159" t="str">
        <f t="shared" si="1011"/>
        <v>Anode-&gt;Cell (tkm)</v>
      </c>
      <c r="AX180" s="159" t="str">
        <f>AX171</f>
        <v>NMC622</v>
      </c>
      <c r="AY180" s="159" t="str">
        <f t="shared" ref="AY180:BE180" si="1012">AY171</f>
        <v>NMC811</v>
      </c>
      <c r="AZ180" s="159" t="str">
        <f t="shared" si="1012"/>
        <v>NCA (I)</v>
      </c>
      <c r="BA180" s="159" t="str">
        <f t="shared" si="1012"/>
        <v>LFP(II)</v>
      </c>
      <c r="BB180" s="159" t="str">
        <f t="shared" si="1012"/>
        <v>NMC955</v>
      </c>
      <c r="BC180" s="159" t="str">
        <f t="shared" si="1012"/>
        <v>NCA955</v>
      </c>
      <c r="BD180" s="159" t="str">
        <f t="shared" si="1012"/>
        <v>Li-S</v>
      </c>
      <c r="BE180" s="159" t="str">
        <f t="shared" si="1012"/>
        <v>Li-air</v>
      </c>
      <c r="BF180" s="159" t="str">
        <f>BF171</f>
        <v>NMC622</v>
      </c>
      <c r="BG180" s="159" t="str">
        <f t="shared" ref="BG180:BM180" si="1013">BG171</f>
        <v>NMC811</v>
      </c>
      <c r="BH180" s="159" t="str">
        <f t="shared" si="1013"/>
        <v>NCA (I)</v>
      </c>
      <c r="BI180" s="159" t="str">
        <f t="shared" si="1013"/>
        <v>LFP(II)</v>
      </c>
      <c r="BJ180" s="159" t="str">
        <f t="shared" si="1013"/>
        <v>NMC955</v>
      </c>
      <c r="BK180" s="159" t="str">
        <f t="shared" si="1013"/>
        <v>NCA955</v>
      </c>
      <c r="BL180" s="159" t="str">
        <f t="shared" si="1013"/>
        <v>Li-S</v>
      </c>
      <c r="BM180" s="164" t="str">
        <f t="shared" si="1013"/>
        <v>Li-air</v>
      </c>
      <c r="BO180" s="163" t="str">
        <f>BO171</f>
        <v>BAU</v>
      </c>
      <c r="BP180" s="159" t="str">
        <f t="shared" ref="BP180:BR185" si="1014">BP171</f>
        <v>Reshoring</v>
      </c>
      <c r="BQ180" s="159" t="str">
        <f t="shared" si="1014"/>
        <v>Ally-shoring</v>
      </c>
      <c r="BR180" s="159" t="str">
        <f t="shared" si="1014"/>
        <v>Anode-&gt;Cell (tkm)</v>
      </c>
      <c r="BS180" s="159" t="str">
        <f>BS171</f>
        <v>NMC622</v>
      </c>
      <c r="BT180" s="159" t="str">
        <f t="shared" ref="BT180:BZ180" si="1015">BT171</f>
        <v>NMC811</v>
      </c>
      <c r="BU180" s="159" t="str">
        <f t="shared" si="1015"/>
        <v>NCA (I)</v>
      </c>
      <c r="BV180" s="159" t="str">
        <f t="shared" si="1015"/>
        <v>LFP(II)</v>
      </c>
      <c r="BW180" s="159" t="str">
        <f t="shared" si="1015"/>
        <v>NMC955</v>
      </c>
      <c r="BX180" s="159" t="str">
        <f t="shared" si="1015"/>
        <v>NCA955</v>
      </c>
      <c r="BY180" s="159" t="str">
        <f t="shared" si="1015"/>
        <v>Li-S</v>
      </c>
      <c r="BZ180" s="159" t="str">
        <f t="shared" si="1015"/>
        <v>Li-air</v>
      </c>
      <c r="CA180" s="159" t="str">
        <f>CA171</f>
        <v>NMC622</v>
      </c>
      <c r="CB180" s="159" t="str">
        <f t="shared" ref="CB180:CH180" si="1016">CB171</f>
        <v>NMC811</v>
      </c>
      <c r="CC180" s="159" t="str">
        <f t="shared" si="1016"/>
        <v>NCA (I)</v>
      </c>
      <c r="CD180" s="159" t="str">
        <f t="shared" si="1016"/>
        <v>LFP(II)</v>
      </c>
      <c r="CE180" s="159" t="str">
        <f t="shared" si="1016"/>
        <v>NMC955</v>
      </c>
      <c r="CF180" s="159" t="str">
        <f t="shared" si="1016"/>
        <v>NCA955</v>
      </c>
      <c r="CG180" s="159" t="str">
        <f t="shared" si="1016"/>
        <v>Li-S</v>
      </c>
      <c r="CH180" s="164" t="str">
        <f t="shared" si="1016"/>
        <v>Li-air</v>
      </c>
      <c r="CJ180" s="120"/>
      <c r="CM180" s="179" t="str">
        <f>CM169</f>
        <v>Road (km)</v>
      </c>
      <c r="CN180" s="170" t="str">
        <f>CN102</f>
        <v>BEV-100 PC</v>
      </c>
      <c r="CO180" s="170"/>
      <c r="CP180" s="170"/>
      <c r="CQ180" s="170"/>
      <c r="CR180" s="170"/>
      <c r="CS180" s="170"/>
      <c r="CT180" s="170"/>
      <c r="CU180" s="170"/>
      <c r="CV180" s="170" t="str">
        <f>CV102</f>
        <v>BEV-200 PC</v>
      </c>
      <c r="CW180" s="170"/>
      <c r="CX180" s="170"/>
      <c r="CY180" s="170"/>
      <c r="CZ180" s="170"/>
      <c r="DA180" s="170"/>
      <c r="DB180" s="170"/>
      <c r="DC180" s="171"/>
      <c r="DZ180" s="163" t="str">
        <f t="shared" ref="DZ180:EB185" si="1017">DZ172</f>
        <v>BAU</v>
      </c>
      <c r="EA180" s="159" t="str">
        <f t="shared" si="1017"/>
        <v>Reshoring</v>
      </c>
      <c r="EB180" s="159" t="str">
        <f t="shared" si="1017"/>
        <v>Ally-shoring</v>
      </c>
      <c r="EC180" s="159" t="str">
        <f>EC172</f>
        <v>Al-&gt;Cell (tkm)</v>
      </c>
      <c r="ED180" s="159" t="str">
        <f>ED172</f>
        <v>NMC622</v>
      </c>
      <c r="EE180" s="159" t="str">
        <f t="shared" ref="EE180:EK180" si="1018">EE172</f>
        <v>NMC811</v>
      </c>
      <c r="EF180" s="159" t="str">
        <f t="shared" si="1018"/>
        <v>NCA (I)</v>
      </c>
      <c r="EG180" s="159" t="str">
        <f t="shared" si="1018"/>
        <v>LFP(II)</v>
      </c>
      <c r="EH180" s="159" t="str">
        <f t="shared" si="1018"/>
        <v>NMC955</v>
      </c>
      <c r="EI180" s="159" t="str">
        <f t="shared" si="1018"/>
        <v>NCA955</v>
      </c>
      <c r="EJ180" s="159" t="str">
        <f t="shared" si="1018"/>
        <v>Li-S</v>
      </c>
      <c r="EK180" s="159" t="str">
        <f t="shared" si="1018"/>
        <v>Li-air</v>
      </c>
      <c r="EL180" s="159" t="str">
        <f>EL172</f>
        <v>NMC622</v>
      </c>
      <c r="EM180" s="159" t="str">
        <f t="shared" ref="EM180:ES180" si="1019">EM172</f>
        <v>NMC811</v>
      </c>
      <c r="EN180" s="159" t="str">
        <f t="shared" si="1019"/>
        <v>NCA (I)</v>
      </c>
      <c r="EO180" s="159" t="str">
        <f t="shared" si="1019"/>
        <v>LFP(II)</v>
      </c>
      <c r="EP180" s="159" t="str">
        <f t="shared" si="1019"/>
        <v>NMC955</v>
      </c>
      <c r="EQ180" s="159" t="str">
        <f t="shared" si="1019"/>
        <v>NCA955</v>
      </c>
      <c r="ER180" s="159" t="str">
        <f t="shared" si="1019"/>
        <v>Li-S</v>
      </c>
      <c r="ES180" s="164" t="str">
        <f t="shared" si="1019"/>
        <v>Li-air</v>
      </c>
      <c r="EU180" s="163" t="str">
        <f t="shared" ref="EU180:EW185" si="1020">EU172</f>
        <v>BAU</v>
      </c>
      <c r="EV180" s="159" t="str">
        <f t="shared" si="1020"/>
        <v>Reshoring</v>
      </c>
      <c r="EW180" s="159" t="str">
        <f t="shared" si="1020"/>
        <v>Ally-shoring</v>
      </c>
      <c r="EX180" s="159" t="str">
        <f>EX172</f>
        <v>Al-&gt;Pack (tkm)</v>
      </c>
      <c r="EY180" s="159" t="str">
        <f>EY172</f>
        <v>NMC622</v>
      </c>
      <c r="EZ180" s="159" t="str">
        <f t="shared" ref="EZ180:FF180" si="1021">EZ172</f>
        <v>NMC811</v>
      </c>
      <c r="FA180" s="159" t="str">
        <f t="shared" si="1021"/>
        <v>NCA (I)</v>
      </c>
      <c r="FB180" s="159" t="str">
        <f t="shared" si="1021"/>
        <v>LFP(II)</v>
      </c>
      <c r="FC180" s="159" t="str">
        <f t="shared" si="1021"/>
        <v>NMC955</v>
      </c>
      <c r="FD180" s="159" t="str">
        <f t="shared" si="1021"/>
        <v>NCA955</v>
      </c>
      <c r="FE180" s="159" t="str">
        <f t="shared" si="1021"/>
        <v>Li-S</v>
      </c>
      <c r="FF180" s="159" t="str">
        <f t="shared" si="1021"/>
        <v>Li-air</v>
      </c>
      <c r="FG180" s="159" t="str">
        <f>FG172</f>
        <v>NMC622</v>
      </c>
      <c r="FH180" s="159" t="str">
        <f t="shared" ref="FH180:FN180" si="1022">FH172</f>
        <v>NMC811</v>
      </c>
      <c r="FI180" s="159" t="str">
        <f t="shared" si="1022"/>
        <v>NCA (I)</v>
      </c>
      <c r="FJ180" s="159" t="str">
        <f t="shared" si="1022"/>
        <v>LFP(II)</v>
      </c>
      <c r="FK180" s="159" t="str">
        <f t="shared" si="1022"/>
        <v>NMC955</v>
      </c>
      <c r="FL180" s="159" t="str">
        <f t="shared" si="1022"/>
        <v>NCA955</v>
      </c>
      <c r="FM180" s="159" t="str">
        <f t="shared" si="1022"/>
        <v>Li-S</v>
      </c>
      <c r="FN180" s="164" t="str">
        <f t="shared" si="1022"/>
        <v>Li-air</v>
      </c>
      <c r="GK180" s="163" t="str">
        <f t="shared" ref="GK180:GM185" si="1023">GK172</f>
        <v>BAU</v>
      </c>
      <c r="GL180" s="159" t="str">
        <f t="shared" si="1023"/>
        <v>Reshoring</v>
      </c>
      <c r="GM180" s="159" t="str">
        <f t="shared" si="1023"/>
        <v>Ally-shoring</v>
      </c>
      <c r="GN180" s="159" t="str">
        <f>GN172</f>
        <v>Cu-&gt;Cell (tkm)</v>
      </c>
      <c r="GO180" s="159" t="str">
        <f>GO172</f>
        <v>NMC622</v>
      </c>
      <c r="GP180" s="159" t="str">
        <f t="shared" ref="GP180:GV180" si="1024">GP172</f>
        <v>NMC811</v>
      </c>
      <c r="GQ180" s="159" t="str">
        <f t="shared" si="1024"/>
        <v>NCA (I)</v>
      </c>
      <c r="GR180" s="159" t="str">
        <f t="shared" si="1024"/>
        <v>LFP(II)</v>
      </c>
      <c r="GS180" s="159" t="str">
        <f t="shared" si="1024"/>
        <v>NMC955</v>
      </c>
      <c r="GT180" s="159" t="str">
        <f t="shared" si="1024"/>
        <v>NCA955</v>
      </c>
      <c r="GU180" s="159" t="str">
        <f t="shared" si="1024"/>
        <v>Li-S</v>
      </c>
      <c r="GV180" s="159" t="str">
        <f t="shared" si="1024"/>
        <v>Li-air</v>
      </c>
      <c r="GW180" s="159" t="str">
        <f>GW172</f>
        <v>NMC622</v>
      </c>
      <c r="GX180" s="159" t="str">
        <f t="shared" ref="GX180:HD180" si="1025">GX172</f>
        <v>NMC811</v>
      </c>
      <c r="GY180" s="159" t="str">
        <f t="shared" si="1025"/>
        <v>NCA (I)</v>
      </c>
      <c r="GZ180" s="159" t="str">
        <f t="shared" si="1025"/>
        <v>LFP(II)</v>
      </c>
      <c r="HA180" s="159" t="str">
        <f t="shared" si="1025"/>
        <v>NMC955</v>
      </c>
      <c r="HB180" s="159" t="str">
        <f t="shared" si="1025"/>
        <v>NCA955</v>
      </c>
      <c r="HC180" s="159" t="str">
        <f t="shared" si="1025"/>
        <v>Li-S</v>
      </c>
      <c r="HD180" s="164" t="str">
        <f t="shared" si="1025"/>
        <v>Li-air</v>
      </c>
      <c r="HF180" s="163" t="str">
        <f t="shared" ref="HF180:HH185" si="1026">HF172</f>
        <v>BAU</v>
      </c>
      <c r="HG180" s="159" t="str">
        <f t="shared" si="1026"/>
        <v>Reshoring</v>
      </c>
      <c r="HH180" s="159" t="str">
        <f t="shared" si="1026"/>
        <v>Ally-shoring</v>
      </c>
      <c r="HI180" s="159" t="str">
        <f>HI172</f>
        <v>Cu-&gt;Pack (tkm)</v>
      </c>
      <c r="HJ180" s="159" t="str">
        <f>HJ172</f>
        <v>NMC622</v>
      </c>
      <c r="HK180" s="159" t="str">
        <f t="shared" ref="HK180:HQ180" si="1027">HK172</f>
        <v>NMC811</v>
      </c>
      <c r="HL180" s="159" t="str">
        <f t="shared" si="1027"/>
        <v>NCA (I)</v>
      </c>
      <c r="HM180" s="159" t="str">
        <f t="shared" si="1027"/>
        <v>LFP(II)</v>
      </c>
      <c r="HN180" s="159" t="str">
        <f t="shared" si="1027"/>
        <v>NMC955</v>
      </c>
      <c r="HO180" s="159" t="str">
        <f t="shared" si="1027"/>
        <v>NCA955</v>
      </c>
      <c r="HP180" s="159" t="str">
        <f t="shared" si="1027"/>
        <v>Li-S</v>
      </c>
      <c r="HQ180" s="159" t="str">
        <f t="shared" si="1027"/>
        <v>Li-air</v>
      </c>
      <c r="HR180" s="159" t="str">
        <f>HR172</f>
        <v>NMC622</v>
      </c>
      <c r="HS180" s="159" t="str">
        <f t="shared" ref="HS180:HY180" si="1028">HS172</f>
        <v>NMC811</v>
      </c>
      <c r="HT180" s="159" t="str">
        <f t="shared" si="1028"/>
        <v>NCA (I)</v>
      </c>
      <c r="HU180" s="159" t="str">
        <f t="shared" si="1028"/>
        <v>LFP(II)</v>
      </c>
      <c r="HV180" s="159" t="str">
        <f t="shared" si="1028"/>
        <v>NMC955</v>
      </c>
      <c r="HW180" s="159" t="str">
        <f t="shared" si="1028"/>
        <v>NCA955</v>
      </c>
      <c r="HX180" s="159" t="str">
        <f t="shared" si="1028"/>
        <v>Li-S</v>
      </c>
      <c r="HY180" s="164" t="str">
        <f t="shared" si="1028"/>
        <v>Li-air</v>
      </c>
      <c r="IA180" s="163" t="str">
        <f t="shared" ref="IA180:IC185" si="1029">IA172</f>
        <v>BAU</v>
      </c>
      <c r="IB180" s="159" t="str">
        <f t="shared" si="1029"/>
        <v>Reshoring</v>
      </c>
      <c r="IC180" s="159" t="str">
        <f t="shared" si="1029"/>
        <v>Ally-shoring</v>
      </c>
      <c r="ID180" s="159" t="str">
        <f>ID172</f>
        <v>Steel-&gt;Pack (tkm)</v>
      </c>
      <c r="IE180" s="159" t="str">
        <f>IE172</f>
        <v>NMC622</v>
      </c>
      <c r="IF180" s="159" t="str">
        <f t="shared" ref="IF180:IL180" si="1030">IF172</f>
        <v>NMC811</v>
      </c>
      <c r="IG180" s="159" t="str">
        <f t="shared" si="1030"/>
        <v>NCA (I)</v>
      </c>
      <c r="IH180" s="159" t="str">
        <f t="shared" si="1030"/>
        <v>LFP(II)</v>
      </c>
      <c r="II180" s="159" t="str">
        <f t="shared" si="1030"/>
        <v>NMC955</v>
      </c>
      <c r="IJ180" s="159" t="str">
        <f t="shared" si="1030"/>
        <v>NCA955</v>
      </c>
      <c r="IK180" s="159" t="str">
        <f t="shared" si="1030"/>
        <v>Li-S</v>
      </c>
      <c r="IL180" s="159" t="str">
        <f t="shared" si="1030"/>
        <v>Li-air</v>
      </c>
      <c r="IM180" s="159" t="str">
        <f>IM172</f>
        <v>NMC622</v>
      </c>
      <c r="IN180" s="159" t="str">
        <f t="shared" ref="IN180:IT180" si="1031">IN172</f>
        <v>NMC811</v>
      </c>
      <c r="IO180" s="159" t="str">
        <f t="shared" si="1031"/>
        <v>NCA (I)</v>
      </c>
      <c r="IP180" s="159" t="str">
        <f t="shared" si="1031"/>
        <v>LFP(II)</v>
      </c>
      <c r="IQ180" s="159" t="str">
        <f t="shared" si="1031"/>
        <v>NMC955</v>
      </c>
      <c r="IR180" s="159" t="str">
        <f t="shared" si="1031"/>
        <v>NCA955</v>
      </c>
      <c r="IS180" s="159" t="str">
        <f t="shared" si="1031"/>
        <v>Li-S</v>
      </c>
      <c r="IT180" s="164" t="str">
        <f t="shared" si="1031"/>
        <v>Li-air</v>
      </c>
    </row>
    <row r="181" spans="4:254" x14ac:dyDescent="0.2">
      <c r="D181" s="189">
        <f>D172</f>
        <v>0</v>
      </c>
      <c r="E181" s="173">
        <f>E172</f>
        <v>1</v>
      </c>
      <c r="F181" s="173">
        <f>F172</f>
        <v>0</v>
      </c>
      <c r="G181" s="159" t="str">
        <f t="shared" si="1005"/>
        <v>US</v>
      </c>
      <c r="H181" s="104">
        <f t="shared" ref="H181:W185" si="1032">H$19*$E11/1000</f>
        <v>3.9660418449599999</v>
      </c>
      <c r="I181" s="104">
        <f t="shared" si="1032"/>
        <v>3.6553220683199994</v>
      </c>
      <c r="J181" s="104">
        <f t="shared" si="1032"/>
        <v>3.6391128352800002</v>
      </c>
      <c r="K181" s="104">
        <f t="shared" si="1032"/>
        <v>5.3996562163049999</v>
      </c>
      <c r="L181" s="104">
        <f t="shared" si="1032"/>
        <v>3.5200011412799999</v>
      </c>
      <c r="M181" s="104">
        <f t="shared" si="1032"/>
        <v>3.55375219056</v>
      </c>
      <c r="N181" s="104">
        <f t="shared" si="1032"/>
        <v>2.8406455847398355</v>
      </c>
      <c r="O181" s="104">
        <f t="shared" si="1032"/>
        <v>2.489448401940082</v>
      </c>
      <c r="P181" s="104">
        <f t="shared" si="1032"/>
        <v>7.7801943117599999</v>
      </c>
      <c r="Q181" s="104">
        <f t="shared" si="1032"/>
        <v>7.1680770470399979</v>
      </c>
      <c r="R181" s="104">
        <f t="shared" si="1032"/>
        <v>7.1397760699200017</v>
      </c>
      <c r="S181" s="104">
        <f t="shared" si="1032"/>
        <v>10.517073523774998</v>
      </c>
      <c r="T181" s="104">
        <f t="shared" si="1032"/>
        <v>6.9033410471999979</v>
      </c>
      <c r="U181" s="104">
        <f t="shared" si="1032"/>
        <v>6.9712796150400003</v>
      </c>
      <c r="V181" s="104">
        <f t="shared" si="1032"/>
        <v>5.244821101166985</v>
      </c>
      <c r="W181" s="122">
        <f t="shared" si="1032"/>
        <v>3.1642088414930716</v>
      </c>
      <c r="Y181" s="189">
        <f>Y172</f>
        <v>0.1</v>
      </c>
      <c r="Z181" s="173">
        <f>Z172</f>
        <v>1</v>
      </c>
      <c r="AA181" s="173">
        <f>AA172</f>
        <v>0.2857142857142857</v>
      </c>
      <c r="AB181" s="159" t="str">
        <f t="shared" si="1008"/>
        <v>US</v>
      </c>
      <c r="AC181" s="104">
        <f t="shared" ref="AC181:AR185" si="1033">H$20*$E11/1000</f>
        <v>2.7673002115199998</v>
      </c>
      <c r="AD181" s="104">
        <f t="shared" si="1033"/>
        <v>2.8319131151999999</v>
      </c>
      <c r="AE181" s="104">
        <f t="shared" si="1033"/>
        <v>2.7627887414399996</v>
      </c>
      <c r="AF181" s="104">
        <f t="shared" si="1033"/>
        <v>3.2896380628800004</v>
      </c>
      <c r="AG181" s="104">
        <f t="shared" si="1033"/>
        <v>2.8058717356799998</v>
      </c>
      <c r="AH181" s="104">
        <f t="shared" si="1033"/>
        <v>2.7587562287999998</v>
      </c>
      <c r="AI181" s="104">
        <f t="shared" si="1033"/>
        <v>2.202590707702063</v>
      </c>
      <c r="AJ181" s="104">
        <f t="shared" si="1033"/>
        <v>4.2657017967920927</v>
      </c>
      <c r="AK181" s="104">
        <f t="shared" si="1033"/>
        <v>5.3119624646399997</v>
      </c>
      <c r="AL181" s="104">
        <f t="shared" si="1033"/>
        <v>5.4388630108799987</v>
      </c>
      <c r="AM181" s="104">
        <f t="shared" si="1033"/>
        <v>5.3068638854399994</v>
      </c>
      <c r="AN181" s="104">
        <f t="shared" si="1033"/>
        <v>1.7476518375679999</v>
      </c>
      <c r="AO181" s="104">
        <f t="shared" si="1033"/>
        <v>5.3905269350399996</v>
      </c>
      <c r="AP181" s="104">
        <f t="shared" si="1033"/>
        <v>5.2982194761600008</v>
      </c>
      <c r="AQ181" s="104">
        <f t="shared" si="1033"/>
        <v>3.4085901302907655</v>
      </c>
      <c r="AR181" s="122">
        <f t="shared" si="1033"/>
        <v>4.92502145176553</v>
      </c>
      <c r="AT181" s="189">
        <f>AT172</f>
        <v>0.02</v>
      </c>
      <c r="AU181" s="173">
        <f>AU172</f>
        <v>1</v>
      </c>
      <c r="AV181" s="173">
        <f>AV172</f>
        <v>5.7142857142857148E-2</v>
      </c>
      <c r="AW181" s="159" t="str">
        <f t="shared" si="1011"/>
        <v>US</v>
      </c>
      <c r="AX181" s="104">
        <f t="shared" ref="AX181:BM185" si="1034">H$21*$E11/1000</f>
        <v>0.90152150399999997</v>
      </c>
      <c r="AY181" s="104">
        <f t="shared" si="1034"/>
        <v>0.88993382399999976</v>
      </c>
      <c r="AZ181" s="104">
        <f t="shared" si="1034"/>
        <v>0.86212339199999999</v>
      </c>
      <c r="BA181" s="104">
        <f t="shared" si="1034"/>
        <v>1.513930392</v>
      </c>
      <c r="BB181" s="104">
        <f t="shared" si="1034"/>
        <v>0.86444092799999994</v>
      </c>
      <c r="BC181" s="104">
        <f t="shared" si="1034"/>
        <v>0.85748831999999997</v>
      </c>
      <c r="BD181" s="104">
        <f t="shared" si="1034"/>
        <v>2.9244065141419919</v>
      </c>
      <c r="BE181" s="104">
        <f t="shared" si="1034"/>
        <v>3.1511829950488366</v>
      </c>
      <c r="BF181" s="104">
        <f t="shared" si="1034"/>
        <v>1.7566922880000004</v>
      </c>
      <c r="BG181" s="104">
        <f t="shared" si="1034"/>
        <v>1.733516928</v>
      </c>
      <c r="BH181" s="104">
        <f t="shared" si="1034"/>
        <v>1.6802135999999999</v>
      </c>
      <c r="BI181" s="104">
        <f t="shared" si="1034"/>
        <v>2.9155085699999996</v>
      </c>
      <c r="BJ181" s="104">
        <f t="shared" si="1034"/>
        <v>1.6848486720000002</v>
      </c>
      <c r="BK181" s="104">
        <f t="shared" si="1034"/>
        <v>1.6686259199999998</v>
      </c>
      <c r="BL181" s="104">
        <f t="shared" si="1034"/>
        <v>5.6239603360716828</v>
      </c>
      <c r="BM181" s="122">
        <f t="shared" si="1034"/>
        <v>4.7737861435181248</v>
      </c>
      <c r="BO181" s="189">
        <f>BO172</f>
        <v>0.06</v>
      </c>
      <c r="BP181" s="173">
        <f>BP172</f>
        <v>1</v>
      </c>
      <c r="BQ181" s="173">
        <f>BQ172</f>
        <v>0.10526315789473682</v>
      </c>
      <c r="BR181" s="159" t="str">
        <f t="shared" si="1014"/>
        <v>US</v>
      </c>
      <c r="BS181" s="104">
        <f t="shared" ref="BS181:CH185" si="1035">H$22*$E11/1000</f>
        <v>7.1568408600000008E-2</v>
      </c>
      <c r="BT181" s="104">
        <f t="shared" si="1035"/>
        <v>8.6197854600000012E-2</v>
      </c>
      <c r="BU181" s="104">
        <f t="shared" si="1035"/>
        <v>6.4268170200000002E-2</v>
      </c>
      <c r="BV181" s="104">
        <f t="shared" si="1035"/>
        <v>0.11103532245</v>
      </c>
      <c r="BW181" s="104">
        <f t="shared" si="1035"/>
        <v>8.1258606000000011E-2</v>
      </c>
      <c r="BX181" s="104">
        <f t="shared" si="1035"/>
        <v>6.3486001799999997E-2</v>
      </c>
      <c r="BY181" s="104">
        <f t="shared" si="1035"/>
        <v>0.46021756122625695</v>
      </c>
      <c r="BZ181" s="104">
        <f t="shared" si="1035"/>
        <v>0.64319669565683857</v>
      </c>
      <c r="CA181" s="104">
        <f t="shared" si="1035"/>
        <v>0.13609730159999997</v>
      </c>
      <c r="CB181" s="104">
        <f t="shared" si="1035"/>
        <v>0.1639511874</v>
      </c>
      <c r="CC181" s="104">
        <f t="shared" si="1035"/>
        <v>0.12227899319999999</v>
      </c>
      <c r="CD181" s="104">
        <f t="shared" si="1035"/>
        <v>0.18505887075000002</v>
      </c>
      <c r="CE181" s="104">
        <f t="shared" si="1035"/>
        <v>0.15455068199999999</v>
      </c>
      <c r="CF181" s="104">
        <f t="shared" si="1035"/>
        <v>0.12071465640000002</v>
      </c>
      <c r="CG181" s="104">
        <f t="shared" si="1035"/>
        <v>0.64659107320746023</v>
      </c>
      <c r="CH181" s="122">
        <f t="shared" si="1035"/>
        <v>0.84367112293588686</v>
      </c>
      <c r="CJ181" s="174" t="s">
        <v>271</v>
      </c>
      <c r="CK181" s="179" t="s">
        <v>313</v>
      </c>
      <c r="CL181" s="179" t="s">
        <v>315</v>
      </c>
      <c r="CM181" s="179" t="s">
        <v>332</v>
      </c>
      <c r="CN181" s="159" t="str">
        <f>CN103</f>
        <v>NMC622</v>
      </c>
      <c r="CO181" s="159" t="str">
        <f t="shared" ref="CO181:DC181" si="1036">CO103</f>
        <v>NMC811</v>
      </c>
      <c r="CP181" s="159" t="str">
        <f t="shared" si="1036"/>
        <v>NCA (I)</v>
      </c>
      <c r="CQ181" s="159" t="str">
        <f t="shared" si="1036"/>
        <v>LFP(II)</v>
      </c>
      <c r="CR181" s="159" t="str">
        <f t="shared" si="1036"/>
        <v>NMC955</v>
      </c>
      <c r="CS181" s="159" t="str">
        <f t="shared" si="1036"/>
        <v>NCA955</v>
      </c>
      <c r="CT181" s="159" t="str">
        <f t="shared" si="1036"/>
        <v>Li-S</v>
      </c>
      <c r="CU181" s="159" t="str">
        <f t="shared" si="1036"/>
        <v>Li-air</v>
      </c>
      <c r="CV181" s="159" t="str">
        <f t="shared" si="1036"/>
        <v>NMC622</v>
      </c>
      <c r="CW181" s="159" t="str">
        <f t="shared" si="1036"/>
        <v>NMC811</v>
      </c>
      <c r="CX181" s="159" t="str">
        <f t="shared" si="1036"/>
        <v>NCA (I)</v>
      </c>
      <c r="CY181" s="159" t="str">
        <f t="shared" si="1036"/>
        <v>LFP(II)</v>
      </c>
      <c r="CZ181" s="159" t="str">
        <f t="shared" si="1036"/>
        <v>NMC955</v>
      </c>
      <c r="DA181" s="159" t="str">
        <f t="shared" si="1036"/>
        <v>NCA955</v>
      </c>
      <c r="DB181" s="159" t="str">
        <f t="shared" si="1036"/>
        <v>Li-S</v>
      </c>
      <c r="DC181" s="164" t="str">
        <f t="shared" si="1036"/>
        <v>Li-air</v>
      </c>
      <c r="DZ181" s="189" t="str">
        <f t="shared" si="1017"/>
        <v>-</v>
      </c>
      <c r="EA181" s="173">
        <f t="shared" si="1017"/>
        <v>1</v>
      </c>
      <c r="EB181" s="173">
        <f t="shared" si="1017"/>
        <v>0.69056662872510677</v>
      </c>
      <c r="EC181" s="159" t="str">
        <f>EC173</f>
        <v>US</v>
      </c>
      <c r="ED181" s="104">
        <f t="shared" ref="ED181:ES185" si="1037">H$33*$H11/1000</f>
        <v>0.55902299700748803</v>
      </c>
      <c r="EE181" s="104">
        <f t="shared" si="1037"/>
        <v>0.56412309342105604</v>
      </c>
      <c r="EF181" s="104">
        <f t="shared" si="1037"/>
        <v>0.54407158345612805</v>
      </c>
      <c r="EG181" s="104">
        <f t="shared" si="1037"/>
        <v>0.19735444534000007</v>
      </c>
      <c r="EH181" s="104">
        <f t="shared" si="1037"/>
        <v>0.55608137637311994</v>
      </c>
      <c r="EI181" s="104">
        <f t="shared" si="1037"/>
        <v>0.53953509016742407</v>
      </c>
      <c r="EJ181" s="104">
        <f t="shared" si="1037"/>
        <v>1.0265737052266497</v>
      </c>
      <c r="EK181" s="104">
        <f t="shared" si="1037"/>
        <v>1.4834388475776665</v>
      </c>
      <c r="EL181" s="104">
        <f t="shared" si="1037"/>
        <v>0.87894463994687988</v>
      </c>
      <c r="EM181" s="104">
        <f t="shared" si="1037"/>
        <v>0.88022305769548814</v>
      </c>
      <c r="EN181" s="104">
        <f t="shared" si="1037"/>
        <v>0.8501839872864001</v>
      </c>
      <c r="EO181" s="104">
        <f t="shared" si="1037"/>
        <v>0.35767868890000004</v>
      </c>
      <c r="EP181" s="104">
        <f t="shared" si="1037"/>
        <v>0.86410610893900808</v>
      </c>
      <c r="EQ181" s="104">
        <f t="shared" si="1037"/>
        <v>0.84197806045267198</v>
      </c>
      <c r="ER181" s="104">
        <f t="shared" si="1037"/>
        <v>1.6481530191715437</v>
      </c>
      <c r="ES181" s="122">
        <f t="shared" si="1037"/>
        <v>2.1703656027101559</v>
      </c>
      <c r="EU181" s="189" t="str">
        <f t="shared" si="1020"/>
        <v>-</v>
      </c>
      <c r="EV181" s="173">
        <f t="shared" si="1020"/>
        <v>1</v>
      </c>
      <c r="EW181" s="173">
        <f t="shared" si="1020"/>
        <v>0.90643145670817082</v>
      </c>
      <c r="EX181" s="159" t="str">
        <f>EX173</f>
        <v>US</v>
      </c>
      <c r="EY181" s="104">
        <f>H$34*$L11/1000</f>
        <v>107.77445294582284</v>
      </c>
      <c r="EZ181" s="104">
        <f t="shared" ref="EZ181:FN185" si="1038">I$34*$L11/1000</f>
        <v>107.93029828389373</v>
      </c>
      <c r="FA181" s="104">
        <f t="shared" si="1038"/>
        <v>105.8751277332571</v>
      </c>
      <c r="FB181" s="104">
        <f t="shared" si="1038"/>
        <v>32.749131186452409</v>
      </c>
      <c r="FC181" s="104">
        <f t="shared" si="1038"/>
        <v>106.52778708981018</v>
      </c>
      <c r="FD181" s="104">
        <f t="shared" si="1038"/>
        <v>105.9137642056953</v>
      </c>
      <c r="FE181" s="104">
        <f t="shared" si="1038"/>
        <v>130.73087356747362</v>
      </c>
      <c r="FF181" s="104">
        <f t="shared" si="1038"/>
        <v>311.31932443206955</v>
      </c>
      <c r="FG181" s="104">
        <f t="shared" si="1038"/>
        <v>147.08757763535692</v>
      </c>
      <c r="FH181" s="104">
        <f t="shared" si="1038"/>
        <v>147.5046166608808</v>
      </c>
      <c r="FI181" s="104">
        <f t="shared" si="1038"/>
        <v>144.08742371252174</v>
      </c>
      <c r="FJ181" s="104">
        <f t="shared" si="1038"/>
        <v>60.627042425486557</v>
      </c>
      <c r="FK181" s="104">
        <f t="shared" si="1038"/>
        <v>145.28832023820712</v>
      </c>
      <c r="FL181" s="104">
        <f t="shared" si="1038"/>
        <v>143.96335842680242</v>
      </c>
      <c r="FM181" s="104">
        <f t="shared" si="1038"/>
        <v>184.71116153736776</v>
      </c>
      <c r="FN181" s="122">
        <f t="shared" si="1038"/>
        <v>351.29654122021827</v>
      </c>
      <c r="GK181" s="189" t="str">
        <f t="shared" si="1023"/>
        <v>-</v>
      </c>
      <c r="GL181" s="173">
        <f t="shared" si="1023"/>
        <v>1</v>
      </c>
      <c r="GM181" s="173">
        <f t="shared" si="1023"/>
        <v>0.69056662872510677</v>
      </c>
      <c r="GN181" s="159" t="str">
        <f>GN173</f>
        <v>US</v>
      </c>
      <c r="GO181" s="104">
        <f>H$36*$H11/1000</f>
        <v>0.71071104000000007</v>
      </c>
      <c r="GP181" s="104">
        <f t="shared" ref="GP181:HD185" si="1039">I$36*$H11/1000</f>
        <v>0.71457359999999992</v>
      </c>
      <c r="GQ181" s="104">
        <f t="shared" si="1039"/>
        <v>0.69139823999999983</v>
      </c>
      <c r="GR181" s="104">
        <f t="shared" si="1039"/>
        <v>5.0245468000000001E-2</v>
      </c>
      <c r="GS181" s="104">
        <f t="shared" si="1039"/>
        <v>0.69912336000000008</v>
      </c>
      <c r="GT181" s="104">
        <f t="shared" si="1039"/>
        <v>0.69139823999999983</v>
      </c>
      <c r="GU181" s="104">
        <f t="shared" si="1039"/>
        <v>1.0365344829339571</v>
      </c>
      <c r="GV181" s="104">
        <f t="shared" si="1039"/>
        <v>0.98748959126660918</v>
      </c>
      <c r="GW181" s="104">
        <f t="shared" si="1039"/>
        <v>1.0506163199999998</v>
      </c>
      <c r="GX181" s="104">
        <f t="shared" si="1039"/>
        <v>1.05447888</v>
      </c>
      <c r="GY181" s="104">
        <f t="shared" si="1039"/>
        <v>1.0274409600000001</v>
      </c>
      <c r="GZ181" s="104">
        <f t="shared" si="1039"/>
        <v>0.17944809999999997</v>
      </c>
      <c r="HA181" s="104">
        <f t="shared" si="1039"/>
        <v>1.0390286399999999</v>
      </c>
      <c r="HB181" s="104">
        <f t="shared" si="1039"/>
        <v>1.0235783999999999</v>
      </c>
      <c r="HC181" s="104">
        <f t="shared" si="1039"/>
        <v>1.4694270200498687</v>
      </c>
      <c r="HD181" s="122">
        <f t="shared" si="1039"/>
        <v>1.2952747704970931</v>
      </c>
      <c r="HF181" s="189" t="str">
        <f t="shared" si="1026"/>
        <v>-</v>
      </c>
      <c r="HG181" s="173">
        <f t="shared" si="1026"/>
        <v>1</v>
      </c>
      <c r="HH181" s="173">
        <f t="shared" si="1026"/>
        <v>0.90643145670817082</v>
      </c>
      <c r="HI181" s="159" t="str">
        <f>HI173</f>
        <v>US</v>
      </c>
      <c r="HJ181" s="104">
        <f>H$37*$L11/1000</f>
        <v>5.1271548346357383</v>
      </c>
      <c r="HK181" s="104">
        <f t="shared" ref="HK181:HY185" si="1040">I$37*$L11/1000</f>
        <v>5.0597345143305725</v>
      </c>
      <c r="HL181" s="104">
        <f t="shared" si="1040"/>
        <v>5.1977856463840082</v>
      </c>
      <c r="HM181" s="104">
        <f t="shared" si="1040"/>
        <v>4.7354748785771541</v>
      </c>
      <c r="HN181" s="104">
        <f t="shared" si="1040"/>
        <v>5.1271548346357383</v>
      </c>
      <c r="HO181" s="104">
        <f t="shared" si="1040"/>
        <v>5.2009961378271106</v>
      </c>
      <c r="HP181" s="104">
        <f t="shared" si="1040"/>
        <v>10.837748204015332</v>
      </c>
      <c r="HQ181" s="104">
        <f t="shared" si="1040"/>
        <v>10.658759414414881</v>
      </c>
      <c r="HR181" s="104">
        <f t="shared" si="1040"/>
        <v>8.3858036493854389</v>
      </c>
      <c r="HS181" s="104">
        <f t="shared" si="1040"/>
        <v>8.3825931579423383</v>
      </c>
      <c r="HT181" s="104">
        <f t="shared" si="1040"/>
        <v>8.5238547814388781</v>
      </c>
      <c r="HU181" s="104">
        <f t="shared" si="1040"/>
        <v>4.7354748785771541</v>
      </c>
      <c r="HV181" s="104">
        <f t="shared" si="1040"/>
        <v>8.3858036493854389</v>
      </c>
      <c r="HW181" s="104">
        <f t="shared" si="1040"/>
        <v>8.5238547814388781</v>
      </c>
      <c r="HX181" s="104">
        <f t="shared" si="1040"/>
        <v>13.121403534934634</v>
      </c>
      <c r="HY181" s="122">
        <f t="shared" si="1040"/>
        <v>12.489932420365468</v>
      </c>
      <c r="IA181" s="189" t="str">
        <f t="shared" si="1029"/>
        <v>-</v>
      </c>
      <c r="IB181" s="173">
        <f t="shared" si="1029"/>
        <v>1</v>
      </c>
      <c r="IC181" s="173">
        <f t="shared" si="1029"/>
        <v>0.90643145670817082</v>
      </c>
      <c r="ID181" s="159" t="str">
        <f>ID173</f>
        <v>US</v>
      </c>
      <c r="IE181" s="104">
        <f>H$38*$L11/1000</f>
        <v>3.5764874676169152</v>
      </c>
      <c r="IF181" s="104">
        <f t="shared" ref="IF181:IT185" si="1041">I$38*$L11/1000</f>
        <v>3.6021713991617408</v>
      </c>
      <c r="IG181" s="104">
        <f t="shared" si="1041"/>
        <v>3.4769622328807168</v>
      </c>
      <c r="IH181" s="104">
        <f t="shared" si="1041"/>
        <v>0</v>
      </c>
      <c r="II181" s="104">
        <f t="shared" si="1041"/>
        <v>3.5379615702996774</v>
      </c>
      <c r="IJ181" s="104">
        <f t="shared" si="1041"/>
        <v>3.4480678098927888</v>
      </c>
      <c r="IK181" s="104">
        <f t="shared" si="1041"/>
        <v>4.5877922721944087</v>
      </c>
      <c r="IL181" s="104">
        <f t="shared" si="1041"/>
        <v>5.1276156693974828</v>
      </c>
      <c r="IM181" s="104">
        <f t="shared" si="1041"/>
        <v>5.9458301526270434</v>
      </c>
      <c r="IN181" s="104">
        <f t="shared" si="1041"/>
        <v>6.01325047293221</v>
      </c>
      <c r="IO181" s="104">
        <f t="shared" si="1041"/>
        <v>5.740358700268442</v>
      </c>
      <c r="IP181" s="104">
        <f t="shared" si="1041"/>
        <v>0</v>
      </c>
      <c r="IQ181" s="104">
        <f t="shared" si="1041"/>
        <v>5.8816203237649809</v>
      </c>
      <c r="IR181" s="104">
        <f t="shared" si="1041"/>
        <v>5.6825698542925851</v>
      </c>
      <c r="IS181" s="104">
        <f t="shared" si="1041"/>
        <v>8.0101761505423728</v>
      </c>
      <c r="IT181" s="104">
        <f t="shared" si="1041"/>
        <v>7.8841987448919992</v>
      </c>
    </row>
    <row r="182" spans="4:254" x14ac:dyDescent="0.2">
      <c r="D182" s="189">
        <f t="shared" ref="D182:F185" si="1042">D173</f>
        <v>0.42</v>
      </c>
      <c r="E182" s="173">
        <f t="shared" si="1042"/>
        <v>0</v>
      </c>
      <c r="F182" s="173">
        <f t="shared" si="1042"/>
        <v>0</v>
      </c>
      <c r="G182" s="159" t="str">
        <f t="shared" si="1005"/>
        <v>CN</v>
      </c>
      <c r="H182" s="104">
        <f t="shared" si="1032"/>
        <v>7.9320836899199998</v>
      </c>
      <c r="I182" s="104">
        <f t="shared" si="1032"/>
        <v>7.3106441366399988</v>
      </c>
      <c r="J182" s="104">
        <f t="shared" si="1032"/>
        <v>7.2782256705600004</v>
      </c>
      <c r="K182" s="104">
        <f t="shared" si="1032"/>
        <v>10.79931243261</v>
      </c>
      <c r="L182" s="104">
        <f t="shared" si="1032"/>
        <v>7.0400022825599997</v>
      </c>
      <c r="M182" s="104">
        <f t="shared" si="1032"/>
        <v>7.10750438112</v>
      </c>
      <c r="N182" s="104">
        <f t="shared" si="1032"/>
        <v>5.6812911694796711</v>
      </c>
      <c r="O182" s="104">
        <f t="shared" si="1032"/>
        <v>4.978896803880164</v>
      </c>
      <c r="P182" s="104">
        <f t="shared" si="1032"/>
        <v>15.56038862352</v>
      </c>
      <c r="Q182" s="104">
        <f t="shared" si="1032"/>
        <v>14.336154094079996</v>
      </c>
      <c r="R182" s="104">
        <f t="shared" si="1032"/>
        <v>14.279552139840003</v>
      </c>
      <c r="S182" s="104">
        <f t="shared" si="1032"/>
        <v>21.034147047549997</v>
      </c>
      <c r="T182" s="104">
        <f t="shared" si="1032"/>
        <v>13.806682094399996</v>
      </c>
      <c r="U182" s="104">
        <f t="shared" si="1032"/>
        <v>13.942559230080001</v>
      </c>
      <c r="V182" s="104">
        <f t="shared" si="1032"/>
        <v>10.48964220233397</v>
      </c>
      <c r="W182" s="122">
        <f t="shared" si="1032"/>
        <v>6.3284176829861432</v>
      </c>
      <c r="Y182" s="189">
        <f t="shared" ref="Y182:AA185" si="1043">Y173</f>
        <v>0.65</v>
      </c>
      <c r="Z182" s="173">
        <f t="shared" si="1043"/>
        <v>0</v>
      </c>
      <c r="AA182" s="173">
        <f t="shared" si="1043"/>
        <v>0</v>
      </c>
      <c r="AB182" s="159" t="str">
        <f t="shared" si="1008"/>
        <v>CN</v>
      </c>
      <c r="AC182" s="104">
        <f t="shared" si="1033"/>
        <v>5.5346004230399997</v>
      </c>
      <c r="AD182" s="104">
        <f t="shared" si="1033"/>
        <v>5.6638262303999998</v>
      </c>
      <c r="AE182" s="104">
        <f t="shared" si="1033"/>
        <v>5.5255774828799993</v>
      </c>
      <c r="AF182" s="104">
        <f t="shared" si="1033"/>
        <v>6.5792761257600008</v>
      </c>
      <c r="AG182" s="104">
        <f t="shared" si="1033"/>
        <v>5.6117434713599996</v>
      </c>
      <c r="AH182" s="104">
        <f t="shared" si="1033"/>
        <v>5.5175124575999996</v>
      </c>
      <c r="AI182" s="104">
        <f t="shared" si="1033"/>
        <v>4.405181415404126</v>
      </c>
      <c r="AJ182" s="104">
        <f t="shared" si="1033"/>
        <v>8.5314035935841854</v>
      </c>
      <c r="AK182" s="104">
        <f t="shared" si="1033"/>
        <v>10.623924929279999</v>
      </c>
      <c r="AL182" s="104">
        <f t="shared" si="1033"/>
        <v>10.877726021759997</v>
      </c>
      <c r="AM182" s="104">
        <f t="shared" si="1033"/>
        <v>10.613727770879999</v>
      </c>
      <c r="AN182" s="104">
        <f t="shared" si="1033"/>
        <v>3.4953036751359998</v>
      </c>
      <c r="AO182" s="104">
        <f t="shared" si="1033"/>
        <v>10.781053870079999</v>
      </c>
      <c r="AP182" s="104">
        <f t="shared" si="1033"/>
        <v>10.596438952320002</v>
      </c>
      <c r="AQ182" s="104">
        <f t="shared" si="1033"/>
        <v>6.817180260581531</v>
      </c>
      <c r="AR182" s="122">
        <f t="shared" si="1033"/>
        <v>9.8500429035310599</v>
      </c>
      <c r="AT182" s="189">
        <f t="shared" ref="AT182:AV185" si="1044">AT173</f>
        <v>0.65</v>
      </c>
      <c r="AU182" s="173">
        <f t="shared" si="1044"/>
        <v>0</v>
      </c>
      <c r="AV182" s="173">
        <f t="shared" si="1044"/>
        <v>0</v>
      </c>
      <c r="AW182" s="159" t="str">
        <f t="shared" si="1011"/>
        <v>CN</v>
      </c>
      <c r="AX182" s="104">
        <f t="shared" si="1034"/>
        <v>1.8030430079999999</v>
      </c>
      <c r="AY182" s="104">
        <f t="shared" si="1034"/>
        <v>1.7798676479999995</v>
      </c>
      <c r="AZ182" s="104">
        <f t="shared" si="1034"/>
        <v>1.724246784</v>
      </c>
      <c r="BA182" s="104">
        <f t="shared" si="1034"/>
        <v>3.027860784</v>
      </c>
      <c r="BB182" s="104">
        <f t="shared" si="1034"/>
        <v>1.7288818559999999</v>
      </c>
      <c r="BC182" s="104">
        <f t="shared" si="1034"/>
        <v>1.7149766399999999</v>
      </c>
      <c r="BD182" s="104">
        <f t="shared" si="1034"/>
        <v>5.8488130282839839</v>
      </c>
      <c r="BE182" s="104">
        <f t="shared" si="1034"/>
        <v>6.3023659900976732</v>
      </c>
      <c r="BF182" s="104">
        <f t="shared" si="1034"/>
        <v>3.5133845760000009</v>
      </c>
      <c r="BG182" s="104">
        <f t="shared" si="1034"/>
        <v>3.467033856</v>
      </c>
      <c r="BH182" s="104">
        <f t="shared" si="1034"/>
        <v>3.3604271999999997</v>
      </c>
      <c r="BI182" s="104">
        <f t="shared" si="1034"/>
        <v>5.8310171399999993</v>
      </c>
      <c r="BJ182" s="104">
        <f t="shared" si="1034"/>
        <v>3.3696973440000004</v>
      </c>
      <c r="BK182" s="104">
        <f t="shared" si="1034"/>
        <v>3.3372518399999995</v>
      </c>
      <c r="BL182" s="104">
        <f t="shared" si="1034"/>
        <v>11.247920672143366</v>
      </c>
      <c r="BM182" s="122">
        <f t="shared" si="1034"/>
        <v>9.5475722870362496</v>
      </c>
      <c r="BO182" s="189">
        <f t="shared" ref="BO182:BQ185" si="1045">BO173</f>
        <v>0.43</v>
      </c>
      <c r="BP182" s="173">
        <f t="shared" si="1045"/>
        <v>0</v>
      </c>
      <c r="BQ182" s="173">
        <f t="shared" si="1045"/>
        <v>0</v>
      </c>
      <c r="BR182" s="159" t="str">
        <f t="shared" si="1014"/>
        <v>CN</v>
      </c>
      <c r="BS182" s="104">
        <f t="shared" si="1035"/>
        <v>0.14313681720000002</v>
      </c>
      <c r="BT182" s="104">
        <f t="shared" si="1035"/>
        <v>0.17239570920000002</v>
      </c>
      <c r="BU182" s="104">
        <f t="shared" si="1035"/>
        <v>0.1285363404</v>
      </c>
      <c r="BV182" s="104">
        <f t="shared" si="1035"/>
        <v>0.2220706449</v>
      </c>
      <c r="BW182" s="104">
        <f t="shared" si="1035"/>
        <v>0.16251721200000002</v>
      </c>
      <c r="BX182" s="104">
        <f t="shared" si="1035"/>
        <v>0.12697200359999999</v>
      </c>
      <c r="BY182" s="104">
        <f t="shared" si="1035"/>
        <v>0.92043512245251391</v>
      </c>
      <c r="BZ182" s="104">
        <f t="shared" si="1035"/>
        <v>1.2863933913136771</v>
      </c>
      <c r="CA182" s="104">
        <f t="shared" si="1035"/>
        <v>0.27219460319999994</v>
      </c>
      <c r="CB182" s="104">
        <f t="shared" si="1035"/>
        <v>0.32790237480000001</v>
      </c>
      <c r="CC182" s="104">
        <f t="shared" si="1035"/>
        <v>0.24455798639999998</v>
      </c>
      <c r="CD182" s="104">
        <f t="shared" si="1035"/>
        <v>0.37011774150000004</v>
      </c>
      <c r="CE182" s="104">
        <f t="shared" si="1035"/>
        <v>0.30910136399999999</v>
      </c>
      <c r="CF182" s="104">
        <f t="shared" si="1035"/>
        <v>0.24142931280000005</v>
      </c>
      <c r="CG182" s="104">
        <f t="shared" si="1035"/>
        <v>1.2931821464149205</v>
      </c>
      <c r="CH182" s="122">
        <f t="shared" si="1035"/>
        <v>1.6873422458717737</v>
      </c>
      <c r="CJ182" s="222">
        <f t="shared" ref="CJ182:CM189" si="1046">CJ104</f>
        <v>3.5814567727706512E-2</v>
      </c>
      <c r="CK182" s="223">
        <f t="shared" si="1046"/>
        <v>0</v>
      </c>
      <c r="CL182" s="223">
        <f t="shared" si="1046"/>
        <v>3.5814567727706512E-2</v>
      </c>
      <c r="CM182" s="159" t="str">
        <f>CM104</f>
        <v>Belgium</v>
      </c>
      <c r="CN182" s="104">
        <f t="shared" ref="CN182:DC189" si="1047">H$23*$AK4/1000</f>
        <v>16.759616241169155</v>
      </c>
      <c r="CO182" s="104">
        <f t="shared" si="1047"/>
        <v>16.282723691754622</v>
      </c>
      <c r="CP182" s="104">
        <f t="shared" si="1047"/>
        <v>15.966610177619714</v>
      </c>
      <c r="CQ182" s="104">
        <f t="shared" si="1047"/>
        <v>20.916621739129997</v>
      </c>
      <c r="CR182" s="104">
        <f t="shared" si="1047"/>
        <v>15.874714130820475</v>
      </c>
      <c r="CS182" s="104">
        <f t="shared" si="1047"/>
        <v>15.771444779191295</v>
      </c>
      <c r="CT182" s="104">
        <f t="shared" si="1047"/>
        <v>19.077234363409701</v>
      </c>
      <c r="CU182" s="104">
        <f t="shared" si="1047"/>
        <v>24.019649408641005</v>
      </c>
      <c r="CV182" s="104">
        <f t="shared" si="1047"/>
        <v>32.024390296379515</v>
      </c>
      <c r="CW182" s="104">
        <f t="shared" si="1047"/>
        <v>31.06873898160115</v>
      </c>
      <c r="CX182" s="104">
        <f t="shared" si="1047"/>
        <v>30.496152086025599</v>
      </c>
      <c r="CY182" s="104">
        <f t="shared" si="1047"/>
        <v>31.335215457285994</v>
      </c>
      <c r="CZ182" s="104">
        <f t="shared" si="1047"/>
        <v>30.292166921183227</v>
      </c>
      <c r="DA182" s="104">
        <f t="shared" si="1047"/>
        <v>30.101674297975485</v>
      </c>
      <c r="DB182" s="104">
        <f t="shared" si="1047"/>
        <v>33.232921164663196</v>
      </c>
      <c r="DC182" s="122">
        <f t="shared" si="1047"/>
        <v>31.011311926202143</v>
      </c>
      <c r="DZ182" s="189" t="str">
        <f t="shared" si="1017"/>
        <v>-</v>
      </c>
      <c r="EA182" s="173">
        <f t="shared" si="1017"/>
        <v>0</v>
      </c>
      <c r="EB182" s="173">
        <f t="shared" si="1017"/>
        <v>0</v>
      </c>
      <c r="EC182" s="159" t="str">
        <f>EC174</f>
        <v>CN</v>
      </c>
      <c r="ED182" s="104">
        <f t="shared" si="1037"/>
        <v>0.55902299700748803</v>
      </c>
      <c r="EE182" s="104">
        <f t="shared" si="1037"/>
        <v>0.56412309342105604</v>
      </c>
      <c r="EF182" s="104">
        <f t="shared" si="1037"/>
        <v>0.54407158345612805</v>
      </c>
      <c r="EG182" s="104">
        <f t="shared" si="1037"/>
        <v>0.19735444534000007</v>
      </c>
      <c r="EH182" s="104">
        <f t="shared" si="1037"/>
        <v>0.55608137637311994</v>
      </c>
      <c r="EI182" s="104">
        <f t="shared" si="1037"/>
        <v>0.53953509016742407</v>
      </c>
      <c r="EJ182" s="104">
        <f t="shared" si="1037"/>
        <v>1.0265737052266497</v>
      </c>
      <c r="EK182" s="104">
        <f t="shared" si="1037"/>
        <v>1.4834388475776665</v>
      </c>
      <c r="EL182" s="104">
        <f t="shared" si="1037"/>
        <v>0.87894463994687988</v>
      </c>
      <c r="EM182" s="104">
        <f t="shared" si="1037"/>
        <v>0.88022305769548814</v>
      </c>
      <c r="EN182" s="104">
        <f t="shared" si="1037"/>
        <v>0.8501839872864001</v>
      </c>
      <c r="EO182" s="104">
        <f t="shared" si="1037"/>
        <v>0.35767868890000004</v>
      </c>
      <c r="EP182" s="104">
        <f t="shared" si="1037"/>
        <v>0.86410610893900808</v>
      </c>
      <c r="EQ182" s="104">
        <f t="shared" si="1037"/>
        <v>0.84197806045267198</v>
      </c>
      <c r="ER182" s="104">
        <f t="shared" si="1037"/>
        <v>1.6481530191715437</v>
      </c>
      <c r="ES182" s="122">
        <f t="shared" si="1037"/>
        <v>2.1703656027101559</v>
      </c>
      <c r="EU182" s="189" t="str">
        <f t="shared" si="1020"/>
        <v>-</v>
      </c>
      <c r="EV182" s="173">
        <f t="shared" si="1020"/>
        <v>0</v>
      </c>
      <c r="EW182" s="173">
        <f t="shared" si="1020"/>
        <v>0</v>
      </c>
      <c r="EX182" s="159" t="str">
        <f>EX174</f>
        <v>CN</v>
      </c>
      <c r="EY182" s="104">
        <f t="shared" ref="EY182:EY185" si="1048">H$34*$L12/1000</f>
        <v>25.964179321713228</v>
      </c>
      <c r="EZ182" s="104">
        <f t="shared" si="1038"/>
        <v>26.001724363172727</v>
      </c>
      <c r="FA182" s="104">
        <f t="shared" si="1038"/>
        <v>25.506608728113484</v>
      </c>
      <c r="FB182" s="104">
        <f t="shared" si="1038"/>
        <v>7.8896648650381094</v>
      </c>
      <c r="FC182" s="104">
        <f t="shared" si="1038"/>
        <v>25.663842322034448</v>
      </c>
      <c r="FD182" s="104">
        <f t="shared" si="1038"/>
        <v>25.515916725243823</v>
      </c>
      <c r="FE182" s="104">
        <f t="shared" si="1038"/>
        <v>31.494660853406476</v>
      </c>
      <c r="FF182" s="104">
        <f t="shared" si="1038"/>
        <v>75.000619765912361</v>
      </c>
      <c r="FG182" s="104">
        <f t="shared" si="1038"/>
        <v>35.435190226765535</v>
      </c>
      <c r="FH182" s="104">
        <f t="shared" si="1038"/>
        <v>35.535660011087217</v>
      </c>
      <c r="FI182" s="104">
        <f t="shared" si="1038"/>
        <v>34.712416579430091</v>
      </c>
      <c r="FJ182" s="104">
        <f t="shared" si="1038"/>
        <v>14.605793471962684</v>
      </c>
      <c r="FK182" s="104">
        <f t="shared" si="1038"/>
        <v>35.001727189574332</v>
      </c>
      <c r="FL182" s="104">
        <f t="shared" si="1038"/>
        <v>34.682527739932702</v>
      </c>
      <c r="FM182" s="104">
        <f t="shared" si="1038"/>
        <v>44.499170163164685</v>
      </c>
      <c r="FN182" s="122">
        <f t="shared" si="1038"/>
        <v>84.631618551796052</v>
      </c>
      <c r="GK182" s="189" t="str">
        <f t="shared" si="1023"/>
        <v>-</v>
      </c>
      <c r="GL182" s="173">
        <f t="shared" si="1023"/>
        <v>0</v>
      </c>
      <c r="GM182" s="173">
        <f t="shared" si="1023"/>
        <v>0</v>
      </c>
      <c r="GN182" s="159" t="str">
        <f>GN174</f>
        <v>CN</v>
      </c>
      <c r="GO182" s="104">
        <f t="shared" ref="GO182:GO185" si="1049">H$36*$H12/1000</f>
        <v>0.71071104000000007</v>
      </c>
      <c r="GP182" s="104">
        <f t="shared" si="1039"/>
        <v>0.71457359999999992</v>
      </c>
      <c r="GQ182" s="104">
        <f t="shared" si="1039"/>
        <v>0.69139823999999983</v>
      </c>
      <c r="GR182" s="104">
        <f t="shared" si="1039"/>
        <v>5.0245468000000001E-2</v>
      </c>
      <c r="GS182" s="104">
        <f t="shared" si="1039"/>
        <v>0.69912336000000008</v>
      </c>
      <c r="GT182" s="104">
        <f t="shared" si="1039"/>
        <v>0.69139823999999983</v>
      </c>
      <c r="GU182" s="104">
        <f t="shared" si="1039"/>
        <v>1.0365344829339571</v>
      </c>
      <c r="GV182" s="104">
        <f t="shared" si="1039"/>
        <v>0.98748959126660918</v>
      </c>
      <c r="GW182" s="104">
        <f t="shared" si="1039"/>
        <v>1.0506163199999998</v>
      </c>
      <c r="GX182" s="104">
        <f t="shared" si="1039"/>
        <v>1.05447888</v>
      </c>
      <c r="GY182" s="104">
        <f t="shared" si="1039"/>
        <v>1.0274409600000001</v>
      </c>
      <c r="GZ182" s="104">
        <f t="shared" si="1039"/>
        <v>0.17944809999999997</v>
      </c>
      <c r="HA182" s="104">
        <f t="shared" si="1039"/>
        <v>1.0390286399999999</v>
      </c>
      <c r="HB182" s="104">
        <f t="shared" si="1039"/>
        <v>1.0235783999999999</v>
      </c>
      <c r="HC182" s="104">
        <f t="shared" si="1039"/>
        <v>1.4694270200498687</v>
      </c>
      <c r="HD182" s="122">
        <f t="shared" si="1039"/>
        <v>1.2952747704970931</v>
      </c>
      <c r="HF182" s="189" t="str">
        <f t="shared" si="1026"/>
        <v>-</v>
      </c>
      <c r="HG182" s="173">
        <f t="shared" si="1026"/>
        <v>0</v>
      </c>
      <c r="HH182" s="173">
        <f t="shared" si="1026"/>
        <v>0</v>
      </c>
      <c r="HI182" s="159" t="str">
        <f>HI174</f>
        <v>CN</v>
      </c>
      <c r="HJ182" s="104">
        <f t="shared" ref="HJ182:HJ185" si="1050">H$37*$L12/1000</f>
        <v>1.2351940919021929</v>
      </c>
      <c r="HK182" s="104">
        <f t="shared" si="1040"/>
        <v>1.218951714989265</v>
      </c>
      <c r="HL182" s="104">
        <f t="shared" si="1040"/>
        <v>1.2522099153347841</v>
      </c>
      <c r="HM182" s="104">
        <f t="shared" si="1040"/>
        <v>1.1408336165032777</v>
      </c>
      <c r="HN182" s="104">
        <f t="shared" si="1040"/>
        <v>1.2351940919021929</v>
      </c>
      <c r="HO182" s="104">
        <f t="shared" si="1040"/>
        <v>1.252983361854447</v>
      </c>
      <c r="HP182" s="104">
        <f t="shared" si="1040"/>
        <v>2.6109456380547171</v>
      </c>
      <c r="HQ182" s="104">
        <f t="shared" si="1040"/>
        <v>2.567825057038188</v>
      </c>
      <c r="HR182" s="104">
        <f t="shared" si="1040"/>
        <v>2.0202423093603801</v>
      </c>
      <c r="HS182" s="104">
        <f t="shared" si="1040"/>
        <v>2.0194688628407169</v>
      </c>
      <c r="HT182" s="104">
        <f t="shared" si="1040"/>
        <v>2.0535005097059003</v>
      </c>
      <c r="HU182" s="104">
        <f t="shared" si="1040"/>
        <v>1.1408336165032777</v>
      </c>
      <c r="HV182" s="104">
        <f t="shared" si="1040"/>
        <v>2.0202423093603801</v>
      </c>
      <c r="HW182" s="104">
        <f t="shared" si="1040"/>
        <v>2.0535005097059003</v>
      </c>
      <c r="HX182" s="104">
        <f t="shared" si="1040"/>
        <v>3.1611060415668675</v>
      </c>
      <c r="HY182" s="122">
        <f t="shared" si="1040"/>
        <v>3.0089769533923461</v>
      </c>
      <c r="IA182" s="189" t="str">
        <f t="shared" si="1029"/>
        <v>-</v>
      </c>
      <c r="IB182" s="173">
        <f t="shared" si="1029"/>
        <v>0</v>
      </c>
      <c r="IC182" s="173">
        <f t="shared" si="1029"/>
        <v>0</v>
      </c>
      <c r="ID182" s="159" t="str">
        <f>ID174</f>
        <v>CN</v>
      </c>
      <c r="IE182" s="104">
        <f t="shared" ref="IE182:IE185" si="1051">H$38*$L12/1000</f>
        <v>0.86161942290484839</v>
      </c>
      <c r="IF182" s="104">
        <f t="shared" si="1041"/>
        <v>0.86780699506215431</v>
      </c>
      <c r="IG182" s="104">
        <f t="shared" si="1041"/>
        <v>0.83764258079528797</v>
      </c>
      <c r="IH182" s="104">
        <f t="shared" si="1041"/>
        <v>0</v>
      </c>
      <c r="II182" s="104">
        <f t="shared" si="1041"/>
        <v>0.85233806466888951</v>
      </c>
      <c r="IJ182" s="104">
        <f t="shared" si="1041"/>
        <v>0.83068156211831889</v>
      </c>
      <c r="IK182" s="104">
        <f t="shared" si="1041"/>
        <v>1.1052550765987688</v>
      </c>
      <c r="IL182" s="104">
        <f t="shared" si="1041"/>
        <v>1.2353051126131733</v>
      </c>
      <c r="IM182" s="104">
        <f t="shared" si="1041"/>
        <v>1.4324229544163187</v>
      </c>
      <c r="IN182" s="104">
        <f t="shared" si="1041"/>
        <v>1.4486653313292468</v>
      </c>
      <c r="IO182" s="104">
        <f t="shared" si="1041"/>
        <v>1.3829223771578716</v>
      </c>
      <c r="IP182" s="104">
        <f t="shared" si="1041"/>
        <v>0</v>
      </c>
      <c r="IQ182" s="104">
        <f t="shared" si="1041"/>
        <v>1.416954024023054</v>
      </c>
      <c r="IR182" s="104">
        <f t="shared" si="1041"/>
        <v>1.3690003398039332</v>
      </c>
      <c r="IS182" s="104">
        <f t="shared" si="1041"/>
        <v>1.9297490665597816</v>
      </c>
      <c r="IT182" s="104">
        <f t="shared" si="1041"/>
        <v>1.8993995740651661</v>
      </c>
    </row>
    <row r="183" spans="4:254" x14ac:dyDescent="0.2">
      <c r="D183" s="189">
        <f t="shared" si="1042"/>
        <v>0.33</v>
      </c>
      <c r="E183" s="173">
        <f t="shared" si="1042"/>
        <v>0</v>
      </c>
      <c r="F183" s="173">
        <f t="shared" si="1042"/>
        <v>0.56896551724137934</v>
      </c>
      <c r="G183" s="159" t="str">
        <f t="shared" si="1005"/>
        <v>JP</v>
      </c>
      <c r="H183" s="104">
        <f t="shared" si="1032"/>
        <v>7.9320836899199998</v>
      </c>
      <c r="I183" s="104">
        <f t="shared" si="1032"/>
        <v>7.3106441366399988</v>
      </c>
      <c r="J183" s="104">
        <f t="shared" si="1032"/>
        <v>7.2782256705600004</v>
      </c>
      <c r="K183" s="104">
        <f t="shared" si="1032"/>
        <v>10.79931243261</v>
      </c>
      <c r="L183" s="104">
        <f t="shared" si="1032"/>
        <v>7.0400022825599997</v>
      </c>
      <c r="M183" s="104">
        <f t="shared" si="1032"/>
        <v>7.10750438112</v>
      </c>
      <c r="N183" s="104">
        <f t="shared" si="1032"/>
        <v>5.6812911694796711</v>
      </c>
      <c r="O183" s="104">
        <f t="shared" si="1032"/>
        <v>4.978896803880164</v>
      </c>
      <c r="P183" s="104">
        <f t="shared" si="1032"/>
        <v>15.56038862352</v>
      </c>
      <c r="Q183" s="104">
        <f t="shared" si="1032"/>
        <v>14.336154094079996</v>
      </c>
      <c r="R183" s="104">
        <f t="shared" si="1032"/>
        <v>14.279552139840003</v>
      </c>
      <c r="S183" s="104">
        <f t="shared" si="1032"/>
        <v>21.034147047549997</v>
      </c>
      <c r="T183" s="104">
        <f t="shared" si="1032"/>
        <v>13.806682094399996</v>
      </c>
      <c r="U183" s="104">
        <f t="shared" si="1032"/>
        <v>13.942559230080001</v>
      </c>
      <c r="V183" s="104">
        <f t="shared" si="1032"/>
        <v>10.48964220233397</v>
      </c>
      <c r="W183" s="122">
        <f t="shared" si="1032"/>
        <v>6.3284176829861432</v>
      </c>
      <c r="Y183" s="189">
        <f t="shared" si="1043"/>
        <v>0.19</v>
      </c>
      <c r="Z183" s="173">
        <f t="shared" si="1043"/>
        <v>0</v>
      </c>
      <c r="AA183" s="173">
        <f t="shared" si="1043"/>
        <v>0.54285714285714282</v>
      </c>
      <c r="AB183" s="159" t="str">
        <f t="shared" si="1008"/>
        <v>JP</v>
      </c>
      <c r="AC183" s="104">
        <f t="shared" si="1033"/>
        <v>5.5346004230399997</v>
      </c>
      <c r="AD183" s="104">
        <f t="shared" si="1033"/>
        <v>5.6638262303999998</v>
      </c>
      <c r="AE183" s="104">
        <f t="shared" si="1033"/>
        <v>5.5255774828799993</v>
      </c>
      <c r="AF183" s="104">
        <f t="shared" si="1033"/>
        <v>6.5792761257600008</v>
      </c>
      <c r="AG183" s="104">
        <f t="shared" si="1033"/>
        <v>5.6117434713599996</v>
      </c>
      <c r="AH183" s="104">
        <f t="shared" si="1033"/>
        <v>5.5175124575999996</v>
      </c>
      <c r="AI183" s="104">
        <f t="shared" si="1033"/>
        <v>4.405181415404126</v>
      </c>
      <c r="AJ183" s="104">
        <f t="shared" si="1033"/>
        <v>8.5314035935841854</v>
      </c>
      <c r="AK183" s="104">
        <f t="shared" si="1033"/>
        <v>10.623924929279999</v>
      </c>
      <c r="AL183" s="104">
        <f t="shared" si="1033"/>
        <v>10.877726021759997</v>
      </c>
      <c r="AM183" s="104">
        <f t="shared" si="1033"/>
        <v>10.613727770879999</v>
      </c>
      <c r="AN183" s="104">
        <f t="shared" si="1033"/>
        <v>3.4953036751359998</v>
      </c>
      <c r="AO183" s="104">
        <f t="shared" si="1033"/>
        <v>10.781053870079999</v>
      </c>
      <c r="AP183" s="104">
        <f t="shared" si="1033"/>
        <v>10.596438952320002</v>
      </c>
      <c r="AQ183" s="104">
        <f t="shared" si="1033"/>
        <v>6.817180260581531</v>
      </c>
      <c r="AR183" s="122">
        <f t="shared" si="1033"/>
        <v>9.8500429035310599</v>
      </c>
      <c r="AT183" s="189">
        <f t="shared" si="1044"/>
        <v>0.12</v>
      </c>
      <c r="AU183" s="173">
        <f t="shared" si="1044"/>
        <v>0</v>
      </c>
      <c r="AV183" s="173">
        <f t="shared" si="1044"/>
        <v>0.34285714285714286</v>
      </c>
      <c r="AW183" s="159" t="str">
        <f t="shared" si="1011"/>
        <v>JP</v>
      </c>
      <c r="AX183" s="104">
        <f t="shared" si="1034"/>
        <v>1.8030430079999999</v>
      </c>
      <c r="AY183" s="104">
        <f t="shared" si="1034"/>
        <v>1.7798676479999995</v>
      </c>
      <c r="AZ183" s="104">
        <f t="shared" si="1034"/>
        <v>1.724246784</v>
      </c>
      <c r="BA183" s="104">
        <f t="shared" si="1034"/>
        <v>3.027860784</v>
      </c>
      <c r="BB183" s="104">
        <f t="shared" si="1034"/>
        <v>1.7288818559999999</v>
      </c>
      <c r="BC183" s="104">
        <f t="shared" si="1034"/>
        <v>1.7149766399999999</v>
      </c>
      <c r="BD183" s="104">
        <f t="shared" si="1034"/>
        <v>5.8488130282839839</v>
      </c>
      <c r="BE183" s="104">
        <f t="shared" si="1034"/>
        <v>6.3023659900976732</v>
      </c>
      <c r="BF183" s="104">
        <f t="shared" si="1034"/>
        <v>3.5133845760000009</v>
      </c>
      <c r="BG183" s="104">
        <f t="shared" si="1034"/>
        <v>3.467033856</v>
      </c>
      <c r="BH183" s="104">
        <f t="shared" si="1034"/>
        <v>3.3604271999999997</v>
      </c>
      <c r="BI183" s="104">
        <f t="shared" si="1034"/>
        <v>5.8310171399999993</v>
      </c>
      <c r="BJ183" s="104">
        <f t="shared" si="1034"/>
        <v>3.3696973440000004</v>
      </c>
      <c r="BK183" s="104">
        <f t="shared" si="1034"/>
        <v>3.3372518399999995</v>
      </c>
      <c r="BL183" s="104">
        <f t="shared" si="1034"/>
        <v>11.247920672143366</v>
      </c>
      <c r="BM183" s="122">
        <f t="shared" si="1034"/>
        <v>9.5475722870362496</v>
      </c>
      <c r="BO183" s="189">
        <f t="shared" si="1045"/>
        <v>0.21</v>
      </c>
      <c r="BP183" s="173">
        <f t="shared" si="1045"/>
        <v>0</v>
      </c>
      <c r="BQ183" s="173">
        <f t="shared" si="1045"/>
        <v>0.36842105263157887</v>
      </c>
      <c r="BR183" s="159" t="str">
        <f t="shared" si="1014"/>
        <v>JP</v>
      </c>
      <c r="BS183" s="104">
        <f t="shared" si="1035"/>
        <v>0.14313681720000002</v>
      </c>
      <c r="BT183" s="104">
        <f t="shared" si="1035"/>
        <v>0.17239570920000002</v>
      </c>
      <c r="BU183" s="104">
        <f t="shared" si="1035"/>
        <v>0.1285363404</v>
      </c>
      <c r="BV183" s="104">
        <f t="shared" si="1035"/>
        <v>0.2220706449</v>
      </c>
      <c r="BW183" s="104">
        <f t="shared" si="1035"/>
        <v>0.16251721200000002</v>
      </c>
      <c r="BX183" s="104">
        <f t="shared" si="1035"/>
        <v>0.12697200359999999</v>
      </c>
      <c r="BY183" s="104">
        <f t="shared" si="1035"/>
        <v>0.92043512245251391</v>
      </c>
      <c r="BZ183" s="104">
        <f t="shared" si="1035"/>
        <v>1.2863933913136771</v>
      </c>
      <c r="CA183" s="104">
        <f t="shared" si="1035"/>
        <v>0.27219460319999994</v>
      </c>
      <c r="CB183" s="104">
        <f t="shared" si="1035"/>
        <v>0.32790237480000001</v>
      </c>
      <c r="CC183" s="104">
        <f t="shared" si="1035"/>
        <v>0.24455798639999998</v>
      </c>
      <c r="CD183" s="104">
        <f t="shared" si="1035"/>
        <v>0.37011774150000004</v>
      </c>
      <c r="CE183" s="104">
        <f t="shared" si="1035"/>
        <v>0.30910136399999999</v>
      </c>
      <c r="CF183" s="104">
        <f t="shared" si="1035"/>
        <v>0.24142931280000005</v>
      </c>
      <c r="CG183" s="104">
        <f t="shared" si="1035"/>
        <v>1.2931821464149205</v>
      </c>
      <c r="CH183" s="122">
        <f t="shared" si="1035"/>
        <v>1.6873422458717737</v>
      </c>
      <c r="CJ183" s="222">
        <f t="shared" si="1046"/>
        <v>2.6607649312808002E-2</v>
      </c>
      <c r="CK183" s="223">
        <f t="shared" si="1046"/>
        <v>0</v>
      </c>
      <c r="CL183" s="223">
        <f t="shared" si="1046"/>
        <v>2.6607649312808002E-2</v>
      </c>
      <c r="CM183" s="159" t="str">
        <f t="shared" si="1046"/>
        <v>Hungary</v>
      </c>
      <c r="CN183" s="104">
        <f t="shared" si="1047"/>
        <v>8.3798081205845776</v>
      </c>
      <c r="CO183" s="104">
        <f t="shared" si="1047"/>
        <v>8.1413618458773112</v>
      </c>
      <c r="CP183" s="104">
        <f t="shared" si="1047"/>
        <v>7.9833050888098569</v>
      </c>
      <c r="CQ183" s="104">
        <f t="shared" si="1047"/>
        <v>10.458310869564999</v>
      </c>
      <c r="CR183" s="104">
        <f t="shared" si="1047"/>
        <v>7.9373570654102377</v>
      </c>
      <c r="CS183" s="104">
        <f t="shared" si="1047"/>
        <v>7.8857223895956476</v>
      </c>
      <c r="CT183" s="104">
        <f t="shared" si="1047"/>
        <v>9.5386171817048506</v>
      </c>
      <c r="CU183" s="104">
        <f t="shared" si="1047"/>
        <v>12.009824704320502</v>
      </c>
      <c r="CV183" s="104">
        <f t="shared" si="1047"/>
        <v>16.012195148189758</v>
      </c>
      <c r="CW183" s="104">
        <f t="shared" si="1047"/>
        <v>15.534369490800575</v>
      </c>
      <c r="CX183" s="104">
        <f t="shared" si="1047"/>
        <v>15.2480760430128</v>
      </c>
      <c r="CY183" s="104">
        <f t="shared" si="1047"/>
        <v>15.667607728642997</v>
      </c>
      <c r="CZ183" s="104">
        <f t="shared" si="1047"/>
        <v>15.146083460591614</v>
      </c>
      <c r="DA183" s="104">
        <f t="shared" si="1047"/>
        <v>15.050837148987743</v>
      </c>
      <c r="DB183" s="104">
        <f t="shared" si="1047"/>
        <v>16.616460582331598</v>
      </c>
      <c r="DC183" s="122">
        <f t="shared" si="1047"/>
        <v>15.505655963101072</v>
      </c>
      <c r="DZ183" s="189" t="str">
        <f t="shared" si="1017"/>
        <v>-</v>
      </c>
      <c r="EA183" s="173">
        <f t="shared" si="1017"/>
        <v>0</v>
      </c>
      <c r="EB183" s="173">
        <f t="shared" si="1017"/>
        <v>0.21586482798306408</v>
      </c>
      <c r="EC183" s="159" t="str">
        <f>EC175</f>
        <v>JP</v>
      </c>
      <c r="ED183" s="104">
        <f t="shared" si="1037"/>
        <v>0.55902299700748803</v>
      </c>
      <c r="EE183" s="104">
        <f t="shared" si="1037"/>
        <v>0.56412309342105604</v>
      </c>
      <c r="EF183" s="104">
        <f t="shared" si="1037"/>
        <v>0.54407158345612805</v>
      </c>
      <c r="EG183" s="104">
        <f t="shared" si="1037"/>
        <v>0.19735444534000007</v>
      </c>
      <c r="EH183" s="104">
        <f t="shared" si="1037"/>
        <v>0.55608137637311994</v>
      </c>
      <c r="EI183" s="104">
        <f t="shared" si="1037"/>
        <v>0.53953509016742407</v>
      </c>
      <c r="EJ183" s="104">
        <f t="shared" si="1037"/>
        <v>1.0265737052266497</v>
      </c>
      <c r="EK183" s="104">
        <f t="shared" si="1037"/>
        <v>1.4834388475776665</v>
      </c>
      <c r="EL183" s="104">
        <f t="shared" si="1037"/>
        <v>0.87894463994687988</v>
      </c>
      <c r="EM183" s="104">
        <f t="shared" si="1037"/>
        <v>0.88022305769548814</v>
      </c>
      <c r="EN183" s="104">
        <f t="shared" si="1037"/>
        <v>0.8501839872864001</v>
      </c>
      <c r="EO183" s="104">
        <f t="shared" si="1037"/>
        <v>0.35767868890000004</v>
      </c>
      <c r="EP183" s="104">
        <f t="shared" si="1037"/>
        <v>0.86410610893900808</v>
      </c>
      <c r="EQ183" s="104">
        <f t="shared" si="1037"/>
        <v>0.84197806045267198</v>
      </c>
      <c r="ER183" s="104">
        <f t="shared" si="1037"/>
        <v>1.6481530191715437</v>
      </c>
      <c r="ES183" s="122">
        <f t="shared" si="1037"/>
        <v>2.1703656027101559</v>
      </c>
      <c r="EU183" s="189" t="str">
        <f t="shared" si="1020"/>
        <v>-</v>
      </c>
      <c r="EV183" s="173">
        <f t="shared" si="1020"/>
        <v>0</v>
      </c>
      <c r="EW183" s="173">
        <f t="shared" si="1020"/>
        <v>0</v>
      </c>
      <c r="EX183" s="159" t="str">
        <f>EX175</f>
        <v>JP</v>
      </c>
      <c r="EY183" s="104">
        <f t="shared" si="1048"/>
        <v>25.964179321713228</v>
      </c>
      <c r="EZ183" s="104">
        <f t="shared" si="1038"/>
        <v>26.001724363172727</v>
      </c>
      <c r="FA183" s="104">
        <f t="shared" si="1038"/>
        <v>25.506608728113484</v>
      </c>
      <c r="FB183" s="104">
        <f t="shared" si="1038"/>
        <v>7.8896648650381094</v>
      </c>
      <c r="FC183" s="104">
        <f t="shared" si="1038"/>
        <v>25.663842322034448</v>
      </c>
      <c r="FD183" s="104">
        <f t="shared" si="1038"/>
        <v>25.515916725243823</v>
      </c>
      <c r="FE183" s="104">
        <f t="shared" si="1038"/>
        <v>31.494660853406476</v>
      </c>
      <c r="FF183" s="104">
        <f t="shared" si="1038"/>
        <v>75.000619765912361</v>
      </c>
      <c r="FG183" s="104">
        <f t="shared" si="1038"/>
        <v>35.435190226765535</v>
      </c>
      <c r="FH183" s="104">
        <f t="shared" si="1038"/>
        <v>35.535660011087217</v>
      </c>
      <c r="FI183" s="104">
        <f t="shared" si="1038"/>
        <v>34.712416579430091</v>
      </c>
      <c r="FJ183" s="104">
        <f t="shared" si="1038"/>
        <v>14.605793471962684</v>
      </c>
      <c r="FK183" s="104">
        <f t="shared" si="1038"/>
        <v>35.001727189574332</v>
      </c>
      <c r="FL183" s="104">
        <f t="shared" si="1038"/>
        <v>34.682527739932702</v>
      </c>
      <c r="FM183" s="104">
        <f t="shared" si="1038"/>
        <v>44.499170163164685</v>
      </c>
      <c r="FN183" s="122">
        <f t="shared" si="1038"/>
        <v>84.631618551796052</v>
      </c>
      <c r="GK183" s="189" t="str">
        <f t="shared" si="1023"/>
        <v>-</v>
      </c>
      <c r="GL183" s="173">
        <f t="shared" si="1023"/>
        <v>0</v>
      </c>
      <c r="GM183" s="173">
        <f t="shared" si="1023"/>
        <v>0.21586482798306408</v>
      </c>
      <c r="GN183" s="159" t="str">
        <f>GN175</f>
        <v>JP</v>
      </c>
      <c r="GO183" s="104">
        <f t="shared" si="1049"/>
        <v>0.71071104000000007</v>
      </c>
      <c r="GP183" s="104">
        <f t="shared" si="1039"/>
        <v>0.71457359999999992</v>
      </c>
      <c r="GQ183" s="104">
        <f t="shared" si="1039"/>
        <v>0.69139823999999983</v>
      </c>
      <c r="GR183" s="104">
        <f t="shared" si="1039"/>
        <v>5.0245468000000001E-2</v>
      </c>
      <c r="GS183" s="104">
        <f t="shared" si="1039"/>
        <v>0.69912336000000008</v>
      </c>
      <c r="GT183" s="104">
        <f t="shared" si="1039"/>
        <v>0.69139823999999983</v>
      </c>
      <c r="GU183" s="104">
        <f t="shared" si="1039"/>
        <v>1.0365344829339571</v>
      </c>
      <c r="GV183" s="104">
        <f t="shared" si="1039"/>
        <v>0.98748959126660918</v>
      </c>
      <c r="GW183" s="104">
        <f t="shared" si="1039"/>
        <v>1.0506163199999998</v>
      </c>
      <c r="GX183" s="104">
        <f t="shared" si="1039"/>
        <v>1.05447888</v>
      </c>
      <c r="GY183" s="104">
        <f t="shared" si="1039"/>
        <v>1.0274409600000001</v>
      </c>
      <c r="GZ183" s="104">
        <f t="shared" si="1039"/>
        <v>0.17944809999999997</v>
      </c>
      <c r="HA183" s="104">
        <f t="shared" si="1039"/>
        <v>1.0390286399999999</v>
      </c>
      <c r="HB183" s="104">
        <f t="shared" si="1039"/>
        <v>1.0235783999999999</v>
      </c>
      <c r="HC183" s="104">
        <f t="shared" si="1039"/>
        <v>1.4694270200498687</v>
      </c>
      <c r="HD183" s="122">
        <f t="shared" si="1039"/>
        <v>1.2952747704970931</v>
      </c>
      <c r="HF183" s="189" t="str">
        <f t="shared" si="1026"/>
        <v>-</v>
      </c>
      <c r="HG183" s="173">
        <f t="shared" si="1026"/>
        <v>0</v>
      </c>
      <c r="HH183" s="173">
        <f t="shared" si="1026"/>
        <v>0</v>
      </c>
      <c r="HI183" s="159" t="str">
        <f>HI175</f>
        <v>JP</v>
      </c>
      <c r="HJ183" s="104">
        <f t="shared" si="1050"/>
        <v>1.2351940919021929</v>
      </c>
      <c r="HK183" s="104">
        <f t="shared" si="1040"/>
        <v>1.218951714989265</v>
      </c>
      <c r="HL183" s="104">
        <f t="shared" si="1040"/>
        <v>1.2522099153347841</v>
      </c>
      <c r="HM183" s="104">
        <f t="shared" si="1040"/>
        <v>1.1408336165032777</v>
      </c>
      <c r="HN183" s="104">
        <f t="shared" si="1040"/>
        <v>1.2351940919021929</v>
      </c>
      <c r="HO183" s="104">
        <f t="shared" si="1040"/>
        <v>1.252983361854447</v>
      </c>
      <c r="HP183" s="104">
        <f t="shared" si="1040"/>
        <v>2.6109456380547171</v>
      </c>
      <c r="HQ183" s="104">
        <f t="shared" si="1040"/>
        <v>2.567825057038188</v>
      </c>
      <c r="HR183" s="104">
        <f t="shared" si="1040"/>
        <v>2.0202423093603801</v>
      </c>
      <c r="HS183" s="104">
        <f t="shared" si="1040"/>
        <v>2.0194688628407169</v>
      </c>
      <c r="HT183" s="104">
        <f t="shared" si="1040"/>
        <v>2.0535005097059003</v>
      </c>
      <c r="HU183" s="104">
        <f t="shared" si="1040"/>
        <v>1.1408336165032777</v>
      </c>
      <c r="HV183" s="104">
        <f t="shared" si="1040"/>
        <v>2.0202423093603801</v>
      </c>
      <c r="HW183" s="104">
        <f t="shared" si="1040"/>
        <v>2.0535005097059003</v>
      </c>
      <c r="HX183" s="104">
        <f t="shared" si="1040"/>
        <v>3.1611060415668675</v>
      </c>
      <c r="HY183" s="122">
        <f t="shared" si="1040"/>
        <v>3.0089769533923461</v>
      </c>
      <c r="IA183" s="189" t="str">
        <f t="shared" si="1029"/>
        <v>-</v>
      </c>
      <c r="IB183" s="173">
        <f t="shared" si="1029"/>
        <v>0</v>
      </c>
      <c r="IC183" s="173">
        <f t="shared" si="1029"/>
        <v>0</v>
      </c>
      <c r="ID183" s="159" t="str">
        <f>ID175</f>
        <v>JP</v>
      </c>
      <c r="IE183" s="104">
        <f t="shared" si="1051"/>
        <v>0.86161942290484839</v>
      </c>
      <c r="IF183" s="104">
        <f t="shared" si="1041"/>
        <v>0.86780699506215431</v>
      </c>
      <c r="IG183" s="104">
        <f t="shared" si="1041"/>
        <v>0.83764258079528797</v>
      </c>
      <c r="IH183" s="104">
        <f t="shared" si="1041"/>
        <v>0</v>
      </c>
      <c r="II183" s="104">
        <f t="shared" si="1041"/>
        <v>0.85233806466888951</v>
      </c>
      <c r="IJ183" s="104">
        <f t="shared" si="1041"/>
        <v>0.83068156211831889</v>
      </c>
      <c r="IK183" s="104">
        <f t="shared" si="1041"/>
        <v>1.1052550765987688</v>
      </c>
      <c r="IL183" s="104">
        <f t="shared" si="1041"/>
        <v>1.2353051126131733</v>
      </c>
      <c r="IM183" s="104">
        <f t="shared" si="1041"/>
        <v>1.4324229544163187</v>
      </c>
      <c r="IN183" s="104">
        <f t="shared" si="1041"/>
        <v>1.4486653313292468</v>
      </c>
      <c r="IO183" s="104">
        <f t="shared" si="1041"/>
        <v>1.3829223771578716</v>
      </c>
      <c r="IP183" s="104">
        <f t="shared" si="1041"/>
        <v>0</v>
      </c>
      <c r="IQ183" s="104">
        <f t="shared" si="1041"/>
        <v>1.416954024023054</v>
      </c>
      <c r="IR183" s="104">
        <f t="shared" si="1041"/>
        <v>1.3690003398039332</v>
      </c>
      <c r="IS183" s="104">
        <f t="shared" si="1041"/>
        <v>1.9297490665597816</v>
      </c>
      <c r="IT183" s="104">
        <f t="shared" si="1041"/>
        <v>1.8993995740651661</v>
      </c>
    </row>
    <row r="184" spans="4:254" x14ac:dyDescent="0.2">
      <c r="D184" s="189">
        <f t="shared" si="1042"/>
        <v>0.15</v>
      </c>
      <c r="E184" s="173">
        <f t="shared" si="1042"/>
        <v>0</v>
      </c>
      <c r="F184" s="173">
        <f t="shared" si="1042"/>
        <v>0.25862068965517243</v>
      </c>
      <c r="G184" s="159" t="str">
        <f t="shared" si="1005"/>
        <v>KR</v>
      </c>
      <c r="H184" s="104">
        <f t="shared" si="1032"/>
        <v>7.9320836899199998</v>
      </c>
      <c r="I184" s="104">
        <f t="shared" si="1032"/>
        <v>7.3106441366399988</v>
      </c>
      <c r="J184" s="104">
        <f t="shared" si="1032"/>
        <v>7.2782256705600004</v>
      </c>
      <c r="K184" s="104">
        <f t="shared" si="1032"/>
        <v>10.79931243261</v>
      </c>
      <c r="L184" s="104">
        <f t="shared" si="1032"/>
        <v>7.0400022825599997</v>
      </c>
      <c r="M184" s="104">
        <f t="shared" si="1032"/>
        <v>7.10750438112</v>
      </c>
      <c r="N184" s="104">
        <f t="shared" si="1032"/>
        <v>5.6812911694796711</v>
      </c>
      <c r="O184" s="104">
        <f t="shared" si="1032"/>
        <v>4.978896803880164</v>
      </c>
      <c r="P184" s="104">
        <f t="shared" si="1032"/>
        <v>15.56038862352</v>
      </c>
      <c r="Q184" s="104">
        <f t="shared" si="1032"/>
        <v>14.336154094079996</v>
      </c>
      <c r="R184" s="104">
        <f t="shared" si="1032"/>
        <v>14.279552139840003</v>
      </c>
      <c r="S184" s="104">
        <f t="shared" si="1032"/>
        <v>21.034147047549997</v>
      </c>
      <c r="T184" s="104">
        <f t="shared" si="1032"/>
        <v>13.806682094399996</v>
      </c>
      <c r="U184" s="104">
        <f t="shared" si="1032"/>
        <v>13.942559230080001</v>
      </c>
      <c r="V184" s="104">
        <f t="shared" si="1032"/>
        <v>10.48964220233397</v>
      </c>
      <c r="W184" s="122">
        <f t="shared" si="1032"/>
        <v>6.3284176829861432</v>
      </c>
      <c r="Y184" s="189">
        <f t="shared" si="1043"/>
        <v>0.06</v>
      </c>
      <c r="Z184" s="173">
        <f t="shared" si="1043"/>
        <v>0</v>
      </c>
      <c r="AA184" s="173">
        <f t="shared" si="1043"/>
        <v>0.1714285714285714</v>
      </c>
      <c r="AB184" s="159" t="str">
        <f t="shared" si="1008"/>
        <v>KR</v>
      </c>
      <c r="AC184" s="104">
        <f t="shared" si="1033"/>
        <v>5.5346004230399997</v>
      </c>
      <c r="AD184" s="104">
        <f t="shared" si="1033"/>
        <v>5.6638262303999998</v>
      </c>
      <c r="AE184" s="104">
        <f t="shared" si="1033"/>
        <v>5.5255774828799993</v>
      </c>
      <c r="AF184" s="104">
        <f t="shared" si="1033"/>
        <v>6.5792761257600008</v>
      </c>
      <c r="AG184" s="104">
        <f t="shared" si="1033"/>
        <v>5.6117434713599996</v>
      </c>
      <c r="AH184" s="104">
        <f t="shared" si="1033"/>
        <v>5.5175124575999996</v>
      </c>
      <c r="AI184" s="104">
        <f t="shared" si="1033"/>
        <v>4.405181415404126</v>
      </c>
      <c r="AJ184" s="104">
        <f t="shared" si="1033"/>
        <v>8.5314035935841854</v>
      </c>
      <c r="AK184" s="104">
        <f t="shared" si="1033"/>
        <v>10.623924929279999</v>
      </c>
      <c r="AL184" s="104">
        <f t="shared" si="1033"/>
        <v>10.877726021759997</v>
      </c>
      <c r="AM184" s="104">
        <f t="shared" si="1033"/>
        <v>10.613727770879999</v>
      </c>
      <c r="AN184" s="104">
        <f t="shared" si="1033"/>
        <v>3.4953036751359998</v>
      </c>
      <c r="AO184" s="104">
        <f t="shared" si="1033"/>
        <v>10.781053870079999</v>
      </c>
      <c r="AP184" s="104">
        <f t="shared" si="1033"/>
        <v>10.596438952320002</v>
      </c>
      <c r="AQ184" s="104">
        <f t="shared" si="1033"/>
        <v>6.817180260581531</v>
      </c>
      <c r="AR184" s="122">
        <f t="shared" si="1033"/>
        <v>9.8500429035310599</v>
      </c>
      <c r="AT184" s="189">
        <f t="shared" si="1044"/>
        <v>0.04</v>
      </c>
      <c r="AU184" s="173">
        <f t="shared" si="1044"/>
        <v>0</v>
      </c>
      <c r="AV184" s="173">
        <f t="shared" si="1044"/>
        <v>0.1142857142857143</v>
      </c>
      <c r="AW184" s="159" t="str">
        <f t="shared" si="1011"/>
        <v>KR</v>
      </c>
      <c r="AX184" s="104">
        <f t="shared" si="1034"/>
        <v>1.8030430079999999</v>
      </c>
      <c r="AY184" s="104">
        <f t="shared" si="1034"/>
        <v>1.7798676479999995</v>
      </c>
      <c r="AZ184" s="104">
        <f t="shared" si="1034"/>
        <v>1.724246784</v>
      </c>
      <c r="BA184" s="104">
        <f t="shared" si="1034"/>
        <v>3.027860784</v>
      </c>
      <c r="BB184" s="104">
        <f t="shared" si="1034"/>
        <v>1.7288818559999999</v>
      </c>
      <c r="BC184" s="104">
        <f t="shared" si="1034"/>
        <v>1.7149766399999999</v>
      </c>
      <c r="BD184" s="104">
        <f t="shared" si="1034"/>
        <v>5.8488130282839839</v>
      </c>
      <c r="BE184" s="104">
        <f t="shared" si="1034"/>
        <v>6.3023659900976732</v>
      </c>
      <c r="BF184" s="104">
        <f t="shared" si="1034"/>
        <v>3.5133845760000009</v>
      </c>
      <c r="BG184" s="104">
        <f t="shared" si="1034"/>
        <v>3.467033856</v>
      </c>
      <c r="BH184" s="104">
        <f t="shared" si="1034"/>
        <v>3.3604271999999997</v>
      </c>
      <c r="BI184" s="104">
        <f t="shared" si="1034"/>
        <v>5.8310171399999993</v>
      </c>
      <c r="BJ184" s="104">
        <f t="shared" si="1034"/>
        <v>3.3696973440000004</v>
      </c>
      <c r="BK184" s="104">
        <f t="shared" si="1034"/>
        <v>3.3372518399999995</v>
      </c>
      <c r="BL184" s="104">
        <f t="shared" si="1034"/>
        <v>11.247920672143366</v>
      </c>
      <c r="BM184" s="122">
        <f t="shared" si="1034"/>
        <v>9.5475722870362496</v>
      </c>
      <c r="BO184" s="189">
        <f t="shared" si="1045"/>
        <v>0.28000000000000003</v>
      </c>
      <c r="BP184" s="173">
        <f t="shared" si="1045"/>
        <v>0</v>
      </c>
      <c r="BQ184" s="173">
        <f t="shared" si="1045"/>
        <v>0.49122807017543857</v>
      </c>
      <c r="BR184" s="159" t="str">
        <f t="shared" si="1014"/>
        <v>KR</v>
      </c>
      <c r="BS184" s="104">
        <f t="shared" si="1035"/>
        <v>0.14313681720000002</v>
      </c>
      <c r="BT184" s="104">
        <f t="shared" si="1035"/>
        <v>0.17239570920000002</v>
      </c>
      <c r="BU184" s="104">
        <f t="shared" si="1035"/>
        <v>0.1285363404</v>
      </c>
      <c r="BV184" s="104">
        <f t="shared" si="1035"/>
        <v>0.2220706449</v>
      </c>
      <c r="BW184" s="104">
        <f t="shared" si="1035"/>
        <v>0.16251721200000002</v>
      </c>
      <c r="BX184" s="104">
        <f t="shared" si="1035"/>
        <v>0.12697200359999999</v>
      </c>
      <c r="BY184" s="104">
        <f t="shared" si="1035"/>
        <v>0.92043512245251391</v>
      </c>
      <c r="BZ184" s="104">
        <f t="shared" si="1035"/>
        <v>1.2863933913136771</v>
      </c>
      <c r="CA184" s="104">
        <f t="shared" si="1035"/>
        <v>0.27219460319999994</v>
      </c>
      <c r="CB184" s="104">
        <f t="shared" si="1035"/>
        <v>0.32790237480000001</v>
      </c>
      <c r="CC184" s="104">
        <f t="shared" si="1035"/>
        <v>0.24455798639999998</v>
      </c>
      <c r="CD184" s="104">
        <f t="shared" si="1035"/>
        <v>0.37011774150000004</v>
      </c>
      <c r="CE184" s="104">
        <f t="shared" si="1035"/>
        <v>0.30910136399999999</v>
      </c>
      <c r="CF184" s="104">
        <f t="shared" si="1035"/>
        <v>0.24142931280000005</v>
      </c>
      <c r="CG184" s="104">
        <f t="shared" si="1035"/>
        <v>1.2931821464149205</v>
      </c>
      <c r="CH184" s="122">
        <f t="shared" si="1035"/>
        <v>1.6873422458717737</v>
      </c>
      <c r="CJ184" s="222">
        <f t="shared" si="1046"/>
        <v>6.8727063945112937E-2</v>
      </c>
      <c r="CK184" s="223">
        <f t="shared" si="1046"/>
        <v>7.5821578605297549E-2</v>
      </c>
      <c r="CL184" s="223">
        <f t="shared" si="1046"/>
        <v>6.8727063945112937E-2</v>
      </c>
      <c r="CM184" s="159" t="str">
        <f t="shared" si="1046"/>
        <v>MI, US</v>
      </c>
      <c r="CN184" s="104" t="e">
        <f t="shared" ca="1" si="1047"/>
        <v>#NAME?</v>
      </c>
      <c r="CO184" s="104" t="e">
        <f t="shared" ca="1" si="1047"/>
        <v>#NAME?</v>
      </c>
      <c r="CP184" s="104" t="e">
        <f t="shared" ca="1" si="1047"/>
        <v>#NAME?</v>
      </c>
      <c r="CQ184" s="104" t="e">
        <f t="shared" ca="1" si="1047"/>
        <v>#NAME?</v>
      </c>
      <c r="CR184" s="104" t="e">
        <f t="shared" ca="1" si="1047"/>
        <v>#NAME?</v>
      </c>
      <c r="CS184" s="104" t="e">
        <f t="shared" ca="1" si="1047"/>
        <v>#NAME?</v>
      </c>
      <c r="CT184" s="104" t="e">
        <f t="shared" ca="1" si="1047"/>
        <v>#NAME?</v>
      </c>
      <c r="CU184" s="104" t="e">
        <f t="shared" ca="1" si="1047"/>
        <v>#NAME?</v>
      </c>
      <c r="CV184" s="104" t="e">
        <f t="shared" ca="1" si="1047"/>
        <v>#NAME?</v>
      </c>
      <c r="CW184" s="104" t="e">
        <f t="shared" ca="1" si="1047"/>
        <v>#NAME?</v>
      </c>
      <c r="CX184" s="104" t="e">
        <f t="shared" ca="1" si="1047"/>
        <v>#NAME?</v>
      </c>
      <c r="CY184" s="104" t="e">
        <f t="shared" ca="1" si="1047"/>
        <v>#NAME?</v>
      </c>
      <c r="CZ184" s="104" t="e">
        <f t="shared" ca="1" si="1047"/>
        <v>#NAME?</v>
      </c>
      <c r="DA184" s="104" t="e">
        <f t="shared" ca="1" si="1047"/>
        <v>#NAME?</v>
      </c>
      <c r="DB184" s="104" t="e">
        <f t="shared" ca="1" si="1047"/>
        <v>#NAME?</v>
      </c>
      <c r="DC184" s="122" t="e">
        <f t="shared" ca="1" si="1047"/>
        <v>#NAME?</v>
      </c>
      <c r="DZ184" s="189" t="str">
        <f t="shared" si="1017"/>
        <v>-</v>
      </c>
      <c r="EA184" s="173">
        <f t="shared" si="1017"/>
        <v>0</v>
      </c>
      <c r="EB184" s="173">
        <f t="shared" si="1017"/>
        <v>2.6977917967250645E-2</v>
      </c>
      <c r="EC184" s="159" t="str">
        <f>EC176</f>
        <v>KR</v>
      </c>
      <c r="ED184" s="104">
        <f t="shared" si="1037"/>
        <v>0.27951149850374402</v>
      </c>
      <c r="EE184" s="104">
        <f t="shared" si="1037"/>
        <v>0.28206154671052802</v>
      </c>
      <c r="EF184" s="104">
        <f t="shared" si="1037"/>
        <v>0.27203579172806402</v>
      </c>
      <c r="EG184" s="104">
        <f t="shared" si="1037"/>
        <v>9.8677222670000037E-2</v>
      </c>
      <c r="EH184" s="104">
        <f t="shared" si="1037"/>
        <v>0.27804068818655997</v>
      </c>
      <c r="EI184" s="104">
        <f t="shared" si="1037"/>
        <v>0.26976754508371203</v>
      </c>
      <c r="EJ184" s="104">
        <f t="shared" si="1037"/>
        <v>0.51328685261332485</v>
      </c>
      <c r="EK184" s="104">
        <f t="shared" si="1037"/>
        <v>0.74171942378883327</v>
      </c>
      <c r="EL184" s="104">
        <f t="shared" si="1037"/>
        <v>0.43947231997343994</v>
      </c>
      <c r="EM184" s="104">
        <f t="shared" si="1037"/>
        <v>0.44011152884774407</v>
      </c>
      <c r="EN184" s="104">
        <f t="shared" si="1037"/>
        <v>0.42509199364320005</v>
      </c>
      <c r="EO184" s="104">
        <f t="shared" si="1037"/>
        <v>0.17883934445000002</v>
      </c>
      <c r="EP184" s="104">
        <f t="shared" si="1037"/>
        <v>0.43205305446950404</v>
      </c>
      <c r="EQ184" s="104">
        <f t="shared" si="1037"/>
        <v>0.42098903022633599</v>
      </c>
      <c r="ER184" s="104">
        <f t="shared" si="1037"/>
        <v>0.82407650958577183</v>
      </c>
      <c r="ES184" s="122">
        <f t="shared" si="1037"/>
        <v>1.0851828013550779</v>
      </c>
      <c r="EU184" s="189" t="str">
        <f t="shared" si="1020"/>
        <v>-</v>
      </c>
      <c r="EV184" s="173">
        <f t="shared" si="1020"/>
        <v>0</v>
      </c>
      <c r="EW184" s="173">
        <f t="shared" si="1020"/>
        <v>1.4753449048443543E-2</v>
      </c>
      <c r="EX184" s="159" t="str">
        <f>EX176</f>
        <v>KR</v>
      </c>
      <c r="EY184" s="104">
        <f t="shared" si="1048"/>
        <v>25.964179321713228</v>
      </c>
      <c r="EZ184" s="104">
        <f t="shared" si="1038"/>
        <v>26.001724363172727</v>
      </c>
      <c r="FA184" s="104">
        <f t="shared" si="1038"/>
        <v>25.506608728113484</v>
      </c>
      <c r="FB184" s="104">
        <f t="shared" si="1038"/>
        <v>7.8896648650381094</v>
      </c>
      <c r="FC184" s="104">
        <f t="shared" si="1038"/>
        <v>25.663842322034448</v>
      </c>
      <c r="FD184" s="104">
        <f t="shared" si="1038"/>
        <v>25.515916725243823</v>
      </c>
      <c r="FE184" s="104">
        <f t="shared" si="1038"/>
        <v>31.494660853406476</v>
      </c>
      <c r="FF184" s="104">
        <f t="shared" si="1038"/>
        <v>75.000619765912361</v>
      </c>
      <c r="FG184" s="104">
        <f t="shared" si="1038"/>
        <v>35.435190226765535</v>
      </c>
      <c r="FH184" s="104">
        <f t="shared" si="1038"/>
        <v>35.535660011087217</v>
      </c>
      <c r="FI184" s="104">
        <f t="shared" si="1038"/>
        <v>34.712416579430091</v>
      </c>
      <c r="FJ184" s="104">
        <f t="shared" si="1038"/>
        <v>14.605793471962684</v>
      </c>
      <c r="FK184" s="104">
        <f t="shared" si="1038"/>
        <v>35.001727189574332</v>
      </c>
      <c r="FL184" s="104">
        <f t="shared" si="1038"/>
        <v>34.682527739932702</v>
      </c>
      <c r="FM184" s="104">
        <f t="shared" si="1038"/>
        <v>44.499170163164685</v>
      </c>
      <c r="FN184" s="122">
        <f t="shared" si="1038"/>
        <v>84.631618551796052</v>
      </c>
      <c r="GK184" s="189" t="str">
        <f t="shared" si="1023"/>
        <v>-</v>
      </c>
      <c r="GL184" s="173">
        <f t="shared" si="1023"/>
        <v>0</v>
      </c>
      <c r="GM184" s="173">
        <f t="shared" si="1023"/>
        <v>2.6977917967250645E-2</v>
      </c>
      <c r="GN184" s="159" t="str">
        <f>GN176</f>
        <v>KR</v>
      </c>
      <c r="GO184" s="104">
        <f t="shared" si="1049"/>
        <v>0.35535552000000004</v>
      </c>
      <c r="GP184" s="104">
        <f t="shared" si="1039"/>
        <v>0.35728679999999996</v>
      </c>
      <c r="GQ184" s="104">
        <f t="shared" si="1039"/>
        <v>0.34569911999999992</v>
      </c>
      <c r="GR184" s="104">
        <f t="shared" si="1039"/>
        <v>2.5122734000000001E-2</v>
      </c>
      <c r="GS184" s="104">
        <f t="shared" si="1039"/>
        <v>0.34956168000000004</v>
      </c>
      <c r="GT184" s="104">
        <f t="shared" si="1039"/>
        <v>0.34569911999999992</v>
      </c>
      <c r="GU184" s="104">
        <f t="shared" si="1039"/>
        <v>0.51826724146697856</v>
      </c>
      <c r="GV184" s="104">
        <f t="shared" si="1039"/>
        <v>0.49374479563330459</v>
      </c>
      <c r="GW184" s="104">
        <f t="shared" si="1039"/>
        <v>0.52530815999999991</v>
      </c>
      <c r="GX184" s="104">
        <f t="shared" si="1039"/>
        <v>0.52723944</v>
      </c>
      <c r="GY184" s="104">
        <f t="shared" si="1039"/>
        <v>0.51372048000000003</v>
      </c>
      <c r="GZ184" s="104">
        <f t="shared" si="1039"/>
        <v>8.9724049999999986E-2</v>
      </c>
      <c r="HA184" s="104">
        <f t="shared" si="1039"/>
        <v>0.51951431999999997</v>
      </c>
      <c r="HB184" s="104">
        <f t="shared" si="1039"/>
        <v>0.51178919999999994</v>
      </c>
      <c r="HC184" s="104">
        <f t="shared" si="1039"/>
        <v>0.73471351002493435</v>
      </c>
      <c r="HD184" s="122">
        <f t="shared" si="1039"/>
        <v>0.64763738524854653</v>
      </c>
      <c r="HF184" s="189" t="str">
        <f t="shared" si="1026"/>
        <v>-</v>
      </c>
      <c r="HG184" s="173">
        <f t="shared" si="1026"/>
        <v>0</v>
      </c>
      <c r="HH184" s="173">
        <f t="shared" si="1026"/>
        <v>1.4753449048443543E-2</v>
      </c>
      <c r="HI184" s="159" t="str">
        <f>HI176</f>
        <v>KR</v>
      </c>
      <c r="HJ184" s="104">
        <f t="shared" si="1050"/>
        <v>1.2351940919021929</v>
      </c>
      <c r="HK184" s="104">
        <f t="shared" si="1040"/>
        <v>1.218951714989265</v>
      </c>
      <c r="HL184" s="104">
        <f t="shared" si="1040"/>
        <v>1.2522099153347841</v>
      </c>
      <c r="HM184" s="104">
        <f t="shared" si="1040"/>
        <v>1.1408336165032777</v>
      </c>
      <c r="HN184" s="104">
        <f t="shared" si="1040"/>
        <v>1.2351940919021929</v>
      </c>
      <c r="HO184" s="104">
        <f t="shared" si="1040"/>
        <v>1.252983361854447</v>
      </c>
      <c r="HP184" s="104">
        <f t="shared" si="1040"/>
        <v>2.6109456380547171</v>
      </c>
      <c r="HQ184" s="104">
        <f t="shared" si="1040"/>
        <v>2.567825057038188</v>
      </c>
      <c r="HR184" s="104">
        <f t="shared" si="1040"/>
        <v>2.0202423093603801</v>
      </c>
      <c r="HS184" s="104">
        <f t="shared" si="1040"/>
        <v>2.0194688628407169</v>
      </c>
      <c r="HT184" s="104">
        <f t="shared" si="1040"/>
        <v>2.0535005097059003</v>
      </c>
      <c r="HU184" s="104">
        <f t="shared" si="1040"/>
        <v>1.1408336165032777</v>
      </c>
      <c r="HV184" s="104">
        <f t="shared" si="1040"/>
        <v>2.0202423093603801</v>
      </c>
      <c r="HW184" s="104">
        <f t="shared" si="1040"/>
        <v>2.0535005097059003</v>
      </c>
      <c r="HX184" s="104">
        <f t="shared" si="1040"/>
        <v>3.1611060415668675</v>
      </c>
      <c r="HY184" s="122">
        <f t="shared" si="1040"/>
        <v>3.0089769533923461</v>
      </c>
      <c r="IA184" s="189" t="str">
        <f t="shared" si="1029"/>
        <v>-</v>
      </c>
      <c r="IB184" s="173">
        <f t="shared" si="1029"/>
        <v>0</v>
      </c>
      <c r="IC184" s="173">
        <f t="shared" si="1029"/>
        <v>1.4753449048443543E-2</v>
      </c>
      <c r="ID184" s="159" t="str">
        <f>ID176</f>
        <v>KR</v>
      </c>
      <c r="IE184" s="104">
        <f t="shared" si="1051"/>
        <v>0.86161942290484839</v>
      </c>
      <c r="IF184" s="104">
        <f t="shared" si="1041"/>
        <v>0.86780699506215431</v>
      </c>
      <c r="IG184" s="104">
        <f t="shared" si="1041"/>
        <v>0.83764258079528797</v>
      </c>
      <c r="IH184" s="104">
        <f t="shared" si="1041"/>
        <v>0</v>
      </c>
      <c r="II184" s="104">
        <f t="shared" si="1041"/>
        <v>0.85233806466888951</v>
      </c>
      <c r="IJ184" s="104">
        <f t="shared" si="1041"/>
        <v>0.83068156211831889</v>
      </c>
      <c r="IK184" s="104">
        <f t="shared" si="1041"/>
        <v>1.1052550765987688</v>
      </c>
      <c r="IL184" s="104">
        <f t="shared" si="1041"/>
        <v>1.2353051126131733</v>
      </c>
      <c r="IM184" s="104">
        <f t="shared" si="1041"/>
        <v>1.4324229544163187</v>
      </c>
      <c r="IN184" s="104">
        <f t="shared" si="1041"/>
        <v>1.4486653313292468</v>
      </c>
      <c r="IO184" s="104">
        <f t="shared" si="1041"/>
        <v>1.3829223771578716</v>
      </c>
      <c r="IP184" s="104">
        <f t="shared" si="1041"/>
        <v>0</v>
      </c>
      <c r="IQ184" s="104">
        <f t="shared" si="1041"/>
        <v>1.416954024023054</v>
      </c>
      <c r="IR184" s="104">
        <f t="shared" si="1041"/>
        <v>1.3690003398039332</v>
      </c>
      <c r="IS184" s="104">
        <f t="shared" si="1041"/>
        <v>1.9297490665597816</v>
      </c>
      <c r="IT184" s="104">
        <f t="shared" si="1041"/>
        <v>1.8993995740651661</v>
      </c>
    </row>
    <row r="185" spans="4:254" x14ac:dyDescent="0.2">
      <c r="D185" s="190">
        <f t="shared" si="1042"/>
        <v>0.1</v>
      </c>
      <c r="E185" s="183">
        <f t="shared" si="1042"/>
        <v>0</v>
      </c>
      <c r="F185" s="183">
        <f t="shared" si="1042"/>
        <v>0.17241379310344829</v>
      </c>
      <c r="G185" s="181" t="str">
        <f t="shared" si="1005"/>
        <v>RER</v>
      </c>
      <c r="H185" s="128">
        <f t="shared" si="1032"/>
        <v>7.9320836899199998</v>
      </c>
      <c r="I185" s="128">
        <f t="shared" si="1032"/>
        <v>7.3106441366399988</v>
      </c>
      <c r="J185" s="128">
        <f t="shared" si="1032"/>
        <v>7.2782256705600004</v>
      </c>
      <c r="K185" s="128">
        <f t="shared" si="1032"/>
        <v>10.79931243261</v>
      </c>
      <c r="L185" s="128">
        <f t="shared" si="1032"/>
        <v>7.0400022825599997</v>
      </c>
      <c r="M185" s="128">
        <f t="shared" si="1032"/>
        <v>7.10750438112</v>
      </c>
      <c r="N185" s="128">
        <f t="shared" si="1032"/>
        <v>5.6812911694796711</v>
      </c>
      <c r="O185" s="128">
        <f t="shared" si="1032"/>
        <v>4.978896803880164</v>
      </c>
      <c r="P185" s="128">
        <f t="shared" si="1032"/>
        <v>15.56038862352</v>
      </c>
      <c r="Q185" s="128">
        <f t="shared" si="1032"/>
        <v>14.336154094079996</v>
      </c>
      <c r="R185" s="128">
        <f t="shared" si="1032"/>
        <v>14.279552139840003</v>
      </c>
      <c r="S185" s="128">
        <f t="shared" si="1032"/>
        <v>21.034147047549997</v>
      </c>
      <c r="T185" s="128">
        <f t="shared" si="1032"/>
        <v>13.806682094399996</v>
      </c>
      <c r="U185" s="128">
        <f t="shared" si="1032"/>
        <v>13.942559230080001</v>
      </c>
      <c r="V185" s="128">
        <f t="shared" si="1032"/>
        <v>10.48964220233397</v>
      </c>
      <c r="W185" s="129">
        <f t="shared" si="1032"/>
        <v>6.3284176829861432</v>
      </c>
      <c r="Y185" s="190">
        <f t="shared" si="1043"/>
        <v>0</v>
      </c>
      <c r="Z185" s="183">
        <f t="shared" si="1043"/>
        <v>0</v>
      </c>
      <c r="AA185" s="183">
        <f t="shared" si="1043"/>
        <v>0</v>
      </c>
      <c r="AB185" s="181" t="str">
        <f t="shared" si="1008"/>
        <v>RER</v>
      </c>
      <c r="AC185" s="128">
        <f t="shared" si="1033"/>
        <v>5.5346004230399997</v>
      </c>
      <c r="AD185" s="128">
        <f t="shared" si="1033"/>
        <v>5.6638262303999998</v>
      </c>
      <c r="AE185" s="128">
        <f t="shared" si="1033"/>
        <v>5.5255774828799993</v>
      </c>
      <c r="AF185" s="128">
        <f t="shared" si="1033"/>
        <v>6.5792761257600008</v>
      </c>
      <c r="AG185" s="128">
        <f t="shared" si="1033"/>
        <v>5.6117434713599996</v>
      </c>
      <c r="AH185" s="128">
        <f t="shared" si="1033"/>
        <v>5.5175124575999996</v>
      </c>
      <c r="AI185" s="128">
        <f t="shared" si="1033"/>
        <v>4.405181415404126</v>
      </c>
      <c r="AJ185" s="128">
        <f t="shared" si="1033"/>
        <v>8.5314035935841854</v>
      </c>
      <c r="AK185" s="128">
        <f t="shared" si="1033"/>
        <v>10.623924929279999</v>
      </c>
      <c r="AL185" s="128">
        <f t="shared" si="1033"/>
        <v>10.877726021759997</v>
      </c>
      <c r="AM185" s="128">
        <f t="shared" si="1033"/>
        <v>10.613727770879999</v>
      </c>
      <c r="AN185" s="128">
        <f t="shared" si="1033"/>
        <v>3.4953036751359998</v>
      </c>
      <c r="AO185" s="128">
        <f t="shared" si="1033"/>
        <v>10.781053870079999</v>
      </c>
      <c r="AP185" s="128">
        <f t="shared" si="1033"/>
        <v>10.596438952320002</v>
      </c>
      <c r="AQ185" s="128">
        <f t="shared" si="1033"/>
        <v>6.817180260581531</v>
      </c>
      <c r="AR185" s="129">
        <f t="shared" si="1033"/>
        <v>9.8500429035310599</v>
      </c>
      <c r="AT185" s="190">
        <f t="shared" si="1044"/>
        <v>0.17</v>
      </c>
      <c r="AU185" s="183">
        <f t="shared" si="1044"/>
        <v>0</v>
      </c>
      <c r="AV185" s="183">
        <f t="shared" si="1044"/>
        <v>0.48571428571428577</v>
      </c>
      <c r="AW185" s="181" t="str">
        <f t="shared" si="1011"/>
        <v>RER</v>
      </c>
      <c r="AX185" s="128">
        <f t="shared" si="1034"/>
        <v>1.8030430079999999</v>
      </c>
      <c r="AY185" s="128">
        <f t="shared" si="1034"/>
        <v>1.7798676479999995</v>
      </c>
      <c r="AZ185" s="128">
        <f t="shared" si="1034"/>
        <v>1.724246784</v>
      </c>
      <c r="BA185" s="128">
        <f t="shared" si="1034"/>
        <v>3.027860784</v>
      </c>
      <c r="BB185" s="128">
        <f t="shared" si="1034"/>
        <v>1.7288818559999999</v>
      </c>
      <c r="BC185" s="128">
        <f t="shared" si="1034"/>
        <v>1.7149766399999999</v>
      </c>
      <c r="BD185" s="128">
        <f t="shared" si="1034"/>
        <v>5.8488130282839839</v>
      </c>
      <c r="BE185" s="128">
        <f t="shared" si="1034"/>
        <v>6.3023659900976732</v>
      </c>
      <c r="BF185" s="128">
        <f t="shared" si="1034"/>
        <v>3.5133845760000009</v>
      </c>
      <c r="BG185" s="128">
        <f t="shared" si="1034"/>
        <v>3.467033856</v>
      </c>
      <c r="BH185" s="128">
        <f t="shared" si="1034"/>
        <v>3.3604271999999997</v>
      </c>
      <c r="BI185" s="128">
        <f t="shared" si="1034"/>
        <v>5.8310171399999993</v>
      </c>
      <c r="BJ185" s="128">
        <f t="shared" si="1034"/>
        <v>3.3696973440000004</v>
      </c>
      <c r="BK185" s="128">
        <f t="shared" si="1034"/>
        <v>3.3372518399999995</v>
      </c>
      <c r="BL185" s="128">
        <f t="shared" si="1034"/>
        <v>11.247920672143366</v>
      </c>
      <c r="BM185" s="129">
        <f t="shared" si="1034"/>
        <v>9.5475722870362496</v>
      </c>
      <c r="BO185" s="190">
        <f t="shared" si="1045"/>
        <v>0.02</v>
      </c>
      <c r="BP185" s="183">
        <f t="shared" si="1045"/>
        <v>0</v>
      </c>
      <c r="BQ185" s="183">
        <f t="shared" si="1045"/>
        <v>3.5087719298245612E-2</v>
      </c>
      <c r="BR185" s="181" t="str">
        <f t="shared" si="1014"/>
        <v>RER</v>
      </c>
      <c r="BS185" s="128">
        <f t="shared" si="1035"/>
        <v>0.14313681720000002</v>
      </c>
      <c r="BT185" s="128">
        <f t="shared" si="1035"/>
        <v>0.17239570920000002</v>
      </c>
      <c r="BU185" s="128">
        <f t="shared" si="1035"/>
        <v>0.1285363404</v>
      </c>
      <c r="BV185" s="128">
        <f t="shared" si="1035"/>
        <v>0.2220706449</v>
      </c>
      <c r="BW185" s="128">
        <f t="shared" si="1035"/>
        <v>0.16251721200000002</v>
      </c>
      <c r="BX185" s="128">
        <f t="shared" si="1035"/>
        <v>0.12697200359999999</v>
      </c>
      <c r="BY185" s="128">
        <f t="shared" si="1035"/>
        <v>0.92043512245251391</v>
      </c>
      <c r="BZ185" s="128">
        <f t="shared" si="1035"/>
        <v>1.2863933913136771</v>
      </c>
      <c r="CA185" s="128">
        <f t="shared" si="1035"/>
        <v>0.27219460319999994</v>
      </c>
      <c r="CB185" s="128">
        <f t="shared" si="1035"/>
        <v>0.32790237480000001</v>
      </c>
      <c r="CC185" s="128">
        <f t="shared" si="1035"/>
        <v>0.24455798639999998</v>
      </c>
      <c r="CD185" s="128">
        <f t="shared" si="1035"/>
        <v>0.37011774150000004</v>
      </c>
      <c r="CE185" s="128">
        <f t="shared" si="1035"/>
        <v>0.30910136399999999</v>
      </c>
      <c r="CF185" s="128">
        <f t="shared" si="1035"/>
        <v>0.24142931280000005</v>
      </c>
      <c r="CG185" s="128">
        <f t="shared" si="1035"/>
        <v>1.2931821464149205</v>
      </c>
      <c r="CH185" s="129">
        <f t="shared" si="1035"/>
        <v>1.6873422458717737</v>
      </c>
      <c r="CJ185" s="222">
        <f t="shared" si="1046"/>
        <v>1.4753449048443543E-2</v>
      </c>
      <c r="CK185" s="223">
        <f t="shared" si="1046"/>
        <v>0</v>
      </c>
      <c r="CL185" s="223">
        <f t="shared" si="1046"/>
        <v>1.4753449048443543E-2</v>
      </c>
      <c r="CM185" s="159" t="str">
        <f t="shared" si="1046"/>
        <v>Korea</v>
      </c>
      <c r="CN185" s="104">
        <f t="shared" si="1047"/>
        <v>16.759616241169155</v>
      </c>
      <c r="CO185" s="104">
        <f t="shared" si="1047"/>
        <v>16.282723691754622</v>
      </c>
      <c r="CP185" s="104">
        <f t="shared" si="1047"/>
        <v>15.966610177619714</v>
      </c>
      <c r="CQ185" s="104">
        <f t="shared" si="1047"/>
        <v>20.916621739129997</v>
      </c>
      <c r="CR185" s="104">
        <f t="shared" si="1047"/>
        <v>15.874714130820475</v>
      </c>
      <c r="CS185" s="104">
        <f t="shared" si="1047"/>
        <v>15.771444779191295</v>
      </c>
      <c r="CT185" s="104">
        <f t="shared" si="1047"/>
        <v>19.077234363409701</v>
      </c>
      <c r="CU185" s="104">
        <f t="shared" si="1047"/>
        <v>24.019649408641005</v>
      </c>
      <c r="CV185" s="104">
        <f t="shared" si="1047"/>
        <v>32.024390296379515</v>
      </c>
      <c r="CW185" s="104">
        <f t="shared" si="1047"/>
        <v>31.06873898160115</v>
      </c>
      <c r="CX185" s="104">
        <f t="shared" si="1047"/>
        <v>30.496152086025599</v>
      </c>
      <c r="CY185" s="104">
        <f t="shared" si="1047"/>
        <v>31.335215457285994</v>
      </c>
      <c r="CZ185" s="104">
        <f t="shared" si="1047"/>
        <v>30.292166921183227</v>
      </c>
      <c r="DA185" s="104">
        <f t="shared" si="1047"/>
        <v>30.101674297975485</v>
      </c>
      <c r="DB185" s="104">
        <f t="shared" si="1047"/>
        <v>33.232921164663196</v>
      </c>
      <c r="DC185" s="122">
        <f t="shared" si="1047"/>
        <v>31.011311926202143</v>
      </c>
      <c r="DZ185" s="190" t="str">
        <f t="shared" si="1017"/>
        <v>-</v>
      </c>
      <c r="EA185" s="183">
        <f t="shared" si="1017"/>
        <v>0</v>
      </c>
      <c r="EB185" s="183">
        <f t="shared" si="1017"/>
        <v>6.6590625324578406E-2</v>
      </c>
      <c r="EC185" s="181" t="str">
        <f>EC177</f>
        <v>RER</v>
      </c>
      <c r="ED185" s="128">
        <f t="shared" si="1037"/>
        <v>0.55902299700748803</v>
      </c>
      <c r="EE185" s="128">
        <f t="shared" si="1037"/>
        <v>0.56412309342105604</v>
      </c>
      <c r="EF185" s="128">
        <f t="shared" si="1037"/>
        <v>0.54407158345612805</v>
      </c>
      <c r="EG185" s="128">
        <f t="shared" si="1037"/>
        <v>0.19735444534000007</v>
      </c>
      <c r="EH185" s="128">
        <f t="shared" si="1037"/>
        <v>0.55608137637311994</v>
      </c>
      <c r="EI185" s="128">
        <f t="shared" si="1037"/>
        <v>0.53953509016742407</v>
      </c>
      <c r="EJ185" s="128">
        <f t="shared" si="1037"/>
        <v>1.0265737052266497</v>
      </c>
      <c r="EK185" s="128">
        <f t="shared" si="1037"/>
        <v>1.4834388475776665</v>
      </c>
      <c r="EL185" s="128">
        <f t="shared" si="1037"/>
        <v>0.87894463994687988</v>
      </c>
      <c r="EM185" s="128">
        <f t="shared" si="1037"/>
        <v>0.88022305769548814</v>
      </c>
      <c r="EN185" s="128">
        <f t="shared" si="1037"/>
        <v>0.8501839872864001</v>
      </c>
      <c r="EO185" s="128">
        <f t="shared" si="1037"/>
        <v>0.35767868890000004</v>
      </c>
      <c r="EP185" s="128">
        <f t="shared" si="1037"/>
        <v>0.86410610893900808</v>
      </c>
      <c r="EQ185" s="128">
        <f t="shared" si="1037"/>
        <v>0.84197806045267198</v>
      </c>
      <c r="ER185" s="128">
        <f t="shared" si="1037"/>
        <v>1.6481530191715437</v>
      </c>
      <c r="ES185" s="129">
        <f t="shared" si="1037"/>
        <v>2.1703656027101559</v>
      </c>
      <c r="EU185" s="190" t="str">
        <f t="shared" si="1020"/>
        <v>-</v>
      </c>
      <c r="EV185" s="183">
        <f t="shared" si="1020"/>
        <v>0</v>
      </c>
      <c r="EW185" s="183">
        <f t="shared" si="1020"/>
        <v>7.8815094243385508E-2</v>
      </c>
      <c r="EX185" s="181" t="str">
        <f>EX177</f>
        <v>RER</v>
      </c>
      <c r="EY185" s="128">
        <f t="shared" si="1048"/>
        <v>25.964179321713228</v>
      </c>
      <c r="EZ185" s="128">
        <f t="shared" si="1038"/>
        <v>26.001724363172727</v>
      </c>
      <c r="FA185" s="128">
        <f t="shared" si="1038"/>
        <v>25.506608728113484</v>
      </c>
      <c r="FB185" s="128">
        <f t="shared" si="1038"/>
        <v>7.8896648650381094</v>
      </c>
      <c r="FC185" s="128">
        <f t="shared" si="1038"/>
        <v>25.663842322034448</v>
      </c>
      <c r="FD185" s="128">
        <f t="shared" si="1038"/>
        <v>25.515916725243823</v>
      </c>
      <c r="FE185" s="128">
        <f t="shared" si="1038"/>
        <v>31.494660853406476</v>
      </c>
      <c r="FF185" s="128">
        <f t="shared" si="1038"/>
        <v>75.000619765912361</v>
      </c>
      <c r="FG185" s="128">
        <f t="shared" si="1038"/>
        <v>35.435190226765535</v>
      </c>
      <c r="FH185" s="128">
        <f t="shared" si="1038"/>
        <v>35.535660011087217</v>
      </c>
      <c r="FI185" s="128">
        <f t="shared" si="1038"/>
        <v>34.712416579430091</v>
      </c>
      <c r="FJ185" s="128">
        <f t="shared" si="1038"/>
        <v>14.605793471962684</v>
      </c>
      <c r="FK185" s="128">
        <f t="shared" si="1038"/>
        <v>35.001727189574332</v>
      </c>
      <c r="FL185" s="128">
        <f t="shared" si="1038"/>
        <v>34.682527739932702</v>
      </c>
      <c r="FM185" s="128">
        <f t="shared" si="1038"/>
        <v>44.499170163164685</v>
      </c>
      <c r="FN185" s="129">
        <f t="shared" si="1038"/>
        <v>84.631618551796052</v>
      </c>
      <c r="GK185" s="190" t="str">
        <f t="shared" si="1023"/>
        <v>-</v>
      </c>
      <c r="GL185" s="183">
        <f t="shared" si="1023"/>
        <v>0</v>
      </c>
      <c r="GM185" s="183">
        <f t="shared" si="1023"/>
        <v>6.6590625324578406E-2</v>
      </c>
      <c r="GN185" s="181" t="str">
        <f>GN177</f>
        <v>RER</v>
      </c>
      <c r="GO185" s="128">
        <f t="shared" si="1049"/>
        <v>0.71071104000000007</v>
      </c>
      <c r="GP185" s="128">
        <f t="shared" si="1039"/>
        <v>0.71457359999999992</v>
      </c>
      <c r="GQ185" s="128">
        <f t="shared" si="1039"/>
        <v>0.69139823999999983</v>
      </c>
      <c r="GR185" s="128">
        <f t="shared" si="1039"/>
        <v>5.0245468000000001E-2</v>
      </c>
      <c r="GS185" s="128">
        <f t="shared" si="1039"/>
        <v>0.69912336000000008</v>
      </c>
      <c r="GT185" s="128">
        <f t="shared" si="1039"/>
        <v>0.69139823999999983</v>
      </c>
      <c r="GU185" s="128">
        <f t="shared" si="1039"/>
        <v>1.0365344829339571</v>
      </c>
      <c r="GV185" s="128">
        <f t="shared" si="1039"/>
        <v>0.98748959126660918</v>
      </c>
      <c r="GW185" s="128">
        <f t="shared" si="1039"/>
        <v>1.0506163199999998</v>
      </c>
      <c r="GX185" s="128">
        <f t="shared" si="1039"/>
        <v>1.05447888</v>
      </c>
      <c r="GY185" s="128">
        <f t="shared" si="1039"/>
        <v>1.0274409600000001</v>
      </c>
      <c r="GZ185" s="128">
        <f t="shared" si="1039"/>
        <v>0.17944809999999997</v>
      </c>
      <c r="HA185" s="128">
        <f t="shared" si="1039"/>
        <v>1.0390286399999999</v>
      </c>
      <c r="HB185" s="128">
        <f t="shared" si="1039"/>
        <v>1.0235783999999999</v>
      </c>
      <c r="HC185" s="128">
        <f t="shared" si="1039"/>
        <v>1.4694270200498687</v>
      </c>
      <c r="HD185" s="129">
        <f t="shared" si="1039"/>
        <v>1.2952747704970931</v>
      </c>
      <c r="HF185" s="190" t="str">
        <f t="shared" si="1026"/>
        <v>-</v>
      </c>
      <c r="HG185" s="183">
        <f t="shared" si="1026"/>
        <v>0</v>
      </c>
      <c r="HH185" s="183">
        <f t="shared" si="1026"/>
        <v>7.8815094243385508E-2</v>
      </c>
      <c r="HI185" s="181" t="str">
        <f>HI177</f>
        <v>RER</v>
      </c>
      <c r="HJ185" s="128">
        <f t="shared" si="1050"/>
        <v>1.2351940919021929</v>
      </c>
      <c r="HK185" s="128">
        <f t="shared" si="1040"/>
        <v>1.218951714989265</v>
      </c>
      <c r="HL185" s="128">
        <f t="shared" si="1040"/>
        <v>1.2522099153347841</v>
      </c>
      <c r="HM185" s="128">
        <f t="shared" si="1040"/>
        <v>1.1408336165032777</v>
      </c>
      <c r="HN185" s="128">
        <f t="shared" si="1040"/>
        <v>1.2351940919021929</v>
      </c>
      <c r="HO185" s="128">
        <f t="shared" si="1040"/>
        <v>1.252983361854447</v>
      </c>
      <c r="HP185" s="128">
        <f t="shared" si="1040"/>
        <v>2.6109456380547171</v>
      </c>
      <c r="HQ185" s="128">
        <f t="shared" si="1040"/>
        <v>2.567825057038188</v>
      </c>
      <c r="HR185" s="128">
        <f t="shared" si="1040"/>
        <v>2.0202423093603801</v>
      </c>
      <c r="HS185" s="128">
        <f t="shared" si="1040"/>
        <v>2.0194688628407169</v>
      </c>
      <c r="HT185" s="128">
        <f t="shared" si="1040"/>
        <v>2.0535005097059003</v>
      </c>
      <c r="HU185" s="128">
        <f t="shared" si="1040"/>
        <v>1.1408336165032777</v>
      </c>
      <c r="HV185" s="128">
        <f t="shared" si="1040"/>
        <v>2.0202423093603801</v>
      </c>
      <c r="HW185" s="128">
        <f t="shared" si="1040"/>
        <v>2.0535005097059003</v>
      </c>
      <c r="HX185" s="128">
        <f t="shared" si="1040"/>
        <v>3.1611060415668675</v>
      </c>
      <c r="HY185" s="129">
        <f t="shared" si="1040"/>
        <v>3.0089769533923461</v>
      </c>
      <c r="IA185" s="190" t="str">
        <f t="shared" si="1029"/>
        <v>-</v>
      </c>
      <c r="IB185" s="183">
        <f t="shared" si="1029"/>
        <v>0</v>
      </c>
      <c r="IC185" s="183">
        <f t="shared" si="1029"/>
        <v>7.8815094243385508E-2</v>
      </c>
      <c r="ID185" s="181" t="str">
        <f>ID177</f>
        <v>RER</v>
      </c>
      <c r="IE185" s="104">
        <f t="shared" si="1051"/>
        <v>0.86161942290484839</v>
      </c>
      <c r="IF185" s="104">
        <f t="shared" si="1041"/>
        <v>0.86780699506215431</v>
      </c>
      <c r="IG185" s="104">
        <f t="shared" si="1041"/>
        <v>0.83764258079528797</v>
      </c>
      <c r="IH185" s="104">
        <f t="shared" si="1041"/>
        <v>0</v>
      </c>
      <c r="II185" s="104">
        <f t="shared" si="1041"/>
        <v>0.85233806466888951</v>
      </c>
      <c r="IJ185" s="104">
        <f t="shared" si="1041"/>
        <v>0.83068156211831889</v>
      </c>
      <c r="IK185" s="104">
        <f t="shared" si="1041"/>
        <v>1.1052550765987688</v>
      </c>
      <c r="IL185" s="104">
        <f t="shared" si="1041"/>
        <v>1.2353051126131733</v>
      </c>
      <c r="IM185" s="104">
        <f t="shared" si="1041"/>
        <v>1.4324229544163187</v>
      </c>
      <c r="IN185" s="104">
        <f t="shared" si="1041"/>
        <v>1.4486653313292468</v>
      </c>
      <c r="IO185" s="104">
        <f t="shared" si="1041"/>
        <v>1.3829223771578716</v>
      </c>
      <c r="IP185" s="104">
        <f t="shared" si="1041"/>
        <v>0</v>
      </c>
      <c r="IQ185" s="104">
        <f t="shared" si="1041"/>
        <v>1.416954024023054</v>
      </c>
      <c r="IR185" s="104">
        <f t="shared" si="1041"/>
        <v>1.3690003398039332</v>
      </c>
      <c r="IS185" s="104">
        <f t="shared" si="1041"/>
        <v>1.9297490665597816</v>
      </c>
      <c r="IT185" s="104">
        <f t="shared" si="1041"/>
        <v>1.8993995740651661</v>
      </c>
    </row>
    <row r="186" spans="4:254" x14ac:dyDescent="0.2">
      <c r="D186" s="204"/>
      <c r="E186" s="209"/>
      <c r="F186" s="209"/>
      <c r="G186" s="157"/>
      <c r="H186" s="161" t="str">
        <f>H105</f>
        <v>CN</v>
      </c>
      <c r="I186" s="161"/>
      <c r="J186" s="161"/>
      <c r="K186" s="161"/>
      <c r="L186" s="161"/>
      <c r="M186" s="161"/>
      <c r="N186" s="161"/>
      <c r="O186" s="161"/>
      <c r="P186" s="161"/>
      <c r="Q186" s="161"/>
      <c r="R186" s="161"/>
      <c r="S186" s="161"/>
      <c r="T186" s="161"/>
      <c r="U186" s="161"/>
      <c r="V186" s="161"/>
      <c r="W186" s="162"/>
      <c r="Y186" s="204"/>
      <c r="Z186" s="209"/>
      <c r="AA186" s="209"/>
      <c r="AB186" s="157"/>
      <c r="AC186" s="161" t="str">
        <f>AC105</f>
        <v>CN</v>
      </c>
      <c r="AD186" s="161"/>
      <c r="AE186" s="161"/>
      <c r="AF186" s="161"/>
      <c r="AG186" s="161"/>
      <c r="AH186" s="161"/>
      <c r="AI186" s="161"/>
      <c r="AJ186" s="161"/>
      <c r="AK186" s="161"/>
      <c r="AL186" s="161"/>
      <c r="AM186" s="161"/>
      <c r="AN186" s="161"/>
      <c r="AO186" s="161"/>
      <c r="AP186" s="161"/>
      <c r="AQ186" s="161"/>
      <c r="AR186" s="162"/>
      <c r="AT186" s="204"/>
      <c r="AU186" s="209"/>
      <c r="AV186" s="209"/>
      <c r="AW186" s="157"/>
      <c r="AX186" s="161" t="str">
        <f>AX105</f>
        <v>CN</v>
      </c>
      <c r="AY186" s="161"/>
      <c r="AZ186" s="161"/>
      <c r="BA186" s="161"/>
      <c r="BB186" s="161"/>
      <c r="BC186" s="161"/>
      <c r="BD186" s="161"/>
      <c r="BE186" s="161"/>
      <c r="BF186" s="161"/>
      <c r="BG186" s="161"/>
      <c r="BH186" s="161"/>
      <c r="BI186" s="161"/>
      <c r="BJ186" s="161"/>
      <c r="BK186" s="161"/>
      <c r="BL186" s="161"/>
      <c r="BM186" s="162"/>
      <c r="BO186" s="204"/>
      <c r="BP186" s="209"/>
      <c r="BQ186" s="209"/>
      <c r="BR186" s="157"/>
      <c r="BS186" s="161" t="str">
        <f>BS105</f>
        <v>CN</v>
      </c>
      <c r="BT186" s="161"/>
      <c r="BU186" s="161"/>
      <c r="BV186" s="161"/>
      <c r="BW186" s="161"/>
      <c r="BX186" s="161"/>
      <c r="BY186" s="161"/>
      <c r="BZ186" s="161"/>
      <c r="CA186" s="161"/>
      <c r="CB186" s="161"/>
      <c r="CC186" s="161"/>
      <c r="CD186" s="161"/>
      <c r="CE186" s="161"/>
      <c r="CF186" s="161"/>
      <c r="CG186" s="161"/>
      <c r="CH186" s="162"/>
      <c r="CJ186" s="222">
        <f t="shared" si="1046"/>
        <v>1.6392877202870991E-2</v>
      </c>
      <c r="CK186" s="223">
        <f t="shared" si="1046"/>
        <v>0</v>
      </c>
      <c r="CL186" s="223">
        <f t="shared" si="1046"/>
        <v>1.6392877202870991E-2</v>
      </c>
      <c r="CM186" s="159" t="str">
        <f t="shared" si="1046"/>
        <v>Poland</v>
      </c>
      <c r="CN186" s="104">
        <f t="shared" si="1047"/>
        <v>16.759616241169155</v>
      </c>
      <c r="CO186" s="104">
        <f t="shared" si="1047"/>
        <v>16.282723691754622</v>
      </c>
      <c r="CP186" s="104">
        <f t="shared" si="1047"/>
        <v>15.966610177619714</v>
      </c>
      <c r="CQ186" s="104">
        <f t="shared" si="1047"/>
        <v>20.916621739129997</v>
      </c>
      <c r="CR186" s="104">
        <f t="shared" si="1047"/>
        <v>15.874714130820475</v>
      </c>
      <c r="CS186" s="104">
        <f t="shared" si="1047"/>
        <v>15.771444779191295</v>
      </c>
      <c r="CT186" s="104">
        <f t="shared" si="1047"/>
        <v>19.077234363409701</v>
      </c>
      <c r="CU186" s="104">
        <f t="shared" si="1047"/>
        <v>24.019649408641005</v>
      </c>
      <c r="CV186" s="104">
        <f t="shared" si="1047"/>
        <v>32.024390296379515</v>
      </c>
      <c r="CW186" s="104">
        <f t="shared" si="1047"/>
        <v>31.06873898160115</v>
      </c>
      <c r="CX186" s="104">
        <f t="shared" si="1047"/>
        <v>30.496152086025599</v>
      </c>
      <c r="CY186" s="104">
        <f t="shared" si="1047"/>
        <v>31.335215457285994</v>
      </c>
      <c r="CZ186" s="104">
        <f t="shared" si="1047"/>
        <v>30.292166921183227</v>
      </c>
      <c r="DA186" s="104">
        <f t="shared" si="1047"/>
        <v>30.101674297975485</v>
      </c>
      <c r="DB186" s="104">
        <f t="shared" si="1047"/>
        <v>33.232921164663196</v>
      </c>
      <c r="DC186" s="122">
        <f t="shared" si="1047"/>
        <v>31.011311926202143</v>
      </c>
      <c r="DZ186" s="204"/>
      <c r="EA186" s="209"/>
      <c r="EB186" s="209"/>
      <c r="EC186" s="157"/>
      <c r="ED186" s="161" t="str">
        <f>ED129</f>
        <v>TN, US</v>
      </c>
      <c r="EE186" s="161"/>
      <c r="EF186" s="161"/>
      <c r="EG186" s="161"/>
      <c r="EH186" s="161"/>
      <c r="EI186" s="161"/>
      <c r="EJ186" s="161"/>
      <c r="EK186" s="161"/>
      <c r="EL186" s="161"/>
      <c r="EM186" s="161"/>
      <c r="EN186" s="161"/>
      <c r="EO186" s="161"/>
      <c r="EP186" s="161"/>
      <c r="EQ186" s="161"/>
      <c r="ER186" s="161"/>
      <c r="ES186" s="162"/>
      <c r="EU186" s="204"/>
      <c r="EV186" s="209"/>
      <c r="EW186" s="209"/>
      <c r="EX186" s="157"/>
      <c r="EY186" s="161" t="str">
        <f>EY121</f>
        <v>Korea</v>
      </c>
      <c r="EZ186" s="161"/>
      <c r="FA186" s="161"/>
      <c r="FB186" s="161"/>
      <c r="FC186" s="161"/>
      <c r="FD186" s="161"/>
      <c r="FE186" s="161"/>
      <c r="FF186" s="161"/>
      <c r="FG186" s="161"/>
      <c r="FH186" s="161"/>
      <c r="FI186" s="161"/>
      <c r="FJ186" s="161"/>
      <c r="FK186" s="161"/>
      <c r="FL186" s="161"/>
      <c r="FM186" s="161"/>
      <c r="FN186" s="162"/>
      <c r="GK186" s="204"/>
      <c r="GL186" s="209"/>
      <c r="GM186" s="209"/>
      <c r="GN186" s="157"/>
      <c r="GO186" s="161" t="str">
        <f>GO129</f>
        <v>TN, US</v>
      </c>
      <c r="GP186" s="161"/>
      <c r="GQ186" s="161"/>
      <c r="GR186" s="161"/>
      <c r="GS186" s="161"/>
      <c r="GT186" s="161"/>
      <c r="GU186" s="161"/>
      <c r="GV186" s="161"/>
      <c r="GW186" s="161"/>
      <c r="GX186" s="161"/>
      <c r="GY186" s="161"/>
      <c r="GZ186" s="161"/>
      <c r="HA186" s="161"/>
      <c r="HB186" s="161"/>
      <c r="HC186" s="161"/>
      <c r="HD186" s="162"/>
      <c r="HF186" s="204"/>
      <c r="HG186" s="209"/>
      <c r="HH186" s="209"/>
      <c r="HI186" s="157"/>
      <c r="HJ186" s="161" t="str">
        <f>HJ121</f>
        <v>Korea</v>
      </c>
      <c r="HK186" s="161"/>
      <c r="HL186" s="161"/>
      <c r="HM186" s="161"/>
      <c r="HN186" s="161"/>
      <c r="HO186" s="161"/>
      <c r="HP186" s="161"/>
      <c r="HQ186" s="161"/>
      <c r="HR186" s="161"/>
      <c r="HS186" s="161"/>
      <c r="HT186" s="161"/>
      <c r="HU186" s="161"/>
      <c r="HV186" s="161"/>
      <c r="HW186" s="161"/>
      <c r="HX186" s="161"/>
      <c r="HY186" s="162"/>
      <c r="IA186" s="204"/>
      <c r="IB186" s="209"/>
      <c r="IC186" s="209"/>
      <c r="ID186" s="157"/>
      <c r="IE186" s="161" t="str">
        <f>IE121</f>
        <v>Korea</v>
      </c>
      <c r="IF186" s="161"/>
      <c r="IG186" s="161"/>
      <c r="IH186" s="161"/>
      <c r="II186" s="161"/>
      <c r="IJ186" s="161"/>
      <c r="IK186" s="161"/>
      <c r="IL186" s="161"/>
      <c r="IM186" s="161"/>
      <c r="IN186" s="161"/>
      <c r="IO186" s="161"/>
      <c r="IP186" s="161"/>
      <c r="IQ186" s="161"/>
      <c r="IR186" s="161"/>
      <c r="IS186" s="161"/>
      <c r="IT186" s="162"/>
    </row>
    <row r="187" spans="4:254" x14ac:dyDescent="0.2">
      <c r="D187" s="120"/>
      <c r="G187" s="159" t="str">
        <f>G179</f>
        <v>Road (km)</v>
      </c>
      <c r="H187" s="170" t="str">
        <f>H179</f>
        <v>BEV-100 PC</v>
      </c>
      <c r="I187" s="170"/>
      <c r="J187" s="170"/>
      <c r="K187" s="170"/>
      <c r="L187" s="170"/>
      <c r="M187" s="170"/>
      <c r="N187" s="170"/>
      <c r="O187" s="170"/>
      <c r="P187" s="170" t="str">
        <f>P179</f>
        <v>BEV-200 PC</v>
      </c>
      <c r="Q187" s="170"/>
      <c r="R187" s="170"/>
      <c r="S187" s="170"/>
      <c r="T187" s="170"/>
      <c r="U187" s="170"/>
      <c r="V187" s="170"/>
      <c r="W187" s="171"/>
      <c r="Y187" s="120"/>
      <c r="AB187" s="159" t="str">
        <f>AB179</f>
        <v>Road (km)</v>
      </c>
      <c r="AC187" s="170" t="str">
        <f>AC179</f>
        <v>BEV-100 PC</v>
      </c>
      <c r="AD187" s="170"/>
      <c r="AE187" s="170"/>
      <c r="AF187" s="170"/>
      <c r="AG187" s="170"/>
      <c r="AH187" s="170"/>
      <c r="AI187" s="170"/>
      <c r="AJ187" s="170"/>
      <c r="AK187" s="170" t="str">
        <f>AK179</f>
        <v>BEV-200 PC</v>
      </c>
      <c r="AL187" s="170"/>
      <c r="AM187" s="170"/>
      <c r="AN187" s="170"/>
      <c r="AO187" s="170"/>
      <c r="AP187" s="170"/>
      <c r="AQ187" s="170"/>
      <c r="AR187" s="171"/>
      <c r="AT187" s="120"/>
      <c r="AW187" s="159" t="str">
        <f>AW179</f>
        <v>Road (km)</v>
      </c>
      <c r="AX187" s="170" t="str">
        <f>AX179</f>
        <v>BEV-100 PC</v>
      </c>
      <c r="AY187" s="170"/>
      <c r="AZ187" s="170"/>
      <c r="BA187" s="170"/>
      <c r="BB187" s="170"/>
      <c r="BC187" s="170"/>
      <c r="BD187" s="170"/>
      <c r="BE187" s="170"/>
      <c r="BF187" s="170" t="str">
        <f>BF179</f>
        <v>BEV-200 PC</v>
      </c>
      <c r="BG187" s="170"/>
      <c r="BH187" s="170"/>
      <c r="BI187" s="170"/>
      <c r="BJ187" s="170"/>
      <c r="BK187" s="170"/>
      <c r="BL187" s="170"/>
      <c r="BM187" s="171"/>
      <c r="BO187" s="120"/>
      <c r="BR187" s="159" t="str">
        <f>BR179</f>
        <v>Road (km)</v>
      </c>
      <c r="BS187" s="170" t="str">
        <f>BS179</f>
        <v>BEV-100 PC</v>
      </c>
      <c r="BT187" s="170"/>
      <c r="BU187" s="170"/>
      <c r="BV187" s="170"/>
      <c r="BW187" s="170"/>
      <c r="BX187" s="170"/>
      <c r="BY187" s="170"/>
      <c r="BZ187" s="170"/>
      <c r="CA187" s="170" t="str">
        <f>CA179</f>
        <v>BEV-200 PC</v>
      </c>
      <c r="CB187" s="170"/>
      <c r="CC187" s="170"/>
      <c r="CD187" s="170"/>
      <c r="CE187" s="170"/>
      <c r="CF187" s="170"/>
      <c r="CG187" s="170"/>
      <c r="CH187" s="171"/>
      <c r="CJ187" s="222">
        <f t="shared" si="1046"/>
        <v>3.4729362908164099E-2</v>
      </c>
      <c r="CK187" s="223">
        <f t="shared" si="1046"/>
        <v>3.8314384006804557E-2</v>
      </c>
      <c r="CL187" s="223">
        <f t="shared" si="1046"/>
        <v>3.4729362908164099E-2</v>
      </c>
      <c r="CM187" s="159" t="str">
        <f t="shared" si="1046"/>
        <v>TN, US</v>
      </c>
      <c r="CN187" s="104" t="e">
        <f t="shared" ca="1" si="1047"/>
        <v>#NAME?</v>
      </c>
      <c r="CO187" s="104" t="e">
        <f t="shared" ca="1" si="1047"/>
        <v>#NAME?</v>
      </c>
      <c r="CP187" s="104" t="e">
        <f t="shared" ca="1" si="1047"/>
        <v>#NAME?</v>
      </c>
      <c r="CQ187" s="104" t="e">
        <f t="shared" ca="1" si="1047"/>
        <v>#NAME?</v>
      </c>
      <c r="CR187" s="104" t="e">
        <f t="shared" ca="1" si="1047"/>
        <v>#NAME?</v>
      </c>
      <c r="CS187" s="104" t="e">
        <f t="shared" ca="1" si="1047"/>
        <v>#NAME?</v>
      </c>
      <c r="CT187" s="104" t="e">
        <f t="shared" ca="1" si="1047"/>
        <v>#NAME?</v>
      </c>
      <c r="CU187" s="104" t="e">
        <f t="shared" ca="1" si="1047"/>
        <v>#NAME?</v>
      </c>
      <c r="CV187" s="104" t="e">
        <f t="shared" ca="1" si="1047"/>
        <v>#NAME?</v>
      </c>
      <c r="CW187" s="104" t="e">
        <f t="shared" ca="1" si="1047"/>
        <v>#NAME?</v>
      </c>
      <c r="CX187" s="104" t="e">
        <f t="shared" ca="1" si="1047"/>
        <v>#NAME?</v>
      </c>
      <c r="CY187" s="104" t="e">
        <f t="shared" ca="1" si="1047"/>
        <v>#NAME?</v>
      </c>
      <c r="CZ187" s="104" t="e">
        <f t="shared" ca="1" si="1047"/>
        <v>#NAME?</v>
      </c>
      <c r="DA187" s="104" t="e">
        <f t="shared" ca="1" si="1047"/>
        <v>#NAME?</v>
      </c>
      <c r="DB187" s="104" t="e">
        <f t="shared" ca="1" si="1047"/>
        <v>#NAME?</v>
      </c>
      <c r="DC187" s="122" t="e">
        <f t="shared" ca="1" si="1047"/>
        <v>#NAME?</v>
      </c>
      <c r="DZ187" s="120"/>
      <c r="EC187" s="159" t="str">
        <f>EC179</f>
        <v>Road (km)</v>
      </c>
      <c r="ED187" s="170" t="str">
        <f>ED179</f>
        <v>BEV-100 PC</v>
      </c>
      <c r="EE187" s="170"/>
      <c r="EF187" s="170"/>
      <c r="EG187" s="170"/>
      <c r="EH187" s="170"/>
      <c r="EI187" s="170"/>
      <c r="EJ187" s="170"/>
      <c r="EK187" s="170"/>
      <c r="EL187" s="170" t="str">
        <f>EL179</f>
        <v>BEV-200 PC</v>
      </c>
      <c r="EM187" s="170"/>
      <c r="EN187" s="170"/>
      <c r="EO187" s="170"/>
      <c r="EP187" s="170"/>
      <c r="EQ187" s="170"/>
      <c r="ER187" s="170"/>
      <c r="ES187" s="171"/>
      <c r="EU187" s="120"/>
      <c r="EX187" s="159" t="str">
        <f>EX179</f>
        <v>Road (km)</v>
      </c>
      <c r="EY187" s="170" t="str">
        <f>EY179</f>
        <v>BEV-100 PC</v>
      </c>
      <c r="EZ187" s="170"/>
      <c r="FA187" s="170"/>
      <c r="FB187" s="170"/>
      <c r="FC187" s="170"/>
      <c r="FD187" s="170"/>
      <c r="FE187" s="170"/>
      <c r="FF187" s="170"/>
      <c r="FG187" s="170" t="str">
        <f>FG179</f>
        <v>BEV-200 PC</v>
      </c>
      <c r="FH187" s="170"/>
      <c r="FI187" s="170"/>
      <c r="FJ187" s="170"/>
      <c r="FK187" s="170"/>
      <c r="FL187" s="170"/>
      <c r="FM187" s="170"/>
      <c r="FN187" s="171"/>
      <c r="GK187" s="120"/>
      <c r="GN187" s="159" t="str">
        <f>GN179</f>
        <v>Road (km)</v>
      </c>
      <c r="GO187" s="170" t="str">
        <f>GO179</f>
        <v>BEV-100 PC</v>
      </c>
      <c r="GP187" s="170"/>
      <c r="GQ187" s="170"/>
      <c r="GR187" s="170"/>
      <c r="GS187" s="170"/>
      <c r="GT187" s="170"/>
      <c r="GU187" s="170"/>
      <c r="GV187" s="170"/>
      <c r="GW187" s="170" t="str">
        <f>GW179</f>
        <v>BEV-200 PC</v>
      </c>
      <c r="GX187" s="170"/>
      <c r="GY187" s="170"/>
      <c r="GZ187" s="170"/>
      <c r="HA187" s="170"/>
      <c r="HB187" s="170"/>
      <c r="HC187" s="170"/>
      <c r="HD187" s="171"/>
      <c r="HF187" s="120"/>
      <c r="HI187" s="159" t="str">
        <f>HI179</f>
        <v>Road (km)</v>
      </c>
      <c r="HJ187" s="170" t="str">
        <f>HJ179</f>
        <v>BEV-100 PC</v>
      </c>
      <c r="HK187" s="170"/>
      <c r="HL187" s="170"/>
      <c r="HM187" s="170"/>
      <c r="HN187" s="170"/>
      <c r="HO187" s="170"/>
      <c r="HP187" s="170"/>
      <c r="HQ187" s="170"/>
      <c r="HR187" s="170" t="str">
        <f>HR179</f>
        <v>BEV-200 PC</v>
      </c>
      <c r="HS187" s="170"/>
      <c r="HT187" s="170"/>
      <c r="HU187" s="170"/>
      <c r="HV187" s="170"/>
      <c r="HW187" s="170"/>
      <c r="HX187" s="170"/>
      <c r="HY187" s="171"/>
      <c r="IA187" s="120"/>
      <c r="ID187" s="159" t="str">
        <f>ID179</f>
        <v>Road (km)</v>
      </c>
      <c r="IE187" s="170" t="str">
        <f>IE179</f>
        <v>BEV-100 PC</v>
      </c>
      <c r="IF187" s="170"/>
      <c r="IG187" s="170"/>
      <c r="IH187" s="170"/>
      <c r="II187" s="170"/>
      <c r="IJ187" s="170"/>
      <c r="IK187" s="170"/>
      <c r="IL187" s="170"/>
      <c r="IM187" s="170" t="str">
        <f>IM179</f>
        <v>BEV-200 PC</v>
      </c>
      <c r="IN187" s="170"/>
      <c r="IO187" s="170"/>
      <c r="IP187" s="170"/>
      <c r="IQ187" s="170"/>
      <c r="IR187" s="170"/>
      <c r="IS187" s="170"/>
      <c r="IT187" s="171"/>
    </row>
    <row r="188" spans="4:254" x14ac:dyDescent="0.2">
      <c r="D188" s="163" t="str">
        <f>D180</f>
        <v>BAU</v>
      </c>
      <c r="E188" s="159" t="str">
        <f t="shared" ref="E188:F188" si="1052">E180</f>
        <v>Reshoring</v>
      </c>
      <c r="F188" s="159" t="str">
        <f t="shared" si="1052"/>
        <v>Ally-shoring</v>
      </c>
      <c r="G188" s="159" t="str">
        <f>G180</f>
        <v>Cathode-&gt;Cell (tkm)</v>
      </c>
      <c r="H188" s="159" t="str">
        <f>H180</f>
        <v>NMC622</v>
      </c>
      <c r="I188" s="159" t="str">
        <f t="shared" ref="I188:O188" si="1053">I180</f>
        <v>NMC811</v>
      </c>
      <c r="J188" s="159" t="str">
        <f t="shared" si="1053"/>
        <v>NCA (I)</v>
      </c>
      <c r="K188" s="159" t="str">
        <f t="shared" si="1053"/>
        <v>LFP(II)</v>
      </c>
      <c r="L188" s="159" t="str">
        <f t="shared" si="1053"/>
        <v>NMC955</v>
      </c>
      <c r="M188" s="159" t="str">
        <f t="shared" si="1053"/>
        <v>NCA955</v>
      </c>
      <c r="N188" s="159" t="str">
        <f t="shared" si="1053"/>
        <v>Li-S</v>
      </c>
      <c r="O188" s="159" t="str">
        <f t="shared" si="1053"/>
        <v>Li-air</v>
      </c>
      <c r="P188" s="159" t="str">
        <f>P180</f>
        <v>NMC622</v>
      </c>
      <c r="Q188" s="159" t="str">
        <f t="shared" ref="Q188:W188" si="1054">Q180</f>
        <v>NMC811</v>
      </c>
      <c r="R188" s="159" t="str">
        <f t="shared" si="1054"/>
        <v>NCA (I)</v>
      </c>
      <c r="S188" s="159" t="str">
        <f t="shared" si="1054"/>
        <v>LFP(II)</v>
      </c>
      <c r="T188" s="159" t="str">
        <f t="shared" si="1054"/>
        <v>NMC955</v>
      </c>
      <c r="U188" s="159" t="str">
        <f t="shared" si="1054"/>
        <v>NCA955</v>
      </c>
      <c r="V188" s="159" t="str">
        <f t="shared" si="1054"/>
        <v>Li-S</v>
      </c>
      <c r="W188" s="164" t="str">
        <f t="shared" si="1054"/>
        <v>Li-air</v>
      </c>
      <c r="Y188" s="163" t="str">
        <f>Y180</f>
        <v>BAU</v>
      </c>
      <c r="Z188" s="159" t="str">
        <f t="shared" ref="Z188:AA188" si="1055">Z180</f>
        <v>Reshoring</v>
      </c>
      <c r="AA188" s="159" t="str">
        <f t="shared" si="1055"/>
        <v>Ally-shoring</v>
      </c>
      <c r="AB188" s="159" t="str">
        <f>AB180</f>
        <v>Anode-&gt;Cell (tkm)</v>
      </c>
      <c r="AC188" s="159" t="str">
        <f>AC180</f>
        <v>NMC622</v>
      </c>
      <c r="AD188" s="159" t="str">
        <f t="shared" ref="AD188:AJ188" si="1056">AD180</f>
        <v>NMC811</v>
      </c>
      <c r="AE188" s="159" t="str">
        <f t="shared" si="1056"/>
        <v>NCA (I)</v>
      </c>
      <c r="AF188" s="159" t="str">
        <f t="shared" si="1056"/>
        <v>LFP(II)</v>
      </c>
      <c r="AG188" s="159" t="str">
        <f t="shared" si="1056"/>
        <v>NMC955</v>
      </c>
      <c r="AH188" s="159" t="str">
        <f t="shared" si="1056"/>
        <v>NCA955</v>
      </c>
      <c r="AI188" s="159" t="str">
        <f t="shared" si="1056"/>
        <v>Li-S</v>
      </c>
      <c r="AJ188" s="159" t="str">
        <f t="shared" si="1056"/>
        <v>Li-air</v>
      </c>
      <c r="AK188" s="159" t="str">
        <f>AK180</f>
        <v>NMC622</v>
      </c>
      <c r="AL188" s="159" t="str">
        <f t="shared" ref="AL188:AR188" si="1057">AL180</f>
        <v>NMC811</v>
      </c>
      <c r="AM188" s="159" t="str">
        <f t="shared" si="1057"/>
        <v>NCA (I)</v>
      </c>
      <c r="AN188" s="159" t="str">
        <f t="shared" si="1057"/>
        <v>LFP(II)</v>
      </c>
      <c r="AO188" s="159" t="str">
        <f t="shared" si="1057"/>
        <v>NMC955</v>
      </c>
      <c r="AP188" s="159" t="str">
        <f t="shared" si="1057"/>
        <v>NCA955</v>
      </c>
      <c r="AQ188" s="159" t="str">
        <f t="shared" si="1057"/>
        <v>Li-S</v>
      </c>
      <c r="AR188" s="164" t="str">
        <f t="shared" si="1057"/>
        <v>Li-air</v>
      </c>
      <c r="AT188" s="163" t="str">
        <f>AT180</f>
        <v>BAU</v>
      </c>
      <c r="AU188" s="159" t="str">
        <f t="shared" ref="AU188:AV188" si="1058">AU180</f>
        <v>Reshoring</v>
      </c>
      <c r="AV188" s="159" t="str">
        <f t="shared" si="1058"/>
        <v>Ally-shoring</v>
      </c>
      <c r="AW188" s="159" t="str">
        <f>AW180</f>
        <v>Anode-&gt;Cell (tkm)</v>
      </c>
      <c r="AX188" s="159" t="str">
        <f>AX180</f>
        <v>NMC622</v>
      </c>
      <c r="AY188" s="159" t="str">
        <f t="shared" ref="AY188:BE188" si="1059">AY180</f>
        <v>NMC811</v>
      </c>
      <c r="AZ188" s="159" t="str">
        <f t="shared" si="1059"/>
        <v>NCA (I)</v>
      </c>
      <c r="BA188" s="159" t="str">
        <f t="shared" si="1059"/>
        <v>LFP(II)</v>
      </c>
      <c r="BB188" s="159" t="str">
        <f t="shared" si="1059"/>
        <v>NMC955</v>
      </c>
      <c r="BC188" s="159" t="str">
        <f t="shared" si="1059"/>
        <v>NCA955</v>
      </c>
      <c r="BD188" s="159" t="str">
        <f t="shared" si="1059"/>
        <v>Li-S</v>
      </c>
      <c r="BE188" s="159" t="str">
        <f t="shared" si="1059"/>
        <v>Li-air</v>
      </c>
      <c r="BF188" s="159" t="str">
        <f>BF180</f>
        <v>NMC622</v>
      </c>
      <c r="BG188" s="159" t="str">
        <f t="shared" ref="BG188:BM188" si="1060">BG180</f>
        <v>NMC811</v>
      </c>
      <c r="BH188" s="159" t="str">
        <f t="shared" si="1060"/>
        <v>NCA (I)</v>
      </c>
      <c r="BI188" s="159" t="str">
        <f t="shared" si="1060"/>
        <v>LFP(II)</v>
      </c>
      <c r="BJ188" s="159" t="str">
        <f t="shared" si="1060"/>
        <v>NMC955</v>
      </c>
      <c r="BK188" s="159" t="str">
        <f t="shared" si="1060"/>
        <v>NCA955</v>
      </c>
      <c r="BL188" s="159" t="str">
        <f t="shared" si="1060"/>
        <v>Li-S</v>
      </c>
      <c r="BM188" s="164" t="str">
        <f t="shared" si="1060"/>
        <v>Li-air</v>
      </c>
      <c r="BO188" s="163" t="str">
        <f>BO180</f>
        <v>BAU</v>
      </c>
      <c r="BP188" s="159" t="str">
        <f t="shared" ref="BP188:BQ188" si="1061">BP180</f>
        <v>Reshoring</v>
      </c>
      <c r="BQ188" s="159" t="str">
        <f t="shared" si="1061"/>
        <v>Ally-shoring</v>
      </c>
      <c r="BR188" s="159" t="str">
        <f>BR180</f>
        <v>Anode-&gt;Cell (tkm)</v>
      </c>
      <c r="BS188" s="159" t="str">
        <f>BS180</f>
        <v>NMC622</v>
      </c>
      <c r="BT188" s="159" t="str">
        <f t="shared" ref="BT188:BZ188" si="1062">BT180</f>
        <v>NMC811</v>
      </c>
      <c r="BU188" s="159" t="str">
        <f t="shared" si="1062"/>
        <v>NCA (I)</v>
      </c>
      <c r="BV188" s="159" t="str">
        <f t="shared" si="1062"/>
        <v>LFP(II)</v>
      </c>
      <c r="BW188" s="159" t="str">
        <f t="shared" si="1062"/>
        <v>NMC955</v>
      </c>
      <c r="BX188" s="159" t="str">
        <f t="shared" si="1062"/>
        <v>NCA955</v>
      </c>
      <c r="BY188" s="159" t="str">
        <f t="shared" si="1062"/>
        <v>Li-S</v>
      </c>
      <c r="BZ188" s="159" t="str">
        <f t="shared" si="1062"/>
        <v>Li-air</v>
      </c>
      <c r="CA188" s="159" t="str">
        <f>CA180</f>
        <v>NMC622</v>
      </c>
      <c r="CB188" s="159" t="str">
        <f t="shared" ref="CB188:CH188" si="1063">CB180</f>
        <v>NMC811</v>
      </c>
      <c r="CC188" s="159" t="str">
        <f t="shared" si="1063"/>
        <v>NCA (I)</v>
      </c>
      <c r="CD188" s="159" t="str">
        <f t="shared" si="1063"/>
        <v>LFP(II)</v>
      </c>
      <c r="CE188" s="159" t="str">
        <f t="shared" si="1063"/>
        <v>NMC955</v>
      </c>
      <c r="CF188" s="159" t="str">
        <f t="shared" si="1063"/>
        <v>NCA955</v>
      </c>
      <c r="CG188" s="159" t="str">
        <f t="shared" si="1063"/>
        <v>Li-S</v>
      </c>
      <c r="CH188" s="164" t="str">
        <f t="shared" si="1063"/>
        <v>Li-air</v>
      </c>
      <c r="CJ188" s="222">
        <f t="shared" si="1046"/>
        <v>0.58711020187182972</v>
      </c>
      <c r="CK188" s="223">
        <f t="shared" si="1046"/>
        <v>0.64771604904798907</v>
      </c>
      <c r="CL188" s="223">
        <f t="shared" si="1046"/>
        <v>0.58711020187182972</v>
      </c>
      <c r="CM188" s="159" t="str">
        <f t="shared" si="1046"/>
        <v>NV, US</v>
      </c>
      <c r="CN188" s="104" t="e">
        <f t="shared" ca="1" si="1047"/>
        <v>#NAME?</v>
      </c>
      <c r="CO188" s="104" t="e">
        <f t="shared" ca="1" si="1047"/>
        <v>#NAME?</v>
      </c>
      <c r="CP188" s="104" t="e">
        <f t="shared" ca="1" si="1047"/>
        <v>#NAME?</v>
      </c>
      <c r="CQ188" s="104" t="e">
        <f t="shared" ca="1" si="1047"/>
        <v>#NAME?</v>
      </c>
      <c r="CR188" s="104" t="e">
        <f t="shared" ca="1" si="1047"/>
        <v>#NAME?</v>
      </c>
      <c r="CS188" s="104" t="e">
        <f t="shared" ca="1" si="1047"/>
        <v>#NAME?</v>
      </c>
      <c r="CT188" s="104" t="e">
        <f t="shared" ca="1" si="1047"/>
        <v>#NAME?</v>
      </c>
      <c r="CU188" s="104" t="e">
        <f t="shared" ca="1" si="1047"/>
        <v>#NAME?</v>
      </c>
      <c r="CV188" s="104" t="e">
        <f t="shared" ca="1" si="1047"/>
        <v>#NAME?</v>
      </c>
      <c r="CW188" s="104" t="e">
        <f t="shared" ca="1" si="1047"/>
        <v>#NAME?</v>
      </c>
      <c r="CX188" s="104" t="e">
        <f t="shared" ca="1" si="1047"/>
        <v>#NAME?</v>
      </c>
      <c r="CY188" s="104" t="e">
        <f t="shared" ca="1" si="1047"/>
        <v>#NAME?</v>
      </c>
      <c r="CZ188" s="104" t="e">
        <f t="shared" ca="1" si="1047"/>
        <v>#NAME?</v>
      </c>
      <c r="DA188" s="104" t="e">
        <f t="shared" ca="1" si="1047"/>
        <v>#NAME?</v>
      </c>
      <c r="DB188" s="104" t="e">
        <f t="shared" ca="1" si="1047"/>
        <v>#NAME?</v>
      </c>
      <c r="DC188" s="122" t="e">
        <f t="shared" ca="1" si="1047"/>
        <v>#NAME?</v>
      </c>
      <c r="DZ188" s="163" t="str">
        <f t="shared" ref="DZ188:EB193" si="1064">DZ180</f>
        <v>BAU</v>
      </c>
      <c r="EA188" s="159" t="str">
        <f t="shared" si="1064"/>
        <v>Reshoring</v>
      </c>
      <c r="EB188" s="159" t="str">
        <f t="shared" si="1064"/>
        <v>Ally-shoring</v>
      </c>
      <c r="EC188" s="159" t="str">
        <f>EC180</f>
        <v>Al-&gt;Cell (tkm)</v>
      </c>
      <c r="ED188" s="159" t="str">
        <f>ED180</f>
        <v>NMC622</v>
      </c>
      <c r="EE188" s="159" t="str">
        <f t="shared" ref="EE188:EK188" si="1065">EE180</f>
        <v>NMC811</v>
      </c>
      <c r="EF188" s="159" t="str">
        <f t="shared" si="1065"/>
        <v>NCA (I)</v>
      </c>
      <c r="EG188" s="159" t="str">
        <f t="shared" si="1065"/>
        <v>LFP(II)</v>
      </c>
      <c r="EH188" s="159" t="str">
        <f t="shared" si="1065"/>
        <v>NMC955</v>
      </c>
      <c r="EI188" s="159" t="str">
        <f t="shared" si="1065"/>
        <v>NCA955</v>
      </c>
      <c r="EJ188" s="159" t="str">
        <f t="shared" si="1065"/>
        <v>Li-S</v>
      </c>
      <c r="EK188" s="159" t="str">
        <f t="shared" si="1065"/>
        <v>Li-air</v>
      </c>
      <c r="EL188" s="159" t="str">
        <f>EL180</f>
        <v>NMC622</v>
      </c>
      <c r="EM188" s="159" t="str">
        <f t="shared" ref="EM188:ES188" si="1066">EM180</f>
        <v>NMC811</v>
      </c>
      <c r="EN188" s="159" t="str">
        <f t="shared" si="1066"/>
        <v>NCA (I)</v>
      </c>
      <c r="EO188" s="159" t="str">
        <f t="shared" si="1066"/>
        <v>LFP(II)</v>
      </c>
      <c r="EP188" s="159" t="str">
        <f t="shared" si="1066"/>
        <v>NMC955</v>
      </c>
      <c r="EQ188" s="159" t="str">
        <f t="shared" si="1066"/>
        <v>NCA955</v>
      </c>
      <c r="ER188" s="159" t="str">
        <f t="shared" si="1066"/>
        <v>Li-S</v>
      </c>
      <c r="ES188" s="164" t="str">
        <f t="shared" si="1066"/>
        <v>Li-air</v>
      </c>
      <c r="EU188" s="163" t="str">
        <f t="shared" ref="EU188:EW193" si="1067">EU180</f>
        <v>BAU</v>
      </c>
      <c r="EV188" s="159" t="str">
        <f t="shared" si="1067"/>
        <v>Reshoring</v>
      </c>
      <c r="EW188" s="159" t="str">
        <f t="shared" si="1067"/>
        <v>Ally-shoring</v>
      </c>
      <c r="EX188" s="159" t="str">
        <f>EX180</f>
        <v>Al-&gt;Pack (tkm)</v>
      </c>
      <c r="EY188" s="159" t="str">
        <f>EY180</f>
        <v>NMC622</v>
      </c>
      <c r="EZ188" s="159" t="str">
        <f t="shared" ref="EZ188:FF188" si="1068">EZ180</f>
        <v>NMC811</v>
      </c>
      <c r="FA188" s="159" t="str">
        <f t="shared" si="1068"/>
        <v>NCA (I)</v>
      </c>
      <c r="FB188" s="159" t="str">
        <f t="shared" si="1068"/>
        <v>LFP(II)</v>
      </c>
      <c r="FC188" s="159" t="str">
        <f t="shared" si="1068"/>
        <v>NMC955</v>
      </c>
      <c r="FD188" s="159" t="str">
        <f t="shared" si="1068"/>
        <v>NCA955</v>
      </c>
      <c r="FE188" s="159" t="str">
        <f t="shared" si="1068"/>
        <v>Li-S</v>
      </c>
      <c r="FF188" s="159" t="str">
        <f t="shared" si="1068"/>
        <v>Li-air</v>
      </c>
      <c r="FG188" s="159" t="str">
        <f>FG180</f>
        <v>NMC622</v>
      </c>
      <c r="FH188" s="159" t="str">
        <f t="shared" ref="FH188:FN188" si="1069">FH180</f>
        <v>NMC811</v>
      </c>
      <c r="FI188" s="159" t="str">
        <f t="shared" si="1069"/>
        <v>NCA (I)</v>
      </c>
      <c r="FJ188" s="159" t="str">
        <f t="shared" si="1069"/>
        <v>LFP(II)</v>
      </c>
      <c r="FK188" s="159" t="str">
        <f t="shared" si="1069"/>
        <v>NMC955</v>
      </c>
      <c r="FL188" s="159" t="str">
        <f t="shared" si="1069"/>
        <v>NCA955</v>
      </c>
      <c r="FM188" s="159" t="str">
        <f t="shared" si="1069"/>
        <v>Li-S</v>
      </c>
      <c r="FN188" s="164" t="str">
        <f t="shared" si="1069"/>
        <v>Li-air</v>
      </c>
      <c r="GK188" s="163" t="str">
        <f t="shared" ref="GK188:GM193" si="1070">GK180</f>
        <v>BAU</v>
      </c>
      <c r="GL188" s="159" t="str">
        <f t="shared" si="1070"/>
        <v>Reshoring</v>
      </c>
      <c r="GM188" s="159" t="str">
        <f t="shared" si="1070"/>
        <v>Ally-shoring</v>
      </c>
      <c r="GN188" s="159" t="str">
        <f>GN180</f>
        <v>Cu-&gt;Cell (tkm)</v>
      </c>
      <c r="GO188" s="159" t="str">
        <f>GO180</f>
        <v>NMC622</v>
      </c>
      <c r="GP188" s="159" t="str">
        <f t="shared" ref="GP188:GV188" si="1071">GP180</f>
        <v>NMC811</v>
      </c>
      <c r="GQ188" s="159" t="str">
        <f t="shared" si="1071"/>
        <v>NCA (I)</v>
      </c>
      <c r="GR188" s="159" t="str">
        <f t="shared" si="1071"/>
        <v>LFP(II)</v>
      </c>
      <c r="GS188" s="159" t="str">
        <f t="shared" si="1071"/>
        <v>NMC955</v>
      </c>
      <c r="GT188" s="159" t="str">
        <f t="shared" si="1071"/>
        <v>NCA955</v>
      </c>
      <c r="GU188" s="159" t="str">
        <f t="shared" si="1071"/>
        <v>Li-S</v>
      </c>
      <c r="GV188" s="159" t="str">
        <f t="shared" si="1071"/>
        <v>Li-air</v>
      </c>
      <c r="GW188" s="159" t="str">
        <f>GW180</f>
        <v>NMC622</v>
      </c>
      <c r="GX188" s="159" t="str">
        <f t="shared" ref="GX188:HD188" si="1072">GX180</f>
        <v>NMC811</v>
      </c>
      <c r="GY188" s="159" t="str">
        <f t="shared" si="1072"/>
        <v>NCA (I)</v>
      </c>
      <c r="GZ188" s="159" t="str">
        <f t="shared" si="1072"/>
        <v>LFP(II)</v>
      </c>
      <c r="HA188" s="159" t="str">
        <f t="shared" si="1072"/>
        <v>NMC955</v>
      </c>
      <c r="HB188" s="159" t="str">
        <f t="shared" si="1072"/>
        <v>NCA955</v>
      </c>
      <c r="HC188" s="159" t="str">
        <f t="shared" si="1072"/>
        <v>Li-S</v>
      </c>
      <c r="HD188" s="164" t="str">
        <f t="shared" si="1072"/>
        <v>Li-air</v>
      </c>
      <c r="HF188" s="163" t="str">
        <f t="shared" ref="HF188:HH193" si="1073">HF180</f>
        <v>BAU</v>
      </c>
      <c r="HG188" s="159" t="str">
        <f t="shared" si="1073"/>
        <v>Reshoring</v>
      </c>
      <c r="HH188" s="159" t="str">
        <f t="shared" si="1073"/>
        <v>Ally-shoring</v>
      </c>
      <c r="HI188" s="159" t="str">
        <f>HI180</f>
        <v>Cu-&gt;Pack (tkm)</v>
      </c>
      <c r="HJ188" s="159" t="str">
        <f>HJ180</f>
        <v>NMC622</v>
      </c>
      <c r="HK188" s="159" t="str">
        <f t="shared" ref="HK188:HQ188" si="1074">HK180</f>
        <v>NMC811</v>
      </c>
      <c r="HL188" s="159" t="str">
        <f t="shared" si="1074"/>
        <v>NCA (I)</v>
      </c>
      <c r="HM188" s="159" t="str">
        <f t="shared" si="1074"/>
        <v>LFP(II)</v>
      </c>
      <c r="HN188" s="159" t="str">
        <f t="shared" si="1074"/>
        <v>NMC955</v>
      </c>
      <c r="HO188" s="159" t="str">
        <f t="shared" si="1074"/>
        <v>NCA955</v>
      </c>
      <c r="HP188" s="159" t="str">
        <f t="shared" si="1074"/>
        <v>Li-S</v>
      </c>
      <c r="HQ188" s="159" t="str">
        <f t="shared" si="1074"/>
        <v>Li-air</v>
      </c>
      <c r="HR188" s="159" t="str">
        <f>HR180</f>
        <v>NMC622</v>
      </c>
      <c r="HS188" s="159" t="str">
        <f t="shared" ref="HS188:HY188" si="1075">HS180</f>
        <v>NMC811</v>
      </c>
      <c r="HT188" s="159" t="str">
        <f t="shared" si="1075"/>
        <v>NCA (I)</v>
      </c>
      <c r="HU188" s="159" t="str">
        <f t="shared" si="1075"/>
        <v>LFP(II)</v>
      </c>
      <c r="HV188" s="159" t="str">
        <f t="shared" si="1075"/>
        <v>NMC955</v>
      </c>
      <c r="HW188" s="159" t="str">
        <f t="shared" si="1075"/>
        <v>NCA955</v>
      </c>
      <c r="HX188" s="159" t="str">
        <f t="shared" si="1075"/>
        <v>Li-S</v>
      </c>
      <c r="HY188" s="164" t="str">
        <f t="shared" si="1075"/>
        <v>Li-air</v>
      </c>
      <c r="IA188" s="163" t="str">
        <f t="shared" ref="IA188:IC193" si="1076">IA180</f>
        <v>BAU</v>
      </c>
      <c r="IB188" s="159" t="str">
        <f t="shared" si="1076"/>
        <v>Reshoring</v>
      </c>
      <c r="IC188" s="159" t="str">
        <f t="shared" si="1076"/>
        <v>Ally-shoring</v>
      </c>
      <c r="ID188" s="159" t="str">
        <f>ID180</f>
        <v>Steel-&gt;Pack (tkm)</v>
      </c>
      <c r="IE188" s="159" t="str">
        <f>IE180</f>
        <v>NMC622</v>
      </c>
      <c r="IF188" s="159" t="str">
        <f t="shared" ref="IF188:IL188" si="1077">IF180</f>
        <v>NMC811</v>
      </c>
      <c r="IG188" s="159" t="str">
        <f t="shared" si="1077"/>
        <v>NCA (I)</v>
      </c>
      <c r="IH188" s="159" t="str">
        <f t="shared" si="1077"/>
        <v>LFP(II)</v>
      </c>
      <c r="II188" s="159" t="str">
        <f t="shared" si="1077"/>
        <v>NMC955</v>
      </c>
      <c r="IJ188" s="159" t="str">
        <f t="shared" si="1077"/>
        <v>NCA955</v>
      </c>
      <c r="IK188" s="159" t="str">
        <f t="shared" si="1077"/>
        <v>Li-S</v>
      </c>
      <c r="IL188" s="159" t="str">
        <f t="shared" si="1077"/>
        <v>Li-air</v>
      </c>
      <c r="IM188" s="159" t="str">
        <f>IM180</f>
        <v>NMC622</v>
      </c>
      <c r="IN188" s="159" t="str">
        <f t="shared" ref="IN188:IT188" si="1078">IN180</f>
        <v>NMC811</v>
      </c>
      <c r="IO188" s="159" t="str">
        <f t="shared" si="1078"/>
        <v>NCA (I)</v>
      </c>
      <c r="IP188" s="159" t="str">
        <f t="shared" si="1078"/>
        <v>LFP(II)</v>
      </c>
      <c r="IQ188" s="159" t="str">
        <f t="shared" si="1078"/>
        <v>NMC955</v>
      </c>
      <c r="IR188" s="159" t="str">
        <f t="shared" si="1078"/>
        <v>NCA955</v>
      </c>
      <c r="IS188" s="159" t="str">
        <f t="shared" si="1078"/>
        <v>Li-S</v>
      </c>
      <c r="IT188" s="164" t="str">
        <f t="shared" si="1078"/>
        <v>Li-air</v>
      </c>
    </row>
    <row r="189" spans="4:254" x14ac:dyDescent="0.2">
      <c r="D189" s="189">
        <f t="shared" ref="D189:G193" si="1079">D181</f>
        <v>0</v>
      </c>
      <c r="E189" s="173">
        <f t="shared" si="1079"/>
        <v>1</v>
      </c>
      <c r="F189" s="173">
        <f t="shared" si="1079"/>
        <v>0</v>
      </c>
      <c r="G189" s="159" t="str">
        <f t="shared" si="1079"/>
        <v>US</v>
      </c>
      <c r="H189" s="104">
        <f t="shared" ref="H189:W193" si="1080">H$19*$F11/1000</f>
        <v>7.9320836899199998</v>
      </c>
      <c r="I189" s="104">
        <f t="shared" si="1080"/>
        <v>7.3106441366399988</v>
      </c>
      <c r="J189" s="104">
        <f t="shared" si="1080"/>
        <v>7.2782256705600004</v>
      </c>
      <c r="K189" s="104">
        <f t="shared" si="1080"/>
        <v>10.79931243261</v>
      </c>
      <c r="L189" s="104">
        <f t="shared" si="1080"/>
        <v>7.0400022825599997</v>
      </c>
      <c r="M189" s="104">
        <f t="shared" si="1080"/>
        <v>7.10750438112</v>
      </c>
      <c r="N189" s="104">
        <f t="shared" si="1080"/>
        <v>5.6812911694796711</v>
      </c>
      <c r="O189" s="104">
        <f t="shared" si="1080"/>
        <v>4.978896803880164</v>
      </c>
      <c r="P189" s="104">
        <f t="shared" si="1080"/>
        <v>15.56038862352</v>
      </c>
      <c r="Q189" s="104">
        <f t="shared" si="1080"/>
        <v>14.336154094079996</v>
      </c>
      <c r="R189" s="104">
        <f t="shared" si="1080"/>
        <v>14.279552139840003</v>
      </c>
      <c r="S189" s="104">
        <f t="shared" si="1080"/>
        <v>21.034147047549997</v>
      </c>
      <c r="T189" s="104">
        <f t="shared" si="1080"/>
        <v>13.806682094399996</v>
      </c>
      <c r="U189" s="104">
        <f t="shared" si="1080"/>
        <v>13.942559230080001</v>
      </c>
      <c r="V189" s="104">
        <f t="shared" si="1080"/>
        <v>10.48964220233397</v>
      </c>
      <c r="W189" s="122">
        <f t="shared" si="1080"/>
        <v>6.3284176829861432</v>
      </c>
      <c r="Y189" s="189">
        <f t="shared" ref="Y189:AB193" si="1081">Y181</f>
        <v>0.1</v>
      </c>
      <c r="Z189" s="173">
        <f t="shared" si="1081"/>
        <v>1</v>
      </c>
      <c r="AA189" s="173">
        <f t="shared" si="1081"/>
        <v>0.2857142857142857</v>
      </c>
      <c r="AB189" s="159" t="str">
        <f t="shared" si="1081"/>
        <v>US</v>
      </c>
      <c r="AC189" s="104">
        <f t="shared" ref="AC189:AR193" si="1082">H$20*$F11/1000</f>
        <v>5.5346004230399997</v>
      </c>
      <c r="AD189" s="104">
        <f t="shared" si="1082"/>
        <v>5.6638262303999998</v>
      </c>
      <c r="AE189" s="104">
        <f t="shared" si="1082"/>
        <v>5.5255774828799993</v>
      </c>
      <c r="AF189" s="104">
        <f t="shared" si="1082"/>
        <v>6.5792761257600008</v>
      </c>
      <c r="AG189" s="104">
        <f t="shared" si="1082"/>
        <v>5.6117434713599996</v>
      </c>
      <c r="AH189" s="104">
        <f t="shared" si="1082"/>
        <v>5.5175124575999996</v>
      </c>
      <c r="AI189" s="104">
        <f t="shared" si="1082"/>
        <v>4.405181415404126</v>
      </c>
      <c r="AJ189" s="104">
        <f t="shared" si="1082"/>
        <v>8.5314035935841854</v>
      </c>
      <c r="AK189" s="104">
        <f t="shared" si="1082"/>
        <v>10.623924929279999</v>
      </c>
      <c r="AL189" s="104">
        <f t="shared" si="1082"/>
        <v>10.877726021759997</v>
      </c>
      <c r="AM189" s="104">
        <f t="shared" si="1082"/>
        <v>10.613727770879999</v>
      </c>
      <c r="AN189" s="104">
        <f t="shared" si="1082"/>
        <v>3.4953036751359998</v>
      </c>
      <c r="AO189" s="104">
        <f t="shared" si="1082"/>
        <v>10.781053870079999</v>
      </c>
      <c r="AP189" s="104">
        <f t="shared" si="1082"/>
        <v>10.596438952320002</v>
      </c>
      <c r="AQ189" s="104">
        <f t="shared" si="1082"/>
        <v>6.817180260581531</v>
      </c>
      <c r="AR189" s="122">
        <f t="shared" si="1082"/>
        <v>9.8500429035310599</v>
      </c>
      <c r="AT189" s="189">
        <f t="shared" ref="AT189:AW193" si="1083">AT181</f>
        <v>0.02</v>
      </c>
      <c r="AU189" s="173">
        <f t="shared" si="1083"/>
        <v>1</v>
      </c>
      <c r="AV189" s="173">
        <f t="shared" si="1083"/>
        <v>5.7142857142857148E-2</v>
      </c>
      <c r="AW189" s="159" t="str">
        <f t="shared" si="1083"/>
        <v>US</v>
      </c>
      <c r="AX189" s="104">
        <f t="shared" ref="AX189:BM193" si="1084">H$21*$F11/1000</f>
        <v>1.8030430079999999</v>
      </c>
      <c r="AY189" s="104">
        <f t="shared" si="1084"/>
        <v>1.7798676479999995</v>
      </c>
      <c r="AZ189" s="104">
        <f t="shared" si="1084"/>
        <v>1.724246784</v>
      </c>
      <c r="BA189" s="104">
        <f t="shared" si="1084"/>
        <v>3.027860784</v>
      </c>
      <c r="BB189" s="104">
        <f t="shared" si="1084"/>
        <v>1.7288818559999999</v>
      </c>
      <c r="BC189" s="104">
        <f t="shared" si="1084"/>
        <v>1.7149766399999999</v>
      </c>
      <c r="BD189" s="104">
        <f t="shared" si="1084"/>
        <v>5.8488130282839839</v>
      </c>
      <c r="BE189" s="104">
        <f t="shared" si="1084"/>
        <v>6.3023659900976732</v>
      </c>
      <c r="BF189" s="104">
        <f t="shared" si="1084"/>
        <v>3.5133845760000009</v>
      </c>
      <c r="BG189" s="104">
        <f t="shared" si="1084"/>
        <v>3.467033856</v>
      </c>
      <c r="BH189" s="104">
        <f t="shared" si="1084"/>
        <v>3.3604271999999997</v>
      </c>
      <c r="BI189" s="104">
        <f t="shared" si="1084"/>
        <v>5.8310171399999993</v>
      </c>
      <c r="BJ189" s="104">
        <f t="shared" si="1084"/>
        <v>3.3696973440000004</v>
      </c>
      <c r="BK189" s="104">
        <f t="shared" si="1084"/>
        <v>3.3372518399999995</v>
      </c>
      <c r="BL189" s="104">
        <f t="shared" si="1084"/>
        <v>11.247920672143366</v>
      </c>
      <c r="BM189" s="122">
        <f t="shared" si="1084"/>
        <v>9.5475722870362496</v>
      </c>
      <c r="BO189" s="189">
        <f t="shared" ref="BO189:BR193" si="1085">BO181</f>
        <v>0.06</v>
      </c>
      <c r="BP189" s="173">
        <f t="shared" si="1085"/>
        <v>1</v>
      </c>
      <c r="BQ189" s="173">
        <f t="shared" si="1085"/>
        <v>0.10526315789473682</v>
      </c>
      <c r="BR189" s="159" t="str">
        <f t="shared" si="1085"/>
        <v>US</v>
      </c>
      <c r="BS189" s="104">
        <f t="shared" ref="BS189:CH193" si="1086">H$22*$F11/1000</f>
        <v>0.14313681720000002</v>
      </c>
      <c r="BT189" s="104">
        <f t="shared" si="1086"/>
        <v>0.17239570920000002</v>
      </c>
      <c r="BU189" s="104">
        <f t="shared" si="1086"/>
        <v>0.1285363404</v>
      </c>
      <c r="BV189" s="104">
        <f t="shared" si="1086"/>
        <v>0.2220706449</v>
      </c>
      <c r="BW189" s="104">
        <f t="shared" si="1086"/>
        <v>0.16251721200000002</v>
      </c>
      <c r="BX189" s="104">
        <f t="shared" si="1086"/>
        <v>0.12697200359999999</v>
      </c>
      <c r="BY189" s="104">
        <f t="shared" si="1086"/>
        <v>0.92043512245251391</v>
      </c>
      <c r="BZ189" s="104">
        <f t="shared" si="1086"/>
        <v>1.2863933913136771</v>
      </c>
      <c r="CA189" s="104">
        <f t="shared" si="1086"/>
        <v>0.27219460319999994</v>
      </c>
      <c r="CB189" s="104">
        <f t="shared" si="1086"/>
        <v>0.32790237480000001</v>
      </c>
      <c r="CC189" s="104">
        <f t="shared" si="1086"/>
        <v>0.24455798639999998</v>
      </c>
      <c r="CD189" s="104">
        <f t="shared" si="1086"/>
        <v>0.37011774150000004</v>
      </c>
      <c r="CE189" s="104">
        <f t="shared" si="1086"/>
        <v>0.30910136399999999</v>
      </c>
      <c r="CF189" s="104">
        <f t="shared" si="1086"/>
        <v>0.24142931280000005</v>
      </c>
      <c r="CG189" s="104">
        <f t="shared" si="1086"/>
        <v>1.2931821464149205</v>
      </c>
      <c r="CH189" s="122">
        <f t="shared" si="1086"/>
        <v>1.6873422458717737</v>
      </c>
      <c r="CJ189" s="224">
        <f t="shared" si="1046"/>
        <v>0.21586482798306408</v>
      </c>
      <c r="CK189" s="225">
        <f t="shared" si="1046"/>
        <v>0.23814798833990888</v>
      </c>
      <c r="CL189" s="225">
        <f t="shared" si="1046"/>
        <v>0.21586482798306408</v>
      </c>
      <c r="CM189" s="181" t="str">
        <f t="shared" si="1046"/>
        <v>CA, US</v>
      </c>
      <c r="CN189" s="128">
        <f t="shared" si="1047"/>
        <v>16.759616241169155</v>
      </c>
      <c r="CO189" s="128">
        <f t="shared" si="1047"/>
        <v>16.282723691754622</v>
      </c>
      <c r="CP189" s="128">
        <f t="shared" si="1047"/>
        <v>15.966610177619714</v>
      </c>
      <c r="CQ189" s="128">
        <f t="shared" si="1047"/>
        <v>20.916621739129997</v>
      </c>
      <c r="CR189" s="128">
        <f t="shared" si="1047"/>
        <v>15.874714130820475</v>
      </c>
      <c r="CS189" s="128">
        <f t="shared" si="1047"/>
        <v>15.771444779191295</v>
      </c>
      <c r="CT189" s="128">
        <f t="shared" si="1047"/>
        <v>19.077234363409701</v>
      </c>
      <c r="CU189" s="128">
        <f t="shared" si="1047"/>
        <v>24.019649408641005</v>
      </c>
      <c r="CV189" s="128">
        <f t="shared" si="1047"/>
        <v>32.024390296379515</v>
      </c>
      <c r="CW189" s="128">
        <f t="shared" si="1047"/>
        <v>31.06873898160115</v>
      </c>
      <c r="CX189" s="128">
        <f t="shared" si="1047"/>
        <v>30.496152086025599</v>
      </c>
      <c r="CY189" s="128">
        <f t="shared" si="1047"/>
        <v>31.335215457285994</v>
      </c>
      <c r="CZ189" s="128">
        <f t="shared" si="1047"/>
        <v>30.292166921183227</v>
      </c>
      <c r="DA189" s="128">
        <f t="shared" si="1047"/>
        <v>30.101674297975485</v>
      </c>
      <c r="DB189" s="128">
        <f t="shared" si="1047"/>
        <v>33.232921164663196</v>
      </c>
      <c r="DC189" s="129">
        <f t="shared" si="1047"/>
        <v>31.011311926202143</v>
      </c>
      <c r="DZ189" s="189" t="str">
        <f t="shared" si="1064"/>
        <v>-</v>
      </c>
      <c r="EA189" s="173">
        <f t="shared" si="1064"/>
        <v>1</v>
      </c>
      <c r="EB189" s="173">
        <f t="shared" si="1064"/>
        <v>0.69056662872510677</v>
      </c>
      <c r="EC189" s="159" t="str">
        <f>EC181</f>
        <v>US</v>
      </c>
      <c r="ED189" s="104">
        <f t="shared" ref="ED189:ES193" si="1087">H$33*$M11/1000</f>
        <v>9.9894684636923436</v>
      </c>
      <c r="EE189" s="104">
        <f t="shared" si="1087"/>
        <v>10.080604700587525</v>
      </c>
      <c r="EF189" s="104">
        <f t="shared" si="1087"/>
        <v>9.722293991517752</v>
      </c>
      <c r="EG189" s="104">
        <f t="shared" si="1087"/>
        <v>3.5266277388352552</v>
      </c>
      <c r="EH189" s="104">
        <f t="shared" si="1087"/>
        <v>9.9369031368337541</v>
      </c>
      <c r="EI189" s="104">
        <f t="shared" si="1087"/>
        <v>9.641229067738502</v>
      </c>
      <c r="EJ189" s="104">
        <f t="shared" si="1087"/>
        <v>18.344371714425289</v>
      </c>
      <c r="EK189" s="104">
        <f t="shared" si="1087"/>
        <v>26.508329111717593</v>
      </c>
      <c r="EL189" s="104">
        <f t="shared" si="1087"/>
        <v>15.706312278890325</v>
      </c>
      <c r="EM189" s="104">
        <f t="shared" si="1087"/>
        <v>15.729156980899917</v>
      </c>
      <c r="EN189" s="104">
        <f t="shared" si="1087"/>
        <v>15.192373435077029</v>
      </c>
      <c r="EO189" s="104">
        <f t="shared" si="1087"/>
        <v>6.3915438220397842</v>
      </c>
      <c r="EP189" s="104">
        <f t="shared" si="1087"/>
        <v>15.441154962743864</v>
      </c>
      <c r="EQ189" s="104">
        <f t="shared" si="1087"/>
        <v>15.045737522494356</v>
      </c>
      <c r="ER189" s="104">
        <f t="shared" si="1087"/>
        <v>29.451691069040088</v>
      </c>
      <c r="ES189" s="122">
        <f t="shared" si="1087"/>
        <v>38.783375387086828</v>
      </c>
      <c r="EU189" s="189" t="str">
        <f t="shared" si="1067"/>
        <v>-</v>
      </c>
      <c r="EV189" s="173">
        <f t="shared" si="1067"/>
        <v>1</v>
      </c>
      <c r="EW189" s="173">
        <f t="shared" si="1067"/>
        <v>0.90643145670817082</v>
      </c>
      <c r="EX189" s="159" t="str">
        <f>EX181</f>
        <v>US</v>
      </c>
      <c r="EY189" s="104">
        <f>H$34*$H11/1000</f>
        <v>5.4026683342707837</v>
      </c>
      <c r="EZ189" s="104">
        <f t="shared" ref="EZ189:FN193" si="1088">I$34*$H11/1000</f>
        <v>5.4104807670878872</v>
      </c>
      <c r="FA189" s="104">
        <f t="shared" si="1088"/>
        <v>5.3074563067268405</v>
      </c>
      <c r="FB189" s="104">
        <f t="shared" si="1088"/>
        <v>1.6416941974631831</v>
      </c>
      <c r="FC189" s="104">
        <f t="shared" si="1088"/>
        <v>5.3401737266935871</v>
      </c>
      <c r="FD189" s="104">
        <f t="shared" si="1088"/>
        <v>5.3093931297909736</v>
      </c>
      <c r="FE189" s="104">
        <f t="shared" si="1088"/>
        <v>6.5534598564800417</v>
      </c>
      <c r="FF189" s="104">
        <f t="shared" si="1088"/>
        <v>15.606249996937745</v>
      </c>
      <c r="FG189" s="104">
        <f t="shared" si="1088"/>
        <v>7.3734115677173406</v>
      </c>
      <c r="FH189" s="104">
        <f t="shared" si="1088"/>
        <v>7.3943174825771978</v>
      </c>
      <c r="FI189" s="104">
        <f t="shared" si="1088"/>
        <v>7.2230156607672216</v>
      </c>
      <c r="FJ189" s="104">
        <f t="shared" si="1088"/>
        <v>3.0391970764845606</v>
      </c>
      <c r="FK189" s="104">
        <f t="shared" si="1088"/>
        <v>7.2832158794156765</v>
      </c>
      <c r="FL189" s="104">
        <f t="shared" si="1088"/>
        <v>7.2167963428099773</v>
      </c>
      <c r="FM189" s="104">
        <f t="shared" si="1088"/>
        <v>9.2594591403397182</v>
      </c>
      <c r="FN189" s="122">
        <f t="shared" si="1088"/>
        <v>17.610283766816238</v>
      </c>
      <c r="GK189" s="189" t="str">
        <f t="shared" si="1070"/>
        <v>-</v>
      </c>
      <c r="GL189" s="173">
        <f t="shared" si="1070"/>
        <v>1</v>
      </c>
      <c r="GM189" s="173">
        <f t="shared" si="1070"/>
        <v>0.69056662872510677</v>
      </c>
      <c r="GN189" s="159" t="str">
        <f>GN181</f>
        <v>US</v>
      </c>
      <c r="GO189" s="104">
        <f>H$36*$M11/1000</f>
        <v>12.700059852426589</v>
      </c>
      <c r="GP189" s="104">
        <f t="shared" ref="GP189:HD193" si="1089">I$36*$M11/1000</f>
        <v>12.76908191684195</v>
      </c>
      <c r="GQ189" s="104">
        <f t="shared" si="1089"/>
        <v>12.354949530349778</v>
      </c>
      <c r="GR189" s="104">
        <f t="shared" si="1089"/>
        <v>0.89786202126983272</v>
      </c>
      <c r="GS189" s="104">
        <f t="shared" si="1089"/>
        <v>12.492993659180504</v>
      </c>
      <c r="GT189" s="104">
        <f t="shared" si="1089"/>
        <v>12.354949530349778</v>
      </c>
      <c r="GU189" s="104">
        <f t="shared" si="1089"/>
        <v>18.52236595672596</v>
      </c>
      <c r="GV189" s="104">
        <f t="shared" si="1089"/>
        <v>17.645957649305977</v>
      </c>
      <c r="GW189" s="104">
        <f t="shared" si="1089"/>
        <v>18.774001520978434</v>
      </c>
      <c r="GX189" s="104">
        <f t="shared" si="1089"/>
        <v>18.843023585393798</v>
      </c>
      <c r="GY189" s="104">
        <f t="shared" si="1089"/>
        <v>18.359869134486264</v>
      </c>
      <c r="GZ189" s="104">
        <f t="shared" si="1089"/>
        <v>3.206650075963688</v>
      </c>
      <c r="HA189" s="104">
        <f t="shared" si="1089"/>
        <v>18.566935327732349</v>
      </c>
      <c r="HB189" s="104">
        <f t="shared" si="1089"/>
        <v>18.2908470700709</v>
      </c>
      <c r="HC189" s="104">
        <f t="shared" si="1089"/>
        <v>26.257944583787772</v>
      </c>
      <c r="HD189" s="122">
        <f t="shared" si="1089"/>
        <v>23.145928773881426</v>
      </c>
      <c r="HF189" s="189" t="str">
        <f t="shared" si="1073"/>
        <v>-</v>
      </c>
      <c r="HG189" s="173">
        <f t="shared" si="1073"/>
        <v>1</v>
      </c>
      <c r="HH189" s="173">
        <f t="shared" si="1073"/>
        <v>0.90643145670817082</v>
      </c>
      <c r="HI189" s="159" t="str">
        <f>HI181</f>
        <v>US</v>
      </c>
      <c r="HJ189" s="104">
        <f>H$37*$H11/1000</f>
        <v>0.25702118000000002</v>
      </c>
      <c r="HK189" s="104">
        <f t="shared" ref="HK189:HY193" si="1090">I$37*$H11/1000</f>
        <v>0.25364144</v>
      </c>
      <c r="HL189" s="104">
        <f t="shared" si="1090"/>
        <v>0.26056185999999998</v>
      </c>
      <c r="HM189" s="104">
        <f t="shared" si="1090"/>
        <v>0.2373865</v>
      </c>
      <c r="HN189" s="104">
        <f t="shared" si="1090"/>
        <v>0.25702118000000002</v>
      </c>
      <c r="HO189" s="104">
        <f t="shared" si="1090"/>
        <v>0.26072279999999998</v>
      </c>
      <c r="HP189" s="104">
        <f t="shared" si="1090"/>
        <v>0.54328978191211597</v>
      </c>
      <c r="HQ189" s="104">
        <f t="shared" si="1090"/>
        <v>0.53431718182617605</v>
      </c>
      <c r="HR189" s="104">
        <f t="shared" si="1090"/>
        <v>0.42037527999999991</v>
      </c>
      <c r="HS189" s="104">
        <f t="shared" si="1090"/>
        <v>0.42021433999999991</v>
      </c>
      <c r="HT189" s="104">
        <f t="shared" si="1090"/>
        <v>0.4272957</v>
      </c>
      <c r="HU189" s="104">
        <f t="shared" si="1090"/>
        <v>0.2373865</v>
      </c>
      <c r="HV189" s="104">
        <f t="shared" si="1090"/>
        <v>0.42037527999999991</v>
      </c>
      <c r="HW189" s="104">
        <f t="shared" si="1090"/>
        <v>0.4272957</v>
      </c>
      <c r="HX189" s="104">
        <f t="shared" si="1090"/>
        <v>0.65776804652412457</v>
      </c>
      <c r="HY189" s="122">
        <f t="shared" si="1090"/>
        <v>0.62611278035075324</v>
      </c>
      <c r="IA189" s="189" t="str">
        <f t="shared" si="1076"/>
        <v>-</v>
      </c>
      <c r="IB189" s="173">
        <f t="shared" si="1076"/>
        <v>1</v>
      </c>
      <c r="IC189" s="173">
        <f t="shared" si="1076"/>
        <v>0.90643145670817082</v>
      </c>
      <c r="ID189" s="159" t="str">
        <f>ID181</f>
        <v>US</v>
      </c>
      <c r="IE189" s="104">
        <f>H$38*$H11/1000</f>
        <v>0.17928716</v>
      </c>
      <c r="IF189" s="104">
        <f t="shared" ref="IF189:IT193" si="1091">I$38*$H11/1000</f>
        <v>0.18057467999999999</v>
      </c>
      <c r="IG189" s="104">
        <f t="shared" si="1091"/>
        <v>0.17429801999999997</v>
      </c>
      <c r="IH189" s="104">
        <f t="shared" si="1091"/>
        <v>0</v>
      </c>
      <c r="II189" s="104">
        <f t="shared" si="1091"/>
        <v>0.17735588000000002</v>
      </c>
      <c r="IJ189" s="104">
        <f t="shared" si="1091"/>
        <v>0.17284955999999999</v>
      </c>
      <c r="IK189" s="104">
        <f t="shared" si="1091"/>
        <v>0.22998325999999999</v>
      </c>
      <c r="IL189" s="104">
        <f t="shared" si="1091"/>
        <v>0.25704428136870616</v>
      </c>
      <c r="IM189" s="104">
        <f t="shared" si="1091"/>
        <v>0.29806087999999997</v>
      </c>
      <c r="IN189" s="104">
        <f t="shared" si="1091"/>
        <v>0.30144061999999999</v>
      </c>
      <c r="IO189" s="104">
        <f t="shared" si="1091"/>
        <v>0.28776071999999997</v>
      </c>
      <c r="IP189" s="104">
        <f t="shared" si="1091"/>
        <v>0</v>
      </c>
      <c r="IQ189" s="104">
        <f t="shared" si="1091"/>
        <v>0.29484208000000001</v>
      </c>
      <c r="IR189" s="104">
        <f t="shared" si="1091"/>
        <v>0.2848638</v>
      </c>
      <c r="IS189" s="104">
        <f t="shared" si="1091"/>
        <v>0.40154529999999999</v>
      </c>
      <c r="IT189" s="104">
        <f t="shared" si="1091"/>
        <v>0.39523012862369061</v>
      </c>
    </row>
    <row r="190" spans="4:254" x14ac:dyDescent="0.2">
      <c r="D190" s="189">
        <f t="shared" si="1079"/>
        <v>0.42</v>
      </c>
      <c r="E190" s="173">
        <f t="shared" si="1079"/>
        <v>0</v>
      </c>
      <c r="F190" s="173">
        <f t="shared" si="1079"/>
        <v>0</v>
      </c>
      <c r="G190" s="159" t="str">
        <f t="shared" si="1079"/>
        <v>CN</v>
      </c>
      <c r="H190" s="104">
        <f t="shared" si="1080"/>
        <v>3.9660418449599999</v>
      </c>
      <c r="I190" s="104">
        <f t="shared" si="1080"/>
        <v>3.6553220683199994</v>
      </c>
      <c r="J190" s="104">
        <f t="shared" si="1080"/>
        <v>3.6391128352800002</v>
      </c>
      <c r="K190" s="104">
        <f t="shared" si="1080"/>
        <v>5.3996562163049999</v>
      </c>
      <c r="L190" s="104">
        <f t="shared" si="1080"/>
        <v>3.5200011412799999</v>
      </c>
      <c r="M190" s="104">
        <f t="shared" si="1080"/>
        <v>3.55375219056</v>
      </c>
      <c r="N190" s="104">
        <f t="shared" si="1080"/>
        <v>2.8406455847398355</v>
      </c>
      <c r="O190" s="104">
        <f t="shared" si="1080"/>
        <v>2.489448401940082</v>
      </c>
      <c r="P190" s="104">
        <f t="shared" si="1080"/>
        <v>7.7801943117599999</v>
      </c>
      <c r="Q190" s="104">
        <f t="shared" si="1080"/>
        <v>7.1680770470399979</v>
      </c>
      <c r="R190" s="104">
        <f t="shared" si="1080"/>
        <v>7.1397760699200017</v>
      </c>
      <c r="S190" s="104">
        <f t="shared" si="1080"/>
        <v>10.517073523774998</v>
      </c>
      <c r="T190" s="104">
        <f t="shared" si="1080"/>
        <v>6.9033410471999979</v>
      </c>
      <c r="U190" s="104">
        <f t="shared" si="1080"/>
        <v>6.9712796150400003</v>
      </c>
      <c r="V190" s="104">
        <f t="shared" si="1080"/>
        <v>5.244821101166985</v>
      </c>
      <c r="W190" s="122">
        <f t="shared" si="1080"/>
        <v>3.1642088414930716</v>
      </c>
      <c r="Y190" s="189">
        <f t="shared" si="1081"/>
        <v>0.65</v>
      </c>
      <c r="Z190" s="173">
        <f t="shared" si="1081"/>
        <v>0</v>
      </c>
      <c r="AA190" s="173">
        <f t="shared" si="1081"/>
        <v>0</v>
      </c>
      <c r="AB190" s="159" t="str">
        <f t="shared" si="1081"/>
        <v>CN</v>
      </c>
      <c r="AC190" s="104">
        <f t="shared" si="1082"/>
        <v>2.7673002115199998</v>
      </c>
      <c r="AD190" s="104">
        <f t="shared" si="1082"/>
        <v>2.8319131151999999</v>
      </c>
      <c r="AE190" s="104">
        <f t="shared" si="1082"/>
        <v>2.7627887414399996</v>
      </c>
      <c r="AF190" s="104">
        <f t="shared" si="1082"/>
        <v>3.2896380628800004</v>
      </c>
      <c r="AG190" s="104">
        <f t="shared" si="1082"/>
        <v>2.8058717356799998</v>
      </c>
      <c r="AH190" s="104">
        <f t="shared" si="1082"/>
        <v>2.7587562287999998</v>
      </c>
      <c r="AI190" s="104">
        <f t="shared" si="1082"/>
        <v>2.202590707702063</v>
      </c>
      <c r="AJ190" s="104">
        <f t="shared" si="1082"/>
        <v>4.2657017967920927</v>
      </c>
      <c r="AK190" s="104">
        <f t="shared" si="1082"/>
        <v>5.3119624646399997</v>
      </c>
      <c r="AL190" s="104">
        <f t="shared" si="1082"/>
        <v>5.4388630108799987</v>
      </c>
      <c r="AM190" s="104">
        <f t="shared" si="1082"/>
        <v>5.3068638854399994</v>
      </c>
      <c r="AN190" s="104">
        <f t="shared" si="1082"/>
        <v>1.7476518375679999</v>
      </c>
      <c r="AO190" s="104">
        <f t="shared" si="1082"/>
        <v>5.3905269350399996</v>
      </c>
      <c r="AP190" s="104">
        <f t="shared" si="1082"/>
        <v>5.2982194761600008</v>
      </c>
      <c r="AQ190" s="104">
        <f t="shared" si="1082"/>
        <v>3.4085901302907655</v>
      </c>
      <c r="AR190" s="122">
        <f t="shared" si="1082"/>
        <v>4.92502145176553</v>
      </c>
      <c r="AT190" s="189">
        <f t="shared" si="1083"/>
        <v>0.65</v>
      </c>
      <c r="AU190" s="173">
        <f t="shared" si="1083"/>
        <v>0</v>
      </c>
      <c r="AV190" s="173">
        <f t="shared" si="1083"/>
        <v>0</v>
      </c>
      <c r="AW190" s="159" t="str">
        <f t="shared" si="1083"/>
        <v>CN</v>
      </c>
      <c r="AX190" s="104">
        <f t="shared" si="1084"/>
        <v>0.90152150399999997</v>
      </c>
      <c r="AY190" s="104">
        <f t="shared" si="1084"/>
        <v>0.88993382399999976</v>
      </c>
      <c r="AZ190" s="104">
        <f t="shared" si="1084"/>
        <v>0.86212339199999999</v>
      </c>
      <c r="BA190" s="104">
        <f t="shared" si="1084"/>
        <v>1.513930392</v>
      </c>
      <c r="BB190" s="104">
        <f t="shared" si="1084"/>
        <v>0.86444092799999994</v>
      </c>
      <c r="BC190" s="104">
        <f t="shared" si="1084"/>
        <v>0.85748831999999997</v>
      </c>
      <c r="BD190" s="104">
        <f t="shared" si="1084"/>
        <v>2.9244065141419919</v>
      </c>
      <c r="BE190" s="104">
        <f t="shared" si="1084"/>
        <v>3.1511829950488366</v>
      </c>
      <c r="BF190" s="104">
        <f t="shared" si="1084"/>
        <v>1.7566922880000004</v>
      </c>
      <c r="BG190" s="104">
        <f t="shared" si="1084"/>
        <v>1.733516928</v>
      </c>
      <c r="BH190" s="104">
        <f t="shared" si="1084"/>
        <v>1.6802135999999999</v>
      </c>
      <c r="BI190" s="104">
        <f t="shared" si="1084"/>
        <v>2.9155085699999996</v>
      </c>
      <c r="BJ190" s="104">
        <f t="shared" si="1084"/>
        <v>1.6848486720000002</v>
      </c>
      <c r="BK190" s="104">
        <f t="shared" si="1084"/>
        <v>1.6686259199999998</v>
      </c>
      <c r="BL190" s="104">
        <f t="shared" si="1084"/>
        <v>5.6239603360716828</v>
      </c>
      <c r="BM190" s="122">
        <f t="shared" si="1084"/>
        <v>4.7737861435181248</v>
      </c>
      <c r="BO190" s="189">
        <f t="shared" si="1085"/>
        <v>0.43</v>
      </c>
      <c r="BP190" s="173">
        <f t="shared" si="1085"/>
        <v>0</v>
      </c>
      <c r="BQ190" s="173">
        <f t="shared" si="1085"/>
        <v>0</v>
      </c>
      <c r="BR190" s="159" t="str">
        <f t="shared" si="1085"/>
        <v>CN</v>
      </c>
      <c r="BS190" s="104">
        <f t="shared" si="1086"/>
        <v>7.1568408600000008E-2</v>
      </c>
      <c r="BT190" s="104">
        <f t="shared" si="1086"/>
        <v>8.6197854600000012E-2</v>
      </c>
      <c r="BU190" s="104">
        <f t="shared" si="1086"/>
        <v>6.4268170200000002E-2</v>
      </c>
      <c r="BV190" s="104">
        <f t="shared" si="1086"/>
        <v>0.11103532245</v>
      </c>
      <c r="BW190" s="104">
        <f t="shared" si="1086"/>
        <v>8.1258606000000011E-2</v>
      </c>
      <c r="BX190" s="104">
        <f t="shared" si="1086"/>
        <v>6.3486001799999997E-2</v>
      </c>
      <c r="BY190" s="104">
        <f t="shared" si="1086"/>
        <v>0.46021756122625695</v>
      </c>
      <c r="BZ190" s="104">
        <f t="shared" si="1086"/>
        <v>0.64319669565683857</v>
      </c>
      <c r="CA190" s="104">
        <f t="shared" si="1086"/>
        <v>0.13609730159999997</v>
      </c>
      <c r="CB190" s="104">
        <f t="shared" si="1086"/>
        <v>0.1639511874</v>
      </c>
      <c r="CC190" s="104">
        <f t="shared" si="1086"/>
        <v>0.12227899319999999</v>
      </c>
      <c r="CD190" s="104">
        <f t="shared" si="1086"/>
        <v>0.18505887075000002</v>
      </c>
      <c r="CE190" s="104">
        <f t="shared" si="1086"/>
        <v>0.15455068199999999</v>
      </c>
      <c r="CF190" s="104">
        <f t="shared" si="1086"/>
        <v>0.12071465640000002</v>
      </c>
      <c r="CG190" s="104">
        <f t="shared" si="1086"/>
        <v>0.64659107320746023</v>
      </c>
      <c r="CH190" s="122">
        <f t="shared" si="1086"/>
        <v>0.84367112293588686</v>
      </c>
      <c r="CJ190" s="204"/>
      <c r="CK190" s="209"/>
      <c r="CL190" s="209"/>
      <c r="CM190" s="221"/>
      <c r="CN190" s="161" t="str">
        <f>CN112</f>
        <v>MI, US</v>
      </c>
      <c r="CO190" s="161"/>
      <c r="CP190" s="161"/>
      <c r="CQ190" s="161"/>
      <c r="CR190" s="161"/>
      <c r="CS190" s="161"/>
      <c r="CT190" s="161"/>
      <c r="CU190" s="161"/>
      <c r="CV190" s="161"/>
      <c r="CW190" s="161"/>
      <c r="CX190" s="161"/>
      <c r="CY190" s="161"/>
      <c r="CZ190" s="161"/>
      <c r="DA190" s="161"/>
      <c r="DB190" s="161"/>
      <c r="DC190" s="162"/>
      <c r="DZ190" s="189" t="str">
        <f t="shared" si="1064"/>
        <v>-</v>
      </c>
      <c r="EA190" s="173">
        <f t="shared" si="1064"/>
        <v>0</v>
      </c>
      <c r="EB190" s="173">
        <f t="shared" si="1064"/>
        <v>0</v>
      </c>
      <c r="EC190" s="159" t="str">
        <f>EC182</f>
        <v>CN</v>
      </c>
      <c r="ED190" s="104">
        <f t="shared" si="1087"/>
        <v>0.55902299700748803</v>
      </c>
      <c r="EE190" s="104">
        <f t="shared" si="1087"/>
        <v>0.56412309342105604</v>
      </c>
      <c r="EF190" s="104">
        <f t="shared" si="1087"/>
        <v>0.54407158345612805</v>
      </c>
      <c r="EG190" s="104">
        <f t="shared" si="1087"/>
        <v>0.19735444534000007</v>
      </c>
      <c r="EH190" s="104">
        <f t="shared" si="1087"/>
        <v>0.55608137637311994</v>
      </c>
      <c r="EI190" s="104">
        <f t="shared" si="1087"/>
        <v>0.53953509016742407</v>
      </c>
      <c r="EJ190" s="104">
        <f t="shared" si="1087"/>
        <v>1.0265737052266497</v>
      </c>
      <c r="EK190" s="104">
        <f t="shared" si="1087"/>
        <v>1.4834388475776665</v>
      </c>
      <c r="EL190" s="104">
        <f t="shared" si="1087"/>
        <v>0.87894463994687988</v>
      </c>
      <c r="EM190" s="104">
        <f t="shared" si="1087"/>
        <v>0.88022305769548814</v>
      </c>
      <c r="EN190" s="104">
        <f t="shared" si="1087"/>
        <v>0.8501839872864001</v>
      </c>
      <c r="EO190" s="104">
        <f t="shared" si="1087"/>
        <v>0.35767868890000004</v>
      </c>
      <c r="EP190" s="104">
        <f t="shared" si="1087"/>
        <v>0.86410610893900808</v>
      </c>
      <c r="EQ190" s="104">
        <f t="shared" si="1087"/>
        <v>0.84197806045267198</v>
      </c>
      <c r="ER190" s="104">
        <f t="shared" si="1087"/>
        <v>1.6481530191715437</v>
      </c>
      <c r="ES190" s="122">
        <f t="shared" si="1087"/>
        <v>2.1703656027101559</v>
      </c>
      <c r="EU190" s="189" t="str">
        <f t="shared" si="1067"/>
        <v>-</v>
      </c>
      <c r="EV190" s="173">
        <f t="shared" si="1067"/>
        <v>0</v>
      </c>
      <c r="EW190" s="173">
        <f t="shared" si="1067"/>
        <v>0</v>
      </c>
      <c r="EX190" s="159" t="str">
        <f>EX182</f>
        <v>CN</v>
      </c>
      <c r="EY190" s="104">
        <f t="shared" ref="EY190:EY193" si="1092">H$34*$H12/1000</f>
        <v>5.4026683342707837</v>
      </c>
      <c r="EZ190" s="104">
        <f t="shared" si="1088"/>
        <v>5.4104807670878872</v>
      </c>
      <c r="FA190" s="104">
        <f t="shared" si="1088"/>
        <v>5.3074563067268405</v>
      </c>
      <c r="FB190" s="104">
        <f t="shared" si="1088"/>
        <v>1.6416941974631831</v>
      </c>
      <c r="FC190" s="104">
        <f t="shared" si="1088"/>
        <v>5.3401737266935871</v>
      </c>
      <c r="FD190" s="104">
        <f t="shared" si="1088"/>
        <v>5.3093931297909736</v>
      </c>
      <c r="FE190" s="104">
        <f t="shared" si="1088"/>
        <v>6.5534598564800417</v>
      </c>
      <c r="FF190" s="104">
        <f t="shared" si="1088"/>
        <v>15.606249996937745</v>
      </c>
      <c r="FG190" s="104">
        <f t="shared" si="1088"/>
        <v>7.3734115677173406</v>
      </c>
      <c r="FH190" s="104">
        <f t="shared" si="1088"/>
        <v>7.3943174825771978</v>
      </c>
      <c r="FI190" s="104">
        <f t="shared" si="1088"/>
        <v>7.2230156607672216</v>
      </c>
      <c r="FJ190" s="104">
        <f t="shared" si="1088"/>
        <v>3.0391970764845606</v>
      </c>
      <c r="FK190" s="104">
        <f t="shared" si="1088"/>
        <v>7.2832158794156765</v>
      </c>
      <c r="FL190" s="104">
        <f t="shared" si="1088"/>
        <v>7.2167963428099773</v>
      </c>
      <c r="FM190" s="104">
        <f t="shared" si="1088"/>
        <v>9.2594591403397182</v>
      </c>
      <c r="FN190" s="122">
        <f t="shared" si="1088"/>
        <v>17.610283766816238</v>
      </c>
      <c r="GK190" s="189" t="str">
        <f t="shared" si="1070"/>
        <v>-</v>
      </c>
      <c r="GL190" s="173">
        <f t="shared" si="1070"/>
        <v>0</v>
      </c>
      <c r="GM190" s="173">
        <f t="shared" si="1070"/>
        <v>0</v>
      </c>
      <c r="GN190" s="159" t="str">
        <f>GN182</f>
        <v>CN</v>
      </c>
      <c r="GO190" s="104">
        <f t="shared" ref="GO190:GO193" si="1093">H$36*$M12/1000</f>
        <v>0.71071104000000007</v>
      </c>
      <c r="GP190" s="104">
        <f t="shared" si="1089"/>
        <v>0.71457359999999992</v>
      </c>
      <c r="GQ190" s="104">
        <f t="shared" si="1089"/>
        <v>0.69139823999999983</v>
      </c>
      <c r="GR190" s="104">
        <f t="shared" si="1089"/>
        <v>5.0245468000000001E-2</v>
      </c>
      <c r="GS190" s="104">
        <f t="shared" si="1089"/>
        <v>0.69912336000000008</v>
      </c>
      <c r="GT190" s="104">
        <f t="shared" si="1089"/>
        <v>0.69139823999999983</v>
      </c>
      <c r="GU190" s="104">
        <f t="shared" si="1089"/>
        <v>1.0365344829339571</v>
      </c>
      <c r="GV190" s="104">
        <f t="shared" si="1089"/>
        <v>0.98748959126660918</v>
      </c>
      <c r="GW190" s="104">
        <f t="shared" si="1089"/>
        <v>1.0506163199999998</v>
      </c>
      <c r="GX190" s="104">
        <f t="shared" si="1089"/>
        <v>1.05447888</v>
      </c>
      <c r="GY190" s="104">
        <f t="shared" si="1089"/>
        <v>1.0274409600000001</v>
      </c>
      <c r="GZ190" s="104">
        <f t="shared" si="1089"/>
        <v>0.17944809999999997</v>
      </c>
      <c r="HA190" s="104">
        <f t="shared" si="1089"/>
        <v>1.0390286399999999</v>
      </c>
      <c r="HB190" s="104">
        <f t="shared" si="1089"/>
        <v>1.0235783999999999</v>
      </c>
      <c r="HC190" s="104">
        <f t="shared" si="1089"/>
        <v>1.4694270200498687</v>
      </c>
      <c r="HD190" s="122">
        <f t="shared" si="1089"/>
        <v>1.2952747704970931</v>
      </c>
      <c r="HF190" s="189" t="str">
        <f t="shared" si="1073"/>
        <v>-</v>
      </c>
      <c r="HG190" s="173">
        <f t="shared" si="1073"/>
        <v>0</v>
      </c>
      <c r="HH190" s="173">
        <f t="shared" si="1073"/>
        <v>0</v>
      </c>
      <c r="HI190" s="159" t="str">
        <f>HI182</f>
        <v>CN</v>
      </c>
      <c r="HJ190" s="104">
        <f t="shared" ref="HJ190:HJ193" si="1094">H$37*$H12/1000</f>
        <v>0.25702118000000002</v>
      </c>
      <c r="HK190" s="104">
        <f t="shared" si="1090"/>
        <v>0.25364144</v>
      </c>
      <c r="HL190" s="104">
        <f t="shared" si="1090"/>
        <v>0.26056185999999998</v>
      </c>
      <c r="HM190" s="104">
        <f t="shared" si="1090"/>
        <v>0.2373865</v>
      </c>
      <c r="HN190" s="104">
        <f t="shared" si="1090"/>
        <v>0.25702118000000002</v>
      </c>
      <c r="HO190" s="104">
        <f t="shared" si="1090"/>
        <v>0.26072279999999998</v>
      </c>
      <c r="HP190" s="104">
        <f t="shared" si="1090"/>
        <v>0.54328978191211597</v>
      </c>
      <c r="HQ190" s="104">
        <f t="shared" si="1090"/>
        <v>0.53431718182617605</v>
      </c>
      <c r="HR190" s="104">
        <f t="shared" si="1090"/>
        <v>0.42037527999999991</v>
      </c>
      <c r="HS190" s="104">
        <f t="shared" si="1090"/>
        <v>0.42021433999999991</v>
      </c>
      <c r="HT190" s="104">
        <f t="shared" si="1090"/>
        <v>0.4272957</v>
      </c>
      <c r="HU190" s="104">
        <f t="shared" si="1090"/>
        <v>0.2373865</v>
      </c>
      <c r="HV190" s="104">
        <f t="shared" si="1090"/>
        <v>0.42037527999999991</v>
      </c>
      <c r="HW190" s="104">
        <f t="shared" si="1090"/>
        <v>0.4272957</v>
      </c>
      <c r="HX190" s="104">
        <f t="shared" si="1090"/>
        <v>0.65776804652412457</v>
      </c>
      <c r="HY190" s="122">
        <f t="shared" si="1090"/>
        <v>0.62611278035075324</v>
      </c>
      <c r="IA190" s="189" t="str">
        <f t="shared" si="1076"/>
        <v>-</v>
      </c>
      <c r="IB190" s="173">
        <f t="shared" si="1076"/>
        <v>0</v>
      </c>
      <c r="IC190" s="173">
        <f t="shared" si="1076"/>
        <v>0</v>
      </c>
      <c r="ID190" s="159" t="str">
        <f>ID182</f>
        <v>CN</v>
      </c>
      <c r="IE190" s="104">
        <f t="shared" ref="IE190:IE193" si="1095">H$38*$H12/1000</f>
        <v>0.17928716</v>
      </c>
      <c r="IF190" s="104">
        <f t="shared" si="1091"/>
        <v>0.18057467999999999</v>
      </c>
      <c r="IG190" s="104">
        <f t="shared" si="1091"/>
        <v>0.17429801999999997</v>
      </c>
      <c r="IH190" s="104">
        <f t="shared" si="1091"/>
        <v>0</v>
      </c>
      <c r="II190" s="104">
        <f t="shared" si="1091"/>
        <v>0.17735588000000002</v>
      </c>
      <c r="IJ190" s="104">
        <f t="shared" si="1091"/>
        <v>0.17284955999999999</v>
      </c>
      <c r="IK190" s="104">
        <f t="shared" si="1091"/>
        <v>0.22998325999999999</v>
      </c>
      <c r="IL190" s="104">
        <f t="shared" si="1091"/>
        <v>0.25704428136870616</v>
      </c>
      <c r="IM190" s="104">
        <f t="shared" si="1091"/>
        <v>0.29806087999999997</v>
      </c>
      <c r="IN190" s="104">
        <f t="shared" si="1091"/>
        <v>0.30144061999999999</v>
      </c>
      <c r="IO190" s="104">
        <f t="shared" si="1091"/>
        <v>0.28776071999999997</v>
      </c>
      <c r="IP190" s="104">
        <f t="shared" si="1091"/>
        <v>0</v>
      </c>
      <c r="IQ190" s="104">
        <f t="shared" si="1091"/>
        <v>0.29484208000000001</v>
      </c>
      <c r="IR190" s="104">
        <f t="shared" si="1091"/>
        <v>0.2848638</v>
      </c>
      <c r="IS190" s="104">
        <f t="shared" si="1091"/>
        <v>0.40154529999999999</v>
      </c>
      <c r="IT190" s="104">
        <f t="shared" si="1091"/>
        <v>0.39523012862369061</v>
      </c>
    </row>
    <row r="191" spans="4:254" x14ac:dyDescent="0.2">
      <c r="D191" s="189">
        <f t="shared" si="1079"/>
        <v>0.33</v>
      </c>
      <c r="E191" s="173">
        <f t="shared" si="1079"/>
        <v>0</v>
      </c>
      <c r="F191" s="173">
        <f t="shared" si="1079"/>
        <v>0.56896551724137934</v>
      </c>
      <c r="G191" s="159" t="str">
        <f t="shared" si="1079"/>
        <v>JP</v>
      </c>
      <c r="H191" s="104">
        <f t="shared" si="1080"/>
        <v>7.9320836899199998</v>
      </c>
      <c r="I191" s="104">
        <f t="shared" si="1080"/>
        <v>7.3106441366399988</v>
      </c>
      <c r="J191" s="104">
        <f t="shared" si="1080"/>
        <v>7.2782256705600004</v>
      </c>
      <c r="K191" s="104">
        <f t="shared" si="1080"/>
        <v>10.79931243261</v>
      </c>
      <c r="L191" s="104">
        <f t="shared" si="1080"/>
        <v>7.0400022825599997</v>
      </c>
      <c r="M191" s="104">
        <f t="shared" si="1080"/>
        <v>7.10750438112</v>
      </c>
      <c r="N191" s="104">
        <f t="shared" si="1080"/>
        <v>5.6812911694796711</v>
      </c>
      <c r="O191" s="104">
        <f t="shared" si="1080"/>
        <v>4.978896803880164</v>
      </c>
      <c r="P191" s="104">
        <f t="shared" si="1080"/>
        <v>15.56038862352</v>
      </c>
      <c r="Q191" s="104">
        <f t="shared" si="1080"/>
        <v>14.336154094079996</v>
      </c>
      <c r="R191" s="104">
        <f t="shared" si="1080"/>
        <v>14.279552139840003</v>
      </c>
      <c r="S191" s="104">
        <f t="shared" si="1080"/>
        <v>21.034147047549997</v>
      </c>
      <c r="T191" s="104">
        <f t="shared" si="1080"/>
        <v>13.806682094399996</v>
      </c>
      <c r="U191" s="104">
        <f t="shared" si="1080"/>
        <v>13.942559230080001</v>
      </c>
      <c r="V191" s="104">
        <f t="shared" si="1080"/>
        <v>10.48964220233397</v>
      </c>
      <c r="W191" s="122">
        <f t="shared" si="1080"/>
        <v>6.3284176829861432</v>
      </c>
      <c r="Y191" s="189">
        <f t="shared" si="1081"/>
        <v>0.19</v>
      </c>
      <c r="Z191" s="173">
        <f t="shared" si="1081"/>
        <v>0</v>
      </c>
      <c r="AA191" s="173">
        <f t="shared" si="1081"/>
        <v>0.54285714285714282</v>
      </c>
      <c r="AB191" s="159" t="str">
        <f t="shared" si="1081"/>
        <v>JP</v>
      </c>
      <c r="AC191" s="104">
        <f t="shared" si="1082"/>
        <v>5.5346004230399997</v>
      </c>
      <c r="AD191" s="104">
        <f t="shared" si="1082"/>
        <v>5.6638262303999998</v>
      </c>
      <c r="AE191" s="104">
        <f t="shared" si="1082"/>
        <v>5.5255774828799993</v>
      </c>
      <c r="AF191" s="104">
        <f t="shared" si="1082"/>
        <v>6.5792761257600008</v>
      </c>
      <c r="AG191" s="104">
        <f t="shared" si="1082"/>
        <v>5.6117434713599996</v>
      </c>
      <c r="AH191" s="104">
        <f t="shared" si="1082"/>
        <v>5.5175124575999996</v>
      </c>
      <c r="AI191" s="104">
        <f t="shared" si="1082"/>
        <v>4.405181415404126</v>
      </c>
      <c r="AJ191" s="104">
        <f t="shared" si="1082"/>
        <v>8.5314035935841854</v>
      </c>
      <c r="AK191" s="104">
        <f t="shared" si="1082"/>
        <v>10.623924929279999</v>
      </c>
      <c r="AL191" s="104">
        <f t="shared" si="1082"/>
        <v>10.877726021759997</v>
      </c>
      <c r="AM191" s="104">
        <f t="shared" si="1082"/>
        <v>10.613727770879999</v>
      </c>
      <c r="AN191" s="104">
        <f t="shared" si="1082"/>
        <v>3.4953036751359998</v>
      </c>
      <c r="AO191" s="104">
        <f t="shared" si="1082"/>
        <v>10.781053870079999</v>
      </c>
      <c r="AP191" s="104">
        <f t="shared" si="1082"/>
        <v>10.596438952320002</v>
      </c>
      <c r="AQ191" s="104">
        <f t="shared" si="1082"/>
        <v>6.817180260581531</v>
      </c>
      <c r="AR191" s="122">
        <f t="shared" si="1082"/>
        <v>9.8500429035310599</v>
      </c>
      <c r="AT191" s="189">
        <f t="shared" si="1083"/>
        <v>0.12</v>
      </c>
      <c r="AU191" s="173">
        <f t="shared" si="1083"/>
        <v>0</v>
      </c>
      <c r="AV191" s="173">
        <f t="shared" si="1083"/>
        <v>0.34285714285714286</v>
      </c>
      <c r="AW191" s="159" t="str">
        <f t="shared" si="1083"/>
        <v>JP</v>
      </c>
      <c r="AX191" s="104">
        <f t="shared" si="1084"/>
        <v>1.8030430079999999</v>
      </c>
      <c r="AY191" s="104">
        <f t="shared" si="1084"/>
        <v>1.7798676479999995</v>
      </c>
      <c r="AZ191" s="104">
        <f t="shared" si="1084"/>
        <v>1.724246784</v>
      </c>
      <c r="BA191" s="104">
        <f t="shared" si="1084"/>
        <v>3.027860784</v>
      </c>
      <c r="BB191" s="104">
        <f t="shared" si="1084"/>
        <v>1.7288818559999999</v>
      </c>
      <c r="BC191" s="104">
        <f t="shared" si="1084"/>
        <v>1.7149766399999999</v>
      </c>
      <c r="BD191" s="104">
        <f t="shared" si="1084"/>
        <v>5.8488130282839839</v>
      </c>
      <c r="BE191" s="104">
        <f t="shared" si="1084"/>
        <v>6.3023659900976732</v>
      </c>
      <c r="BF191" s="104">
        <f t="shared" si="1084"/>
        <v>3.5133845760000009</v>
      </c>
      <c r="BG191" s="104">
        <f t="shared" si="1084"/>
        <v>3.467033856</v>
      </c>
      <c r="BH191" s="104">
        <f t="shared" si="1084"/>
        <v>3.3604271999999997</v>
      </c>
      <c r="BI191" s="104">
        <f t="shared" si="1084"/>
        <v>5.8310171399999993</v>
      </c>
      <c r="BJ191" s="104">
        <f t="shared" si="1084"/>
        <v>3.3696973440000004</v>
      </c>
      <c r="BK191" s="104">
        <f t="shared" si="1084"/>
        <v>3.3372518399999995</v>
      </c>
      <c r="BL191" s="104">
        <f t="shared" si="1084"/>
        <v>11.247920672143366</v>
      </c>
      <c r="BM191" s="122">
        <f t="shared" si="1084"/>
        <v>9.5475722870362496</v>
      </c>
      <c r="BO191" s="189">
        <f t="shared" si="1085"/>
        <v>0.21</v>
      </c>
      <c r="BP191" s="173">
        <f t="shared" si="1085"/>
        <v>0</v>
      </c>
      <c r="BQ191" s="173">
        <f t="shared" si="1085"/>
        <v>0.36842105263157887</v>
      </c>
      <c r="BR191" s="159" t="str">
        <f t="shared" si="1085"/>
        <v>JP</v>
      </c>
      <c r="BS191" s="104">
        <f t="shared" si="1086"/>
        <v>0.14313681720000002</v>
      </c>
      <c r="BT191" s="104">
        <f t="shared" si="1086"/>
        <v>0.17239570920000002</v>
      </c>
      <c r="BU191" s="104">
        <f t="shared" si="1086"/>
        <v>0.1285363404</v>
      </c>
      <c r="BV191" s="104">
        <f t="shared" si="1086"/>
        <v>0.2220706449</v>
      </c>
      <c r="BW191" s="104">
        <f t="shared" si="1086"/>
        <v>0.16251721200000002</v>
      </c>
      <c r="BX191" s="104">
        <f t="shared" si="1086"/>
        <v>0.12697200359999999</v>
      </c>
      <c r="BY191" s="104">
        <f t="shared" si="1086"/>
        <v>0.92043512245251391</v>
      </c>
      <c r="BZ191" s="104">
        <f t="shared" si="1086"/>
        <v>1.2863933913136771</v>
      </c>
      <c r="CA191" s="104">
        <f t="shared" si="1086"/>
        <v>0.27219460319999994</v>
      </c>
      <c r="CB191" s="104">
        <f t="shared" si="1086"/>
        <v>0.32790237480000001</v>
      </c>
      <c r="CC191" s="104">
        <f t="shared" si="1086"/>
        <v>0.24455798639999998</v>
      </c>
      <c r="CD191" s="104">
        <f t="shared" si="1086"/>
        <v>0.37011774150000004</v>
      </c>
      <c r="CE191" s="104">
        <f t="shared" si="1086"/>
        <v>0.30910136399999999</v>
      </c>
      <c r="CF191" s="104">
        <f t="shared" si="1086"/>
        <v>0.24142931280000005</v>
      </c>
      <c r="CG191" s="104">
        <f t="shared" si="1086"/>
        <v>1.2931821464149205</v>
      </c>
      <c r="CH191" s="122">
        <f t="shared" si="1086"/>
        <v>1.6873422458717737</v>
      </c>
      <c r="CJ191" s="120"/>
      <c r="CM191" s="179" t="str">
        <f>CM180</f>
        <v>Road (km)</v>
      </c>
      <c r="CN191" s="170" t="str">
        <f>CN113</f>
        <v>BEV-100 PC</v>
      </c>
      <c r="CO191" s="170"/>
      <c r="CP191" s="170"/>
      <c r="CQ191" s="170"/>
      <c r="CR191" s="170"/>
      <c r="CS191" s="170"/>
      <c r="CT191" s="170"/>
      <c r="CU191" s="170"/>
      <c r="CV191" s="170" t="str">
        <f>CV113</f>
        <v>BEV-200 PC</v>
      </c>
      <c r="CW191" s="170"/>
      <c r="CX191" s="170"/>
      <c r="CY191" s="170"/>
      <c r="CZ191" s="170"/>
      <c r="DA191" s="170"/>
      <c r="DB191" s="170"/>
      <c r="DC191" s="171"/>
      <c r="DZ191" s="189" t="str">
        <f t="shared" si="1064"/>
        <v>-</v>
      </c>
      <c r="EA191" s="173">
        <f t="shared" si="1064"/>
        <v>0</v>
      </c>
      <c r="EB191" s="173">
        <f t="shared" si="1064"/>
        <v>0.21586482798306408</v>
      </c>
      <c r="EC191" s="159" t="str">
        <f>EC183</f>
        <v>JP</v>
      </c>
      <c r="ED191" s="104">
        <f t="shared" si="1087"/>
        <v>0.55902299700748803</v>
      </c>
      <c r="EE191" s="104">
        <f t="shared" si="1087"/>
        <v>0.56412309342105604</v>
      </c>
      <c r="EF191" s="104">
        <f t="shared" si="1087"/>
        <v>0.54407158345612805</v>
      </c>
      <c r="EG191" s="104">
        <f t="shared" si="1087"/>
        <v>0.19735444534000007</v>
      </c>
      <c r="EH191" s="104">
        <f t="shared" si="1087"/>
        <v>0.55608137637311994</v>
      </c>
      <c r="EI191" s="104">
        <f t="shared" si="1087"/>
        <v>0.53953509016742407</v>
      </c>
      <c r="EJ191" s="104">
        <f t="shared" si="1087"/>
        <v>1.0265737052266497</v>
      </c>
      <c r="EK191" s="104">
        <f t="shared" si="1087"/>
        <v>1.4834388475776665</v>
      </c>
      <c r="EL191" s="104">
        <f t="shared" si="1087"/>
        <v>0.87894463994687988</v>
      </c>
      <c r="EM191" s="104">
        <f t="shared" si="1087"/>
        <v>0.88022305769548814</v>
      </c>
      <c r="EN191" s="104">
        <f t="shared" si="1087"/>
        <v>0.8501839872864001</v>
      </c>
      <c r="EO191" s="104">
        <f t="shared" si="1087"/>
        <v>0.35767868890000004</v>
      </c>
      <c r="EP191" s="104">
        <f t="shared" si="1087"/>
        <v>0.86410610893900808</v>
      </c>
      <c r="EQ191" s="104">
        <f t="shared" si="1087"/>
        <v>0.84197806045267198</v>
      </c>
      <c r="ER191" s="104">
        <f t="shared" si="1087"/>
        <v>1.6481530191715437</v>
      </c>
      <c r="ES191" s="122">
        <f t="shared" si="1087"/>
        <v>2.1703656027101559</v>
      </c>
      <c r="EU191" s="189" t="str">
        <f t="shared" si="1067"/>
        <v>-</v>
      </c>
      <c r="EV191" s="173">
        <f t="shared" si="1067"/>
        <v>0</v>
      </c>
      <c r="EW191" s="173">
        <f t="shared" si="1067"/>
        <v>0</v>
      </c>
      <c r="EX191" s="159" t="str">
        <f>EX183</f>
        <v>JP</v>
      </c>
      <c r="EY191" s="104">
        <f t="shared" si="1092"/>
        <v>5.4026683342707837</v>
      </c>
      <c r="EZ191" s="104">
        <f t="shared" si="1088"/>
        <v>5.4104807670878872</v>
      </c>
      <c r="FA191" s="104">
        <f t="shared" si="1088"/>
        <v>5.3074563067268405</v>
      </c>
      <c r="FB191" s="104">
        <f t="shared" si="1088"/>
        <v>1.6416941974631831</v>
      </c>
      <c r="FC191" s="104">
        <f t="shared" si="1088"/>
        <v>5.3401737266935871</v>
      </c>
      <c r="FD191" s="104">
        <f t="shared" si="1088"/>
        <v>5.3093931297909736</v>
      </c>
      <c r="FE191" s="104">
        <f t="shared" si="1088"/>
        <v>6.5534598564800417</v>
      </c>
      <c r="FF191" s="104">
        <f t="shared" si="1088"/>
        <v>15.606249996937745</v>
      </c>
      <c r="FG191" s="104">
        <f t="shared" si="1088"/>
        <v>7.3734115677173406</v>
      </c>
      <c r="FH191" s="104">
        <f t="shared" si="1088"/>
        <v>7.3943174825771978</v>
      </c>
      <c r="FI191" s="104">
        <f t="shared" si="1088"/>
        <v>7.2230156607672216</v>
      </c>
      <c r="FJ191" s="104">
        <f t="shared" si="1088"/>
        <v>3.0391970764845606</v>
      </c>
      <c r="FK191" s="104">
        <f t="shared" si="1088"/>
        <v>7.2832158794156765</v>
      </c>
      <c r="FL191" s="104">
        <f t="shared" si="1088"/>
        <v>7.2167963428099773</v>
      </c>
      <c r="FM191" s="104">
        <f t="shared" si="1088"/>
        <v>9.2594591403397182</v>
      </c>
      <c r="FN191" s="122">
        <f t="shared" si="1088"/>
        <v>17.610283766816238</v>
      </c>
      <c r="GK191" s="189" t="str">
        <f t="shared" si="1070"/>
        <v>-</v>
      </c>
      <c r="GL191" s="173">
        <f t="shared" si="1070"/>
        <v>0</v>
      </c>
      <c r="GM191" s="173">
        <f t="shared" si="1070"/>
        <v>0.21586482798306408</v>
      </c>
      <c r="GN191" s="159" t="str">
        <f>GN183</f>
        <v>JP</v>
      </c>
      <c r="GO191" s="104">
        <f t="shared" si="1093"/>
        <v>0.71071104000000007</v>
      </c>
      <c r="GP191" s="104">
        <f t="shared" si="1089"/>
        <v>0.71457359999999992</v>
      </c>
      <c r="GQ191" s="104">
        <f t="shared" si="1089"/>
        <v>0.69139823999999983</v>
      </c>
      <c r="GR191" s="104">
        <f t="shared" si="1089"/>
        <v>5.0245468000000001E-2</v>
      </c>
      <c r="GS191" s="104">
        <f t="shared" si="1089"/>
        <v>0.69912336000000008</v>
      </c>
      <c r="GT191" s="104">
        <f t="shared" si="1089"/>
        <v>0.69139823999999983</v>
      </c>
      <c r="GU191" s="104">
        <f t="shared" si="1089"/>
        <v>1.0365344829339571</v>
      </c>
      <c r="GV191" s="104">
        <f t="shared" si="1089"/>
        <v>0.98748959126660918</v>
      </c>
      <c r="GW191" s="104">
        <f t="shared" si="1089"/>
        <v>1.0506163199999998</v>
      </c>
      <c r="GX191" s="104">
        <f t="shared" si="1089"/>
        <v>1.05447888</v>
      </c>
      <c r="GY191" s="104">
        <f t="shared" si="1089"/>
        <v>1.0274409600000001</v>
      </c>
      <c r="GZ191" s="104">
        <f t="shared" si="1089"/>
        <v>0.17944809999999997</v>
      </c>
      <c r="HA191" s="104">
        <f t="shared" si="1089"/>
        <v>1.0390286399999999</v>
      </c>
      <c r="HB191" s="104">
        <f t="shared" si="1089"/>
        <v>1.0235783999999999</v>
      </c>
      <c r="HC191" s="104">
        <f t="shared" si="1089"/>
        <v>1.4694270200498687</v>
      </c>
      <c r="HD191" s="122">
        <f t="shared" si="1089"/>
        <v>1.2952747704970931</v>
      </c>
      <c r="HF191" s="189" t="str">
        <f t="shared" si="1073"/>
        <v>-</v>
      </c>
      <c r="HG191" s="173">
        <f t="shared" si="1073"/>
        <v>0</v>
      </c>
      <c r="HH191" s="173">
        <f t="shared" si="1073"/>
        <v>0</v>
      </c>
      <c r="HI191" s="159" t="str">
        <f>HI183</f>
        <v>JP</v>
      </c>
      <c r="HJ191" s="104">
        <f t="shared" si="1094"/>
        <v>0.25702118000000002</v>
      </c>
      <c r="HK191" s="104">
        <f t="shared" si="1090"/>
        <v>0.25364144</v>
      </c>
      <c r="HL191" s="104">
        <f t="shared" si="1090"/>
        <v>0.26056185999999998</v>
      </c>
      <c r="HM191" s="104">
        <f t="shared" si="1090"/>
        <v>0.2373865</v>
      </c>
      <c r="HN191" s="104">
        <f t="shared" si="1090"/>
        <v>0.25702118000000002</v>
      </c>
      <c r="HO191" s="104">
        <f t="shared" si="1090"/>
        <v>0.26072279999999998</v>
      </c>
      <c r="HP191" s="104">
        <f t="shared" si="1090"/>
        <v>0.54328978191211597</v>
      </c>
      <c r="HQ191" s="104">
        <f t="shared" si="1090"/>
        <v>0.53431718182617605</v>
      </c>
      <c r="HR191" s="104">
        <f t="shared" si="1090"/>
        <v>0.42037527999999991</v>
      </c>
      <c r="HS191" s="104">
        <f t="shared" si="1090"/>
        <v>0.42021433999999991</v>
      </c>
      <c r="HT191" s="104">
        <f t="shared" si="1090"/>
        <v>0.4272957</v>
      </c>
      <c r="HU191" s="104">
        <f t="shared" si="1090"/>
        <v>0.2373865</v>
      </c>
      <c r="HV191" s="104">
        <f t="shared" si="1090"/>
        <v>0.42037527999999991</v>
      </c>
      <c r="HW191" s="104">
        <f t="shared" si="1090"/>
        <v>0.4272957</v>
      </c>
      <c r="HX191" s="104">
        <f t="shared" si="1090"/>
        <v>0.65776804652412457</v>
      </c>
      <c r="HY191" s="122">
        <f t="shared" si="1090"/>
        <v>0.62611278035075324</v>
      </c>
      <c r="IA191" s="189" t="str">
        <f t="shared" si="1076"/>
        <v>-</v>
      </c>
      <c r="IB191" s="173">
        <f t="shared" si="1076"/>
        <v>0</v>
      </c>
      <c r="IC191" s="173">
        <f t="shared" si="1076"/>
        <v>0</v>
      </c>
      <c r="ID191" s="159" t="str">
        <f>ID183</f>
        <v>JP</v>
      </c>
      <c r="IE191" s="104">
        <f t="shared" si="1095"/>
        <v>0.17928716</v>
      </c>
      <c r="IF191" s="104">
        <f t="shared" si="1091"/>
        <v>0.18057467999999999</v>
      </c>
      <c r="IG191" s="104">
        <f t="shared" si="1091"/>
        <v>0.17429801999999997</v>
      </c>
      <c r="IH191" s="104">
        <f t="shared" si="1091"/>
        <v>0</v>
      </c>
      <c r="II191" s="104">
        <f t="shared" si="1091"/>
        <v>0.17735588000000002</v>
      </c>
      <c r="IJ191" s="104">
        <f t="shared" si="1091"/>
        <v>0.17284955999999999</v>
      </c>
      <c r="IK191" s="104">
        <f t="shared" si="1091"/>
        <v>0.22998325999999999</v>
      </c>
      <c r="IL191" s="104">
        <f t="shared" si="1091"/>
        <v>0.25704428136870616</v>
      </c>
      <c r="IM191" s="104">
        <f t="shared" si="1091"/>
        <v>0.29806087999999997</v>
      </c>
      <c r="IN191" s="104">
        <f t="shared" si="1091"/>
        <v>0.30144061999999999</v>
      </c>
      <c r="IO191" s="104">
        <f t="shared" si="1091"/>
        <v>0.28776071999999997</v>
      </c>
      <c r="IP191" s="104">
        <f t="shared" si="1091"/>
        <v>0</v>
      </c>
      <c r="IQ191" s="104">
        <f t="shared" si="1091"/>
        <v>0.29484208000000001</v>
      </c>
      <c r="IR191" s="104">
        <f t="shared" si="1091"/>
        <v>0.2848638</v>
      </c>
      <c r="IS191" s="104">
        <f t="shared" si="1091"/>
        <v>0.40154529999999999</v>
      </c>
      <c r="IT191" s="104">
        <f t="shared" si="1091"/>
        <v>0.39523012862369061</v>
      </c>
    </row>
    <row r="192" spans="4:254" x14ac:dyDescent="0.2">
      <c r="D192" s="189">
        <f t="shared" si="1079"/>
        <v>0.15</v>
      </c>
      <c r="E192" s="173">
        <f t="shared" si="1079"/>
        <v>0</v>
      </c>
      <c r="F192" s="173">
        <f t="shared" si="1079"/>
        <v>0.25862068965517243</v>
      </c>
      <c r="G192" s="159" t="str">
        <f t="shared" si="1079"/>
        <v>KR</v>
      </c>
      <c r="H192" s="104">
        <f t="shared" si="1080"/>
        <v>7.9320836899199998</v>
      </c>
      <c r="I192" s="104">
        <f t="shared" si="1080"/>
        <v>7.3106441366399988</v>
      </c>
      <c r="J192" s="104">
        <f t="shared" si="1080"/>
        <v>7.2782256705600004</v>
      </c>
      <c r="K192" s="104">
        <f t="shared" si="1080"/>
        <v>10.79931243261</v>
      </c>
      <c r="L192" s="104">
        <f t="shared" si="1080"/>
        <v>7.0400022825599997</v>
      </c>
      <c r="M192" s="104">
        <f t="shared" si="1080"/>
        <v>7.10750438112</v>
      </c>
      <c r="N192" s="104">
        <f t="shared" si="1080"/>
        <v>5.6812911694796711</v>
      </c>
      <c r="O192" s="104">
        <f t="shared" si="1080"/>
        <v>4.978896803880164</v>
      </c>
      <c r="P192" s="104">
        <f t="shared" si="1080"/>
        <v>15.56038862352</v>
      </c>
      <c r="Q192" s="104">
        <f t="shared" si="1080"/>
        <v>14.336154094079996</v>
      </c>
      <c r="R192" s="104">
        <f t="shared" si="1080"/>
        <v>14.279552139840003</v>
      </c>
      <c r="S192" s="104">
        <f t="shared" si="1080"/>
        <v>21.034147047549997</v>
      </c>
      <c r="T192" s="104">
        <f t="shared" si="1080"/>
        <v>13.806682094399996</v>
      </c>
      <c r="U192" s="104">
        <f t="shared" si="1080"/>
        <v>13.942559230080001</v>
      </c>
      <c r="V192" s="104">
        <f t="shared" si="1080"/>
        <v>10.48964220233397</v>
      </c>
      <c r="W192" s="122">
        <f t="shared" si="1080"/>
        <v>6.3284176829861432</v>
      </c>
      <c r="Y192" s="189">
        <f t="shared" si="1081"/>
        <v>0.06</v>
      </c>
      <c r="Z192" s="173">
        <f t="shared" si="1081"/>
        <v>0</v>
      </c>
      <c r="AA192" s="173">
        <f t="shared" si="1081"/>
        <v>0.1714285714285714</v>
      </c>
      <c r="AB192" s="159" t="str">
        <f t="shared" si="1081"/>
        <v>KR</v>
      </c>
      <c r="AC192" s="104">
        <f t="shared" si="1082"/>
        <v>5.5346004230399997</v>
      </c>
      <c r="AD192" s="104">
        <f t="shared" si="1082"/>
        <v>5.6638262303999998</v>
      </c>
      <c r="AE192" s="104">
        <f t="shared" si="1082"/>
        <v>5.5255774828799993</v>
      </c>
      <c r="AF192" s="104">
        <f t="shared" si="1082"/>
        <v>6.5792761257600008</v>
      </c>
      <c r="AG192" s="104">
        <f t="shared" si="1082"/>
        <v>5.6117434713599996</v>
      </c>
      <c r="AH192" s="104">
        <f t="shared" si="1082"/>
        <v>5.5175124575999996</v>
      </c>
      <c r="AI192" s="104">
        <f t="shared" si="1082"/>
        <v>4.405181415404126</v>
      </c>
      <c r="AJ192" s="104">
        <f t="shared" si="1082"/>
        <v>8.5314035935841854</v>
      </c>
      <c r="AK192" s="104">
        <f t="shared" si="1082"/>
        <v>10.623924929279999</v>
      </c>
      <c r="AL192" s="104">
        <f t="shared" si="1082"/>
        <v>10.877726021759997</v>
      </c>
      <c r="AM192" s="104">
        <f t="shared" si="1082"/>
        <v>10.613727770879999</v>
      </c>
      <c r="AN192" s="104">
        <f t="shared" si="1082"/>
        <v>3.4953036751359998</v>
      </c>
      <c r="AO192" s="104">
        <f t="shared" si="1082"/>
        <v>10.781053870079999</v>
      </c>
      <c r="AP192" s="104">
        <f t="shared" si="1082"/>
        <v>10.596438952320002</v>
      </c>
      <c r="AQ192" s="104">
        <f t="shared" si="1082"/>
        <v>6.817180260581531</v>
      </c>
      <c r="AR192" s="122">
        <f t="shared" si="1082"/>
        <v>9.8500429035310599</v>
      </c>
      <c r="AT192" s="189">
        <f t="shared" si="1083"/>
        <v>0.04</v>
      </c>
      <c r="AU192" s="173">
        <f t="shared" si="1083"/>
        <v>0</v>
      </c>
      <c r="AV192" s="173">
        <f t="shared" si="1083"/>
        <v>0.1142857142857143</v>
      </c>
      <c r="AW192" s="159" t="str">
        <f t="shared" si="1083"/>
        <v>KR</v>
      </c>
      <c r="AX192" s="104">
        <f t="shared" si="1084"/>
        <v>1.8030430079999999</v>
      </c>
      <c r="AY192" s="104">
        <f t="shared" si="1084"/>
        <v>1.7798676479999995</v>
      </c>
      <c r="AZ192" s="104">
        <f t="shared" si="1084"/>
        <v>1.724246784</v>
      </c>
      <c r="BA192" s="104">
        <f t="shared" si="1084"/>
        <v>3.027860784</v>
      </c>
      <c r="BB192" s="104">
        <f t="shared" si="1084"/>
        <v>1.7288818559999999</v>
      </c>
      <c r="BC192" s="104">
        <f t="shared" si="1084"/>
        <v>1.7149766399999999</v>
      </c>
      <c r="BD192" s="104">
        <f t="shared" si="1084"/>
        <v>5.8488130282839839</v>
      </c>
      <c r="BE192" s="104">
        <f t="shared" si="1084"/>
        <v>6.3023659900976732</v>
      </c>
      <c r="BF192" s="104">
        <f t="shared" si="1084"/>
        <v>3.5133845760000009</v>
      </c>
      <c r="BG192" s="104">
        <f t="shared" si="1084"/>
        <v>3.467033856</v>
      </c>
      <c r="BH192" s="104">
        <f t="shared" si="1084"/>
        <v>3.3604271999999997</v>
      </c>
      <c r="BI192" s="104">
        <f t="shared" si="1084"/>
        <v>5.8310171399999993</v>
      </c>
      <c r="BJ192" s="104">
        <f t="shared" si="1084"/>
        <v>3.3696973440000004</v>
      </c>
      <c r="BK192" s="104">
        <f t="shared" si="1084"/>
        <v>3.3372518399999995</v>
      </c>
      <c r="BL192" s="104">
        <f t="shared" si="1084"/>
        <v>11.247920672143366</v>
      </c>
      <c r="BM192" s="122">
        <f t="shared" si="1084"/>
        <v>9.5475722870362496</v>
      </c>
      <c r="BO192" s="189">
        <f t="shared" si="1085"/>
        <v>0.28000000000000003</v>
      </c>
      <c r="BP192" s="173">
        <f t="shared" si="1085"/>
        <v>0</v>
      </c>
      <c r="BQ192" s="173">
        <f t="shared" si="1085"/>
        <v>0.49122807017543857</v>
      </c>
      <c r="BR192" s="159" t="str">
        <f t="shared" si="1085"/>
        <v>KR</v>
      </c>
      <c r="BS192" s="104">
        <f t="shared" si="1086"/>
        <v>0.14313681720000002</v>
      </c>
      <c r="BT192" s="104">
        <f t="shared" si="1086"/>
        <v>0.17239570920000002</v>
      </c>
      <c r="BU192" s="104">
        <f t="shared" si="1086"/>
        <v>0.1285363404</v>
      </c>
      <c r="BV192" s="104">
        <f t="shared" si="1086"/>
        <v>0.2220706449</v>
      </c>
      <c r="BW192" s="104">
        <f t="shared" si="1086"/>
        <v>0.16251721200000002</v>
      </c>
      <c r="BX192" s="104">
        <f t="shared" si="1086"/>
        <v>0.12697200359999999</v>
      </c>
      <c r="BY192" s="104">
        <f t="shared" si="1086"/>
        <v>0.92043512245251391</v>
      </c>
      <c r="BZ192" s="104">
        <f t="shared" si="1086"/>
        <v>1.2863933913136771</v>
      </c>
      <c r="CA192" s="104">
        <f t="shared" si="1086"/>
        <v>0.27219460319999994</v>
      </c>
      <c r="CB192" s="104">
        <f t="shared" si="1086"/>
        <v>0.32790237480000001</v>
      </c>
      <c r="CC192" s="104">
        <f t="shared" si="1086"/>
        <v>0.24455798639999998</v>
      </c>
      <c r="CD192" s="104">
        <f t="shared" si="1086"/>
        <v>0.37011774150000004</v>
      </c>
      <c r="CE192" s="104">
        <f t="shared" si="1086"/>
        <v>0.30910136399999999</v>
      </c>
      <c r="CF192" s="104">
        <f t="shared" si="1086"/>
        <v>0.24142931280000005</v>
      </c>
      <c r="CG192" s="104">
        <f t="shared" si="1086"/>
        <v>1.2931821464149205</v>
      </c>
      <c r="CH192" s="122">
        <f t="shared" si="1086"/>
        <v>1.6873422458717737</v>
      </c>
      <c r="CJ192" s="174" t="s">
        <v>271</v>
      </c>
      <c r="CK192" s="179" t="s">
        <v>313</v>
      </c>
      <c r="CL192" s="179" t="s">
        <v>315</v>
      </c>
      <c r="CM192" s="179" t="s">
        <v>332</v>
      </c>
      <c r="CN192" s="159" t="str">
        <f>CN114</f>
        <v>NMC622</v>
      </c>
      <c r="CO192" s="159" t="str">
        <f t="shared" ref="CO192:DC192" si="1096">CO114</f>
        <v>NMC811</v>
      </c>
      <c r="CP192" s="159" t="str">
        <f t="shared" si="1096"/>
        <v>NCA (I)</v>
      </c>
      <c r="CQ192" s="159" t="str">
        <f t="shared" si="1096"/>
        <v>LFP(II)</v>
      </c>
      <c r="CR192" s="159" t="str">
        <f t="shared" si="1096"/>
        <v>NMC955</v>
      </c>
      <c r="CS192" s="159" t="str">
        <f t="shared" si="1096"/>
        <v>NCA955</v>
      </c>
      <c r="CT192" s="159" t="str">
        <f t="shared" si="1096"/>
        <v>Li-S</v>
      </c>
      <c r="CU192" s="159" t="str">
        <f t="shared" si="1096"/>
        <v>Li-air</v>
      </c>
      <c r="CV192" s="159" t="str">
        <f t="shared" si="1096"/>
        <v>NMC622</v>
      </c>
      <c r="CW192" s="159" t="str">
        <f t="shared" si="1096"/>
        <v>NMC811</v>
      </c>
      <c r="CX192" s="159" t="str">
        <f t="shared" si="1096"/>
        <v>NCA (I)</v>
      </c>
      <c r="CY192" s="159" t="str">
        <f t="shared" si="1096"/>
        <v>LFP(II)</v>
      </c>
      <c r="CZ192" s="159" t="str">
        <f t="shared" si="1096"/>
        <v>NMC955</v>
      </c>
      <c r="DA192" s="159" t="str">
        <f t="shared" si="1096"/>
        <v>NCA955</v>
      </c>
      <c r="DB192" s="159" t="str">
        <f t="shared" si="1096"/>
        <v>Li-S</v>
      </c>
      <c r="DC192" s="164" t="str">
        <f t="shared" si="1096"/>
        <v>Li-air</v>
      </c>
      <c r="DZ192" s="189" t="str">
        <f t="shared" si="1064"/>
        <v>-</v>
      </c>
      <c r="EA192" s="173">
        <f t="shared" si="1064"/>
        <v>0</v>
      </c>
      <c r="EB192" s="173">
        <f t="shared" si="1064"/>
        <v>2.6977917967250645E-2</v>
      </c>
      <c r="EC192" s="159" t="str">
        <f>EC184</f>
        <v>KR</v>
      </c>
      <c r="ED192" s="104">
        <f t="shared" si="1087"/>
        <v>0.55902299700748803</v>
      </c>
      <c r="EE192" s="104">
        <f t="shared" si="1087"/>
        <v>0.56412309342105604</v>
      </c>
      <c r="EF192" s="104">
        <f t="shared" si="1087"/>
        <v>0.54407158345612805</v>
      </c>
      <c r="EG192" s="104">
        <f t="shared" si="1087"/>
        <v>0.19735444534000007</v>
      </c>
      <c r="EH192" s="104">
        <f t="shared" si="1087"/>
        <v>0.55608137637311994</v>
      </c>
      <c r="EI192" s="104">
        <f t="shared" si="1087"/>
        <v>0.53953509016742407</v>
      </c>
      <c r="EJ192" s="104">
        <f t="shared" si="1087"/>
        <v>1.0265737052266497</v>
      </c>
      <c r="EK192" s="104">
        <f t="shared" si="1087"/>
        <v>1.4834388475776665</v>
      </c>
      <c r="EL192" s="104">
        <f t="shared" si="1087"/>
        <v>0.87894463994687988</v>
      </c>
      <c r="EM192" s="104">
        <f t="shared" si="1087"/>
        <v>0.88022305769548814</v>
      </c>
      <c r="EN192" s="104">
        <f t="shared" si="1087"/>
        <v>0.8501839872864001</v>
      </c>
      <c r="EO192" s="104">
        <f t="shared" si="1087"/>
        <v>0.35767868890000004</v>
      </c>
      <c r="EP192" s="104">
        <f t="shared" si="1087"/>
        <v>0.86410610893900808</v>
      </c>
      <c r="EQ192" s="104">
        <f t="shared" si="1087"/>
        <v>0.84197806045267198</v>
      </c>
      <c r="ER192" s="104">
        <f t="shared" si="1087"/>
        <v>1.6481530191715437</v>
      </c>
      <c r="ES192" s="122">
        <f t="shared" si="1087"/>
        <v>2.1703656027101559</v>
      </c>
      <c r="EU192" s="189" t="str">
        <f t="shared" si="1067"/>
        <v>-</v>
      </c>
      <c r="EV192" s="173">
        <f t="shared" si="1067"/>
        <v>0</v>
      </c>
      <c r="EW192" s="173">
        <f t="shared" si="1067"/>
        <v>1.4753449048443543E-2</v>
      </c>
      <c r="EX192" s="159" t="str">
        <f>EX184</f>
        <v>KR</v>
      </c>
      <c r="EY192" s="104">
        <f t="shared" si="1092"/>
        <v>2.7013341671353919</v>
      </c>
      <c r="EZ192" s="104">
        <f t="shared" si="1088"/>
        <v>2.7052403835439436</v>
      </c>
      <c r="FA192" s="104">
        <f t="shared" si="1088"/>
        <v>2.6537281533634203</v>
      </c>
      <c r="FB192" s="104">
        <f t="shared" si="1088"/>
        <v>0.82084709873159156</v>
      </c>
      <c r="FC192" s="104">
        <f t="shared" si="1088"/>
        <v>2.6700868633467936</v>
      </c>
      <c r="FD192" s="104">
        <f t="shared" si="1088"/>
        <v>2.6546965648954868</v>
      </c>
      <c r="FE192" s="104">
        <f t="shared" si="1088"/>
        <v>3.2767299282400209</v>
      </c>
      <c r="FF192" s="104">
        <f t="shared" si="1088"/>
        <v>7.8031249984688724</v>
      </c>
      <c r="FG192" s="104">
        <f t="shared" si="1088"/>
        <v>3.6867057838586703</v>
      </c>
      <c r="FH192" s="104">
        <f t="shared" si="1088"/>
        <v>3.6971587412885989</v>
      </c>
      <c r="FI192" s="104">
        <f t="shared" si="1088"/>
        <v>3.6115078303836108</v>
      </c>
      <c r="FJ192" s="104">
        <f t="shared" si="1088"/>
        <v>1.5195985382422803</v>
      </c>
      <c r="FK192" s="104">
        <f t="shared" si="1088"/>
        <v>3.6416079397078382</v>
      </c>
      <c r="FL192" s="104">
        <f t="shared" si="1088"/>
        <v>3.6083981714049886</v>
      </c>
      <c r="FM192" s="104">
        <f t="shared" si="1088"/>
        <v>4.6297295701698591</v>
      </c>
      <c r="FN192" s="122">
        <f t="shared" si="1088"/>
        <v>8.805141883408119</v>
      </c>
      <c r="GK192" s="189" t="str">
        <f t="shared" si="1070"/>
        <v>-</v>
      </c>
      <c r="GL192" s="173">
        <f t="shared" si="1070"/>
        <v>0</v>
      </c>
      <c r="GM192" s="173">
        <f t="shared" si="1070"/>
        <v>2.6977917967250645E-2</v>
      </c>
      <c r="GN192" s="159" t="str">
        <f>GN184</f>
        <v>KR</v>
      </c>
      <c r="GO192" s="104">
        <f t="shared" si="1093"/>
        <v>0.71071104000000007</v>
      </c>
      <c r="GP192" s="104">
        <f t="shared" si="1089"/>
        <v>0.71457359999999992</v>
      </c>
      <c r="GQ192" s="104">
        <f t="shared" si="1089"/>
        <v>0.69139823999999983</v>
      </c>
      <c r="GR192" s="104">
        <f t="shared" si="1089"/>
        <v>5.0245468000000001E-2</v>
      </c>
      <c r="GS192" s="104">
        <f t="shared" si="1089"/>
        <v>0.69912336000000008</v>
      </c>
      <c r="GT192" s="104">
        <f t="shared" si="1089"/>
        <v>0.69139823999999983</v>
      </c>
      <c r="GU192" s="104">
        <f t="shared" si="1089"/>
        <v>1.0365344829339571</v>
      </c>
      <c r="GV192" s="104">
        <f t="shared" si="1089"/>
        <v>0.98748959126660918</v>
      </c>
      <c r="GW192" s="104">
        <f t="shared" si="1089"/>
        <v>1.0506163199999998</v>
      </c>
      <c r="GX192" s="104">
        <f t="shared" si="1089"/>
        <v>1.05447888</v>
      </c>
      <c r="GY192" s="104">
        <f t="shared" si="1089"/>
        <v>1.0274409600000001</v>
      </c>
      <c r="GZ192" s="104">
        <f t="shared" si="1089"/>
        <v>0.17944809999999997</v>
      </c>
      <c r="HA192" s="104">
        <f t="shared" si="1089"/>
        <v>1.0390286399999999</v>
      </c>
      <c r="HB192" s="104">
        <f t="shared" si="1089"/>
        <v>1.0235783999999999</v>
      </c>
      <c r="HC192" s="104">
        <f t="shared" si="1089"/>
        <v>1.4694270200498687</v>
      </c>
      <c r="HD192" s="122">
        <f t="shared" si="1089"/>
        <v>1.2952747704970931</v>
      </c>
      <c r="HF192" s="189" t="str">
        <f t="shared" si="1073"/>
        <v>-</v>
      </c>
      <c r="HG192" s="173">
        <f t="shared" si="1073"/>
        <v>0</v>
      </c>
      <c r="HH192" s="173">
        <f t="shared" si="1073"/>
        <v>1.4753449048443543E-2</v>
      </c>
      <c r="HI192" s="159" t="str">
        <f>HI184</f>
        <v>KR</v>
      </c>
      <c r="HJ192" s="104">
        <f t="shared" si="1094"/>
        <v>0.12851059000000001</v>
      </c>
      <c r="HK192" s="104">
        <f t="shared" si="1090"/>
        <v>0.12682072</v>
      </c>
      <c r="HL192" s="104">
        <f t="shared" si="1090"/>
        <v>0.13028092999999999</v>
      </c>
      <c r="HM192" s="104">
        <f t="shared" si="1090"/>
        <v>0.11869325</v>
      </c>
      <c r="HN192" s="104">
        <f t="shared" si="1090"/>
        <v>0.12851059000000001</v>
      </c>
      <c r="HO192" s="104">
        <f t="shared" si="1090"/>
        <v>0.13036139999999999</v>
      </c>
      <c r="HP192" s="104">
        <f t="shared" si="1090"/>
        <v>0.27164489095605798</v>
      </c>
      <c r="HQ192" s="104">
        <f t="shared" si="1090"/>
        <v>0.26715859091308802</v>
      </c>
      <c r="HR192" s="104">
        <f t="shared" si="1090"/>
        <v>0.21018763999999995</v>
      </c>
      <c r="HS192" s="104">
        <f t="shared" si="1090"/>
        <v>0.21010716999999995</v>
      </c>
      <c r="HT192" s="104">
        <f t="shared" si="1090"/>
        <v>0.21364785</v>
      </c>
      <c r="HU192" s="104">
        <f t="shared" si="1090"/>
        <v>0.11869325</v>
      </c>
      <c r="HV192" s="104">
        <f t="shared" si="1090"/>
        <v>0.21018763999999995</v>
      </c>
      <c r="HW192" s="104">
        <f t="shared" si="1090"/>
        <v>0.21364785</v>
      </c>
      <c r="HX192" s="104">
        <f t="shared" si="1090"/>
        <v>0.32888402326206229</v>
      </c>
      <c r="HY192" s="122">
        <f t="shared" si="1090"/>
        <v>0.31305639017537662</v>
      </c>
      <c r="IA192" s="189" t="str">
        <f t="shared" si="1076"/>
        <v>-</v>
      </c>
      <c r="IB192" s="173">
        <f t="shared" si="1076"/>
        <v>0</v>
      </c>
      <c r="IC192" s="173">
        <f t="shared" si="1076"/>
        <v>1.4753449048443543E-2</v>
      </c>
      <c r="ID192" s="159" t="str">
        <f>ID184</f>
        <v>KR</v>
      </c>
      <c r="IE192" s="104">
        <f t="shared" si="1095"/>
        <v>8.964358E-2</v>
      </c>
      <c r="IF192" s="104">
        <f t="shared" si="1091"/>
        <v>9.0287339999999994E-2</v>
      </c>
      <c r="IG192" s="104">
        <f t="shared" si="1091"/>
        <v>8.7149009999999985E-2</v>
      </c>
      <c r="IH192" s="104">
        <f t="shared" si="1091"/>
        <v>0</v>
      </c>
      <c r="II192" s="104">
        <f t="shared" si="1091"/>
        <v>8.8677940000000011E-2</v>
      </c>
      <c r="IJ192" s="104">
        <f t="shared" si="1091"/>
        <v>8.6424779999999993E-2</v>
      </c>
      <c r="IK192" s="104">
        <f t="shared" si="1091"/>
        <v>0.11499163</v>
      </c>
      <c r="IL192" s="104">
        <f t="shared" si="1091"/>
        <v>0.12852214068435308</v>
      </c>
      <c r="IM192" s="104">
        <f t="shared" si="1091"/>
        <v>0.14903043999999999</v>
      </c>
      <c r="IN192" s="104">
        <f t="shared" si="1091"/>
        <v>0.15072031</v>
      </c>
      <c r="IO192" s="104">
        <f t="shared" si="1091"/>
        <v>0.14388035999999998</v>
      </c>
      <c r="IP192" s="104">
        <f t="shared" si="1091"/>
        <v>0</v>
      </c>
      <c r="IQ192" s="104">
        <f t="shared" si="1091"/>
        <v>0.14742104</v>
      </c>
      <c r="IR192" s="104">
        <f t="shared" si="1091"/>
        <v>0.1424319</v>
      </c>
      <c r="IS192" s="104">
        <f t="shared" si="1091"/>
        <v>0.20077265</v>
      </c>
      <c r="IT192" s="104">
        <f t="shared" si="1091"/>
        <v>0.19761506431184531</v>
      </c>
    </row>
    <row r="193" spans="4:254" x14ac:dyDescent="0.2">
      <c r="D193" s="190">
        <f t="shared" si="1079"/>
        <v>0.1</v>
      </c>
      <c r="E193" s="183">
        <f t="shared" si="1079"/>
        <v>0</v>
      </c>
      <c r="F193" s="183">
        <f t="shared" si="1079"/>
        <v>0.17241379310344829</v>
      </c>
      <c r="G193" s="181" t="str">
        <f t="shared" si="1079"/>
        <v>RER</v>
      </c>
      <c r="H193" s="128">
        <f t="shared" si="1080"/>
        <v>7.9320836899199998</v>
      </c>
      <c r="I193" s="128">
        <f t="shared" si="1080"/>
        <v>7.3106441366399988</v>
      </c>
      <c r="J193" s="128">
        <f t="shared" si="1080"/>
        <v>7.2782256705600004</v>
      </c>
      <c r="K193" s="128">
        <f t="shared" si="1080"/>
        <v>10.79931243261</v>
      </c>
      <c r="L193" s="128">
        <f t="shared" si="1080"/>
        <v>7.0400022825599997</v>
      </c>
      <c r="M193" s="128">
        <f t="shared" si="1080"/>
        <v>7.10750438112</v>
      </c>
      <c r="N193" s="128">
        <f t="shared" si="1080"/>
        <v>5.6812911694796711</v>
      </c>
      <c r="O193" s="128">
        <f t="shared" si="1080"/>
        <v>4.978896803880164</v>
      </c>
      <c r="P193" s="128">
        <f t="shared" si="1080"/>
        <v>15.56038862352</v>
      </c>
      <c r="Q193" s="128">
        <f t="shared" si="1080"/>
        <v>14.336154094079996</v>
      </c>
      <c r="R193" s="128">
        <f t="shared" si="1080"/>
        <v>14.279552139840003</v>
      </c>
      <c r="S193" s="128">
        <f t="shared" si="1080"/>
        <v>21.034147047549997</v>
      </c>
      <c r="T193" s="128">
        <f t="shared" si="1080"/>
        <v>13.806682094399996</v>
      </c>
      <c r="U193" s="128">
        <f t="shared" si="1080"/>
        <v>13.942559230080001</v>
      </c>
      <c r="V193" s="128">
        <f t="shared" si="1080"/>
        <v>10.48964220233397</v>
      </c>
      <c r="W193" s="129">
        <f t="shared" si="1080"/>
        <v>6.3284176829861432</v>
      </c>
      <c r="Y193" s="190">
        <f t="shared" si="1081"/>
        <v>0</v>
      </c>
      <c r="Z193" s="183">
        <f t="shared" si="1081"/>
        <v>0</v>
      </c>
      <c r="AA193" s="183">
        <f t="shared" si="1081"/>
        <v>0</v>
      </c>
      <c r="AB193" s="181" t="str">
        <f t="shared" si="1081"/>
        <v>RER</v>
      </c>
      <c r="AC193" s="128">
        <f t="shared" si="1082"/>
        <v>5.5346004230399997</v>
      </c>
      <c r="AD193" s="128">
        <f t="shared" si="1082"/>
        <v>5.6638262303999998</v>
      </c>
      <c r="AE193" s="128">
        <f t="shared" si="1082"/>
        <v>5.5255774828799993</v>
      </c>
      <c r="AF193" s="128">
        <f t="shared" si="1082"/>
        <v>6.5792761257600008</v>
      </c>
      <c r="AG193" s="128">
        <f t="shared" si="1082"/>
        <v>5.6117434713599996</v>
      </c>
      <c r="AH193" s="128">
        <f t="shared" si="1082"/>
        <v>5.5175124575999996</v>
      </c>
      <c r="AI193" s="128">
        <f t="shared" si="1082"/>
        <v>4.405181415404126</v>
      </c>
      <c r="AJ193" s="128">
        <f t="shared" si="1082"/>
        <v>8.5314035935841854</v>
      </c>
      <c r="AK193" s="128">
        <f t="shared" si="1082"/>
        <v>10.623924929279999</v>
      </c>
      <c r="AL193" s="128">
        <f t="shared" si="1082"/>
        <v>10.877726021759997</v>
      </c>
      <c r="AM193" s="128">
        <f t="shared" si="1082"/>
        <v>10.613727770879999</v>
      </c>
      <c r="AN193" s="128">
        <f t="shared" si="1082"/>
        <v>3.4953036751359998</v>
      </c>
      <c r="AO193" s="128">
        <f t="shared" si="1082"/>
        <v>10.781053870079999</v>
      </c>
      <c r="AP193" s="128">
        <f t="shared" si="1082"/>
        <v>10.596438952320002</v>
      </c>
      <c r="AQ193" s="128">
        <f t="shared" si="1082"/>
        <v>6.817180260581531</v>
      </c>
      <c r="AR193" s="129">
        <f t="shared" si="1082"/>
        <v>9.8500429035310599</v>
      </c>
      <c r="AT193" s="190">
        <f t="shared" si="1083"/>
        <v>0.17</v>
      </c>
      <c r="AU193" s="183">
        <f t="shared" si="1083"/>
        <v>0</v>
      </c>
      <c r="AV193" s="183">
        <f t="shared" si="1083"/>
        <v>0.48571428571428577</v>
      </c>
      <c r="AW193" s="181" t="str">
        <f t="shared" si="1083"/>
        <v>RER</v>
      </c>
      <c r="AX193" s="128">
        <f t="shared" si="1084"/>
        <v>1.8030430079999999</v>
      </c>
      <c r="AY193" s="128">
        <f t="shared" si="1084"/>
        <v>1.7798676479999995</v>
      </c>
      <c r="AZ193" s="128">
        <f t="shared" si="1084"/>
        <v>1.724246784</v>
      </c>
      <c r="BA193" s="128">
        <f t="shared" si="1084"/>
        <v>3.027860784</v>
      </c>
      <c r="BB193" s="128">
        <f t="shared" si="1084"/>
        <v>1.7288818559999999</v>
      </c>
      <c r="BC193" s="128">
        <f t="shared" si="1084"/>
        <v>1.7149766399999999</v>
      </c>
      <c r="BD193" s="128">
        <f t="shared" si="1084"/>
        <v>5.8488130282839839</v>
      </c>
      <c r="BE193" s="128">
        <f t="shared" si="1084"/>
        <v>6.3023659900976732</v>
      </c>
      <c r="BF193" s="128">
        <f t="shared" si="1084"/>
        <v>3.5133845760000009</v>
      </c>
      <c r="BG193" s="128">
        <f t="shared" si="1084"/>
        <v>3.467033856</v>
      </c>
      <c r="BH193" s="128">
        <f t="shared" si="1084"/>
        <v>3.3604271999999997</v>
      </c>
      <c r="BI193" s="128">
        <f t="shared" si="1084"/>
        <v>5.8310171399999993</v>
      </c>
      <c r="BJ193" s="128">
        <f t="shared" si="1084"/>
        <v>3.3696973440000004</v>
      </c>
      <c r="BK193" s="128">
        <f t="shared" si="1084"/>
        <v>3.3372518399999995</v>
      </c>
      <c r="BL193" s="128">
        <f t="shared" si="1084"/>
        <v>11.247920672143366</v>
      </c>
      <c r="BM193" s="129">
        <f t="shared" si="1084"/>
        <v>9.5475722870362496</v>
      </c>
      <c r="BO193" s="190">
        <f t="shared" si="1085"/>
        <v>0.02</v>
      </c>
      <c r="BP193" s="183">
        <f t="shared" si="1085"/>
        <v>0</v>
      </c>
      <c r="BQ193" s="183">
        <f t="shared" si="1085"/>
        <v>3.5087719298245612E-2</v>
      </c>
      <c r="BR193" s="181" t="str">
        <f t="shared" si="1085"/>
        <v>RER</v>
      </c>
      <c r="BS193" s="128">
        <f t="shared" si="1086"/>
        <v>0.14313681720000002</v>
      </c>
      <c r="BT193" s="128">
        <f t="shared" si="1086"/>
        <v>0.17239570920000002</v>
      </c>
      <c r="BU193" s="128">
        <f t="shared" si="1086"/>
        <v>0.1285363404</v>
      </c>
      <c r="BV193" s="128">
        <f t="shared" si="1086"/>
        <v>0.2220706449</v>
      </c>
      <c r="BW193" s="128">
        <f t="shared" si="1086"/>
        <v>0.16251721200000002</v>
      </c>
      <c r="BX193" s="128">
        <f t="shared" si="1086"/>
        <v>0.12697200359999999</v>
      </c>
      <c r="BY193" s="128">
        <f t="shared" si="1086"/>
        <v>0.92043512245251391</v>
      </c>
      <c r="BZ193" s="128">
        <f t="shared" si="1086"/>
        <v>1.2863933913136771</v>
      </c>
      <c r="CA193" s="128">
        <f t="shared" si="1086"/>
        <v>0.27219460319999994</v>
      </c>
      <c r="CB193" s="128">
        <f t="shared" si="1086"/>
        <v>0.32790237480000001</v>
      </c>
      <c r="CC193" s="128">
        <f t="shared" si="1086"/>
        <v>0.24455798639999998</v>
      </c>
      <c r="CD193" s="128">
        <f t="shared" si="1086"/>
        <v>0.37011774150000004</v>
      </c>
      <c r="CE193" s="128">
        <f t="shared" si="1086"/>
        <v>0.30910136399999999</v>
      </c>
      <c r="CF193" s="128">
        <f t="shared" si="1086"/>
        <v>0.24142931280000005</v>
      </c>
      <c r="CG193" s="128">
        <f t="shared" si="1086"/>
        <v>1.2931821464149205</v>
      </c>
      <c r="CH193" s="129">
        <f t="shared" si="1086"/>
        <v>1.6873422458717737</v>
      </c>
      <c r="CJ193" s="222">
        <f t="shared" ref="CJ193:CM200" si="1097">CJ115</f>
        <v>3.5814567727706512E-2</v>
      </c>
      <c r="CK193" s="223">
        <f t="shared" si="1097"/>
        <v>0</v>
      </c>
      <c r="CL193" s="223">
        <f t="shared" si="1097"/>
        <v>3.5814567727706512E-2</v>
      </c>
      <c r="CM193" s="159" t="str">
        <f>CM115</f>
        <v>Belgium</v>
      </c>
      <c r="CN193" s="104" t="e">
        <f t="shared" ref="CN193:DC200" ca="1" si="1098">H$23*$AL4/1000</f>
        <v>#NAME?</v>
      </c>
      <c r="CO193" s="104" t="e">
        <f t="shared" ca="1" si="1098"/>
        <v>#NAME?</v>
      </c>
      <c r="CP193" s="104" t="e">
        <f t="shared" ca="1" si="1098"/>
        <v>#NAME?</v>
      </c>
      <c r="CQ193" s="104" t="e">
        <f t="shared" ca="1" si="1098"/>
        <v>#NAME?</v>
      </c>
      <c r="CR193" s="104" t="e">
        <f t="shared" ca="1" si="1098"/>
        <v>#NAME?</v>
      </c>
      <c r="CS193" s="104" t="e">
        <f t="shared" ca="1" si="1098"/>
        <v>#NAME?</v>
      </c>
      <c r="CT193" s="104" t="e">
        <f t="shared" ca="1" si="1098"/>
        <v>#NAME?</v>
      </c>
      <c r="CU193" s="104" t="e">
        <f t="shared" ca="1" si="1098"/>
        <v>#NAME?</v>
      </c>
      <c r="CV193" s="104" t="e">
        <f t="shared" ca="1" si="1098"/>
        <v>#NAME?</v>
      </c>
      <c r="CW193" s="104" t="e">
        <f t="shared" ca="1" si="1098"/>
        <v>#NAME?</v>
      </c>
      <c r="CX193" s="104" t="e">
        <f t="shared" ca="1" si="1098"/>
        <v>#NAME?</v>
      </c>
      <c r="CY193" s="104" t="e">
        <f t="shared" ca="1" si="1098"/>
        <v>#NAME?</v>
      </c>
      <c r="CZ193" s="104" t="e">
        <f t="shared" ca="1" si="1098"/>
        <v>#NAME?</v>
      </c>
      <c r="DA193" s="104" t="e">
        <f t="shared" ca="1" si="1098"/>
        <v>#NAME?</v>
      </c>
      <c r="DB193" s="104" t="e">
        <f t="shared" ca="1" si="1098"/>
        <v>#NAME?</v>
      </c>
      <c r="DC193" s="122" t="e">
        <f t="shared" ca="1" si="1098"/>
        <v>#NAME?</v>
      </c>
      <c r="DZ193" s="190" t="str">
        <f t="shared" si="1064"/>
        <v>-</v>
      </c>
      <c r="EA193" s="183">
        <f t="shared" si="1064"/>
        <v>0</v>
      </c>
      <c r="EB193" s="183">
        <f t="shared" si="1064"/>
        <v>6.6590625324578406E-2</v>
      </c>
      <c r="EC193" s="181" t="str">
        <f>EC185</f>
        <v>RER</v>
      </c>
      <c r="ED193" s="128">
        <f t="shared" si="1087"/>
        <v>0.55902299700748803</v>
      </c>
      <c r="EE193" s="128">
        <f t="shared" si="1087"/>
        <v>0.56412309342105604</v>
      </c>
      <c r="EF193" s="128">
        <f t="shared" si="1087"/>
        <v>0.54407158345612805</v>
      </c>
      <c r="EG193" s="128">
        <f t="shared" si="1087"/>
        <v>0.19735444534000007</v>
      </c>
      <c r="EH193" s="128">
        <f t="shared" si="1087"/>
        <v>0.55608137637311994</v>
      </c>
      <c r="EI193" s="128">
        <f t="shared" si="1087"/>
        <v>0.53953509016742407</v>
      </c>
      <c r="EJ193" s="128">
        <f t="shared" si="1087"/>
        <v>1.0265737052266497</v>
      </c>
      <c r="EK193" s="128">
        <f t="shared" si="1087"/>
        <v>1.4834388475776665</v>
      </c>
      <c r="EL193" s="128">
        <f t="shared" si="1087"/>
        <v>0.87894463994687988</v>
      </c>
      <c r="EM193" s="128">
        <f t="shared" si="1087"/>
        <v>0.88022305769548814</v>
      </c>
      <c r="EN193" s="128">
        <f t="shared" si="1087"/>
        <v>0.8501839872864001</v>
      </c>
      <c r="EO193" s="128">
        <f t="shared" si="1087"/>
        <v>0.35767868890000004</v>
      </c>
      <c r="EP193" s="128">
        <f t="shared" si="1087"/>
        <v>0.86410610893900808</v>
      </c>
      <c r="EQ193" s="128">
        <f t="shared" si="1087"/>
        <v>0.84197806045267198</v>
      </c>
      <c r="ER193" s="128">
        <f t="shared" si="1087"/>
        <v>1.6481530191715437</v>
      </c>
      <c r="ES193" s="129">
        <f t="shared" si="1087"/>
        <v>2.1703656027101559</v>
      </c>
      <c r="EU193" s="190" t="str">
        <f t="shared" si="1067"/>
        <v>-</v>
      </c>
      <c r="EV193" s="183">
        <f t="shared" si="1067"/>
        <v>0</v>
      </c>
      <c r="EW193" s="183">
        <f t="shared" si="1067"/>
        <v>7.8815094243385508E-2</v>
      </c>
      <c r="EX193" s="181" t="str">
        <f>EX185</f>
        <v>RER</v>
      </c>
      <c r="EY193" s="128">
        <f t="shared" si="1092"/>
        <v>5.4026683342707837</v>
      </c>
      <c r="EZ193" s="128">
        <f t="shared" si="1088"/>
        <v>5.4104807670878872</v>
      </c>
      <c r="FA193" s="128">
        <f t="shared" si="1088"/>
        <v>5.3074563067268405</v>
      </c>
      <c r="FB193" s="128">
        <f t="shared" si="1088"/>
        <v>1.6416941974631831</v>
      </c>
      <c r="FC193" s="128">
        <f t="shared" si="1088"/>
        <v>5.3401737266935871</v>
      </c>
      <c r="FD193" s="128">
        <f t="shared" si="1088"/>
        <v>5.3093931297909736</v>
      </c>
      <c r="FE193" s="128">
        <f t="shared" si="1088"/>
        <v>6.5534598564800417</v>
      </c>
      <c r="FF193" s="128">
        <f t="shared" si="1088"/>
        <v>15.606249996937745</v>
      </c>
      <c r="FG193" s="128">
        <f t="shared" si="1088"/>
        <v>7.3734115677173406</v>
      </c>
      <c r="FH193" s="128">
        <f t="shared" si="1088"/>
        <v>7.3943174825771978</v>
      </c>
      <c r="FI193" s="128">
        <f t="shared" si="1088"/>
        <v>7.2230156607672216</v>
      </c>
      <c r="FJ193" s="128">
        <f t="shared" si="1088"/>
        <v>3.0391970764845606</v>
      </c>
      <c r="FK193" s="128">
        <f t="shared" si="1088"/>
        <v>7.2832158794156765</v>
      </c>
      <c r="FL193" s="128">
        <f t="shared" si="1088"/>
        <v>7.2167963428099773</v>
      </c>
      <c r="FM193" s="128">
        <f t="shared" si="1088"/>
        <v>9.2594591403397182</v>
      </c>
      <c r="FN193" s="129">
        <f t="shared" si="1088"/>
        <v>17.610283766816238</v>
      </c>
      <c r="GK193" s="190" t="str">
        <f t="shared" si="1070"/>
        <v>-</v>
      </c>
      <c r="GL193" s="183">
        <f t="shared" si="1070"/>
        <v>0</v>
      </c>
      <c r="GM193" s="183">
        <f t="shared" si="1070"/>
        <v>6.6590625324578406E-2</v>
      </c>
      <c r="GN193" s="181" t="str">
        <f>GN185</f>
        <v>RER</v>
      </c>
      <c r="GO193" s="128">
        <f t="shared" si="1093"/>
        <v>0.71071104000000007</v>
      </c>
      <c r="GP193" s="128">
        <f t="shared" si="1089"/>
        <v>0.71457359999999992</v>
      </c>
      <c r="GQ193" s="128">
        <f t="shared" si="1089"/>
        <v>0.69139823999999983</v>
      </c>
      <c r="GR193" s="128">
        <f t="shared" si="1089"/>
        <v>5.0245468000000001E-2</v>
      </c>
      <c r="GS193" s="128">
        <f t="shared" si="1089"/>
        <v>0.69912336000000008</v>
      </c>
      <c r="GT193" s="128">
        <f t="shared" si="1089"/>
        <v>0.69139823999999983</v>
      </c>
      <c r="GU193" s="128">
        <f t="shared" si="1089"/>
        <v>1.0365344829339571</v>
      </c>
      <c r="GV193" s="128">
        <f t="shared" si="1089"/>
        <v>0.98748959126660918</v>
      </c>
      <c r="GW193" s="128">
        <f t="shared" si="1089"/>
        <v>1.0506163199999998</v>
      </c>
      <c r="GX193" s="128">
        <f t="shared" si="1089"/>
        <v>1.05447888</v>
      </c>
      <c r="GY193" s="128">
        <f t="shared" si="1089"/>
        <v>1.0274409600000001</v>
      </c>
      <c r="GZ193" s="128">
        <f t="shared" si="1089"/>
        <v>0.17944809999999997</v>
      </c>
      <c r="HA193" s="128">
        <f t="shared" si="1089"/>
        <v>1.0390286399999999</v>
      </c>
      <c r="HB193" s="128">
        <f t="shared" si="1089"/>
        <v>1.0235783999999999</v>
      </c>
      <c r="HC193" s="128">
        <f t="shared" si="1089"/>
        <v>1.4694270200498687</v>
      </c>
      <c r="HD193" s="129">
        <f t="shared" si="1089"/>
        <v>1.2952747704970931</v>
      </c>
      <c r="HF193" s="190" t="str">
        <f t="shared" si="1073"/>
        <v>-</v>
      </c>
      <c r="HG193" s="183">
        <f t="shared" si="1073"/>
        <v>0</v>
      </c>
      <c r="HH193" s="183">
        <f t="shared" si="1073"/>
        <v>7.8815094243385508E-2</v>
      </c>
      <c r="HI193" s="181" t="str">
        <f>HI185</f>
        <v>RER</v>
      </c>
      <c r="HJ193" s="128">
        <f t="shared" si="1094"/>
        <v>0.25702118000000002</v>
      </c>
      <c r="HK193" s="128">
        <f t="shared" si="1090"/>
        <v>0.25364144</v>
      </c>
      <c r="HL193" s="128">
        <f t="shared" si="1090"/>
        <v>0.26056185999999998</v>
      </c>
      <c r="HM193" s="128">
        <f t="shared" si="1090"/>
        <v>0.2373865</v>
      </c>
      <c r="HN193" s="128">
        <f t="shared" si="1090"/>
        <v>0.25702118000000002</v>
      </c>
      <c r="HO193" s="128">
        <f t="shared" si="1090"/>
        <v>0.26072279999999998</v>
      </c>
      <c r="HP193" s="128">
        <f t="shared" si="1090"/>
        <v>0.54328978191211597</v>
      </c>
      <c r="HQ193" s="128">
        <f t="shared" si="1090"/>
        <v>0.53431718182617605</v>
      </c>
      <c r="HR193" s="128">
        <f t="shared" si="1090"/>
        <v>0.42037527999999991</v>
      </c>
      <c r="HS193" s="128">
        <f t="shared" si="1090"/>
        <v>0.42021433999999991</v>
      </c>
      <c r="HT193" s="128">
        <f t="shared" si="1090"/>
        <v>0.4272957</v>
      </c>
      <c r="HU193" s="128">
        <f t="shared" si="1090"/>
        <v>0.2373865</v>
      </c>
      <c r="HV193" s="128">
        <f t="shared" si="1090"/>
        <v>0.42037527999999991</v>
      </c>
      <c r="HW193" s="128">
        <f t="shared" si="1090"/>
        <v>0.4272957</v>
      </c>
      <c r="HX193" s="128">
        <f t="shared" si="1090"/>
        <v>0.65776804652412457</v>
      </c>
      <c r="HY193" s="129">
        <f t="shared" si="1090"/>
        <v>0.62611278035075324</v>
      </c>
      <c r="IA193" s="190" t="str">
        <f t="shared" si="1076"/>
        <v>-</v>
      </c>
      <c r="IB193" s="183">
        <f t="shared" si="1076"/>
        <v>0</v>
      </c>
      <c r="IC193" s="183">
        <f t="shared" si="1076"/>
        <v>7.8815094243385508E-2</v>
      </c>
      <c r="ID193" s="181" t="str">
        <f>ID185</f>
        <v>RER</v>
      </c>
      <c r="IE193" s="104">
        <f t="shared" si="1095"/>
        <v>0.17928716</v>
      </c>
      <c r="IF193" s="104">
        <f t="shared" si="1091"/>
        <v>0.18057467999999999</v>
      </c>
      <c r="IG193" s="104">
        <f t="shared" si="1091"/>
        <v>0.17429801999999997</v>
      </c>
      <c r="IH193" s="104">
        <f t="shared" si="1091"/>
        <v>0</v>
      </c>
      <c r="II193" s="104">
        <f t="shared" si="1091"/>
        <v>0.17735588000000002</v>
      </c>
      <c r="IJ193" s="104">
        <f t="shared" si="1091"/>
        <v>0.17284955999999999</v>
      </c>
      <c r="IK193" s="104">
        <f t="shared" si="1091"/>
        <v>0.22998325999999999</v>
      </c>
      <c r="IL193" s="104">
        <f t="shared" si="1091"/>
        <v>0.25704428136870616</v>
      </c>
      <c r="IM193" s="104">
        <f t="shared" si="1091"/>
        <v>0.29806087999999997</v>
      </c>
      <c r="IN193" s="104">
        <f t="shared" si="1091"/>
        <v>0.30144061999999999</v>
      </c>
      <c r="IO193" s="104">
        <f t="shared" si="1091"/>
        <v>0.28776071999999997</v>
      </c>
      <c r="IP193" s="104">
        <f t="shared" si="1091"/>
        <v>0</v>
      </c>
      <c r="IQ193" s="104">
        <f t="shared" si="1091"/>
        <v>0.29484208000000001</v>
      </c>
      <c r="IR193" s="104">
        <f t="shared" si="1091"/>
        <v>0.2848638</v>
      </c>
      <c r="IS193" s="104">
        <f t="shared" si="1091"/>
        <v>0.40154529999999999</v>
      </c>
      <c r="IT193" s="104">
        <f t="shared" si="1091"/>
        <v>0.39523012862369061</v>
      </c>
    </row>
    <row r="194" spans="4:254" x14ac:dyDescent="0.2">
      <c r="D194" s="204"/>
      <c r="E194" s="209"/>
      <c r="F194" s="209"/>
      <c r="G194" s="157"/>
      <c r="H194" s="161" t="str">
        <f>H113</f>
        <v>JP</v>
      </c>
      <c r="I194" s="161"/>
      <c r="J194" s="161"/>
      <c r="K194" s="161"/>
      <c r="L194" s="161"/>
      <c r="M194" s="161"/>
      <c r="N194" s="161"/>
      <c r="O194" s="161"/>
      <c r="P194" s="161"/>
      <c r="Q194" s="161"/>
      <c r="R194" s="161"/>
      <c r="S194" s="161"/>
      <c r="T194" s="161"/>
      <c r="U194" s="161"/>
      <c r="V194" s="161"/>
      <c r="W194" s="162"/>
      <c r="Y194" s="204"/>
      <c r="Z194" s="209"/>
      <c r="AA194" s="209"/>
      <c r="AB194" s="157"/>
      <c r="AC194" s="161" t="str">
        <f>AC113</f>
        <v>JP</v>
      </c>
      <c r="AD194" s="161"/>
      <c r="AE194" s="161"/>
      <c r="AF194" s="161"/>
      <c r="AG194" s="161"/>
      <c r="AH194" s="161"/>
      <c r="AI194" s="161"/>
      <c r="AJ194" s="161"/>
      <c r="AK194" s="161"/>
      <c r="AL194" s="161"/>
      <c r="AM194" s="161"/>
      <c r="AN194" s="161"/>
      <c r="AO194" s="161"/>
      <c r="AP194" s="161"/>
      <c r="AQ194" s="161"/>
      <c r="AR194" s="162"/>
      <c r="AT194" s="204"/>
      <c r="AU194" s="209"/>
      <c r="AV194" s="209"/>
      <c r="AW194" s="157"/>
      <c r="AX194" s="161" t="str">
        <f>AX113</f>
        <v>JP</v>
      </c>
      <c r="AY194" s="161"/>
      <c r="AZ194" s="161"/>
      <c r="BA194" s="161"/>
      <c r="BB194" s="161"/>
      <c r="BC194" s="161"/>
      <c r="BD194" s="161"/>
      <c r="BE194" s="161"/>
      <c r="BF194" s="161"/>
      <c r="BG194" s="161"/>
      <c r="BH194" s="161"/>
      <c r="BI194" s="161"/>
      <c r="BJ194" s="161"/>
      <c r="BK194" s="161"/>
      <c r="BL194" s="161"/>
      <c r="BM194" s="162"/>
      <c r="BO194" s="204"/>
      <c r="BP194" s="209"/>
      <c r="BQ194" s="209"/>
      <c r="BR194" s="157"/>
      <c r="BS194" s="161" t="str">
        <f>BS113</f>
        <v>JP</v>
      </c>
      <c r="BT194" s="161"/>
      <c r="BU194" s="161"/>
      <c r="BV194" s="161"/>
      <c r="BW194" s="161"/>
      <c r="BX194" s="161"/>
      <c r="BY194" s="161"/>
      <c r="BZ194" s="161"/>
      <c r="CA194" s="161"/>
      <c r="CB194" s="161"/>
      <c r="CC194" s="161"/>
      <c r="CD194" s="161"/>
      <c r="CE194" s="161"/>
      <c r="CF194" s="161"/>
      <c r="CG194" s="161"/>
      <c r="CH194" s="162"/>
      <c r="CJ194" s="222">
        <f t="shared" si="1097"/>
        <v>2.6607649312808002E-2</v>
      </c>
      <c r="CK194" s="223">
        <f t="shared" si="1097"/>
        <v>0</v>
      </c>
      <c r="CL194" s="223">
        <f t="shared" si="1097"/>
        <v>2.6607649312808002E-2</v>
      </c>
      <c r="CM194" s="159" t="str">
        <f t="shared" si="1097"/>
        <v>Hungary</v>
      </c>
      <c r="CN194" s="104" t="e">
        <f t="shared" ca="1" si="1098"/>
        <v>#NAME?</v>
      </c>
      <c r="CO194" s="104" t="e">
        <f t="shared" ca="1" si="1098"/>
        <v>#NAME?</v>
      </c>
      <c r="CP194" s="104" t="e">
        <f t="shared" ca="1" si="1098"/>
        <v>#NAME?</v>
      </c>
      <c r="CQ194" s="104" t="e">
        <f t="shared" ca="1" si="1098"/>
        <v>#NAME?</v>
      </c>
      <c r="CR194" s="104" t="e">
        <f t="shared" ca="1" si="1098"/>
        <v>#NAME?</v>
      </c>
      <c r="CS194" s="104" t="e">
        <f t="shared" ca="1" si="1098"/>
        <v>#NAME?</v>
      </c>
      <c r="CT194" s="104" t="e">
        <f t="shared" ca="1" si="1098"/>
        <v>#NAME?</v>
      </c>
      <c r="CU194" s="104" t="e">
        <f t="shared" ca="1" si="1098"/>
        <v>#NAME?</v>
      </c>
      <c r="CV194" s="104" t="e">
        <f t="shared" ca="1" si="1098"/>
        <v>#NAME?</v>
      </c>
      <c r="CW194" s="104" t="e">
        <f t="shared" ca="1" si="1098"/>
        <v>#NAME?</v>
      </c>
      <c r="CX194" s="104" t="e">
        <f t="shared" ca="1" si="1098"/>
        <v>#NAME?</v>
      </c>
      <c r="CY194" s="104" t="e">
        <f t="shared" ca="1" si="1098"/>
        <v>#NAME?</v>
      </c>
      <c r="CZ194" s="104" t="e">
        <f t="shared" ca="1" si="1098"/>
        <v>#NAME?</v>
      </c>
      <c r="DA194" s="104" t="e">
        <f t="shared" ca="1" si="1098"/>
        <v>#NAME?</v>
      </c>
      <c r="DB194" s="104" t="e">
        <f t="shared" ca="1" si="1098"/>
        <v>#NAME?</v>
      </c>
      <c r="DC194" s="122" t="e">
        <f t="shared" ca="1" si="1098"/>
        <v>#NAME?</v>
      </c>
      <c r="DZ194" s="204"/>
      <c r="EA194" s="209"/>
      <c r="EB194" s="209"/>
      <c r="EC194" s="157"/>
      <c r="ED194" s="161" t="str">
        <f>ED137</f>
        <v>NV, US</v>
      </c>
      <c r="EE194" s="161"/>
      <c r="EF194" s="161"/>
      <c r="EG194" s="161"/>
      <c r="EH194" s="161"/>
      <c r="EI194" s="161"/>
      <c r="EJ194" s="161"/>
      <c r="EK194" s="161"/>
      <c r="EL194" s="161"/>
      <c r="EM194" s="161"/>
      <c r="EN194" s="161"/>
      <c r="EO194" s="161"/>
      <c r="EP194" s="161"/>
      <c r="EQ194" s="161"/>
      <c r="ER194" s="161"/>
      <c r="ES194" s="162"/>
      <c r="EU194" s="204"/>
      <c r="EV194" s="209"/>
      <c r="EW194" s="209"/>
      <c r="EX194" s="157"/>
      <c r="EY194" s="161" t="str">
        <f>EY129</f>
        <v>Poland</v>
      </c>
      <c r="EZ194" s="161"/>
      <c r="FA194" s="161"/>
      <c r="FB194" s="161"/>
      <c r="FC194" s="161"/>
      <c r="FD194" s="161"/>
      <c r="FE194" s="161"/>
      <c r="FF194" s="161"/>
      <c r="FG194" s="161"/>
      <c r="FH194" s="161"/>
      <c r="FI194" s="161"/>
      <c r="FJ194" s="161"/>
      <c r="FK194" s="161"/>
      <c r="FL194" s="161"/>
      <c r="FM194" s="161"/>
      <c r="FN194" s="162"/>
      <c r="GK194" s="204"/>
      <c r="GL194" s="209"/>
      <c r="GM194" s="209"/>
      <c r="GN194" s="157"/>
      <c r="GO194" s="161" t="str">
        <f>GO137</f>
        <v>NV, US</v>
      </c>
      <c r="GP194" s="161"/>
      <c r="GQ194" s="161"/>
      <c r="GR194" s="161"/>
      <c r="GS194" s="161"/>
      <c r="GT194" s="161"/>
      <c r="GU194" s="161"/>
      <c r="GV194" s="161"/>
      <c r="GW194" s="161"/>
      <c r="GX194" s="161"/>
      <c r="GY194" s="161"/>
      <c r="GZ194" s="161"/>
      <c r="HA194" s="161"/>
      <c r="HB194" s="161"/>
      <c r="HC194" s="161"/>
      <c r="HD194" s="162"/>
      <c r="HF194" s="204"/>
      <c r="HG194" s="209"/>
      <c r="HH194" s="209"/>
      <c r="HI194" s="157"/>
      <c r="HJ194" s="161" t="str">
        <f>HJ129</f>
        <v>Poland</v>
      </c>
      <c r="HK194" s="161"/>
      <c r="HL194" s="161"/>
      <c r="HM194" s="161"/>
      <c r="HN194" s="161"/>
      <c r="HO194" s="161"/>
      <c r="HP194" s="161"/>
      <c r="HQ194" s="161"/>
      <c r="HR194" s="161"/>
      <c r="HS194" s="161"/>
      <c r="HT194" s="161"/>
      <c r="HU194" s="161"/>
      <c r="HV194" s="161"/>
      <c r="HW194" s="161"/>
      <c r="HX194" s="161"/>
      <c r="HY194" s="162"/>
      <c r="IA194" s="204"/>
      <c r="IB194" s="209"/>
      <c r="IC194" s="209"/>
      <c r="ID194" s="157"/>
      <c r="IE194" s="161" t="str">
        <f>IE129</f>
        <v>Poland</v>
      </c>
      <c r="IF194" s="161"/>
      <c r="IG194" s="161"/>
      <c r="IH194" s="161"/>
      <c r="II194" s="161"/>
      <c r="IJ194" s="161"/>
      <c r="IK194" s="161"/>
      <c r="IL194" s="161"/>
      <c r="IM194" s="161"/>
      <c r="IN194" s="161"/>
      <c r="IO194" s="161"/>
      <c r="IP194" s="161"/>
      <c r="IQ194" s="161"/>
      <c r="IR194" s="161"/>
      <c r="IS194" s="161"/>
      <c r="IT194" s="162"/>
    </row>
    <row r="195" spans="4:254" x14ac:dyDescent="0.2">
      <c r="D195" s="120"/>
      <c r="G195" s="159" t="str">
        <f>G187</f>
        <v>Road (km)</v>
      </c>
      <c r="H195" s="170" t="str">
        <f>H187</f>
        <v>BEV-100 PC</v>
      </c>
      <c r="I195" s="170"/>
      <c r="J195" s="170"/>
      <c r="K195" s="170"/>
      <c r="L195" s="170"/>
      <c r="M195" s="170"/>
      <c r="N195" s="170"/>
      <c r="O195" s="170"/>
      <c r="P195" s="170" t="str">
        <f>P187</f>
        <v>BEV-200 PC</v>
      </c>
      <c r="Q195" s="170"/>
      <c r="R195" s="170"/>
      <c r="S195" s="170"/>
      <c r="T195" s="170"/>
      <c r="U195" s="170"/>
      <c r="V195" s="170"/>
      <c r="W195" s="171"/>
      <c r="Y195" s="120"/>
      <c r="AB195" s="159" t="str">
        <f>AB187</f>
        <v>Road (km)</v>
      </c>
      <c r="AC195" s="170" t="str">
        <f>AC187</f>
        <v>BEV-100 PC</v>
      </c>
      <c r="AD195" s="170"/>
      <c r="AE195" s="170"/>
      <c r="AF195" s="170"/>
      <c r="AG195" s="170"/>
      <c r="AH195" s="170"/>
      <c r="AI195" s="170"/>
      <c r="AJ195" s="170"/>
      <c r="AK195" s="170" t="str">
        <f>AK187</f>
        <v>BEV-200 PC</v>
      </c>
      <c r="AL195" s="170"/>
      <c r="AM195" s="170"/>
      <c r="AN195" s="170"/>
      <c r="AO195" s="170"/>
      <c r="AP195" s="170"/>
      <c r="AQ195" s="170"/>
      <c r="AR195" s="171"/>
      <c r="AT195" s="120"/>
      <c r="AW195" s="159" t="str">
        <f>AW187</f>
        <v>Road (km)</v>
      </c>
      <c r="AX195" s="170" t="str">
        <f>AX187</f>
        <v>BEV-100 PC</v>
      </c>
      <c r="AY195" s="170"/>
      <c r="AZ195" s="170"/>
      <c r="BA195" s="170"/>
      <c r="BB195" s="170"/>
      <c r="BC195" s="170"/>
      <c r="BD195" s="170"/>
      <c r="BE195" s="170"/>
      <c r="BF195" s="170" t="str">
        <f>BF187</f>
        <v>BEV-200 PC</v>
      </c>
      <c r="BG195" s="170"/>
      <c r="BH195" s="170"/>
      <c r="BI195" s="170"/>
      <c r="BJ195" s="170"/>
      <c r="BK195" s="170"/>
      <c r="BL195" s="170"/>
      <c r="BM195" s="171"/>
      <c r="BO195" s="120"/>
      <c r="BR195" s="159" t="str">
        <f>BR187</f>
        <v>Road (km)</v>
      </c>
      <c r="BS195" s="170" t="str">
        <f>BS187</f>
        <v>BEV-100 PC</v>
      </c>
      <c r="BT195" s="170"/>
      <c r="BU195" s="170"/>
      <c r="BV195" s="170"/>
      <c r="BW195" s="170"/>
      <c r="BX195" s="170"/>
      <c r="BY195" s="170"/>
      <c r="BZ195" s="170"/>
      <c r="CA195" s="170" t="str">
        <f>CA187</f>
        <v>BEV-200 PC</v>
      </c>
      <c r="CB195" s="170"/>
      <c r="CC195" s="170"/>
      <c r="CD195" s="170"/>
      <c r="CE195" s="170"/>
      <c r="CF195" s="170"/>
      <c r="CG195" s="170"/>
      <c r="CH195" s="171"/>
      <c r="CJ195" s="222">
        <f t="shared" si="1097"/>
        <v>6.8727063945112937E-2</v>
      </c>
      <c r="CK195" s="223">
        <f t="shared" si="1097"/>
        <v>7.5821578605297549E-2</v>
      </c>
      <c r="CL195" s="223">
        <f t="shared" si="1097"/>
        <v>6.8727063945112937E-2</v>
      </c>
      <c r="CM195" s="159" t="str">
        <f t="shared" si="1097"/>
        <v>MI, US</v>
      </c>
      <c r="CN195" s="104">
        <f t="shared" si="1098"/>
        <v>8.3798081205845776</v>
      </c>
      <c r="CO195" s="104">
        <f t="shared" si="1098"/>
        <v>8.1413618458773112</v>
      </c>
      <c r="CP195" s="104">
        <f t="shared" si="1098"/>
        <v>7.9833050888098569</v>
      </c>
      <c r="CQ195" s="104">
        <f t="shared" si="1098"/>
        <v>10.458310869564999</v>
      </c>
      <c r="CR195" s="104">
        <f t="shared" si="1098"/>
        <v>7.9373570654102377</v>
      </c>
      <c r="CS195" s="104">
        <f t="shared" si="1098"/>
        <v>7.8857223895956476</v>
      </c>
      <c r="CT195" s="104">
        <f t="shared" si="1098"/>
        <v>9.5386171817048506</v>
      </c>
      <c r="CU195" s="104">
        <f t="shared" si="1098"/>
        <v>12.009824704320502</v>
      </c>
      <c r="CV195" s="104">
        <f t="shared" si="1098"/>
        <v>16.012195148189758</v>
      </c>
      <c r="CW195" s="104">
        <f t="shared" si="1098"/>
        <v>15.534369490800575</v>
      </c>
      <c r="CX195" s="104">
        <f t="shared" si="1098"/>
        <v>15.2480760430128</v>
      </c>
      <c r="CY195" s="104">
        <f t="shared" si="1098"/>
        <v>15.667607728642997</v>
      </c>
      <c r="CZ195" s="104">
        <f t="shared" si="1098"/>
        <v>15.146083460591614</v>
      </c>
      <c r="DA195" s="104">
        <f t="shared" si="1098"/>
        <v>15.050837148987743</v>
      </c>
      <c r="DB195" s="104">
        <f t="shared" si="1098"/>
        <v>16.616460582331598</v>
      </c>
      <c r="DC195" s="122">
        <f t="shared" si="1098"/>
        <v>15.505655963101072</v>
      </c>
      <c r="DZ195" s="120"/>
      <c r="EC195" s="159" t="str">
        <f>EC187</f>
        <v>Road (km)</v>
      </c>
      <c r="ED195" s="170" t="str">
        <f>ED187</f>
        <v>BEV-100 PC</v>
      </c>
      <c r="EE195" s="170"/>
      <c r="EF195" s="170"/>
      <c r="EG195" s="170"/>
      <c r="EH195" s="170"/>
      <c r="EI195" s="170"/>
      <c r="EJ195" s="170"/>
      <c r="EK195" s="170"/>
      <c r="EL195" s="170" t="str">
        <f>EL187</f>
        <v>BEV-200 PC</v>
      </c>
      <c r="EM195" s="170"/>
      <c r="EN195" s="170"/>
      <c r="EO195" s="170"/>
      <c r="EP195" s="170"/>
      <c r="EQ195" s="170"/>
      <c r="ER195" s="170"/>
      <c r="ES195" s="171"/>
      <c r="EU195" s="120"/>
      <c r="EX195" s="159" t="str">
        <f>EX187</f>
        <v>Road (km)</v>
      </c>
      <c r="EY195" s="170" t="str">
        <f>EY187</f>
        <v>BEV-100 PC</v>
      </c>
      <c r="EZ195" s="170"/>
      <c r="FA195" s="170"/>
      <c r="FB195" s="170"/>
      <c r="FC195" s="170"/>
      <c r="FD195" s="170"/>
      <c r="FE195" s="170"/>
      <c r="FF195" s="170"/>
      <c r="FG195" s="170" t="str">
        <f>FG187</f>
        <v>BEV-200 PC</v>
      </c>
      <c r="FH195" s="170"/>
      <c r="FI195" s="170"/>
      <c r="FJ195" s="170"/>
      <c r="FK195" s="170"/>
      <c r="FL195" s="170"/>
      <c r="FM195" s="170"/>
      <c r="FN195" s="171"/>
      <c r="GK195" s="120"/>
      <c r="GN195" s="159" t="str">
        <f>GN187</f>
        <v>Road (km)</v>
      </c>
      <c r="GO195" s="170" t="str">
        <f>GO187</f>
        <v>BEV-100 PC</v>
      </c>
      <c r="GP195" s="170"/>
      <c r="GQ195" s="170"/>
      <c r="GR195" s="170"/>
      <c r="GS195" s="170"/>
      <c r="GT195" s="170"/>
      <c r="GU195" s="170"/>
      <c r="GV195" s="170"/>
      <c r="GW195" s="170" t="str">
        <f>GW187</f>
        <v>BEV-200 PC</v>
      </c>
      <c r="GX195" s="170"/>
      <c r="GY195" s="170"/>
      <c r="GZ195" s="170"/>
      <c r="HA195" s="170"/>
      <c r="HB195" s="170"/>
      <c r="HC195" s="170"/>
      <c r="HD195" s="171"/>
      <c r="HF195" s="120"/>
      <c r="HI195" s="159" t="str">
        <f>HI187</f>
        <v>Road (km)</v>
      </c>
      <c r="HJ195" s="170" t="str">
        <f>HJ187</f>
        <v>BEV-100 PC</v>
      </c>
      <c r="HK195" s="170"/>
      <c r="HL195" s="170"/>
      <c r="HM195" s="170"/>
      <c r="HN195" s="170"/>
      <c r="HO195" s="170"/>
      <c r="HP195" s="170"/>
      <c r="HQ195" s="170"/>
      <c r="HR195" s="170" t="str">
        <f>HR187</f>
        <v>BEV-200 PC</v>
      </c>
      <c r="HS195" s="170"/>
      <c r="HT195" s="170"/>
      <c r="HU195" s="170"/>
      <c r="HV195" s="170"/>
      <c r="HW195" s="170"/>
      <c r="HX195" s="170"/>
      <c r="HY195" s="171"/>
      <c r="IA195" s="120"/>
      <c r="ID195" s="159" t="str">
        <f>ID187</f>
        <v>Road (km)</v>
      </c>
      <c r="IE195" s="170" t="str">
        <f>IE187</f>
        <v>BEV-100 PC</v>
      </c>
      <c r="IF195" s="170"/>
      <c r="IG195" s="170"/>
      <c r="IH195" s="170"/>
      <c r="II195" s="170"/>
      <c r="IJ195" s="170"/>
      <c r="IK195" s="170"/>
      <c r="IL195" s="170"/>
      <c r="IM195" s="170" t="str">
        <f>IM187</f>
        <v>BEV-200 PC</v>
      </c>
      <c r="IN195" s="170"/>
      <c r="IO195" s="170"/>
      <c r="IP195" s="170"/>
      <c r="IQ195" s="170"/>
      <c r="IR195" s="170"/>
      <c r="IS195" s="170"/>
      <c r="IT195" s="171"/>
    </row>
    <row r="196" spans="4:254" x14ac:dyDescent="0.2">
      <c r="D196" s="163" t="str">
        <f>D188</f>
        <v>BAU</v>
      </c>
      <c r="E196" s="159" t="str">
        <f t="shared" ref="E196:F196" si="1099">E188</f>
        <v>Reshoring</v>
      </c>
      <c r="F196" s="159" t="str">
        <f t="shared" si="1099"/>
        <v>Ally-shoring</v>
      </c>
      <c r="G196" s="159" t="str">
        <f>G188</f>
        <v>Cathode-&gt;Cell (tkm)</v>
      </c>
      <c r="H196" s="159" t="str">
        <f>H188</f>
        <v>NMC622</v>
      </c>
      <c r="I196" s="159" t="str">
        <f t="shared" ref="I196:O196" si="1100">I188</f>
        <v>NMC811</v>
      </c>
      <c r="J196" s="159" t="str">
        <f t="shared" si="1100"/>
        <v>NCA (I)</v>
      </c>
      <c r="K196" s="159" t="str">
        <f t="shared" si="1100"/>
        <v>LFP(II)</v>
      </c>
      <c r="L196" s="159" t="str">
        <f t="shared" si="1100"/>
        <v>NMC955</v>
      </c>
      <c r="M196" s="159" t="str">
        <f t="shared" si="1100"/>
        <v>NCA955</v>
      </c>
      <c r="N196" s="159" t="str">
        <f t="shared" si="1100"/>
        <v>Li-S</v>
      </c>
      <c r="O196" s="159" t="str">
        <f t="shared" si="1100"/>
        <v>Li-air</v>
      </c>
      <c r="P196" s="159" t="str">
        <f>P188</f>
        <v>NMC622</v>
      </c>
      <c r="Q196" s="159" t="str">
        <f t="shared" ref="Q196:W196" si="1101">Q188</f>
        <v>NMC811</v>
      </c>
      <c r="R196" s="159" t="str">
        <f t="shared" si="1101"/>
        <v>NCA (I)</v>
      </c>
      <c r="S196" s="159" t="str">
        <f t="shared" si="1101"/>
        <v>LFP(II)</v>
      </c>
      <c r="T196" s="159" t="str">
        <f t="shared" si="1101"/>
        <v>NMC955</v>
      </c>
      <c r="U196" s="159" t="str">
        <f t="shared" si="1101"/>
        <v>NCA955</v>
      </c>
      <c r="V196" s="159" t="str">
        <f t="shared" si="1101"/>
        <v>Li-S</v>
      </c>
      <c r="W196" s="164" t="str">
        <f t="shared" si="1101"/>
        <v>Li-air</v>
      </c>
      <c r="Y196" s="163" t="str">
        <f>Y188</f>
        <v>BAU</v>
      </c>
      <c r="Z196" s="159" t="str">
        <f t="shared" ref="Z196:AA196" si="1102">Z188</f>
        <v>Reshoring</v>
      </c>
      <c r="AA196" s="159" t="str">
        <f t="shared" si="1102"/>
        <v>Ally-shoring</v>
      </c>
      <c r="AB196" s="159" t="str">
        <f>AB188</f>
        <v>Anode-&gt;Cell (tkm)</v>
      </c>
      <c r="AC196" s="159" t="str">
        <f>AC188</f>
        <v>NMC622</v>
      </c>
      <c r="AD196" s="159" t="str">
        <f t="shared" ref="AD196:AJ196" si="1103">AD188</f>
        <v>NMC811</v>
      </c>
      <c r="AE196" s="159" t="str">
        <f t="shared" si="1103"/>
        <v>NCA (I)</v>
      </c>
      <c r="AF196" s="159" t="str">
        <f t="shared" si="1103"/>
        <v>LFP(II)</v>
      </c>
      <c r="AG196" s="159" t="str">
        <f t="shared" si="1103"/>
        <v>NMC955</v>
      </c>
      <c r="AH196" s="159" t="str">
        <f t="shared" si="1103"/>
        <v>NCA955</v>
      </c>
      <c r="AI196" s="159" t="str">
        <f t="shared" si="1103"/>
        <v>Li-S</v>
      </c>
      <c r="AJ196" s="159" t="str">
        <f t="shared" si="1103"/>
        <v>Li-air</v>
      </c>
      <c r="AK196" s="159" t="str">
        <f>AK188</f>
        <v>NMC622</v>
      </c>
      <c r="AL196" s="159" t="str">
        <f t="shared" ref="AL196:AR196" si="1104">AL188</f>
        <v>NMC811</v>
      </c>
      <c r="AM196" s="159" t="str">
        <f t="shared" si="1104"/>
        <v>NCA (I)</v>
      </c>
      <c r="AN196" s="159" t="str">
        <f t="shared" si="1104"/>
        <v>LFP(II)</v>
      </c>
      <c r="AO196" s="159" t="str">
        <f t="shared" si="1104"/>
        <v>NMC955</v>
      </c>
      <c r="AP196" s="159" t="str">
        <f t="shared" si="1104"/>
        <v>NCA955</v>
      </c>
      <c r="AQ196" s="159" t="str">
        <f t="shared" si="1104"/>
        <v>Li-S</v>
      </c>
      <c r="AR196" s="164" t="str">
        <f t="shared" si="1104"/>
        <v>Li-air</v>
      </c>
      <c r="AT196" s="163" t="str">
        <f>AT188</f>
        <v>BAU</v>
      </c>
      <c r="AU196" s="159" t="str">
        <f t="shared" ref="AU196:AV196" si="1105">AU188</f>
        <v>Reshoring</v>
      </c>
      <c r="AV196" s="159" t="str">
        <f t="shared" si="1105"/>
        <v>Ally-shoring</v>
      </c>
      <c r="AW196" s="159" t="str">
        <f>AW188</f>
        <v>Anode-&gt;Cell (tkm)</v>
      </c>
      <c r="AX196" s="159" t="str">
        <f>AX188</f>
        <v>NMC622</v>
      </c>
      <c r="AY196" s="159" t="str">
        <f t="shared" ref="AY196:BE196" si="1106">AY188</f>
        <v>NMC811</v>
      </c>
      <c r="AZ196" s="159" t="str">
        <f t="shared" si="1106"/>
        <v>NCA (I)</v>
      </c>
      <c r="BA196" s="159" t="str">
        <f t="shared" si="1106"/>
        <v>LFP(II)</v>
      </c>
      <c r="BB196" s="159" t="str">
        <f t="shared" si="1106"/>
        <v>NMC955</v>
      </c>
      <c r="BC196" s="159" t="str">
        <f t="shared" si="1106"/>
        <v>NCA955</v>
      </c>
      <c r="BD196" s="159" t="str">
        <f t="shared" si="1106"/>
        <v>Li-S</v>
      </c>
      <c r="BE196" s="159" t="str">
        <f t="shared" si="1106"/>
        <v>Li-air</v>
      </c>
      <c r="BF196" s="159" t="str">
        <f>BF188</f>
        <v>NMC622</v>
      </c>
      <c r="BG196" s="159" t="str">
        <f t="shared" ref="BG196:BM196" si="1107">BG188</f>
        <v>NMC811</v>
      </c>
      <c r="BH196" s="159" t="str">
        <f t="shared" si="1107"/>
        <v>NCA (I)</v>
      </c>
      <c r="BI196" s="159" t="str">
        <f t="shared" si="1107"/>
        <v>LFP(II)</v>
      </c>
      <c r="BJ196" s="159" t="str">
        <f t="shared" si="1107"/>
        <v>NMC955</v>
      </c>
      <c r="BK196" s="159" t="str">
        <f t="shared" si="1107"/>
        <v>NCA955</v>
      </c>
      <c r="BL196" s="159" t="str">
        <f t="shared" si="1107"/>
        <v>Li-S</v>
      </c>
      <c r="BM196" s="164" t="str">
        <f t="shared" si="1107"/>
        <v>Li-air</v>
      </c>
      <c r="BO196" s="163" t="str">
        <f>BO188</f>
        <v>BAU</v>
      </c>
      <c r="BP196" s="159" t="str">
        <f t="shared" ref="BP196:BQ196" si="1108">BP188</f>
        <v>Reshoring</v>
      </c>
      <c r="BQ196" s="159" t="str">
        <f t="shared" si="1108"/>
        <v>Ally-shoring</v>
      </c>
      <c r="BR196" s="159" t="str">
        <f>BR188</f>
        <v>Anode-&gt;Cell (tkm)</v>
      </c>
      <c r="BS196" s="159" t="str">
        <f>BS188</f>
        <v>NMC622</v>
      </c>
      <c r="BT196" s="159" t="str">
        <f t="shared" ref="BT196:BZ196" si="1109">BT188</f>
        <v>NMC811</v>
      </c>
      <c r="BU196" s="159" t="str">
        <f t="shared" si="1109"/>
        <v>NCA (I)</v>
      </c>
      <c r="BV196" s="159" t="str">
        <f t="shared" si="1109"/>
        <v>LFP(II)</v>
      </c>
      <c r="BW196" s="159" t="str">
        <f t="shared" si="1109"/>
        <v>NMC955</v>
      </c>
      <c r="BX196" s="159" t="str">
        <f t="shared" si="1109"/>
        <v>NCA955</v>
      </c>
      <c r="BY196" s="159" t="str">
        <f t="shared" si="1109"/>
        <v>Li-S</v>
      </c>
      <c r="BZ196" s="159" t="str">
        <f t="shared" si="1109"/>
        <v>Li-air</v>
      </c>
      <c r="CA196" s="159" t="str">
        <f>CA188</f>
        <v>NMC622</v>
      </c>
      <c r="CB196" s="159" t="str">
        <f t="shared" ref="CB196:CH196" si="1110">CB188</f>
        <v>NMC811</v>
      </c>
      <c r="CC196" s="159" t="str">
        <f t="shared" si="1110"/>
        <v>NCA (I)</v>
      </c>
      <c r="CD196" s="159" t="str">
        <f t="shared" si="1110"/>
        <v>LFP(II)</v>
      </c>
      <c r="CE196" s="159" t="str">
        <f t="shared" si="1110"/>
        <v>NMC955</v>
      </c>
      <c r="CF196" s="159" t="str">
        <f t="shared" si="1110"/>
        <v>NCA955</v>
      </c>
      <c r="CG196" s="159" t="str">
        <f t="shared" si="1110"/>
        <v>Li-S</v>
      </c>
      <c r="CH196" s="164" t="str">
        <f t="shared" si="1110"/>
        <v>Li-air</v>
      </c>
      <c r="CJ196" s="222">
        <f t="shared" si="1097"/>
        <v>1.4753449048443543E-2</v>
      </c>
      <c r="CK196" s="223">
        <f t="shared" si="1097"/>
        <v>0</v>
      </c>
      <c r="CL196" s="223">
        <f t="shared" si="1097"/>
        <v>1.4753449048443543E-2</v>
      </c>
      <c r="CM196" s="159" t="str">
        <f t="shared" si="1097"/>
        <v>Korea</v>
      </c>
      <c r="CN196" s="104" t="e">
        <f t="shared" ca="1" si="1098"/>
        <v>#NAME?</v>
      </c>
      <c r="CO196" s="104" t="e">
        <f t="shared" ca="1" si="1098"/>
        <v>#NAME?</v>
      </c>
      <c r="CP196" s="104" t="e">
        <f t="shared" ca="1" si="1098"/>
        <v>#NAME?</v>
      </c>
      <c r="CQ196" s="104" t="e">
        <f t="shared" ca="1" si="1098"/>
        <v>#NAME?</v>
      </c>
      <c r="CR196" s="104" t="e">
        <f t="shared" ca="1" si="1098"/>
        <v>#NAME?</v>
      </c>
      <c r="CS196" s="104" t="e">
        <f t="shared" ca="1" si="1098"/>
        <v>#NAME?</v>
      </c>
      <c r="CT196" s="104" t="e">
        <f t="shared" ca="1" si="1098"/>
        <v>#NAME?</v>
      </c>
      <c r="CU196" s="104" t="e">
        <f t="shared" ca="1" si="1098"/>
        <v>#NAME?</v>
      </c>
      <c r="CV196" s="104" t="e">
        <f t="shared" ca="1" si="1098"/>
        <v>#NAME?</v>
      </c>
      <c r="CW196" s="104" t="e">
        <f t="shared" ca="1" si="1098"/>
        <v>#NAME?</v>
      </c>
      <c r="CX196" s="104" t="e">
        <f t="shared" ca="1" si="1098"/>
        <v>#NAME?</v>
      </c>
      <c r="CY196" s="104" t="e">
        <f t="shared" ca="1" si="1098"/>
        <v>#NAME?</v>
      </c>
      <c r="CZ196" s="104" t="e">
        <f t="shared" ca="1" si="1098"/>
        <v>#NAME?</v>
      </c>
      <c r="DA196" s="104" t="e">
        <f t="shared" ca="1" si="1098"/>
        <v>#NAME?</v>
      </c>
      <c r="DB196" s="104" t="e">
        <f t="shared" ca="1" si="1098"/>
        <v>#NAME?</v>
      </c>
      <c r="DC196" s="122" t="e">
        <f t="shared" ca="1" si="1098"/>
        <v>#NAME?</v>
      </c>
      <c r="DZ196" s="163" t="str">
        <f t="shared" ref="DZ196:EB201" si="1111">DZ188</f>
        <v>BAU</v>
      </c>
      <c r="EA196" s="159" t="str">
        <f t="shared" si="1111"/>
        <v>Reshoring</v>
      </c>
      <c r="EB196" s="159" t="str">
        <f t="shared" si="1111"/>
        <v>Ally-shoring</v>
      </c>
      <c r="EC196" s="159" t="str">
        <f>EC188</f>
        <v>Al-&gt;Cell (tkm)</v>
      </c>
      <c r="ED196" s="159" t="str">
        <f>ED188</f>
        <v>NMC622</v>
      </c>
      <c r="EE196" s="159" t="str">
        <f t="shared" ref="EE196:EK196" si="1112">EE188</f>
        <v>NMC811</v>
      </c>
      <c r="EF196" s="159" t="str">
        <f t="shared" si="1112"/>
        <v>NCA (I)</v>
      </c>
      <c r="EG196" s="159" t="str">
        <f t="shared" si="1112"/>
        <v>LFP(II)</v>
      </c>
      <c r="EH196" s="159" t="str">
        <f t="shared" si="1112"/>
        <v>NMC955</v>
      </c>
      <c r="EI196" s="159" t="str">
        <f t="shared" si="1112"/>
        <v>NCA955</v>
      </c>
      <c r="EJ196" s="159" t="str">
        <f t="shared" si="1112"/>
        <v>Li-S</v>
      </c>
      <c r="EK196" s="159" t="str">
        <f t="shared" si="1112"/>
        <v>Li-air</v>
      </c>
      <c r="EL196" s="159" t="str">
        <f>EL188</f>
        <v>NMC622</v>
      </c>
      <c r="EM196" s="159" t="str">
        <f t="shared" ref="EM196:ES196" si="1113">EM188</f>
        <v>NMC811</v>
      </c>
      <c r="EN196" s="159" t="str">
        <f t="shared" si="1113"/>
        <v>NCA (I)</v>
      </c>
      <c r="EO196" s="159" t="str">
        <f t="shared" si="1113"/>
        <v>LFP(II)</v>
      </c>
      <c r="EP196" s="159" t="str">
        <f t="shared" si="1113"/>
        <v>NMC955</v>
      </c>
      <c r="EQ196" s="159" t="str">
        <f t="shared" si="1113"/>
        <v>NCA955</v>
      </c>
      <c r="ER196" s="159" t="str">
        <f t="shared" si="1113"/>
        <v>Li-S</v>
      </c>
      <c r="ES196" s="164" t="str">
        <f t="shared" si="1113"/>
        <v>Li-air</v>
      </c>
      <c r="EU196" s="163" t="str">
        <f t="shared" ref="EU196:EW201" si="1114">EU188</f>
        <v>BAU</v>
      </c>
      <c r="EV196" s="159" t="str">
        <f t="shared" si="1114"/>
        <v>Reshoring</v>
      </c>
      <c r="EW196" s="159" t="str">
        <f t="shared" si="1114"/>
        <v>Ally-shoring</v>
      </c>
      <c r="EX196" s="159" t="str">
        <f>EX188</f>
        <v>Al-&gt;Pack (tkm)</v>
      </c>
      <c r="EY196" s="159" t="str">
        <f>EY188</f>
        <v>NMC622</v>
      </c>
      <c r="EZ196" s="159" t="str">
        <f t="shared" ref="EZ196:FF196" si="1115">EZ188</f>
        <v>NMC811</v>
      </c>
      <c r="FA196" s="159" t="str">
        <f t="shared" si="1115"/>
        <v>NCA (I)</v>
      </c>
      <c r="FB196" s="159" t="str">
        <f t="shared" si="1115"/>
        <v>LFP(II)</v>
      </c>
      <c r="FC196" s="159" t="str">
        <f t="shared" si="1115"/>
        <v>NMC955</v>
      </c>
      <c r="FD196" s="159" t="str">
        <f t="shared" si="1115"/>
        <v>NCA955</v>
      </c>
      <c r="FE196" s="159" t="str">
        <f t="shared" si="1115"/>
        <v>Li-S</v>
      </c>
      <c r="FF196" s="159" t="str">
        <f t="shared" si="1115"/>
        <v>Li-air</v>
      </c>
      <c r="FG196" s="159" t="str">
        <f>FG188</f>
        <v>NMC622</v>
      </c>
      <c r="FH196" s="159" t="str">
        <f t="shared" ref="FH196:FN196" si="1116">FH188</f>
        <v>NMC811</v>
      </c>
      <c r="FI196" s="159" t="str">
        <f t="shared" si="1116"/>
        <v>NCA (I)</v>
      </c>
      <c r="FJ196" s="159" t="str">
        <f t="shared" si="1116"/>
        <v>LFP(II)</v>
      </c>
      <c r="FK196" s="159" t="str">
        <f t="shared" si="1116"/>
        <v>NMC955</v>
      </c>
      <c r="FL196" s="159" t="str">
        <f t="shared" si="1116"/>
        <v>NCA955</v>
      </c>
      <c r="FM196" s="159" t="str">
        <f t="shared" si="1116"/>
        <v>Li-S</v>
      </c>
      <c r="FN196" s="164" t="str">
        <f t="shared" si="1116"/>
        <v>Li-air</v>
      </c>
      <c r="GK196" s="163" t="str">
        <f t="shared" ref="GK196:GM201" si="1117">GK188</f>
        <v>BAU</v>
      </c>
      <c r="GL196" s="159" t="str">
        <f t="shared" si="1117"/>
        <v>Reshoring</v>
      </c>
      <c r="GM196" s="159" t="str">
        <f t="shared" si="1117"/>
        <v>Ally-shoring</v>
      </c>
      <c r="GN196" s="159" t="str">
        <f>GN188</f>
        <v>Cu-&gt;Cell (tkm)</v>
      </c>
      <c r="GO196" s="159" t="str">
        <f>GO188</f>
        <v>NMC622</v>
      </c>
      <c r="GP196" s="159" t="str">
        <f t="shared" ref="GP196:GV196" si="1118">GP188</f>
        <v>NMC811</v>
      </c>
      <c r="GQ196" s="159" t="str">
        <f t="shared" si="1118"/>
        <v>NCA (I)</v>
      </c>
      <c r="GR196" s="159" t="str">
        <f t="shared" si="1118"/>
        <v>LFP(II)</v>
      </c>
      <c r="GS196" s="159" t="str">
        <f t="shared" si="1118"/>
        <v>NMC955</v>
      </c>
      <c r="GT196" s="159" t="str">
        <f t="shared" si="1118"/>
        <v>NCA955</v>
      </c>
      <c r="GU196" s="159" t="str">
        <f t="shared" si="1118"/>
        <v>Li-S</v>
      </c>
      <c r="GV196" s="159" t="str">
        <f t="shared" si="1118"/>
        <v>Li-air</v>
      </c>
      <c r="GW196" s="159" t="str">
        <f>GW188</f>
        <v>NMC622</v>
      </c>
      <c r="GX196" s="159" t="str">
        <f t="shared" ref="GX196:HD196" si="1119">GX188</f>
        <v>NMC811</v>
      </c>
      <c r="GY196" s="159" t="str">
        <f t="shared" si="1119"/>
        <v>NCA (I)</v>
      </c>
      <c r="GZ196" s="159" t="str">
        <f t="shared" si="1119"/>
        <v>LFP(II)</v>
      </c>
      <c r="HA196" s="159" t="str">
        <f t="shared" si="1119"/>
        <v>NMC955</v>
      </c>
      <c r="HB196" s="159" t="str">
        <f t="shared" si="1119"/>
        <v>NCA955</v>
      </c>
      <c r="HC196" s="159" t="str">
        <f t="shared" si="1119"/>
        <v>Li-S</v>
      </c>
      <c r="HD196" s="164" t="str">
        <f t="shared" si="1119"/>
        <v>Li-air</v>
      </c>
      <c r="HF196" s="163" t="str">
        <f t="shared" ref="HF196:HH201" si="1120">HF188</f>
        <v>BAU</v>
      </c>
      <c r="HG196" s="159" t="str">
        <f t="shared" si="1120"/>
        <v>Reshoring</v>
      </c>
      <c r="HH196" s="159" t="str">
        <f t="shared" si="1120"/>
        <v>Ally-shoring</v>
      </c>
      <c r="HI196" s="159" t="str">
        <f>HI188</f>
        <v>Cu-&gt;Pack (tkm)</v>
      </c>
      <c r="HJ196" s="159" t="str">
        <f>HJ188</f>
        <v>NMC622</v>
      </c>
      <c r="HK196" s="159" t="str">
        <f t="shared" ref="HK196:HQ196" si="1121">HK188</f>
        <v>NMC811</v>
      </c>
      <c r="HL196" s="159" t="str">
        <f t="shared" si="1121"/>
        <v>NCA (I)</v>
      </c>
      <c r="HM196" s="159" t="str">
        <f t="shared" si="1121"/>
        <v>LFP(II)</v>
      </c>
      <c r="HN196" s="159" t="str">
        <f t="shared" si="1121"/>
        <v>NMC955</v>
      </c>
      <c r="HO196" s="159" t="str">
        <f t="shared" si="1121"/>
        <v>NCA955</v>
      </c>
      <c r="HP196" s="159" t="str">
        <f t="shared" si="1121"/>
        <v>Li-S</v>
      </c>
      <c r="HQ196" s="159" t="str">
        <f t="shared" si="1121"/>
        <v>Li-air</v>
      </c>
      <c r="HR196" s="159" t="str">
        <f>HR188</f>
        <v>NMC622</v>
      </c>
      <c r="HS196" s="159" t="str">
        <f t="shared" ref="HS196:HY196" si="1122">HS188</f>
        <v>NMC811</v>
      </c>
      <c r="HT196" s="159" t="str">
        <f t="shared" si="1122"/>
        <v>NCA (I)</v>
      </c>
      <c r="HU196" s="159" t="str">
        <f t="shared" si="1122"/>
        <v>LFP(II)</v>
      </c>
      <c r="HV196" s="159" t="str">
        <f t="shared" si="1122"/>
        <v>NMC955</v>
      </c>
      <c r="HW196" s="159" t="str">
        <f t="shared" si="1122"/>
        <v>NCA955</v>
      </c>
      <c r="HX196" s="159" t="str">
        <f t="shared" si="1122"/>
        <v>Li-S</v>
      </c>
      <c r="HY196" s="164" t="str">
        <f t="shared" si="1122"/>
        <v>Li-air</v>
      </c>
      <c r="IA196" s="163" t="str">
        <f t="shared" ref="IA196:IC201" si="1123">IA188</f>
        <v>BAU</v>
      </c>
      <c r="IB196" s="159" t="str">
        <f t="shared" si="1123"/>
        <v>Reshoring</v>
      </c>
      <c r="IC196" s="159" t="str">
        <f t="shared" si="1123"/>
        <v>Ally-shoring</v>
      </c>
      <c r="ID196" s="159" t="str">
        <f>ID188</f>
        <v>Steel-&gt;Pack (tkm)</v>
      </c>
      <c r="IE196" s="159" t="str">
        <f>IE188</f>
        <v>NMC622</v>
      </c>
      <c r="IF196" s="159" t="str">
        <f t="shared" ref="IF196:IL196" si="1124">IF188</f>
        <v>NMC811</v>
      </c>
      <c r="IG196" s="159" t="str">
        <f t="shared" si="1124"/>
        <v>NCA (I)</v>
      </c>
      <c r="IH196" s="159" t="str">
        <f t="shared" si="1124"/>
        <v>LFP(II)</v>
      </c>
      <c r="II196" s="159" t="str">
        <f t="shared" si="1124"/>
        <v>NMC955</v>
      </c>
      <c r="IJ196" s="159" t="str">
        <f t="shared" si="1124"/>
        <v>NCA955</v>
      </c>
      <c r="IK196" s="159" t="str">
        <f t="shared" si="1124"/>
        <v>Li-S</v>
      </c>
      <c r="IL196" s="159" t="str">
        <f t="shared" si="1124"/>
        <v>Li-air</v>
      </c>
      <c r="IM196" s="159" t="str">
        <f>IM188</f>
        <v>NMC622</v>
      </c>
      <c r="IN196" s="159" t="str">
        <f t="shared" ref="IN196:IT196" si="1125">IN188</f>
        <v>NMC811</v>
      </c>
      <c r="IO196" s="159" t="str">
        <f t="shared" si="1125"/>
        <v>NCA (I)</v>
      </c>
      <c r="IP196" s="159" t="str">
        <f t="shared" si="1125"/>
        <v>LFP(II)</v>
      </c>
      <c r="IQ196" s="159" t="str">
        <f t="shared" si="1125"/>
        <v>NMC955</v>
      </c>
      <c r="IR196" s="159" t="str">
        <f t="shared" si="1125"/>
        <v>NCA955</v>
      </c>
      <c r="IS196" s="159" t="str">
        <f t="shared" si="1125"/>
        <v>Li-S</v>
      </c>
      <c r="IT196" s="164" t="str">
        <f t="shared" si="1125"/>
        <v>Li-air</v>
      </c>
    </row>
    <row r="197" spans="4:254" x14ac:dyDescent="0.2">
      <c r="D197" s="189">
        <f t="shared" ref="D197:G201" si="1126">D189</f>
        <v>0</v>
      </c>
      <c r="E197" s="173">
        <f t="shared" si="1126"/>
        <v>1</v>
      </c>
      <c r="F197" s="173">
        <f t="shared" si="1126"/>
        <v>0</v>
      </c>
      <c r="G197" s="159" t="str">
        <f t="shared" si="1126"/>
        <v>US</v>
      </c>
      <c r="H197" s="104">
        <f t="shared" ref="H197:W201" si="1127">H$19*$G11/1000</f>
        <v>7.9320836899199998</v>
      </c>
      <c r="I197" s="104">
        <f t="shared" si="1127"/>
        <v>7.3106441366399988</v>
      </c>
      <c r="J197" s="104">
        <f t="shared" si="1127"/>
        <v>7.2782256705600004</v>
      </c>
      <c r="K197" s="104">
        <f t="shared" si="1127"/>
        <v>10.79931243261</v>
      </c>
      <c r="L197" s="104">
        <f t="shared" si="1127"/>
        <v>7.0400022825599997</v>
      </c>
      <c r="M197" s="104">
        <f t="shared" si="1127"/>
        <v>7.10750438112</v>
      </c>
      <c r="N197" s="104">
        <f t="shared" si="1127"/>
        <v>5.6812911694796711</v>
      </c>
      <c r="O197" s="104">
        <f t="shared" si="1127"/>
        <v>4.978896803880164</v>
      </c>
      <c r="P197" s="104">
        <f t="shared" si="1127"/>
        <v>15.56038862352</v>
      </c>
      <c r="Q197" s="104">
        <f t="shared" si="1127"/>
        <v>14.336154094079996</v>
      </c>
      <c r="R197" s="104">
        <f t="shared" si="1127"/>
        <v>14.279552139840003</v>
      </c>
      <c r="S197" s="104">
        <f t="shared" si="1127"/>
        <v>21.034147047549997</v>
      </c>
      <c r="T197" s="104">
        <f t="shared" si="1127"/>
        <v>13.806682094399996</v>
      </c>
      <c r="U197" s="104">
        <f t="shared" si="1127"/>
        <v>13.942559230080001</v>
      </c>
      <c r="V197" s="104">
        <f t="shared" si="1127"/>
        <v>10.48964220233397</v>
      </c>
      <c r="W197" s="122">
        <f t="shared" si="1127"/>
        <v>6.3284176829861432</v>
      </c>
      <c r="Y197" s="189">
        <f t="shared" ref="Y197:AB201" si="1128">Y189</f>
        <v>0.1</v>
      </c>
      <c r="Z197" s="173">
        <f t="shared" si="1128"/>
        <v>1</v>
      </c>
      <c r="AA197" s="173">
        <f t="shared" si="1128"/>
        <v>0.2857142857142857</v>
      </c>
      <c r="AB197" s="159" t="str">
        <f t="shared" si="1128"/>
        <v>US</v>
      </c>
      <c r="AC197" s="104">
        <f t="shared" ref="AC197:AR201" si="1129">H$20*$G11/1000</f>
        <v>5.5346004230399997</v>
      </c>
      <c r="AD197" s="104">
        <f t="shared" si="1129"/>
        <v>5.6638262303999998</v>
      </c>
      <c r="AE197" s="104">
        <f t="shared" si="1129"/>
        <v>5.5255774828799993</v>
      </c>
      <c r="AF197" s="104">
        <f t="shared" si="1129"/>
        <v>6.5792761257600008</v>
      </c>
      <c r="AG197" s="104">
        <f t="shared" si="1129"/>
        <v>5.6117434713599996</v>
      </c>
      <c r="AH197" s="104">
        <f t="shared" si="1129"/>
        <v>5.5175124575999996</v>
      </c>
      <c r="AI197" s="104">
        <f t="shared" si="1129"/>
        <v>4.405181415404126</v>
      </c>
      <c r="AJ197" s="104">
        <f t="shared" si="1129"/>
        <v>8.5314035935841854</v>
      </c>
      <c r="AK197" s="104">
        <f t="shared" si="1129"/>
        <v>10.623924929279999</v>
      </c>
      <c r="AL197" s="104">
        <f t="shared" si="1129"/>
        <v>10.877726021759997</v>
      </c>
      <c r="AM197" s="104">
        <f t="shared" si="1129"/>
        <v>10.613727770879999</v>
      </c>
      <c r="AN197" s="104">
        <f t="shared" si="1129"/>
        <v>3.4953036751359998</v>
      </c>
      <c r="AO197" s="104">
        <f t="shared" si="1129"/>
        <v>10.781053870079999</v>
      </c>
      <c r="AP197" s="104">
        <f t="shared" si="1129"/>
        <v>10.596438952320002</v>
      </c>
      <c r="AQ197" s="104">
        <f t="shared" si="1129"/>
        <v>6.817180260581531</v>
      </c>
      <c r="AR197" s="122">
        <f t="shared" si="1129"/>
        <v>9.8500429035310599</v>
      </c>
      <c r="AT197" s="189">
        <f t="shared" ref="AT197:AW201" si="1130">AT189</f>
        <v>0.02</v>
      </c>
      <c r="AU197" s="173">
        <f t="shared" si="1130"/>
        <v>1</v>
      </c>
      <c r="AV197" s="173">
        <f t="shared" si="1130"/>
        <v>5.7142857142857148E-2</v>
      </c>
      <c r="AW197" s="159" t="str">
        <f t="shared" si="1130"/>
        <v>US</v>
      </c>
      <c r="AX197" s="104">
        <f t="shared" ref="AX197:BM201" si="1131">H$21*$G11/1000</f>
        <v>1.8030430079999999</v>
      </c>
      <c r="AY197" s="104">
        <f t="shared" si="1131"/>
        <v>1.7798676479999995</v>
      </c>
      <c r="AZ197" s="104">
        <f t="shared" si="1131"/>
        <v>1.724246784</v>
      </c>
      <c r="BA197" s="104">
        <f t="shared" si="1131"/>
        <v>3.027860784</v>
      </c>
      <c r="BB197" s="104">
        <f t="shared" si="1131"/>
        <v>1.7288818559999999</v>
      </c>
      <c r="BC197" s="104">
        <f t="shared" si="1131"/>
        <v>1.7149766399999999</v>
      </c>
      <c r="BD197" s="104">
        <f t="shared" si="1131"/>
        <v>5.8488130282839839</v>
      </c>
      <c r="BE197" s="104">
        <f t="shared" si="1131"/>
        <v>6.3023659900976732</v>
      </c>
      <c r="BF197" s="104">
        <f t="shared" si="1131"/>
        <v>3.5133845760000009</v>
      </c>
      <c r="BG197" s="104">
        <f t="shared" si="1131"/>
        <v>3.467033856</v>
      </c>
      <c r="BH197" s="104">
        <f t="shared" si="1131"/>
        <v>3.3604271999999997</v>
      </c>
      <c r="BI197" s="104">
        <f t="shared" si="1131"/>
        <v>5.8310171399999993</v>
      </c>
      <c r="BJ197" s="104">
        <f t="shared" si="1131"/>
        <v>3.3696973440000004</v>
      </c>
      <c r="BK197" s="104">
        <f t="shared" si="1131"/>
        <v>3.3372518399999995</v>
      </c>
      <c r="BL197" s="104">
        <f t="shared" si="1131"/>
        <v>11.247920672143366</v>
      </c>
      <c r="BM197" s="122">
        <f t="shared" si="1131"/>
        <v>9.5475722870362496</v>
      </c>
      <c r="BO197" s="189">
        <f t="shared" ref="BO197:BR201" si="1132">BO189</f>
        <v>0.06</v>
      </c>
      <c r="BP197" s="173">
        <f t="shared" si="1132"/>
        <v>1</v>
      </c>
      <c r="BQ197" s="173">
        <f t="shared" si="1132"/>
        <v>0.10526315789473682</v>
      </c>
      <c r="BR197" s="159" t="str">
        <f t="shared" si="1132"/>
        <v>US</v>
      </c>
      <c r="BS197" s="104">
        <f t="shared" ref="BS197:CH201" si="1133">H$22*$G11/1000</f>
        <v>0.14313681720000002</v>
      </c>
      <c r="BT197" s="104">
        <f t="shared" si="1133"/>
        <v>0.17239570920000002</v>
      </c>
      <c r="BU197" s="104">
        <f t="shared" si="1133"/>
        <v>0.1285363404</v>
      </c>
      <c r="BV197" s="104">
        <f t="shared" si="1133"/>
        <v>0.2220706449</v>
      </c>
      <c r="BW197" s="104">
        <f t="shared" si="1133"/>
        <v>0.16251721200000002</v>
      </c>
      <c r="BX197" s="104">
        <f t="shared" si="1133"/>
        <v>0.12697200359999999</v>
      </c>
      <c r="BY197" s="104">
        <f t="shared" si="1133"/>
        <v>0.92043512245251391</v>
      </c>
      <c r="BZ197" s="104">
        <f t="shared" si="1133"/>
        <v>1.2863933913136771</v>
      </c>
      <c r="CA197" s="104">
        <f t="shared" si="1133"/>
        <v>0.27219460319999994</v>
      </c>
      <c r="CB197" s="104">
        <f t="shared" si="1133"/>
        <v>0.32790237480000001</v>
      </c>
      <c r="CC197" s="104">
        <f t="shared" si="1133"/>
        <v>0.24455798639999998</v>
      </c>
      <c r="CD197" s="104">
        <f t="shared" si="1133"/>
        <v>0.37011774150000004</v>
      </c>
      <c r="CE197" s="104">
        <f t="shared" si="1133"/>
        <v>0.30910136399999999</v>
      </c>
      <c r="CF197" s="104">
        <f t="shared" si="1133"/>
        <v>0.24142931280000005</v>
      </c>
      <c r="CG197" s="104">
        <f t="shared" si="1133"/>
        <v>1.2931821464149205</v>
      </c>
      <c r="CH197" s="122">
        <f t="shared" si="1133"/>
        <v>1.6873422458717737</v>
      </c>
      <c r="CJ197" s="222">
        <f t="shared" si="1097"/>
        <v>1.6392877202870991E-2</v>
      </c>
      <c r="CK197" s="223">
        <f t="shared" si="1097"/>
        <v>0</v>
      </c>
      <c r="CL197" s="223">
        <f t="shared" si="1097"/>
        <v>1.6392877202870991E-2</v>
      </c>
      <c r="CM197" s="159" t="str">
        <f t="shared" si="1097"/>
        <v>Poland</v>
      </c>
      <c r="CN197" s="104" t="e">
        <f t="shared" ca="1" si="1098"/>
        <v>#NAME?</v>
      </c>
      <c r="CO197" s="104" t="e">
        <f t="shared" ca="1" si="1098"/>
        <v>#NAME?</v>
      </c>
      <c r="CP197" s="104" t="e">
        <f t="shared" ca="1" si="1098"/>
        <v>#NAME?</v>
      </c>
      <c r="CQ197" s="104" t="e">
        <f t="shared" ca="1" si="1098"/>
        <v>#NAME?</v>
      </c>
      <c r="CR197" s="104" t="e">
        <f t="shared" ca="1" si="1098"/>
        <v>#NAME?</v>
      </c>
      <c r="CS197" s="104" t="e">
        <f t="shared" ca="1" si="1098"/>
        <v>#NAME?</v>
      </c>
      <c r="CT197" s="104" t="e">
        <f t="shared" ca="1" si="1098"/>
        <v>#NAME?</v>
      </c>
      <c r="CU197" s="104" t="e">
        <f t="shared" ca="1" si="1098"/>
        <v>#NAME?</v>
      </c>
      <c r="CV197" s="104" t="e">
        <f t="shared" ca="1" si="1098"/>
        <v>#NAME?</v>
      </c>
      <c r="CW197" s="104" t="e">
        <f t="shared" ca="1" si="1098"/>
        <v>#NAME?</v>
      </c>
      <c r="CX197" s="104" t="e">
        <f t="shared" ca="1" si="1098"/>
        <v>#NAME?</v>
      </c>
      <c r="CY197" s="104" t="e">
        <f t="shared" ca="1" si="1098"/>
        <v>#NAME?</v>
      </c>
      <c r="CZ197" s="104" t="e">
        <f t="shared" ca="1" si="1098"/>
        <v>#NAME?</v>
      </c>
      <c r="DA197" s="104" t="e">
        <f t="shared" ca="1" si="1098"/>
        <v>#NAME?</v>
      </c>
      <c r="DB197" s="104" t="e">
        <f t="shared" ca="1" si="1098"/>
        <v>#NAME?</v>
      </c>
      <c r="DC197" s="122" t="e">
        <f t="shared" ca="1" si="1098"/>
        <v>#NAME?</v>
      </c>
      <c r="DZ197" s="189" t="str">
        <f t="shared" si="1111"/>
        <v>-</v>
      </c>
      <c r="EA197" s="173">
        <f t="shared" si="1111"/>
        <v>1</v>
      </c>
      <c r="EB197" s="173">
        <f t="shared" si="1111"/>
        <v>0.69056662872510677</v>
      </c>
      <c r="EC197" s="159" t="str">
        <f>EC189</f>
        <v>US</v>
      </c>
      <c r="ED197" s="104">
        <f t="shared" ref="ED197:ES201" si="1134">H$33*$N11/1000</f>
        <v>2.2760827181134711</v>
      </c>
      <c r="EE197" s="104">
        <f t="shared" si="1134"/>
        <v>2.296847948470317</v>
      </c>
      <c r="EF197" s="104">
        <f t="shared" si="1134"/>
        <v>2.2152074872593062</v>
      </c>
      <c r="EG197" s="104">
        <f t="shared" si="1134"/>
        <v>0.80353589170004569</v>
      </c>
      <c r="EH197" s="104">
        <f t="shared" si="1134"/>
        <v>2.2641058013766422</v>
      </c>
      <c r="EI197" s="104">
        <f t="shared" si="1134"/>
        <v>2.1967369877798033</v>
      </c>
      <c r="EJ197" s="104">
        <f t="shared" si="1134"/>
        <v>4.179732643994952</v>
      </c>
      <c r="EK197" s="104">
        <f t="shared" si="1134"/>
        <v>6.0398758949526075</v>
      </c>
      <c r="EL197" s="104">
        <f t="shared" si="1134"/>
        <v>3.578655468327296</v>
      </c>
      <c r="EM197" s="104">
        <f t="shared" si="1134"/>
        <v>3.5838605932679748</v>
      </c>
      <c r="EN197" s="104">
        <f t="shared" si="1134"/>
        <v>3.4615554119206622</v>
      </c>
      <c r="EO197" s="104">
        <f t="shared" si="1134"/>
        <v>1.4563019532305037</v>
      </c>
      <c r="EP197" s="104">
        <f t="shared" si="1134"/>
        <v>3.5182398429057975</v>
      </c>
      <c r="EQ197" s="104">
        <f t="shared" si="1134"/>
        <v>3.4281446786371763</v>
      </c>
      <c r="ER197" s="104">
        <f t="shared" si="1134"/>
        <v>6.710515710130335</v>
      </c>
      <c r="ES197" s="122">
        <f t="shared" si="1134"/>
        <v>8.8367234742765763</v>
      </c>
      <c r="EU197" s="189" t="str">
        <f t="shared" si="1114"/>
        <v>-</v>
      </c>
      <c r="EV197" s="173">
        <f t="shared" si="1114"/>
        <v>1</v>
      </c>
      <c r="EW197" s="173">
        <f t="shared" si="1114"/>
        <v>0.90643145670817082</v>
      </c>
      <c r="EX197" s="159" t="str">
        <f>EX189</f>
        <v>US</v>
      </c>
      <c r="EY197" s="104">
        <f>H$34*$J11/1000</f>
        <v>5.4026683342707837</v>
      </c>
      <c r="EZ197" s="104">
        <f t="shared" ref="EZ197:FN201" si="1135">I$34*$J11/1000</f>
        <v>5.4104807670878872</v>
      </c>
      <c r="FA197" s="104">
        <f t="shared" si="1135"/>
        <v>5.3074563067268405</v>
      </c>
      <c r="FB197" s="104">
        <f t="shared" si="1135"/>
        <v>1.6416941974631831</v>
      </c>
      <c r="FC197" s="104">
        <f t="shared" si="1135"/>
        <v>5.3401737266935871</v>
      </c>
      <c r="FD197" s="104">
        <f t="shared" si="1135"/>
        <v>5.3093931297909736</v>
      </c>
      <c r="FE197" s="104">
        <f t="shared" si="1135"/>
        <v>6.5534598564800417</v>
      </c>
      <c r="FF197" s="104">
        <f t="shared" si="1135"/>
        <v>15.606249996937745</v>
      </c>
      <c r="FG197" s="104">
        <f t="shared" si="1135"/>
        <v>7.3734115677173406</v>
      </c>
      <c r="FH197" s="104">
        <f t="shared" si="1135"/>
        <v>7.3943174825771978</v>
      </c>
      <c r="FI197" s="104">
        <f t="shared" si="1135"/>
        <v>7.2230156607672216</v>
      </c>
      <c r="FJ197" s="104">
        <f t="shared" si="1135"/>
        <v>3.0391970764845606</v>
      </c>
      <c r="FK197" s="104">
        <f t="shared" si="1135"/>
        <v>7.2832158794156765</v>
      </c>
      <c r="FL197" s="104">
        <f t="shared" si="1135"/>
        <v>7.2167963428099773</v>
      </c>
      <c r="FM197" s="104">
        <f t="shared" si="1135"/>
        <v>9.2594591403397182</v>
      </c>
      <c r="FN197" s="122">
        <f t="shared" si="1135"/>
        <v>17.610283766816238</v>
      </c>
      <c r="GK197" s="189" t="str">
        <f t="shared" si="1117"/>
        <v>-</v>
      </c>
      <c r="GL197" s="173">
        <f t="shared" si="1117"/>
        <v>1</v>
      </c>
      <c r="GM197" s="173">
        <f t="shared" si="1117"/>
        <v>0.69056662872510677</v>
      </c>
      <c r="GN197" s="159" t="str">
        <f>GN189</f>
        <v>US</v>
      </c>
      <c r="GO197" s="104">
        <f>H$36*$N11/1000</f>
        <v>2.8936861710087824</v>
      </c>
      <c r="GP197" s="104">
        <f t="shared" ref="GP197:HD201" si="1136">I$36*$N11/1000</f>
        <v>2.9094127262860034</v>
      </c>
      <c r="GQ197" s="104">
        <f t="shared" si="1136"/>
        <v>2.8150533946226739</v>
      </c>
      <c r="GR197" s="104">
        <f t="shared" si="1136"/>
        <v>0.20457627323119154</v>
      </c>
      <c r="GS197" s="104">
        <f t="shared" si="1136"/>
        <v>2.8465065051771177</v>
      </c>
      <c r="GT197" s="104">
        <f t="shared" si="1136"/>
        <v>2.8150533946226739</v>
      </c>
      <c r="GU197" s="104">
        <f t="shared" si="1136"/>
        <v>4.220288317231895</v>
      </c>
      <c r="GV197" s="104">
        <f t="shared" si="1136"/>
        <v>4.0206002347498382</v>
      </c>
      <c r="GW197" s="104">
        <f t="shared" si="1136"/>
        <v>4.2776230354042868</v>
      </c>
      <c r="GX197" s="104">
        <f t="shared" si="1136"/>
        <v>4.2933495906815091</v>
      </c>
      <c r="GY197" s="104">
        <f t="shared" si="1136"/>
        <v>4.1832637037409564</v>
      </c>
      <c r="GZ197" s="104">
        <f t="shared" si="1136"/>
        <v>0.73062954725425555</v>
      </c>
      <c r="HA197" s="104">
        <f t="shared" si="1136"/>
        <v>4.2304433695726225</v>
      </c>
      <c r="HB197" s="104">
        <f t="shared" si="1136"/>
        <v>4.1675371484637349</v>
      </c>
      <c r="HC197" s="104">
        <f t="shared" si="1136"/>
        <v>5.9828262231932534</v>
      </c>
      <c r="HD197" s="122">
        <f t="shared" si="1136"/>
        <v>5.2737589260524391</v>
      </c>
      <c r="HF197" s="189" t="str">
        <f t="shared" si="1120"/>
        <v>-</v>
      </c>
      <c r="HG197" s="173">
        <f t="shared" si="1120"/>
        <v>1</v>
      </c>
      <c r="HH197" s="173">
        <f t="shared" si="1120"/>
        <v>0.90643145670817082</v>
      </c>
      <c r="HI197" s="159" t="str">
        <f>HI189</f>
        <v>US</v>
      </c>
      <c r="HJ197" s="104">
        <f>H$37*$J11/1000</f>
        <v>0.25702118000000002</v>
      </c>
      <c r="HK197" s="104">
        <f t="shared" ref="HK197:HY201" si="1137">I$37*$J11/1000</f>
        <v>0.25364144</v>
      </c>
      <c r="HL197" s="104">
        <f t="shared" si="1137"/>
        <v>0.26056185999999998</v>
      </c>
      <c r="HM197" s="104">
        <f t="shared" si="1137"/>
        <v>0.2373865</v>
      </c>
      <c r="HN197" s="104">
        <f t="shared" si="1137"/>
        <v>0.25702118000000002</v>
      </c>
      <c r="HO197" s="104">
        <f t="shared" si="1137"/>
        <v>0.26072279999999998</v>
      </c>
      <c r="HP197" s="104">
        <f t="shared" si="1137"/>
        <v>0.54328978191211597</v>
      </c>
      <c r="HQ197" s="104">
        <f t="shared" si="1137"/>
        <v>0.53431718182617605</v>
      </c>
      <c r="HR197" s="104">
        <f t="shared" si="1137"/>
        <v>0.42037527999999991</v>
      </c>
      <c r="HS197" s="104">
        <f t="shared" si="1137"/>
        <v>0.42021433999999991</v>
      </c>
      <c r="HT197" s="104">
        <f t="shared" si="1137"/>
        <v>0.4272957</v>
      </c>
      <c r="HU197" s="104">
        <f t="shared" si="1137"/>
        <v>0.2373865</v>
      </c>
      <c r="HV197" s="104">
        <f t="shared" si="1137"/>
        <v>0.42037527999999991</v>
      </c>
      <c r="HW197" s="104">
        <f t="shared" si="1137"/>
        <v>0.4272957</v>
      </c>
      <c r="HX197" s="104">
        <f t="shared" si="1137"/>
        <v>0.65776804652412457</v>
      </c>
      <c r="HY197" s="122">
        <f t="shared" si="1137"/>
        <v>0.62611278035075324</v>
      </c>
      <c r="IA197" s="189" t="str">
        <f t="shared" si="1123"/>
        <v>-</v>
      </c>
      <c r="IB197" s="173">
        <f t="shared" si="1123"/>
        <v>1</v>
      </c>
      <c r="IC197" s="173">
        <f t="shared" si="1123"/>
        <v>0.90643145670817082</v>
      </c>
      <c r="ID197" s="159" t="str">
        <f>ID189</f>
        <v>US</v>
      </c>
      <c r="IE197" s="104">
        <f>H$38*$J11/1000</f>
        <v>0.17928716</v>
      </c>
      <c r="IF197" s="104">
        <f t="shared" ref="IF197:IT201" si="1138">I$38*$J11/1000</f>
        <v>0.18057467999999999</v>
      </c>
      <c r="IG197" s="104">
        <f t="shared" si="1138"/>
        <v>0.17429801999999997</v>
      </c>
      <c r="IH197" s="104">
        <f t="shared" si="1138"/>
        <v>0</v>
      </c>
      <c r="II197" s="104">
        <f t="shared" si="1138"/>
        <v>0.17735588000000002</v>
      </c>
      <c r="IJ197" s="104">
        <f t="shared" si="1138"/>
        <v>0.17284955999999999</v>
      </c>
      <c r="IK197" s="104">
        <f t="shared" si="1138"/>
        <v>0.22998325999999999</v>
      </c>
      <c r="IL197" s="104">
        <f t="shared" si="1138"/>
        <v>0.25704428136870616</v>
      </c>
      <c r="IM197" s="104">
        <f t="shared" si="1138"/>
        <v>0.29806087999999997</v>
      </c>
      <c r="IN197" s="104">
        <f t="shared" si="1138"/>
        <v>0.30144061999999999</v>
      </c>
      <c r="IO197" s="104">
        <f t="shared" si="1138"/>
        <v>0.28776071999999997</v>
      </c>
      <c r="IP197" s="104">
        <f t="shared" si="1138"/>
        <v>0</v>
      </c>
      <c r="IQ197" s="104">
        <f t="shared" si="1138"/>
        <v>0.29484208000000001</v>
      </c>
      <c r="IR197" s="104">
        <f t="shared" si="1138"/>
        <v>0.2848638</v>
      </c>
      <c r="IS197" s="104">
        <f t="shared" si="1138"/>
        <v>0.40154529999999999</v>
      </c>
      <c r="IT197" s="104">
        <f t="shared" si="1138"/>
        <v>0.39523012862369061</v>
      </c>
    </row>
    <row r="198" spans="4:254" x14ac:dyDescent="0.2">
      <c r="D198" s="189">
        <f t="shared" si="1126"/>
        <v>0.42</v>
      </c>
      <c r="E198" s="173">
        <f t="shared" si="1126"/>
        <v>0</v>
      </c>
      <c r="F198" s="173">
        <f t="shared" si="1126"/>
        <v>0</v>
      </c>
      <c r="G198" s="159" t="str">
        <f t="shared" si="1126"/>
        <v>CN</v>
      </c>
      <c r="H198" s="104">
        <f t="shared" si="1127"/>
        <v>7.9320836899199998</v>
      </c>
      <c r="I198" s="104">
        <f t="shared" si="1127"/>
        <v>7.3106441366399988</v>
      </c>
      <c r="J198" s="104">
        <f t="shared" si="1127"/>
        <v>7.2782256705600004</v>
      </c>
      <c r="K198" s="104">
        <f t="shared" si="1127"/>
        <v>10.79931243261</v>
      </c>
      <c r="L198" s="104">
        <f t="shared" si="1127"/>
        <v>7.0400022825599997</v>
      </c>
      <c r="M198" s="104">
        <f t="shared" si="1127"/>
        <v>7.10750438112</v>
      </c>
      <c r="N198" s="104">
        <f t="shared" si="1127"/>
        <v>5.6812911694796711</v>
      </c>
      <c r="O198" s="104">
        <f t="shared" si="1127"/>
        <v>4.978896803880164</v>
      </c>
      <c r="P198" s="104">
        <f t="shared" si="1127"/>
        <v>15.56038862352</v>
      </c>
      <c r="Q198" s="104">
        <f t="shared" si="1127"/>
        <v>14.336154094079996</v>
      </c>
      <c r="R198" s="104">
        <f t="shared" si="1127"/>
        <v>14.279552139840003</v>
      </c>
      <c r="S198" s="104">
        <f t="shared" si="1127"/>
        <v>21.034147047549997</v>
      </c>
      <c r="T198" s="104">
        <f t="shared" si="1127"/>
        <v>13.806682094399996</v>
      </c>
      <c r="U198" s="104">
        <f t="shared" si="1127"/>
        <v>13.942559230080001</v>
      </c>
      <c r="V198" s="104">
        <f t="shared" si="1127"/>
        <v>10.48964220233397</v>
      </c>
      <c r="W198" s="122">
        <f t="shared" si="1127"/>
        <v>6.3284176829861432</v>
      </c>
      <c r="Y198" s="189">
        <f t="shared" si="1128"/>
        <v>0.65</v>
      </c>
      <c r="Z198" s="173">
        <f t="shared" si="1128"/>
        <v>0</v>
      </c>
      <c r="AA198" s="173">
        <f t="shared" si="1128"/>
        <v>0</v>
      </c>
      <c r="AB198" s="159" t="str">
        <f t="shared" si="1128"/>
        <v>CN</v>
      </c>
      <c r="AC198" s="104">
        <f t="shared" si="1129"/>
        <v>5.5346004230399997</v>
      </c>
      <c r="AD198" s="104">
        <f t="shared" si="1129"/>
        <v>5.6638262303999998</v>
      </c>
      <c r="AE198" s="104">
        <f t="shared" si="1129"/>
        <v>5.5255774828799993</v>
      </c>
      <c r="AF198" s="104">
        <f t="shared" si="1129"/>
        <v>6.5792761257600008</v>
      </c>
      <c r="AG198" s="104">
        <f t="shared" si="1129"/>
        <v>5.6117434713599996</v>
      </c>
      <c r="AH198" s="104">
        <f t="shared" si="1129"/>
        <v>5.5175124575999996</v>
      </c>
      <c r="AI198" s="104">
        <f t="shared" si="1129"/>
        <v>4.405181415404126</v>
      </c>
      <c r="AJ198" s="104">
        <f t="shared" si="1129"/>
        <v>8.5314035935841854</v>
      </c>
      <c r="AK198" s="104">
        <f t="shared" si="1129"/>
        <v>10.623924929279999</v>
      </c>
      <c r="AL198" s="104">
        <f t="shared" si="1129"/>
        <v>10.877726021759997</v>
      </c>
      <c r="AM198" s="104">
        <f t="shared" si="1129"/>
        <v>10.613727770879999</v>
      </c>
      <c r="AN198" s="104">
        <f t="shared" si="1129"/>
        <v>3.4953036751359998</v>
      </c>
      <c r="AO198" s="104">
        <f t="shared" si="1129"/>
        <v>10.781053870079999</v>
      </c>
      <c r="AP198" s="104">
        <f t="shared" si="1129"/>
        <v>10.596438952320002</v>
      </c>
      <c r="AQ198" s="104">
        <f t="shared" si="1129"/>
        <v>6.817180260581531</v>
      </c>
      <c r="AR198" s="122">
        <f t="shared" si="1129"/>
        <v>9.8500429035310599</v>
      </c>
      <c r="AT198" s="189">
        <f t="shared" si="1130"/>
        <v>0.65</v>
      </c>
      <c r="AU198" s="173">
        <f t="shared" si="1130"/>
        <v>0</v>
      </c>
      <c r="AV198" s="173">
        <f t="shared" si="1130"/>
        <v>0</v>
      </c>
      <c r="AW198" s="159" t="str">
        <f t="shared" si="1130"/>
        <v>CN</v>
      </c>
      <c r="AX198" s="104">
        <f t="shared" si="1131"/>
        <v>1.8030430079999999</v>
      </c>
      <c r="AY198" s="104">
        <f t="shared" si="1131"/>
        <v>1.7798676479999995</v>
      </c>
      <c r="AZ198" s="104">
        <f t="shared" si="1131"/>
        <v>1.724246784</v>
      </c>
      <c r="BA198" s="104">
        <f t="shared" si="1131"/>
        <v>3.027860784</v>
      </c>
      <c r="BB198" s="104">
        <f t="shared" si="1131"/>
        <v>1.7288818559999999</v>
      </c>
      <c r="BC198" s="104">
        <f t="shared" si="1131"/>
        <v>1.7149766399999999</v>
      </c>
      <c r="BD198" s="104">
        <f t="shared" si="1131"/>
        <v>5.8488130282839839</v>
      </c>
      <c r="BE198" s="104">
        <f t="shared" si="1131"/>
        <v>6.3023659900976732</v>
      </c>
      <c r="BF198" s="104">
        <f t="shared" si="1131"/>
        <v>3.5133845760000009</v>
      </c>
      <c r="BG198" s="104">
        <f t="shared" si="1131"/>
        <v>3.467033856</v>
      </c>
      <c r="BH198" s="104">
        <f t="shared" si="1131"/>
        <v>3.3604271999999997</v>
      </c>
      <c r="BI198" s="104">
        <f t="shared" si="1131"/>
        <v>5.8310171399999993</v>
      </c>
      <c r="BJ198" s="104">
        <f t="shared" si="1131"/>
        <v>3.3696973440000004</v>
      </c>
      <c r="BK198" s="104">
        <f t="shared" si="1131"/>
        <v>3.3372518399999995</v>
      </c>
      <c r="BL198" s="104">
        <f t="shared" si="1131"/>
        <v>11.247920672143366</v>
      </c>
      <c r="BM198" s="122">
        <f t="shared" si="1131"/>
        <v>9.5475722870362496</v>
      </c>
      <c r="BO198" s="189">
        <f t="shared" si="1132"/>
        <v>0.43</v>
      </c>
      <c r="BP198" s="173">
        <f t="shared" si="1132"/>
        <v>0</v>
      </c>
      <c r="BQ198" s="173">
        <f t="shared" si="1132"/>
        <v>0</v>
      </c>
      <c r="BR198" s="159" t="str">
        <f t="shared" si="1132"/>
        <v>CN</v>
      </c>
      <c r="BS198" s="104">
        <f t="shared" si="1133"/>
        <v>0.14313681720000002</v>
      </c>
      <c r="BT198" s="104">
        <f t="shared" si="1133"/>
        <v>0.17239570920000002</v>
      </c>
      <c r="BU198" s="104">
        <f t="shared" si="1133"/>
        <v>0.1285363404</v>
      </c>
      <c r="BV198" s="104">
        <f t="shared" si="1133"/>
        <v>0.2220706449</v>
      </c>
      <c r="BW198" s="104">
        <f t="shared" si="1133"/>
        <v>0.16251721200000002</v>
      </c>
      <c r="BX198" s="104">
        <f t="shared" si="1133"/>
        <v>0.12697200359999999</v>
      </c>
      <c r="BY198" s="104">
        <f t="shared" si="1133"/>
        <v>0.92043512245251391</v>
      </c>
      <c r="BZ198" s="104">
        <f t="shared" si="1133"/>
        <v>1.2863933913136771</v>
      </c>
      <c r="CA198" s="104">
        <f t="shared" si="1133"/>
        <v>0.27219460319999994</v>
      </c>
      <c r="CB198" s="104">
        <f t="shared" si="1133"/>
        <v>0.32790237480000001</v>
      </c>
      <c r="CC198" s="104">
        <f t="shared" si="1133"/>
        <v>0.24455798639999998</v>
      </c>
      <c r="CD198" s="104">
        <f t="shared" si="1133"/>
        <v>0.37011774150000004</v>
      </c>
      <c r="CE198" s="104">
        <f t="shared" si="1133"/>
        <v>0.30910136399999999</v>
      </c>
      <c r="CF198" s="104">
        <f t="shared" si="1133"/>
        <v>0.24142931280000005</v>
      </c>
      <c r="CG198" s="104">
        <f t="shared" si="1133"/>
        <v>1.2931821464149205</v>
      </c>
      <c r="CH198" s="122">
        <f t="shared" si="1133"/>
        <v>1.6873422458717737</v>
      </c>
      <c r="CJ198" s="222">
        <f t="shared" si="1097"/>
        <v>3.4729362908164099E-2</v>
      </c>
      <c r="CK198" s="223">
        <f t="shared" si="1097"/>
        <v>3.8314384006804557E-2</v>
      </c>
      <c r="CL198" s="223">
        <f t="shared" si="1097"/>
        <v>3.4729362908164099E-2</v>
      </c>
      <c r="CM198" s="159" t="str">
        <f t="shared" si="1097"/>
        <v>TN, US</v>
      </c>
      <c r="CN198" s="104">
        <f t="shared" si="1098"/>
        <v>16.759616241169155</v>
      </c>
      <c r="CO198" s="104">
        <f t="shared" si="1098"/>
        <v>16.282723691754622</v>
      </c>
      <c r="CP198" s="104">
        <f t="shared" si="1098"/>
        <v>15.966610177619714</v>
      </c>
      <c r="CQ198" s="104">
        <f t="shared" si="1098"/>
        <v>20.916621739129997</v>
      </c>
      <c r="CR198" s="104">
        <f t="shared" si="1098"/>
        <v>15.874714130820475</v>
      </c>
      <c r="CS198" s="104">
        <f t="shared" si="1098"/>
        <v>15.771444779191295</v>
      </c>
      <c r="CT198" s="104">
        <f t="shared" si="1098"/>
        <v>19.077234363409701</v>
      </c>
      <c r="CU198" s="104">
        <f t="shared" si="1098"/>
        <v>24.019649408641005</v>
      </c>
      <c r="CV198" s="104">
        <f t="shared" si="1098"/>
        <v>32.024390296379515</v>
      </c>
      <c r="CW198" s="104">
        <f t="shared" si="1098"/>
        <v>31.06873898160115</v>
      </c>
      <c r="CX198" s="104">
        <f t="shared" si="1098"/>
        <v>30.496152086025599</v>
      </c>
      <c r="CY198" s="104">
        <f t="shared" si="1098"/>
        <v>31.335215457285994</v>
      </c>
      <c r="CZ198" s="104">
        <f t="shared" si="1098"/>
        <v>30.292166921183227</v>
      </c>
      <c r="DA198" s="104">
        <f t="shared" si="1098"/>
        <v>30.101674297975485</v>
      </c>
      <c r="DB198" s="104">
        <f t="shared" si="1098"/>
        <v>33.232921164663196</v>
      </c>
      <c r="DC198" s="122">
        <f t="shared" si="1098"/>
        <v>31.011311926202143</v>
      </c>
      <c r="DZ198" s="189" t="str">
        <f t="shared" si="1111"/>
        <v>-</v>
      </c>
      <c r="EA198" s="173">
        <f t="shared" si="1111"/>
        <v>0</v>
      </c>
      <c r="EB198" s="173">
        <f t="shared" si="1111"/>
        <v>0</v>
      </c>
      <c r="EC198" s="159" t="str">
        <f>EC190</f>
        <v>CN</v>
      </c>
      <c r="ED198" s="104">
        <f t="shared" si="1134"/>
        <v>2.2760827181134711</v>
      </c>
      <c r="EE198" s="104">
        <f t="shared" si="1134"/>
        <v>2.296847948470317</v>
      </c>
      <c r="EF198" s="104">
        <f t="shared" si="1134"/>
        <v>2.2152074872593062</v>
      </c>
      <c r="EG198" s="104">
        <f t="shared" si="1134"/>
        <v>0.80353589170004569</v>
      </c>
      <c r="EH198" s="104">
        <f t="shared" si="1134"/>
        <v>2.2641058013766422</v>
      </c>
      <c r="EI198" s="104">
        <f t="shared" si="1134"/>
        <v>2.1967369877798033</v>
      </c>
      <c r="EJ198" s="104">
        <f t="shared" si="1134"/>
        <v>4.179732643994952</v>
      </c>
      <c r="EK198" s="104">
        <f t="shared" si="1134"/>
        <v>6.0398758949526075</v>
      </c>
      <c r="EL198" s="104">
        <f t="shared" si="1134"/>
        <v>3.578655468327296</v>
      </c>
      <c r="EM198" s="104">
        <f t="shared" si="1134"/>
        <v>3.5838605932679748</v>
      </c>
      <c r="EN198" s="104">
        <f t="shared" si="1134"/>
        <v>3.4615554119206622</v>
      </c>
      <c r="EO198" s="104">
        <f t="shared" si="1134"/>
        <v>1.4563019532305037</v>
      </c>
      <c r="EP198" s="104">
        <f t="shared" si="1134"/>
        <v>3.5182398429057975</v>
      </c>
      <c r="EQ198" s="104">
        <f t="shared" si="1134"/>
        <v>3.4281446786371763</v>
      </c>
      <c r="ER198" s="104">
        <f t="shared" si="1134"/>
        <v>6.710515710130335</v>
      </c>
      <c r="ES198" s="122">
        <f t="shared" si="1134"/>
        <v>8.8367234742765763</v>
      </c>
      <c r="EU198" s="189" t="str">
        <f t="shared" si="1114"/>
        <v>-</v>
      </c>
      <c r="EV198" s="173">
        <f t="shared" si="1114"/>
        <v>0</v>
      </c>
      <c r="EW198" s="173">
        <f t="shared" si="1114"/>
        <v>0</v>
      </c>
      <c r="EX198" s="159" t="str">
        <f>EX190</f>
        <v>CN</v>
      </c>
      <c r="EY198" s="104">
        <f t="shared" ref="EY198:EY201" si="1139">H$34*$J12/1000</f>
        <v>5.4026683342707837</v>
      </c>
      <c r="EZ198" s="104">
        <f t="shared" si="1135"/>
        <v>5.4104807670878872</v>
      </c>
      <c r="FA198" s="104">
        <f t="shared" si="1135"/>
        <v>5.3074563067268405</v>
      </c>
      <c r="FB198" s="104">
        <f t="shared" si="1135"/>
        <v>1.6416941974631831</v>
      </c>
      <c r="FC198" s="104">
        <f t="shared" si="1135"/>
        <v>5.3401737266935871</v>
      </c>
      <c r="FD198" s="104">
        <f t="shared" si="1135"/>
        <v>5.3093931297909736</v>
      </c>
      <c r="FE198" s="104">
        <f t="shared" si="1135"/>
        <v>6.5534598564800417</v>
      </c>
      <c r="FF198" s="104">
        <f t="shared" si="1135"/>
        <v>15.606249996937745</v>
      </c>
      <c r="FG198" s="104">
        <f t="shared" si="1135"/>
        <v>7.3734115677173406</v>
      </c>
      <c r="FH198" s="104">
        <f t="shared" si="1135"/>
        <v>7.3943174825771978</v>
      </c>
      <c r="FI198" s="104">
        <f t="shared" si="1135"/>
        <v>7.2230156607672216</v>
      </c>
      <c r="FJ198" s="104">
        <f t="shared" si="1135"/>
        <v>3.0391970764845606</v>
      </c>
      <c r="FK198" s="104">
        <f t="shared" si="1135"/>
        <v>7.2832158794156765</v>
      </c>
      <c r="FL198" s="104">
        <f t="shared" si="1135"/>
        <v>7.2167963428099773</v>
      </c>
      <c r="FM198" s="104">
        <f t="shared" si="1135"/>
        <v>9.2594591403397182</v>
      </c>
      <c r="FN198" s="122">
        <f t="shared" si="1135"/>
        <v>17.610283766816238</v>
      </c>
      <c r="GK198" s="189" t="str">
        <f t="shared" si="1117"/>
        <v>-</v>
      </c>
      <c r="GL198" s="173">
        <f t="shared" si="1117"/>
        <v>0</v>
      </c>
      <c r="GM198" s="173">
        <f t="shared" si="1117"/>
        <v>0</v>
      </c>
      <c r="GN198" s="159" t="str">
        <f>GN190</f>
        <v>CN</v>
      </c>
      <c r="GO198" s="104">
        <f t="shared" ref="GO198:GO201" si="1140">H$36*$N12/1000</f>
        <v>2.8936861710087824</v>
      </c>
      <c r="GP198" s="104">
        <f t="shared" si="1136"/>
        <v>2.9094127262860034</v>
      </c>
      <c r="GQ198" s="104">
        <f t="shared" si="1136"/>
        <v>2.8150533946226739</v>
      </c>
      <c r="GR198" s="104">
        <f t="shared" si="1136"/>
        <v>0.20457627323119154</v>
      </c>
      <c r="GS198" s="104">
        <f t="shared" si="1136"/>
        <v>2.8465065051771177</v>
      </c>
      <c r="GT198" s="104">
        <f t="shared" si="1136"/>
        <v>2.8150533946226739</v>
      </c>
      <c r="GU198" s="104">
        <f t="shared" si="1136"/>
        <v>4.220288317231895</v>
      </c>
      <c r="GV198" s="104">
        <f t="shared" si="1136"/>
        <v>4.0206002347498382</v>
      </c>
      <c r="GW198" s="104">
        <f t="shared" si="1136"/>
        <v>4.2776230354042868</v>
      </c>
      <c r="GX198" s="104">
        <f t="shared" si="1136"/>
        <v>4.2933495906815091</v>
      </c>
      <c r="GY198" s="104">
        <f t="shared" si="1136"/>
        <v>4.1832637037409564</v>
      </c>
      <c r="GZ198" s="104">
        <f t="shared" si="1136"/>
        <v>0.73062954725425555</v>
      </c>
      <c r="HA198" s="104">
        <f t="shared" si="1136"/>
        <v>4.2304433695726225</v>
      </c>
      <c r="HB198" s="104">
        <f t="shared" si="1136"/>
        <v>4.1675371484637349</v>
      </c>
      <c r="HC198" s="104">
        <f t="shared" si="1136"/>
        <v>5.9828262231932534</v>
      </c>
      <c r="HD198" s="122">
        <f t="shared" si="1136"/>
        <v>5.2737589260524391</v>
      </c>
      <c r="HF198" s="189" t="str">
        <f t="shared" si="1120"/>
        <v>-</v>
      </c>
      <c r="HG198" s="173">
        <f t="shared" si="1120"/>
        <v>0</v>
      </c>
      <c r="HH198" s="173">
        <f t="shared" si="1120"/>
        <v>0</v>
      </c>
      <c r="HI198" s="159" t="str">
        <f>HI190</f>
        <v>CN</v>
      </c>
      <c r="HJ198" s="104">
        <f t="shared" ref="HJ198:HJ201" si="1141">H$37*$J12/1000</f>
        <v>0.25702118000000002</v>
      </c>
      <c r="HK198" s="104">
        <f t="shared" si="1137"/>
        <v>0.25364144</v>
      </c>
      <c r="HL198" s="104">
        <f t="shared" si="1137"/>
        <v>0.26056185999999998</v>
      </c>
      <c r="HM198" s="104">
        <f t="shared" si="1137"/>
        <v>0.2373865</v>
      </c>
      <c r="HN198" s="104">
        <f t="shared" si="1137"/>
        <v>0.25702118000000002</v>
      </c>
      <c r="HO198" s="104">
        <f t="shared" si="1137"/>
        <v>0.26072279999999998</v>
      </c>
      <c r="HP198" s="104">
        <f t="shared" si="1137"/>
        <v>0.54328978191211597</v>
      </c>
      <c r="HQ198" s="104">
        <f t="shared" si="1137"/>
        <v>0.53431718182617605</v>
      </c>
      <c r="HR198" s="104">
        <f t="shared" si="1137"/>
        <v>0.42037527999999991</v>
      </c>
      <c r="HS198" s="104">
        <f t="shared" si="1137"/>
        <v>0.42021433999999991</v>
      </c>
      <c r="HT198" s="104">
        <f t="shared" si="1137"/>
        <v>0.4272957</v>
      </c>
      <c r="HU198" s="104">
        <f t="shared" si="1137"/>
        <v>0.2373865</v>
      </c>
      <c r="HV198" s="104">
        <f t="shared" si="1137"/>
        <v>0.42037527999999991</v>
      </c>
      <c r="HW198" s="104">
        <f t="shared" si="1137"/>
        <v>0.4272957</v>
      </c>
      <c r="HX198" s="104">
        <f t="shared" si="1137"/>
        <v>0.65776804652412457</v>
      </c>
      <c r="HY198" s="122">
        <f t="shared" si="1137"/>
        <v>0.62611278035075324</v>
      </c>
      <c r="IA198" s="189" t="str">
        <f t="shared" si="1123"/>
        <v>-</v>
      </c>
      <c r="IB198" s="173">
        <f t="shared" si="1123"/>
        <v>0</v>
      </c>
      <c r="IC198" s="173">
        <f t="shared" si="1123"/>
        <v>0</v>
      </c>
      <c r="ID198" s="159" t="str">
        <f>ID190</f>
        <v>CN</v>
      </c>
      <c r="IE198" s="104">
        <f t="shared" ref="IE198:IE201" si="1142">H$38*$J12/1000</f>
        <v>0.17928716</v>
      </c>
      <c r="IF198" s="104">
        <f t="shared" si="1138"/>
        <v>0.18057467999999999</v>
      </c>
      <c r="IG198" s="104">
        <f t="shared" si="1138"/>
        <v>0.17429801999999997</v>
      </c>
      <c r="IH198" s="104">
        <f t="shared" si="1138"/>
        <v>0</v>
      </c>
      <c r="II198" s="104">
        <f t="shared" si="1138"/>
        <v>0.17735588000000002</v>
      </c>
      <c r="IJ198" s="104">
        <f t="shared" si="1138"/>
        <v>0.17284955999999999</v>
      </c>
      <c r="IK198" s="104">
        <f t="shared" si="1138"/>
        <v>0.22998325999999999</v>
      </c>
      <c r="IL198" s="104">
        <f t="shared" si="1138"/>
        <v>0.25704428136870616</v>
      </c>
      <c r="IM198" s="104">
        <f t="shared" si="1138"/>
        <v>0.29806087999999997</v>
      </c>
      <c r="IN198" s="104">
        <f t="shared" si="1138"/>
        <v>0.30144061999999999</v>
      </c>
      <c r="IO198" s="104">
        <f t="shared" si="1138"/>
        <v>0.28776071999999997</v>
      </c>
      <c r="IP198" s="104">
        <f t="shared" si="1138"/>
        <v>0</v>
      </c>
      <c r="IQ198" s="104">
        <f t="shared" si="1138"/>
        <v>0.29484208000000001</v>
      </c>
      <c r="IR198" s="104">
        <f t="shared" si="1138"/>
        <v>0.2848638</v>
      </c>
      <c r="IS198" s="104">
        <f t="shared" si="1138"/>
        <v>0.40154529999999999</v>
      </c>
      <c r="IT198" s="104">
        <f t="shared" si="1138"/>
        <v>0.39523012862369061</v>
      </c>
    </row>
    <row r="199" spans="4:254" x14ac:dyDescent="0.2">
      <c r="D199" s="189">
        <f t="shared" si="1126"/>
        <v>0.33</v>
      </c>
      <c r="E199" s="173">
        <f t="shared" si="1126"/>
        <v>0</v>
      </c>
      <c r="F199" s="173">
        <f t="shared" si="1126"/>
        <v>0.56896551724137934</v>
      </c>
      <c r="G199" s="159" t="str">
        <f t="shared" si="1126"/>
        <v>JP</v>
      </c>
      <c r="H199" s="104">
        <f t="shared" si="1127"/>
        <v>3.9660418449599999</v>
      </c>
      <c r="I199" s="104">
        <f t="shared" si="1127"/>
        <v>3.6553220683199994</v>
      </c>
      <c r="J199" s="104">
        <f t="shared" si="1127"/>
        <v>3.6391128352800002</v>
      </c>
      <c r="K199" s="104">
        <f t="shared" si="1127"/>
        <v>5.3996562163049999</v>
      </c>
      <c r="L199" s="104">
        <f t="shared" si="1127"/>
        <v>3.5200011412799999</v>
      </c>
      <c r="M199" s="104">
        <f t="shared" si="1127"/>
        <v>3.55375219056</v>
      </c>
      <c r="N199" s="104">
        <f t="shared" si="1127"/>
        <v>2.8406455847398355</v>
      </c>
      <c r="O199" s="104">
        <f t="shared" si="1127"/>
        <v>2.489448401940082</v>
      </c>
      <c r="P199" s="104">
        <f t="shared" si="1127"/>
        <v>7.7801943117599999</v>
      </c>
      <c r="Q199" s="104">
        <f t="shared" si="1127"/>
        <v>7.1680770470399979</v>
      </c>
      <c r="R199" s="104">
        <f t="shared" si="1127"/>
        <v>7.1397760699200017</v>
      </c>
      <c r="S199" s="104">
        <f t="shared" si="1127"/>
        <v>10.517073523774998</v>
      </c>
      <c r="T199" s="104">
        <f t="shared" si="1127"/>
        <v>6.9033410471999979</v>
      </c>
      <c r="U199" s="104">
        <f t="shared" si="1127"/>
        <v>6.9712796150400003</v>
      </c>
      <c r="V199" s="104">
        <f t="shared" si="1127"/>
        <v>5.244821101166985</v>
      </c>
      <c r="W199" s="122">
        <f t="shared" si="1127"/>
        <v>3.1642088414930716</v>
      </c>
      <c r="Y199" s="189">
        <f t="shared" si="1128"/>
        <v>0.19</v>
      </c>
      <c r="Z199" s="173">
        <f t="shared" si="1128"/>
        <v>0</v>
      </c>
      <c r="AA199" s="173">
        <f t="shared" si="1128"/>
        <v>0.54285714285714282</v>
      </c>
      <c r="AB199" s="159" t="str">
        <f t="shared" si="1128"/>
        <v>JP</v>
      </c>
      <c r="AC199" s="104">
        <f t="shared" si="1129"/>
        <v>2.7673002115199998</v>
      </c>
      <c r="AD199" s="104">
        <f t="shared" si="1129"/>
        <v>2.8319131151999999</v>
      </c>
      <c r="AE199" s="104">
        <f t="shared" si="1129"/>
        <v>2.7627887414399996</v>
      </c>
      <c r="AF199" s="104">
        <f t="shared" si="1129"/>
        <v>3.2896380628800004</v>
      </c>
      <c r="AG199" s="104">
        <f t="shared" si="1129"/>
        <v>2.8058717356799998</v>
      </c>
      <c r="AH199" s="104">
        <f t="shared" si="1129"/>
        <v>2.7587562287999998</v>
      </c>
      <c r="AI199" s="104">
        <f t="shared" si="1129"/>
        <v>2.202590707702063</v>
      </c>
      <c r="AJ199" s="104">
        <f t="shared" si="1129"/>
        <v>4.2657017967920927</v>
      </c>
      <c r="AK199" s="104">
        <f t="shared" si="1129"/>
        <v>5.3119624646399997</v>
      </c>
      <c r="AL199" s="104">
        <f t="shared" si="1129"/>
        <v>5.4388630108799987</v>
      </c>
      <c r="AM199" s="104">
        <f t="shared" si="1129"/>
        <v>5.3068638854399994</v>
      </c>
      <c r="AN199" s="104">
        <f t="shared" si="1129"/>
        <v>1.7476518375679999</v>
      </c>
      <c r="AO199" s="104">
        <f t="shared" si="1129"/>
        <v>5.3905269350399996</v>
      </c>
      <c r="AP199" s="104">
        <f t="shared" si="1129"/>
        <v>5.2982194761600008</v>
      </c>
      <c r="AQ199" s="104">
        <f t="shared" si="1129"/>
        <v>3.4085901302907655</v>
      </c>
      <c r="AR199" s="122">
        <f t="shared" si="1129"/>
        <v>4.92502145176553</v>
      </c>
      <c r="AT199" s="189">
        <f t="shared" si="1130"/>
        <v>0.12</v>
      </c>
      <c r="AU199" s="173">
        <f t="shared" si="1130"/>
        <v>0</v>
      </c>
      <c r="AV199" s="173">
        <f t="shared" si="1130"/>
        <v>0.34285714285714286</v>
      </c>
      <c r="AW199" s="159" t="str">
        <f t="shared" si="1130"/>
        <v>JP</v>
      </c>
      <c r="AX199" s="104">
        <f t="shared" si="1131"/>
        <v>0.90152150399999997</v>
      </c>
      <c r="AY199" s="104">
        <f t="shared" si="1131"/>
        <v>0.88993382399999976</v>
      </c>
      <c r="AZ199" s="104">
        <f t="shared" si="1131"/>
        <v>0.86212339199999999</v>
      </c>
      <c r="BA199" s="104">
        <f t="shared" si="1131"/>
        <v>1.513930392</v>
      </c>
      <c r="BB199" s="104">
        <f t="shared" si="1131"/>
        <v>0.86444092799999994</v>
      </c>
      <c r="BC199" s="104">
        <f t="shared" si="1131"/>
        <v>0.85748831999999997</v>
      </c>
      <c r="BD199" s="104">
        <f t="shared" si="1131"/>
        <v>2.9244065141419919</v>
      </c>
      <c r="BE199" s="104">
        <f t="shared" si="1131"/>
        <v>3.1511829950488366</v>
      </c>
      <c r="BF199" s="104">
        <f t="shared" si="1131"/>
        <v>1.7566922880000004</v>
      </c>
      <c r="BG199" s="104">
        <f t="shared" si="1131"/>
        <v>1.733516928</v>
      </c>
      <c r="BH199" s="104">
        <f t="shared" si="1131"/>
        <v>1.6802135999999999</v>
      </c>
      <c r="BI199" s="104">
        <f t="shared" si="1131"/>
        <v>2.9155085699999996</v>
      </c>
      <c r="BJ199" s="104">
        <f t="shared" si="1131"/>
        <v>1.6848486720000002</v>
      </c>
      <c r="BK199" s="104">
        <f t="shared" si="1131"/>
        <v>1.6686259199999998</v>
      </c>
      <c r="BL199" s="104">
        <f t="shared" si="1131"/>
        <v>5.6239603360716828</v>
      </c>
      <c r="BM199" s="122">
        <f t="shared" si="1131"/>
        <v>4.7737861435181248</v>
      </c>
      <c r="BO199" s="189">
        <f t="shared" si="1132"/>
        <v>0.21</v>
      </c>
      <c r="BP199" s="173">
        <f t="shared" si="1132"/>
        <v>0</v>
      </c>
      <c r="BQ199" s="173">
        <f t="shared" si="1132"/>
        <v>0.36842105263157887</v>
      </c>
      <c r="BR199" s="159" t="str">
        <f t="shared" si="1132"/>
        <v>JP</v>
      </c>
      <c r="BS199" s="104">
        <f t="shared" si="1133"/>
        <v>7.1568408600000008E-2</v>
      </c>
      <c r="BT199" s="104">
        <f t="shared" si="1133"/>
        <v>8.6197854600000012E-2</v>
      </c>
      <c r="BU199" s="104">
        <f t="shared" si="1133"/>
        <v>6.4268170200000002E-2</v>
      </c>
      <c r="BV199" s="104">
        <f t="shared" si="1133"/>
        <v>0.11103532245</v>
      </c>
      <c r="BW199" s="104">
        <f t="shared" si="1133"/>
        <v>8.1258606000000011E-2</v>
      </c>
      <c r="BX199" s="104">
        <f t="shared" si="1133"/>
        <v>6.3486001799999997E-2</v>
      </c>
      <c r="BY199" s="104">
        <f t="shared" si="1133"/>
        <v>0.46021756122625695</v>
      </c>
      <c r="BZ199" s="104">
        <f t="shared" si="1133"/>
        <v>0.64319669565683857</v>
      </c>
      <c r="CA199" s="104">
        <f t="shared" si="1133"/>
        <v>0.13609730159999997</v>
      </c>
      <c r="CB199" s="104">
        <f t="shared" si="1133"/>
        <v>0.1639511874</v>
      </c>
      <c r="CC199" s="104">
        <f t="shared" si="1133"/>
        <v>0.12227899319999999</v>
      </c>
      <c r="CD199" s="104">
        <f t="shared" si="1133"/>
        <v>0.18505887075000002</v>
      </c>
      <c r="CE199" s="104">
        <f t="shared" si="1133"/>
        <v>0.15455068199999999</v>
      </c>
      <c r="CF199" s="104">
        <f t="shared" si="1133"/>
        <v>0.12071465640000002</v>
      </c>
      <c r="CG199" s="104">
        <f t="shared" si="1133"/>
        <v>0.64659107320746023</v>
      </c>
      <c r="CH199" s="122">
        <f t="shared" si="1133"/>
        <v>0.84367112293588686</v>
      </c>
      <c r="CJ199" s="222">
        <f t="shared" si="1097"/>
        <v>0.58711020187182972</v>
      </c>
      <c r="CK199" s="223">
        <f t="shared" si="1097"/>
        <v>0.64771604904798907</v>
      </c>
      <c r="CL199" s="223">
        <f t="shared" si="1097"/>
        <v>0.58711020187182972</v>
      </c>
      <c r="CM199" s="159" t="str">
        <f t="shared" si="1097"/>
        <v>NV, US</v>
      </c>
      <c r="CN199" s="104">
        <f t="shared" si="1098"/>
        <v>16.759616241169155</v>
      </c>
      <c r="CO199" s="104">
        <f t="shared" si="1098"/>
        <v>16.282723691754622</v>
      </c>
      <c r="CP199" s="104">
        <f t="shared" si="1098"/>
        <v>15.966610177619714</v>
      </c>
      <c r="CQ199" s="104">
        <f t="shared" si="1098"/>
        <v>20.916621739129997</v>
      </c>
      <c r="CR199" s="104">
        <f t="shared" si="1098"/>
        <v>15.874714130820475</v>
      </c>
      <c r="CS199" s="104">
        <f t="shared" si="1098"/>
        <v>15.771444779191295</v>
      </c>
      <c r="CT199" s="104">
        <f t="shared" si="1098"/>
        <v>19.077234363409701</v>
      </c>
      <c r="CU199" s="104">
        <f t="shared" si="1098"/>
        <v>24.019649408641005</v>
      </c>
      <c r="CV199" s="104">
        <f t="shared" si="1098"/>
        <v>32.024390296379515</v>
      </c>
      <c r="CW199" s="104">
        <f t="shared" si="1098"/>
        <v>31.06873898160115</v>
      </c>
      <c r="CX199" s="104">
        <f t="shared" si="1098"/>
        <v>30.496152086025599</v>
      </c>
      <c r="CY199" s="104">
        <f t="shared" si="1098"/>
        <v>31.335215457285994</v>
      </c>
      <c r="CZ199" s="104">
        <f t="shared" si="1098"/>
        <v>30.292166921183227</v>
      </c>
      <c r="DA199" s="104">
        <f t="shared" si="1098"/>
        <v>30.101674297975485</v>
      </c>
      <c r="DB199" s="104">
        <f t="shared" si="1098"/>
        <v>33.232921164663196</v>
      </c>
      <c r="DC199" s="122">
        <f t="shared" si="1098"/>
        <v>31.011311926202143</v>
      </c>
      <c r="DZ199" s="189" t="str">
        <f t="shared" si="1111"/>
        <v>-</v>
      </c>
      <c r="EA199" s="173">
        <f t="shared" si="1111"/>
        <v>0</v>
      </c>
      <c r="EB199" s="173">
        <f t="shared" si="1111"/>
        <v>0.21586482798306408</v>
      </c>
      <c r="EC199" s="159" t="str">
        <f>EC191</f>
        <v>JP</v>
      </c>
      <c r="ED199" s="104">
        <f t="shared" si="1134"/>
        <v>2.2760827181134711</v>
      </c>
      <c r="EE199" s="104">
        <f t="shared" si="1134"/>
        <v>2.296847948470317</v>
      </c>
      <c r="EF199" s="104">
        <f t="shared" si="1134"/>
        <v>2.2152074872593062</v>
      </c>
      <c r="EG199" s="104">
        <f t="shared" si="1134"/>
        <v>0.80353589170004569</v>
      </c>
      <c r="EH199" s="104">
        <f t="shared" si="1134"/>
        <v>2.2641058013766422</v>
      </c>
      <c r="EI199" s="104">
        <f t="shared" si="1134"/>
        <v>2.1967369877798033</v>
      </c>
      <c r="EJ199" s="104">
        <f t="shared" si="1134"/>
        <v>4.179732643994952</v>
      </c>
      <c r="EK199" s="104">
        <f t="shared" si="1134"/>
        <v>6.0398758949526075</v>
      </c>
      <c r="EL199" s="104">
        <f t="shared" si="1134"/>
        <v>3.578655468327296</v>
      </c>
      <c r="EM199" s="104">
        <f t="shared" si="1134"/>
        <v>3.5838605932679748</v>
      </c>
      <c r="EN199" s="104">
        <f t="shared" si="1134"/>
        <v>3.4615554119206622</v>
      </c>
      <c r="EO199" s="104">
        <f t="shared" si="1134"/>
        <v>1.4563019532305037</v>
      </c>
      <c r="EP199" s="104">
        <f t="shared" si="1134"/>
        <v>3.5182398429057975</v>
      </c>
      <c r="EQ199" s="104">
        <f t="shared" si="1134"/>
        <v>3.4281446786371763</v>
      </c>
      <c r="ER199" s="104">
        <f t="shared" si="1134"/>
        <v>6.710515710130335</v>
      </c>
      <c r="ES199" s="122">
        <f t="shared" si="1134"/>
        <v>8.8367234742765763</v>
      </c>
      <c r="EU199" s="189" t="str">
        <f t="shared" si="1114"/>
        <v>-</v>
      </c>
      <c r="EV199" s="173">
        <f t="shared" si="1114"/>
        <v>0</v>
      </c>
      <c r="EW199" s="173">
        <f t="shared" si="1114"/>
        <v>0</v>
      </c>
      <c r="EX199" s="159" t="str">
        <f>EX191</f>
        <v>JP</v>
      </c>
      <c r="EY199" s="104">
        <f t="shared" si="1139"/>
        <v>5.4026683342707837</v>
      </c>
      <c r="EZ199" s="104">
        <f t="shared" si="1135"/>
        <v>5.4104807670878872</v>
      </c>
      <c r="FA199" s="104">
        <f t="shared" si="1135"/>
        <v>5.3074563067268405</v>
      </c>
      <c r="FB199" s="104">
        <f t="shared" si="1135"/>
        <v>1.6416941974631831</v>
      </c>
      <c r="FC199" s="104">
        <f t="shared" si="1135"/>
        <v>5.3401737266935871</v>
      </c>
      <c r="FD199" s="104">
        <f t="shared" si="1135"/>
        <v>5.3093931297909736</v>
      </c>
      <c r="FE199" s="104">
        <f t="shared" si="1135"/>
        <v>6.5534598564800417</v>
      </c>
      <c r="FF199" s="104">
        <f t="shared" si="1135"/>
        <v>15.606249996937745</v>
      </c>
      <c r="FG199" s="104">
        <f t="shared" si="1135"/>
        <v>7.3734115677173406</v>
      </c>
      <c r="FH199" s="104">
        <f t="shared" si="1135"/>
        <v>7.3943174825771978</v>
      </c>
      <c r="FI199" s="104">
        <f t="shared" si="1135"/>
        <v>7.2230156607672216</v>
      </c>
      <c r="FJ199" s="104">
        <f t="shared" si="1135"/>
        <v>3.0391970764845606</v>
      </c>
      <c r="FK199" s="104">
        <f t="shared" si="1135"/>
        <v>7.2832158794156765</v>
      </c>
      <c r="FL199" s="104">
        <f t="shared" si="1135"/>
        <v>7.2167963428099773</v>
      </c>
      <c r="FM199" s="104">
        <f t="shared" si="1135"/>
        <v>9.2594591403397182</v>
      </c>
      <c r="FN199" s="122">
        <f t="shared" si="1135"/>
        <v>17.610283766816238</v>
      </c>
      <c r="GK199" s="189" t="str">
        <f t="shared" si="1117"/>
        <v>-</v>
      </c>
      <c r="GL199" s="173">
        <f t="shared" si="1117"/>
        <v>0</v>
      </c>
      <c r="GM199" s="173">
        <f t="shared" si="1117"/>
        <v>0.21586482798306408</v>
      </c>
      <c r="GN199" s="159" t="str">
        <f>GN191</f>
        <v>JP</v>
      </c>
      <c r="GO199" s="104">
        <f t="shared" si="1140"/>
        <v>2.8936861710087824</v>
      </c>
      <c r="GP199" s="104">
        <f t="shared" si="1136"/>
        <v>2.9094127262860034</v>
      </c>
      <c r="GQ199" s="104">
        <f t="shared" si="1136"/>
        <v>2.8150533946226739</v>
      </c>
      <c r="GR199" s="104">
        <f t="shared" si="1136"/>
        <v>0.20457627323119154</v>
      </c>
      <c r="GS199" s="104">
        <f t="shared" si="1136"/>
        <v>2.8465065051771177</v>
      </c>
      <c r="GT199" s="104">
        <f t="shared" si="1136"/>
        <v>2.8150533946226739</v>
      </c>
      <c r="GU199" s="104">
        <f t="shared" si="1136"/>
        <v>4.220288317231895</v>
      </c>
      <c r="GV199" s="104">
        <f t="shared" si="1136"/>
        <v>4.0206002347498382</v>
      </c>
      <c r="GW199" s="104">
        <f t="shared" si="1136"/>
        <v>4.2776230354042868</v>
      </c>
      <c r="GX199" s="104">
        <f t="shared" si="1136"/>
        <v>4.2933495906815091</v>
      </c>
      <c r="GY199" s="104">
        <f t="shared" si="1136"/>
        <v>4.1832637037409564</v>
      </c>
      <c r="GZ199" s="104">
        <f t="shared" si="1136"/>
        <v>0.73062954725425555</v>
      </c>
      <c r="HA199" s="104">
        <f t="shared" si="1136"/>
        <v>4.2304433695726225</v>
      </c>
      <c r="HB199" s="104">
        <f t="shared" si="1136"/>
        <v>4.1675371484637349</v>
      </c>
      <c r="HC199" s="104">
        <f t="shared" si="1136"/>
        <v>5.9828262231932534</v>
      </c>
      <c r="HD199" s="122">
        <f t="shared" si="1136"/>
        <v>5.2737589260524391</v>
      </c>
      <c r="HF199" s="189" t="str">
        <f t="shared" si="1120"/>
        <v>-</v>
      </c>
      <c r="HG199" s="173">
        <f t="shared" si="1120"/>
        <v>0</v>
      </c>
      <c r="HH199" s="173">
        <f t="shared" si="1120"/>
        <v>0</v>
      </c>
      <c r="HI199" s="159" t="str">
        <f>HI191</f>
        <v>JP</v>
      </c>
      <c r="HJ199" s="104">
        <f t="shared" si="1141"/>
        <v>0.25702118000000002</v>
      </c>
      <c r="HK199" s="104">
        <f t="shared" si="1137"/>
        <v>0.25364144</v>
      </c>
      <c r="HL199" s="104">
        <f t="shared" si="1137"/>
        <v>0.26056185999999998</v>
      </c>
      <c r="HM199" s="104">
        <f t="shared" si="1137"/>
        <v>0.2373865</v>
      </c>
      <c r="HN199" s="104">
        <f t="shared" si="1137"/>
        <v>0.25702118000000002</v>
      </c>
      <c r="HO199" s="104">
        <f t="shared" si="1137"/>
        <v>0.26072279999999998</v>
      </c>
      <c r="HP199" s="104">
        <f t="shared" si="1137"/>
        <v>0.54328978191211597</v>
      </c>
      <c r="HQ199" s="104">
        <f t="shared" si="1137"/>
        <v>0.53431718182617605</v>
      </c>
      <c r="HR199" s="104">
        <f t="shared" si="1137"/>
        <v>0.42037527999999991</v>
      </c>
      <c r="HS199" s="104">
        <f t="shared" si="1137"/>
        <v>0.42021433999999991</v>
      </c>
      <c r="HT199" s="104">
        <f t="shared" si="1137"/>
        <v>0.4272957</v>
      </c>
      <c r="HU199" s="104">
        <f t="shared" si="1137"/>
        <v>0.2373865</v>
      </c>
      <c r="HV199" s="104">
        <f t="shared" si="1137"/>
        <v>0.42037527999999991</v>
      </c>
      <c r="HW199" s="104">
        <f t="shared" si="1137"/>
        <v>0.4272957</v>
      </c>
      <c r="HX199" s="104">
        <f t="shared" si="1137"/>
        <v>0.65776804652412457</v>
      </c>
      <c r="HY199" s="122">
        <f t="shared" si="1137"/>
        <v>0.62611278035075324</v>
      </c>
      <c r="IA199" s="189" t="str">
        <f t="shared" si="1123"/>
        <v>-</v>
      </c>
      <c r="IB199" s="173">
        <f t="shared" si="1123"/>
        <v>0</v>
      </c>
      <c r="IC199" s="173">
        <f t="shared" si="1123"/>
        <v>0</v>
      </c>
      <c r="ID199" s="159" t="str">
        <f>ID191</f>
        <v>JP</v>
      </c>
      <c r="IE199" s="104">
        <f t="shared" si="1142"/>
        <v>0.17928716</v>
      </c>
      <c r="IF199" s="104">
        <f t="shared" si="1138"/>
        <v>0.18057467999999999</v>
      </c>
      <c r="IG199" s="104">
        <f t="shared" si="1138"/>
        <v>0.17429801999999997</v>
      </c>
      <c r="IH199" s="104">
        <f t="shared" si="1138"/>
        <v>0</v>
      </c>
      <c r="II199" s="104">
        <f t="shared" si="1138"/>
        <v>0.17735588000000002</v>
      </c>
      <c r="IJ199" s="104">
        <f t="shared" si="1138"/>
        <v>0.17284955999999999</v>
      </c>
      <c r="IK199" s="104">
        <f t="shared" si="1138"/>
        <v>0.22998325999999999</v>
      </c>
      <c r="IL199" s="104">
        <f t="shared" si="1138"/>
        <v>0.25704428136870616</v>
      </c>
      <c r="IM199" s="104">
        <f t="shared" si="1138"/>
        <v>0.29806087999999997</v>
      </c>
      <c r="IN199" s="104">
        <f t="shared" si="1138"/>
        <v>0.30144061999999999</v>
      </c>
      <c r="IO199" s="104">
        <f t="shared" si="1138"/>
        <v>0.28776071999999997</v>
      </c>
      <c r="IP199" s="104">
        <f t="shared" si="1138"/>
        <v>0</v>
      </c>
      <c r="IQ199" s="104">
        <f t="shared" si="1138"/>
        <v>0.29484208000000001</v>
      </c>
      <c r="IR199" s="104">
        <f t="shared" si="1138"/>
        <v>0.2848638</v>
      </c>
      <c r="IS199" s="104">
        <f t="shared" si="1138"/>
        <v>0.40154529999999999</v>
      </c>
      <c r="IT199" s="104">
        <f t="shared" si="1138"/>
        <v>0.39523012862369061</v>
      </c>
    </row>
    <row r="200" spans="4:254" x14ac:dyDescent="0.2">
      <c r="D200" s="189">
        <f t="shared" si="1126"/>
        <v>0.15</v>
      </c>
      <c r="E200" s="173">
        <f t="shared" si="1126"/>
        <v>0</v>
      </c>
      <c r="F200" s="173">
        <f t="shared" si="1126"/>
        <v>0.25862068965517243</v>
      </c>
      <c r="G200" s="159" t="str">
        <f t="shared" si="1126"/>
        <v>KR</v>
      </c>
      <c r="H200" s="104">
        <f t="shared" si="1127"/>
        <v>7.9320836899199998</v>
      </c>
      <c r="I200" s="104">
        <f t="shared" si="1127"/>
        <v>7.3106441366399988</v>
      </c>
      <c r="J200" s="104">
        <f t="shared" si="1127"/>
        <v>7.2782256705600004</v>
      </c>
      <c r="K200" s="104">
        <f t="shared" si="1127"/>
        <v>10.79931243261</v>
      </c>
      <c r="L200" s="104">
        <f t="shared" si="1127"/>
        <v>7.0400022825599997</v>
      </c>
      <c r="M200" s="104">
        <f t="shared" si="1127"/>
        <v>7.10750438112</v>
      </c>
      <c r="N200" s="104">
        <f t="shared" si="1127"/>
        <v>5.6812911694796711</v>
      </c>
      <c r="O200" s="104">
        <f t="shared" si="1127"/>
        <v>4.978896803880164</v>
      </c>
      <c r="P200" s="104">
        <f t="shared" si="1127"/>
        <v>15.56038862352</v>
      </c>
      <c r="Q200" s="104">
        <f t="shared" si="1127"/>
        <v>14.336154094079996</v>
      </c>
      <c r="R200" s="104">
        <f t="shared" si="1127"/>
        <v>14.279552139840003</v>
      </c>
      <c r="S200" s="104">
        <f t="shared" si="1127"/>
        <v>21.034147047549997</v>
      </c>
      <c r="T200" s="104">
        <f t="shared" si="1127"/>
        <v>13.806682094399996</v>
      </c>
      <c r="U200" s="104">
        <f t="shared" si="1127"/>
        <v>13.942559230080001</v>
      </c>
      <c r="V200" s="104">
        <f t="shared" si="1127"/>
        <v>10.48964220233397</v>
      </c>
      <c r="W200" s="122">
        <f t="shared" si="1127"/>
        <v>6.3284176829861432</v>
      </c>
      <c r="Y200" s="189">
        <f t="shared" si="1128"/>
        <v>0.06</v>
      </c>
      <c r="Z200" s="173">
        <f t="shared" si="1128"/>
        <v>0</v>
      </c>
      <c r="AA200" s="173">
        <f t="shared" si="1128"/>
        <v>0.1714285714285714</v>
      </c>
      <c r="AB200" s="159" t="str">
        <f t="shared" si="1128"/>
        <v>KR</v>
      </c>
      <c r="AC200" s="104">
        <f t="shared" si="1129"/>
        <v>5.5346004230399997</v>
      </c>
      <c r="AD200" s="104">
        <f t="shared" si="1129"/>
        <v>5.6638262303999998</v>
      </c>
      <c r="AE200" s="104">
        <f t="shared" si="1129"/>
        <v>5.5255774828799993</v>
      </c>
      <c r="AF200" s="104">
        <f t="shared" si="1129"/>
        <v>6.5792761257600008</v>
      </c>
      <c r="AG200" s="104">
        <f t="shared" si="1129"/>
        <v>5.6117434713599996</v>
      </c>
      <c r="AH200" s="104">
        <f t="shared" si="1129"/>
        <v>5.5175124575999996</v>
      </c>
      <c r="AI200" s="104">
        <f t="shared" si="1129"/>
        <v>4.405181415404126</v>
      </c>
      <c r="AJ200" s="104">
        <f t="shared" si="1129"/>
        <v>8.5314035935841854</v>
      </c>
      <c r="AK200" s="104">
        <f t="shared" si="1129"/>
        <v>10.623924929279999</v>
      </c>
      <c r="AL200" s="104">
        <f t="shared" si="1129"/>
        <v>10.877726021759997</v>
      </c>
      <c r="AM200" s="104">
        <f t="shared" si="1129"/>
        <v>10.613727770879999</v>
      </c>
      <c r="AN200" s="104">
        <f t="shared" si="1129"/>
        <v>3.4953036751359998</v>
      </c>
      <c r="AO200" s="104">
        <f t="shared" si="1129"/>
        <v>10.781053870079999</v>
      </c>
      <c r="AP200" s="104">
        <f t="shared" si="1129"/>
        <v>10.596438952320002</v>
      </c>
      <c r="AQ200" s="104">
        <f t="shared" si="1129"/>
        <v>6.817180260581531</v>
      </c>
      <c r="AR200" s="122">
        <f t="shared" si="1129"/>
        <v>9.8500429035310599</v>
      </c>
      <c r="AT200" s="189">
        <f t="shared" si="1130"/>
        <v>0.04</v>
      </c>
      <c r="AU200" s="173">
        <f t="shared" si="1130"/>
        <v>0</v>
      </c>
      <c r="AV200" s="173">
        <f t="shared" si="1130"/>
        <v>0.1142857142857143</v>
      </c>
      <c r="AW200" s="159" t="str">
        <f t="shared" si="1130"/>
        <v>KR</v>
      </c>
      <c r="AX200" s="104">
        <f t="shared" si="1131"/>
        <v>1.8030430079999999</v>
      </c>
      <c r="AY200" s="104">
        <f t="shared" si="1131"/>
        <v>1.7798676479999995</v>
      </c>
      <c r="AZ200" s="104">
        <f t="shared" si="1131"/>
        <v>1.724246784</v>
      </c>
      <c r="BA200" s="104">
        <f t="shared" si="1131"/>
        <v>3.027860784</v>
      </c>
      <c r="BB200" s="104">
        <f t="shared" si="1131"/>
        <v>1.7288818559999999</v>
      </c>
      <c r="BC200" s="104">
        <f t="shared" si="1131"/>
        <v>1.7149766399999999</v>
      </c>
      <c r="BD200" s="104">
        <f t="shared" si="1131"/>
        <v>5.8488130282839839</v>
      </c>
      <c r="BE200" s="104">
        <f t="shared" si="1131"/>
        <v>6.3023659900976732</v>
      </c>
      <c r="BF200" s="104">
        <f t="shared" si="1131"/>
        <v>3.5133845760000009</v>
      </c>
      <c r="BG200" s="104">
        <f t="shared" si="1131"/>
        <v>3.467033856</v>
      </c>
      <c r="BH200" s="104">
        <f t="shared" si="1131"/>
        <v>3.3604271999999997</v>
      </c>
      <c r="BI200" s="104">
        <f t="shared" si="1131"/>
        <v>5.8310171399999993</v>
      </c>
      <c r="BJ200" s="104">
        <f t="shared" si="1131"/>
        <v>3.3696973440000004</v>
      </c>
      <c r="BK200" s="104">
        <f t="shared" si="1131"/>
        <v>3.3372518399999995</v>
      </c>
      <c r="BL200" s="104">
        <f t="shared" si="1131"/>
        <v>11.247920672143366</v>
      </c>
      <c r="BM200" s="122">
        <f t="shared" si="1131"/>
        <v>9.5475722870362496</v>
      </c>
      <c r="BO200" s="189">
        <f t="shared" si="1132"/>
        <v>0.28000000000000003</v>
      </c>
      <c r="BP200" s="173">
        <f t="shared" si="1132"/>
        <v>0</v>
      </c>
      <c r="BQ200" s="173">
        <f t="shared" si="1132"/>
        <v>0.49122807017543857</v>
      </c>
      <c r="BR200" s="159" t="str">
        <f t="shared" si="1132"/>
        <v>KR</v>
      </c>
      <c r="BS200" s="104">
        <f t="shared" si="1133"/>
        <v>0.14313681720000002</v>
      </c>
      <c r="BT200" s="104">
        <f t="shared" si="1133"/>
        <v>0.17239570920000002</v>
      </c>
      <c r="BU200" s="104">
        <f t="shared" si="1133"/>
        <v>0.1285363404</v>
      </c>
      <c r="BV200" s="104">
        <f t="shared" si="1133"/>
        <v>0.2220706449</v>
      </c>
      <c r="BW200" s="104">
        <f t="shared" si="1133"/>
        <v>0.16251721200000002</v>
      </c>
      <c r="BX200" s="104">
        <f t="shared" si="1133"/>
        <v>0.12697200359999999</v>
      </c>
      <c r="BY200" s="104">
        <f t="shared" si="1133"/>
        <v>0.92043512245251391</v>
      </c>
      <c r="BZ200" s="104">
        <f t="shared" si="1133"/>
        <v>1.2863933913136771</v>
      </c>
      <c r="CA200" s="104">
        <f t="shared" si="1133"/>
        <v>0.27219460319999994</v>
      </c>
      <c r="CB200" s="104">
        <f t="shared" si="1133"/>
        <v>0.32790237480000001</v>
      </c>
      <c r="CC200" s="104">
        <f t="shared" si="1133"/>
        <v>0.24455798639999998</v>
      </c>
      <c r="CD200" s="104">
        <f t="shared" si="1133"/>
        <v>0.37011774150000004</v>
      </c>
      <c r="CE200" s="104">
        <f t="shared" si="1133"/>
        <v>0.30910136399999999</v>
      </c>
      <c r="CF200" s="104">
        <f t="shared" si="1133"/>
        <v>0.24142931280000005</v>
      </c>
      <c r="CG200" s="104">
        <f t="shared" si="1133"/>
        <v>1.2931821464149205</v>
      </c>
      <c r="CH200" s="122">
        <f t="shared" si="1133"/>
        <v>1.6873422458717737</v>
      </c>
      <c r="CJ200" s="224">
        <f t="shared" si="1097"/>
        <v>0.21586482798306408</v>
      </c>
      <c r="CK200" s="225">
        <f t="shared" si="1097"/>
        <v>0.23814798833990888</v>
      </c>
      <c r="CL200" s="225">
        <f t="shared" si="1097"/>
        <v>0.21586482798306408</v>
      </c>
      <c r="CM200" s="181" t="str">
        <f t="shared" si="1097"/>
        <v>CA, US</v>
      </c>
      <c r="CN200" s="128">
        <f t="shared" si="1098"/>
        <v>16.759616241169155</v>
      </c>
      <c r="CO200" s="128">
        <f t="shared" si="1098"/>
        <v>16.282723691754622</v>
      </c>
      <c r="CP200" s="128">
        <f t="shared" si="1098"/>
        <v>15.966610177619714</v>
      </c>
      <c r="CQ200" s="128">
        <f t="shared" si="1098"/>
        <v>20.916621739129997</v>
      </c>
      <c r="CR200" s="128">
        <f t="shared" si="1098"/>
        <v>15.874714130820475</v>
      </c>
      <c r="CS200" s="128">
        <f t="shared" si="1098"/>
        <v>15.771444779191295</v>
      </c>
      <c r="CT200" s="128">
        <f t="shared" si="1098"/>
        <v>19.077234363409701</v>
      </c>
      <c r="CU200" s="128">
        <f t="shared" si="1098"/>
        <v>24.019649408641005</v>
      </c>
      <c r="CV200" s="128">
        <f t="shared" si="1098"/>
        <v>32.024390296379515</v>
      </c>
      <c r="CW200" s="128">
        <f t="shared" si="1098"/>
        <v>31.06873898160115</v>
      </c>
      <c r="CX200" s="128">
        <f t="shared" si="1098"/>
        <v>30.496152086025599</v>
      </c>
      <c r="CY200" s="128">
        <f t="shared" si="1098"/>
        <v>31.335215457285994</v>
      </c>
      <c r="CZ200" s="128">
        <f t="shared" si="1098"/>
        <v>30.292166921183227</v>
      </c>
      <c r="DA200" s="128">
        <f t="shared" si="1098"/>
        <v>30.101674297975485</v>
      </c>
      <c r="DB200" s="128">
        <f t="shared" si="1098"/>
        <v>33.232921164663196</v>
      </c>
      <c r="DC200" s="129">
        <f t="shared" si="1098"/>
        <v>31.011311926202143</v>
      </c>
      <c r="DZ200" s="189" t="str">
        <f t="shared" si="1111"/>
        <v>-</v>
      </c>
      <c r="EA200" s="173">
        <f t="shared" si="1111"/>
        <v>0</v>
      </c>
      <c r="EB200" s="173">
        <f t="shared" si="1111"/>
        <v>2.6977917967250645E-2</v>
      </c>
      <c r="EC200" s="159" t="str">
        <f>EC192</f>
        <v>KR</v>
      </c>
      <c r="ED200" s="104">
        <f t="shared" si="1134"/>
        <v>2.2760827181134711</v>
      </c>
      <c r="EE200" s="104">
        <f t="shared" si="1134"/>
        <v>2.296847948470317</v>
      </c>
      <c r="EF200" s="104">
        <f t="shared" si="1134"/>
        <v>2.2152074872593062</v>
      </c>
      <c r="EG200" s="104">
        <f t="shared" si="1134"/>
        <v>0.80353589170004569</v>
      </c>
      <c r="EH200" s="104">
        <f t="shared" si="1134"/>
        <v>2.2641058013766422</v>
      </c>
      <c r="EI200" s="104">
        <f t="shared" si="1134"/>
        <v>2.1967369877798033</v>
      </c>
      <c r="EJ200" s="104">
        <f t="shared" si="1134"/>
        <v>4.179732643994952</v>
      </c>
      <c r="EK200" s="104">
        <f t="shared" si="1134"/>
        <v>6.0398758949526075</v>
      </c>
      <c r="EL200" s="104">
        <f t="shared" si="1134"/>
        <v>3.578655468327296</v>
      </c>
      <c r="EM200" s="104">
        <f t="shared" si="1134"/>
        <v>3.5838605932679748</v>
      </c>
      <c r="EN200" s="104">
        <f t="shared" si="1134"/>
        <v>3.4615554119206622</v>
      </c>
      <c r="EO200" s="104">
        <f t="shared" si="1134"/>
        <v>1.4563019532305037</v>
      </c>
      <c r="EP200" s="104">
        <f t="shared" si="1134"/>
        <v>3.5182398429057975</v>
      </c>
      <c r="EQ200" s="104">
        <f t="shared" si="1134"/>
        <v>3.4281446786371763</v>
      </c>
      <c r="ER200" s="104">
        <f t="shared" si="1134"/>
        <v>6.710515710130335</v>
      </c>
      <c r="ES200" s="122">
        <f t="shared" si="1134"/>
        <v>8.8367234742765763</v>
      </c>
      <c r="EU200" s="189" t="str">
        <f t="shared" si="1114"/>
        <v>-</v>
      </c>
      <c r="EV200" s="173">
        <f t="shared" si="1114"/>
        <v>0</v>
      </c>
      <c r="EW200" s="173">
        <f t="shared" si="1114"/>
        <v>1.4753449048443543E-2</v>
      </c>
      <c r="EX200" s="159" t="str">
        <f>EX192</f>
        <v>KR</v>
      </c>
      <c r="EY200" s="104">
        <f t="shared" si="1139"/>
        <v>5.4026683342707837</v>
      </c>
      <c r="EZ200" s="104">
        <f t="shared" si="1135"/>
        <v>5.4104807670878872</v>
      </c>
      <c r="FA200" s="104">
        <f t="shared" si="1135"/>
        <v>5.3074563067268405</v>
      </c>
      <c r="FB200" s="104">
        <f t="shared" si="1135"/>
        <v>1.6416941974631831</v>
      </c>
      <c r="FC200" s="104">
        <f t="shared" si="1135"/>
        <v>5.3401737266935871</v>
      </c>
      <c r="FD200" s="104">
        <f t="shared" si="1135"/>
        <v>5.3093931297909736</v>
      </c>
      <c r="FE200" s="104">
        <f t="shared" si="1135"/>
        <v>6.5534598564800417</v>
      </c>
      <c r="FF200" s="104">
        <f t="shared" si="1135"/>
        <v>15.606249996937745</v>
      </c>
      <c r="FG200" s="104">
        <f t="shared" si="1135"/>
        <v>7.3734115677173406</v>
      </c>
      <c r="FH200" s="104">
        <f t="shared" si="1135"/>
        <v>7.3943174825771978</v>
      </c>
      <c r="FI200" s="104">
        <f t="shared" si="1135"/>
        <v>7.2230156607672216</v>
      </c>
      <c r="FJ200" s="104">
        <f t="shared" si="1135"/>
        <v>3.0391970764845606</v>
      </c>
      <c r="FK200" s="104">
        <f t="shared" si="1135"/>
        <v>7.2832158794156765</v>
      </c>
      <c r="FL200" s="104">
        <f t="shared" si="1135"/>
        <v>7.2167963428099773</v>
      </c>
      <c r="FM200" s="104">
        <f t="shared" si="1135"/>
        <v>9.2594591403397182</v>
      </c>
      <c r="FN200" s="122">
        <f t="shared" si="1135"/>
        <v>17.610283766816238</v>
      </c>
      <c r="GK200" s="189" t="str">
        <f t="shared" si="1117"/>
        <v>-</v>
      </c>
      <c r="GL200" s="173">
        <f t="shared" si="1117"/>
        <v>0</v>
      </c>
      <c r="GM200" s="173">
        <f t="shared" si="1117"/>
        <v>2.6977917967250645E-2</v>
      </c>
      <c r="GN200" s="159" t="str">
        <f>GN192</f>
        <v>KR</v>
      </c>
      <c r="GO200" s="104">
        <f t="shared" si="1140"/>
        <v>2.8936861710087824</v>
      </c>
      <c r="GP200" s="104">
        <f t="shared" si="1136"/>
        <v>2.9094127262860034</v>
      </c>
      <c r="GQ200" s="104">
        <f t="shared" si="1136"/>
        <v>2.8150533946226739</v>
      </c>
      <c r="GR200" s="104">
        <f t="shared" si="1136"/>
        <v>0.20457627323119154</v>
      </c>
      <c r="GS200" s="104">
        <f t="shared" si="1136"/>
        <v>2.8465065051771177</v>
      </c>
      <c r="GT200" s="104">
        <f t="shared" si="1136"/>
        <v>2.8150533946226739</v>
      </c>
      <c r="GU200" s="104">
        <f t="shared" si="1136"/>
        <v>4.220288317231895</v>
      </c>
      <c r="GV200" s="104">
        <f t="shared" si="1136"/>
        <v>4.0206002347498382</v>
      </c>
      <c r="GW200" s="104">
        <f t="shared" si="1136"/>
        <v>4.2776230354042868</v>
      </c>
      <c r="GX200" s="104">
        <f t="shared" si="1136"/>
        <v>4.2933495906815091</v>
      </c>
      <c r="GY200" s="104">
        <f t="shared" si="1136"/>
        <v>4.1832637037409564</v>
      </c>
      <c r="GZ200" s="104">
        <f t="shared" si="1136"/>
        <v>0.73062954725425555</v>
      </c>
      <c r="HA200" s="104">
        <f t="shared" si="1136"/>
        <v>4.2304433695726225</v>
      </c>
      <c r="HB200" s="104">
        <f t="shared" si="1136"/>
        <v>4.1675371484637349</v>
      </c>
      <c r="HC200" s="104">
        <f t="shared" si="1136"/>
        <v>5.9828262231932534</v>
      </c>
      <c r="HD200" s="122">
        <f t="shared" si="1136"/>
        <v>5.2737589260524391</v>
      </c>
      <c r="HF200" s="189" t="str">
        <f t="shared" si="1120"/>
        <v>-</v>
      </c>
      <c r="HG200" s="173">
        <f t="shared" si="1120"/>
        <v>0</v>
      </c>
      <c r="HH200" s="173">
        <f t="shared" si="1120"/>
        <v>1.4753449048443543E-2</v>
      </c>
      <c r="HI200" s="159" t="str">
        <f>HI192</f>
        <v>KR</v>
      </c>
      <c r="HJ200" s="104">
        <f t="shared" si="1141"/>
        <v>0.25702118000000002</v>
      </c>
      <c r="HK200" s="104">
        <f t="shared" si="1137"/>
        <v>0.25364144</v>
      </c>
      <c r="HL200" s="104">
        <f t="shared" si="1137"/>
        <v>0.26056185999999998</v>
      </c>
      <c r="HM200" s="104">
        <f t="shared" si="1137"/>
        <v>0.2373865</v>
      </c>
      <c r="HN200" s="104">
        <f t="shared" si="1137"/>
        <v>0.25702118000000002</v>
      </c>
      <c r="HO200" s="104">
        <f t="shared" si="1137"/>
        <v>0.26072279999999998</v>
      </c>
      <c r="HP200" s="104">
        <f t="shared" si="1137"/>
        <v>0.54328978191211597</v>
      </c>
      <c r="HQ200" s="104">
        <f t="shared" si="1137"/>
        <v>0.53431718182617605</v>
      </c>
      <c r="HR200" s="104">
        <f t="shared" si="1137"/>
        <v>0.42037527999999991</v>
      </c>
      <c r="HS200" s="104">
        <f t="shared" si="1137"/>
        <v>0.42021433999999991</v>
      </c>
      <c r="HT200" s="104">
        <f t="shared" si="1137"/>
        <v>0.4272957</v>
      </c>
      <c r="HU200" s="104">
        <f t="shared" si="1137"/>
        <v>0.2373865</v>
      </c>
      <c r="HV200" s="104">
        <f t="shared" si="1137"/>
        <v>0.42037527999999991</v>
      </c>
      <c r="HW200" s="104">
        <f t="shared" si="1137"/>
        <v>0.4272957</v>
      </c>
      <c r="HX200" s="104">
        <f t="shared" si="1137"/>
        <v>0.65776804652412457</v>
      </c>
      <c r="HY200" s="122">
        <f t="shared" si="1137"/>
        <v>0.62611278035075324</v>
      </c>
      <c r="IA200" s="189" t="str">
        <f t="shared" si="1123"/>
        <v>-</v>
      </c>
      <c r="IB200" s="173">
        <f t="shared" si="1123"/>
        <v>0</v>
      </c>
      <c r="IC200" s="173">
        <f t="shared" si="1123"/>
        <v>1.4753449048443543E-2</v>
      </c>
      <c r="ID200" s="159" t="str">
        <f>ID192</f>
        <v>KR</v>
      </c>
      <c r="IE200" s="104">
        <f t="shared" si="1142"/>
        <v>0.17928716</v>
      </c>
      <c r="IF200" s="104">
        <f t="shared" si="1138"/>
        <v>0.18057467999999999</v>
      </c>
      <c r="IG200" s="104">
        <f t="shared" si="1138"/>
        <v>0.17429801999999997</v>
      </c>
      <c r="IH200" s="104">
        <f t="shared" si="1138"/>
        <v>0</v>
      </c>
      <c r="II200" s="104">
        <f t="shared" si="1138"/>
        <v>0.17735588000000002</v>
      </c>
      <c r="IJ200" s="104">
        <f t="shared" si="1138"/>
        <v>0.17284955999999999</v>
      </c>
      <c r="IK200" s="104">
        <f t="shared" si="1138"/>
        <v>0.22998325999999999</v>
      </c>
      <c r="IL200" s="104">
        <f t="shared" si="1138"/>
        <v>0.25704428136870616</v>
      </c>
      <c r="IM200" s="104">
        <f t="shared" si="1138"/>
        <v>0.29806087999999997</v>
      </c>
      <c r="IN200" s="104">
        <f t="shared" si="1138"/>
        <v>0.30144061999999999</v>
      </c>
      <c r="IO200" s="104">
        <f t="shared" si="1138"/>
        <v>0.28776071999999997</v>
      </c>
      <c r="IP200" s="104">
        <f t="shared" si="1138"/>
        <v>0</v>
      </c>
      <c r="IQ200" s="104">
        <f t="shared" si="1138"/>
        <v>0.29484208000000001</v>
      </c>
      <c r="IR200" s="104">
        <f t="shared" si="1138"/>
        <v>0.2848638</v>
      </c>
      <c r="IS200" s="104">
        <f t="shared" si="1138"/>
        <v>0.40154529999999999</v>
      </c>
      <c r="IT200" s="104">
        <f t="shared" si="1138"/>
        <v>0.39523012862369061</v>
      </c>
    </row>
    <row r="201" spans="4:254" x14ac:dyDescent="0.2">
      <c r="D201" s="190">
        <f t="shared" si="1126"/>
        <v>0.1</v>
      </c>
      <c r="E201" s="183">
        <f t="shared" si="1126"/>
        <v>0</v>
      </c>
      <c r="F201" s="183">
        <f t="shared" si="1126"/>
        <v>0.17241379310344829</v>
      </c>
      <c r="G201" s="181" t="str">
        <f t="shared" si="1126"/>
        <v>RER</v>
      </c>
      <c r="H201" s="128">
        <f t="shared" si="1127"/>
        <v>7.9320836899199998</v>
      </c>
      <c r="I201" s="128">
        <f t="shared" si="1127"/>
        <v>7.3106441366399988</v>
      </c>
      <c r="J201" s="128">
        <f t="shared" si="1127"/>
        <v>7.2782256705600004</v>
      </c>
      <c r="K201" s="128">
        <f t="shared" si="1127"/>
        <v>10.79931243261</v>
      </c>
      <c r="L201" s="128">
        <f t="shared" si="1127"/>
        <v>7.0400022825599997</v>
      </c>
      <c r="M201" s="128">
        <f t="shared" si="1127"/>
        <v>7.10750438112</v>
      </c>
      <c r="N201" s="128">
        <f t="shared" si="1127"/>
        <v>5.6812911694796711</v>
      </c>
      <c r="O201" s="128">
        <f t="shared" si="1127"/>
        <v>4.978896803880164</v>
      </c>
      <c r="P201" s="128">
        <f t="shared" si="1127"/>
        <v>15.56038862352</v>
      </c>
      <c r="Q201" s="128">
        <f t="shared" si="1127"/>
        <v>14.336154094079996</v>
      </c>
      <c r="R201" s="128">
        <f t="shared" si="1127"/>
        <v>14.279552139840003</v>
      </c>
      <c r="S201" s="128">
        <f t="shared" si="1127"/>
        <v>21.034147047549997</v>
      </c>
      <c r="T201" s="128">
        <f t="shared" si="1127"/>
        <v>13.806682094399996</v>
      </c>
      <c r="U201" s="128">
        <f t="shared" si="1127"/>
        <v>13.942559230080001</v>
      </c>
      <c r="V201" s="128">
        <f t="shared" si="1127"/>
        <v>10.48964220233397</v>
      </c>
      <c r="W201" s="129">
        <f t="shared" si="1127"/>
        <v>6.3284176829861432</v>
      </c>
      <c r="Y201" s="190">
        <f t="shared" si="1128"/>
        <v>0</v>
      </c>
      <c r="Z201" s="183">
        <f t="shared" si="1128"/>
        <v>0</v>
      </c>
      <c r="AA201" s="183">
        <f t="shared" si="1128"/>
        <v>0</v>
      </c>
      <c r="AB201" s="181" t="str">
        <f t="shared" si="1128"/>
        <v>RER</v>
      </c>
      <c r="AC201" s="128">
        <f t="shared" si="1129"/>
        <v>5.5346004230399997</v>
      </c>
      <c r="AD201" s="128">
        <f t="shared" si="1129"/>
        <v>5.6638262303999998</v>
      </c>
      <c r="AE201" s="128">
        <f t="shared" si="1129"/>
        <v>5.5255774828799993</v>
      </c>
      <c r="AF201" s="128">
        <f t="shared" si="1129"/>
        <v>6.5792761257600008</v>
      </c>
      <c r="AG201" s="128">
        <f t="shared" si="1129"/>
        <v>5.6117434713599996</v>
      </c>
      <c r="AH201" s="128">
        <f t="shared" si="1129"/>
        <v>5.5175124575999996</v>
      </c>
      <c r="AI201" s="128">
        <f t="shared" si="1129"/>
        <v>4.405181415404126</v>
      </c>
      <c r="AJ201" s="128">
        <f t="shared" si="1129"/>
        <v>8.5314035935841854</v>
      </c>
      <c r="AK201" s="128">
        <f t="shared" si="1129"/>
        <v>10.623924929279999</v>
      </c>
      <c r="AL201" s="128">
        <f t="shared" si="1129"/>
        <v>10.877726021759997</v>
      </c>
      <c r="AM201" s="128">
        <f t="shared" si="1129"/>
        <v>10.613727770879999</v>
      </c>
      <c r="AN201" s="128">
        <f t="shared" si="1129"/>
        <v>3.4953036751359998</v>
      </c>
      <c r="AO201" s="128">
        <f t="shared" si="1129"/>
        <v>10.781053870079999</v>
      </c>
      <c r="AP201" s="128">
        <f t="shared" si="1129"/>
        <v>10.596438952320002</v>
      </c>
      <c r="AQ201" s="128">
        <f t="shared" si="1129"/>
        <v>6.817180260581531</v>
      </c>
      <c r="AR201" s="129">
        <f t="shared" si="1129"/>
        <v>9.8500429035310599</v>
      </c>
      <c r="AT201" s="190">
        <f t="shared" si="1130"/>
        <v>0.17</v>
      </c>
      <c r="AU201" s="183">
        <f t="shared" si="1130"/>
        <v>0</v>
      </c>
      <c r="AV201" s="183">
        <f t="shared" si="1130"/>
        <v>0.48571428571428577</v>
      </c>
      <c r="AW201" s="181" t="str">
        <f t="shared" si="1130"/>
        <v>RER</v>
      </c>
      <c r="AX201" s="128">
        <f t="shared" si="1131"/>
        <v>1.8030430079999999</v>
      </c>
      <c r="AY201" s="128">
        <f t="shared" si="1131"/>
        <v>1.7798676479999995</v>
      </c>
      <c r="AZ201" s="128">
        <f t="shared" si="1131"/>
        <v>1.724246784</v>
      </c>
      <c r="BA201" s="128">
        <f t="shared" si="1131"/>
        <v>3.027860784</v>
      </c>
      <c r="BB201" s="128">
        <f t="shared" si="1131"/>
        <v>1.7288818559999999</v>
      </c>
      <c r="BC201" s="128">
        <f t="shared" si="1131"/>
        <v>1.7149766399999999</v>
      </c>
      <c r="BD201" s="128">
        <f t="shared" si="1131"/>
        <v>5.8488130282839839</v>
      </c>
      <c r="BE201" s="128">
        <f t="shared" si="1131"/>
        <v>6.3023659900976732</v>
      </c>
      <c r="BF201" s="128">
        <f t="shared" si="1131"/>
        <v>3.5133845760000009</v>
      </c>
      <c r="BG201" s="128">
        <f t="shared" si="1131"/>
        <v>3.467033856</v>
      </c>
      <c r="BH201" s="128">
        <f t="shared" si="1131"/>
        <v>3.3604271999999997</v>
      </c>
      <c r="BI201" s="128">
        <f t="shared" si="1131"/>
        <v>5.8310171399999993</v>
      </c>
      <c r="BJ201" s="128">
        <f t="shared" si="1131"/>
        <v>3.3696973440000004</v>
      </c>
      <c r="BK201" s="128">
        <f t="shared" si="1131"/>
        <v>3.3372518399999995</v>
      </c>
      <c r="BL201" s="128">
        <f t="shared" si="1131"/>
        <v>11.247920672143366</v>
      </c>
      <c r="BM201" s="129">
        <f t="shared" si="1131"/>
        <v>9.5475722870362496</v>
      </c>
      <c r="BO201" s="190">
        <f t="shared" si="1132"/>
        <v>0.02</v>
      </c>
      <c r="BP201" s="183">
        <f t="shared" si="1132"/>
        <v>0</v>
      </c>
      <c r="BQ201" s="183">
        <f t="shared" si="1132"/>
        <v>3.5087719298245612E-2</v>
      </c>
      <c r="BR201" s="181" t="str">
        <f t="shared" si="1132"/>
        <v>RER</v>
      </c>
      <c r="BS201" s="128">
        <f t="shared" si="1133"/>
        <v>0.14313681720000002</v>
      </c>
      <c r="BT201" s="128">
        <f t="shared" si="1133"/>
        <v>0.17239570920000002</v>
      </c>
      <c r="BU201" s="128">
        <f t="shared" si="1133"/>
        <v>0.1285363404</v>
      </c>
      <c r="BV201" s="128">
        <f t="shared" si="1133"/>
        <v>0.2220706449</v>
      </c>
      <c r="BW201" s="128">
        <f t="shared" si="1133"/>
        <v>0.16251721200000002</v>
      </c>
      <c r="BX201" s="128">
        <f t="shared" si="1133"/>
        <v>0.12697200359999999</v>
      </c>
      <c r="BY201" s="128">
        <f t="shared" si="1133"/>
        <v>0.92043512245251391</v>
      </c>
      <c r="BZ201" s="128">
        <f t="shared" si="1133"/>
        <v>1.2863933913136771</v>
      </c>
      <c r="CA201" s="128">
        <f t="shared" si="1133"/>
        <v>0.27219460319999994</v>
      </c>
      <c r="CB201" s="128">
        <f t="shared" si="1133"/>
        <v>0.32790237480000001</v>
      </c>
      <c r="CC201" s="128">
        <f t="shared" si="1133"/>
        <v>0.24455798639999998</v>
      </c>
      <c r="CD201" s="128">
        <f t="shared" si="1133"/>
        <v>0.37011774150000004</v>
      </c>
      <c r="CE201" s="128">
        <f t="shared" si="1133"/>
        <v>0.30910136399999999</v>
      </c>
      <c r="CF201" s="128">
        <f t="shared" si="1133"/>
        <v>0.24142931280000005</v>
      </c>
      <c r="CG201" s="128">
        <f t="shared" si="1133"/>
        <v>1.2931821464149205</v>
      </c>
      <c r="CH201" s="129">
        <f t="shared" si="1133"/>
        <v>1.6873422458717737</v>
      </c>
      <c r="CJ201" s="204"/>
      <c r="CK201" s="209"/>
      <c r="CL201" s="209"/>
      <c r="CM201" s="221"/>
      <c r="CN201" s="161" t="str">
        <f>CN123</f>
        <v>Korea</v>
      </c>
      <c r="CO201" s="161"/>
      <c r="CP201" s="161"/>
      <c r="CQ201" s="161"/>
      <c r="CR201" s="161"/>
      <c r="CS201" s="161"/>
      <c r="CT201" s="161"/>
      <c r="CU201" s="161"/>
      <c r="CV201" s="161"/>
      <c r="CW201" s="161"/>
      <c r="CX201" s="161"/>
      <c r="CY201" s="161"/>
      <c r="CZ201" s="161"/>
      <c r="DA201" s="161"/>
      <c r="DB201" s="161"/>
      <c r="DC201" s="162"/>
      <c r="DZ201" s="190" t="str">
        <f t="shared" si="1111"/>
        <v>-</v>
      </c>
      <c r="EA201" s="183">
        <f t="shared" si="1111"/>
        <v>0</v>
      </c>
      <c r="EB201" s="183">
        <f t="shared" si="1111"/>
        <v>6.6590625324578406E-2</v>
      </c>
      <c r="EC201" s="181" t="str">
        <f>EC193</f>
        <v>RER</v>
      </c>
      <c r="ED201" s="128">
        <f t="shared" si="1134"/>
        <v>2.2760827181134711</v>
      </c>
      <c r="EE201" s="128">
        <f t="shared" si="1134"/>
        <v>2.296847948470317</v>
      </c>
      <c r="EF201" s="128">
        <f t="shared" si="1134"/>
        <v>2.2152074872593062</v>
      </c>
      <c r="EG201" s="128">
        <f t="shared" si="1134"/>
        <v>0.80353589170004569</v>
      </c>
      <c r="EH201" s="128">
        <f t="shared" si="1134"/>
        <v>2.2641058013766422</v>
      </c>
      <c r="EI201" s="128">
        <f t="shared" si="1134"/>
        <v>2.1967369877798033</v>
      </c>
      <c r="EJ201" s="128">
        <f t="shared" si="1134"/>
        <v>4.179732643994952</v>
      </c>
      <c r="EK201" s="128">
        <f t="shared" si="1134"/>
        <v>6.0398758949526075</v>
      </c>
      <c r="EL201" s="128">
        <f t="shared" si="1134"/>
        <v>3.578655468327296</v>
      </c>
      <c r="EM201" s="128">
        <f t="shared" si="1134"/>
        <v>3.5838605932679748</v>
      </c>
      <c r="EN201" s="128">
        <f t="shared" si="1134"/>
        <v>3.4615554119206622</v>
      </c>
      <c r="EO201" s="128">
        <f t="shared" si="1134"/>
        <v>1.4563019532305037</v>
      </c>
      <c r="EP201" s="128">
        <f t="shared" si="1134"/>
        <v>3.5182398429057975</v>
      </c>
      <c r="EQ201" s="128">
        <f t="shared" si="1134"/>
        <v>3.4281446786371763</v>
      </c>
      <c r="ER201" s="128">
        <f t="shared" si="1134"/>
        <v>6.710515710130335</v>
      </c>
      <c r="ES201" s="129">
        <f t="shared" si="1134"/>
        <v>8.8367234742765763</v>
      </c>
      <c r="EU201" s="190" t="str">
        <f t="shared" si="1114"/>
        <v>-</v>
      </c>
      <c r="EV201" s="183">
        <f t="shared" si="1114"/>
        <v>0</v>
      </c>
      <c r="EW201" s="183">
        <f t="shared" si="1114"/>
        <v>7.8815094243385508E-2</v>
      </c>
      <c r="EX201" s="181" t="str">
        <f>EX193</f>
        <v>RER</v>
      </c>
      <c r="EY201" s="128">
        <f t="shared" si="1139"/>
        <v>5.4026683342707837</v>
      </c>
      <c r="EZ201" s="128">
        <f t="shared" si="1135"/>
        <v>5.4104807670878872</v>
      </c>
      <c r="FA201" s="128">
        <f t="shared" si="1135"/>
        <v>5.3074563067268405</v>
      </c>
      <c r="FB201" s="128">
        <f t="shared" si="1135"/>
        <v>1.6416941974631831</v>
      </c>
      <c r="FC201" s="128">
        <f t="shared" si="1135"/>
        <v>5.3401737266935871</v>
      </c>
      <c r="FD201" s="128">
        <f t="shared" si="1135"/>
        <v>5.3093931297909736</v>
      </c>
      <c r="FE201" s="128">
        <f t="shared" si="1135"/>
        <v>6.5534598564800417</v>
      </c>
      <c r="FF201" s="128">
        <f t="shared" si="1135"/>
        <v>15.606249996937745</v>
      </c>
      <c r="FG201" s="128">
        <f t="shared" si="1135"/>
        <v>7.3734115677173406</v>
      </c>
      <c r="FH201" s="128">
        <f t="shared" si="1135"/>
        <v>7.3943174825771978</v>
      </c>
      <c r="FI201" s="128">
        <f t="shared" si="1135"/>
        <v>7.2230156607672216</v>
      </c>
      <c r="FJ201" s="128">
        <f t="shared" si="1135"/>
        <v>3.0391970764845606</v>
      </c>
      <c r="FK201" s="128">
        <f t="shared" si="1135"/>
        <v>7.2832158794156765</v>
      </c>
      <c r="FL201" s="128">
        <f t="shared" si="1135"/>
        <v>7.2167963428099773</v>
      </c>
      <c r="FM201" s="128">
        <f t="shared" si="1135"/>
        <v>9.2594591403397182</v>
      </c>
      <c r="FN201" s="129">
        <f t="shared" si="1135"/>
        <v>17.610283766816238</v>
      </c>
      <c r="GK201" s="190" t="str">
        <f t="shared" si="1117"/>
        <v>-</v>
      </c>
      <c r="GL201" s="183">
        <f t="shared" si="1117"/>
        <v>0</v>
      </c>
      <c r="GM201" s="183">
        <f t="shared" si="1117"/>
        <v>6.6590625324578406E-2</v>
      </c>
      <c r="GN201" s="181" t="str">
        <f>GN193</f>
        <v>RER</v>
      </c>
      <c r="GO201" s="128">
        <f t="shared" si="1140"/>
        <v>2.8936861710087824</v>
      </c>
      <c r="GP201" s="128">
        <f t="shared" si="1136"/>
        <v>2.9094127262860034</v>
      </c>
      <c r="GQ201" s="128">
        <f t="shared" si="1136"/>
        <v>2.8150533946226739</v>
      </c>
      <c r="GR201" s="128">
        <f t="shared" si="1136"/>
        <v>0.20457627323119154</v>
      </c>
      <c r="GS201" s="128">
        <f t="shared" si="1136"/>
        <v>2.8465065051771177</v>
      </c>
      <c r="GT201" s="128">
        <f t="shared" si="1136"/>
        <v>2.8150533946226739</v>
      </c>
      <c r="GU201" s="128">
        <f t="shared" si="1136"/>
        <v>4.220288317231895</v>
      </c>
      <c r="GV201" s="128">
        <f t="shared" si="1136"/>
        <v>4.0206002347498382</v>
      </c>
      <c r="GW201" s="128">
        <f t="shared" si="1136"/>
        <v>4.2776230354042868</v>
      </c>
      <c r="GX201" s="128">
        <f t="shared" si="1136"/>
        <v>4.2933495906815091</v>
      </c>
      <c r="GY201" s="128">
        <f t="shared" si="1136"/>
        <v>4.1832637037409564</v>
      </c>
      <c r="GZ201" s="128">
        <f t="shared" si="1136"/>
        <v>0.73062954725425555</v>
      </c>
      <c r="HA201" s="128">
        <f t="shared" si="1136"/>
        <v>4.2304433695726225</v>
      </c>
      <c r="HB201" s="128">
        <f t="shared" si="1136"/>
        <v>4.1675371484637349</v>
      </c>
      <c r="HC201" s="128">
        <f t="shared" si="1136"/>
        <v>5.9828262231932534</v>
      </c>
      <c r="HD201" s="129">
        <f t="shared" si="1136"/>
        <v>5.2737589260524391</v>
      </c>
      <c r="HF201" s="190" t="str">
        <f t="shared" si="1120"/>
        <v>-</v>
      </c>
      <c r="HG201" s="183">
        <f t="shared" si="1120"/>
        <v>0</v>
      </c>
      <c r="HH201" s="183">
        <f t="shared" si="1120"/>
        <v>7.8815094243385508E-2</v>
      </c>
      <c r="HI201" s="181" t="str">
        <f>HI193</f>
        <v>RER</v>
      </c>
      <c r="HJ201" s="128">
        <f t="shared" si="1141"/>
        <v>0.25702118000000002</v>
      </c>
      <c r="HK201" s="128">
        <f t="shared" si="1137"/>
        <v>0.25364144</v>
      </c>
      <c r="HL201" s="128">
        <f t="shared" si="1137"/>
        <v>0.26056185999999998</v>
      </c>
      <c r="HM201" s="128">
        <f t="shared" si="1137"/>
        <v>0.2373865</v>
      </c>
      <c r="HN201" s="128">
        <f t="shared" si="1137"/>
        <v>0.25702118000000002</v>
      </c>
      <c r="HO201" s="128">
        <f t="shared" si="1137"/>
        <v>0.26072279999999998</v>
      </c>
      <c r="HP201" s="128">
        <f t="shared" si="1137"/>
        <v>0.54328978191211597</v>
      </c>
      <c r="HQ201" s="128">
        <f t="shared" si="1137"/>
        <v>0.53431718182617605</v>
      </c>
      <c r="HR201" s="128">
        <f t="shared" si="1137"/>
        <v>0.42037527999999991</v>
      </c>
      <c r="HS201" s="128">
        <f t="shared" si="1137"/>
        <v>0.42021433999999991</v>
      </c>
      <c r="HT201" s="128">
        <f t="shared" si="1137"/>
        <v>0.4272957</v>
      </c>
      <c r="HU201" s="128">
        <f t="shared" si="1137"/>
        <v>0.2373865</v>
      </c>
      <c r="HV201" s="128">
        <f t="shared" si="1137"/>
        <v>0.42037527999999991</v>
      </c>
      <c r="HW201" s="128">
        <f t="shared" si="1137"/>
        <v>0.4272957</v>
      </c>
      <c r="HX201" s="128">
        <f t="shared" si="1137"/>
        <v>0.65776804652412457</v>
      </c>
      <c r="HY201" s="129">
        <f t="shared" si="1137"/>
        <v>0.62611278035075324</v>
      </c>
      <c r="IA201" s="190" t="str">
        <f t="shared" si="1123"/>
        <v>-</v>
      </c>
      <c r="IB201" s="183">
        <f t="shared" si="1123"/>
        <v>0</v>
      </c>
      <c r="IC201" s="183">
        <f t="shared" si="1123"/>
        <v>7.8815094243385508E-2</v>
      </c>
      <c r="ID201" s="181" t="str">
        <f>ID193</f>
        <v>RER</v>
      </c>
      <c r="IE201" s="104">
        <f t="shared" si="1142"/>
        <v>0.17928716</v>
      </c>
      <c r="IF201" s="104">
        <f t="shared" si="1138"/>
        <v>0.18057467999999999</v>
      </c>
      <c r="IG201" s="104">
        <f t="shared" si="1138"/>
        <v>0.17429801999999997</v>
      </c>
      <c r="IH201" s="104">
        <f t="shared" si="1138"/>
        <v>0</v>
      </c>
      <c r="II201" s="104">
        <f t="shared" si="1138"/>
        <v>0.17735588000000002</v>
      </c>
      <c r="IJ201" s="104">
        <f t="shared" si="1138"/>
        <v>0.17284955999999999</v>
      </c>
      <c r="IK201" s="104">
        <f t="shared" si="1138"/>
        <v>0.22998325999999999</v>
      </c>
      <c r="IL201" s="104">
        <f t="shared" si="1138"/>
        <v>0.25704428136870616</v>
      </c>
      <c r="IM201" s="104">
        <f t="shared" si="1138"/>
        <v>0.29806087999999997</v>
      </c>
      <c r="IN201" s="104">
        <f t="shared" si="1138"/>
        <v>0.30144061999999999</v>
      </c>
      <c r="IO201" s="104">
        <f t="shared" si="1138"/>
        <v>0.28776071999999997</v>
      </c>
      <c r="IP201" s="104">
        <f t="shared" si="1138"/>
        <v>0</v>
      </c>
      <c r="IQ201" s="104">
        <f t="shared" si="1138"/>
        <v>0.29484208000000001</v>
      </c>
      <c r="IR201" s="104">
        <f t="shared" si="1138"/>
        <v>0.2848638</v>
      </c>
      <c r="IS201" s="104">
        <f t="shared" si="1138"/>
        <v>0.40154529999999999</v>
      </c>
      <c r="IT201" s="104">
        <f t="shared" si="1138"/>
        <v>0.39523012862369061</v>
      </c>
    </row>
    <row r="202" spans="4:254" x14ac:dyDescent="0.2">
      <c r="D202" s="204"/>
      <c r="E202" s="209"/>
      <c r="F202" s="209"/>
      <c r="G202" s="157"/>
      <c r="H202" s="161" t="str">
        <f>H121</f>
        <v>KR</v>
      </c>
      <c r="I202" s="161"/>
      <c r="J202" s="161"/>
      <c r="K202" s="161"/>
      <c r="L202" s="161"/>
      <c r="M202" s="161"/>
      <c r="N202" s="161"/>
      <c r="O202" s="161"/>
      <c r="P202" s="161"/>
      <c r="Q202" s="161"/>
      <c r="R202" s="161"/>
      <c r="S202" s="161"/>
      <c r="T202" s="161"/>
      <c r="U202" s="161"/>
      <c r="V202" s="161"/>
      <c r="W202" s="162"/>
      <c r="Y202" s="204"/>
      <c r="Z202" s="209"/>
      <c r="AA202" s="209"/>
      <c r="AB202" s="157"/>
      <c r="AC202" s="161" t="str">
        <f>AC121</f>
        <v>KR</v>
      </c>
      <c r="AD202" s="161"/>
      <c r="AE202" s="161"/>
      <c r="AF202" s="161"/>
      <c r="AG202" s="161"/>
      <c r="AH202" s="161"/>
      <c r="AI202" s="161"/>
      <c r="AJ202" s="161"/>
      <c r="AK202" s="161"/>
      <c r="AL202" s="161"/>
      <c r="AM202" s="161"/>
      <c r="AN202" s="161"/>
      <c r="AO202" s="161"/>
      <c r="AP202" s="161"/>
      <c r="AQ202" s="161"/>
      <c r="AR202" s="162"/>
      <c r="AT202" s="204"/>
      <c r="AU202" s="209"/>
      <c r="AV202" s="209"/>
      <c r="AW202" s="157"/>
      <c r="AX202" s="161" t="str">
        <f>AX121</f>
        <v>KR</v>
      </c>
      <c r="AY202" s="161"/>
      <c r="AZ202" s="161"/>
      <c r="BA202" s="161"/>
      <c r="BB202" s="161"/>
      <c r="BC202" s="161"/>
      <c r="BD202" s="161"/>
      <c r="BE202" s="161"/>
      <c r="BF202" s="161"/>
      <c r="BG202" s="161"/>
      <c r="BH202" s="161"/>
      <c r="BI202" s="161"/>
      <c r="BJ202" s="161"/>
      <c r="BK202" s="161"/>
      <c r="BL202" s="161"/>
      <c r="BM202" s="162"/>
      <c r="BO202" s="204"/>
      <c r="BP202" s="209"/>
      <c r="BQ202" s="209"/>
      <c r="BR202" s="157"/>
      <c r="BS202" s="161" t="str">
        <f>BS121</f>
        <v>KR</v>
      </c>
      <c r="BT202" s="161"/>
      <c r="BU202" s="161"/>
      <c r="BV202" s="161"/>
      <c r="BW202" s="161"/>
      <c r="BX202" s="161"/>
      <c r="BY202" s="161"/>
      <c r="BZ202" s="161"/>
      <c r="CA202" s="161"/>
      <c r="CB202" s="161"/>
      <c r="CC202" s="161"/>
      <c r="CD202" s="161"/>
      <c r="CE202" s="161"/>
      <c r="CF202" s="161"/>
      <c r="CG202" s="161"/>
      <c r="CH202" s="162"/>
      <c r="CJ202" s="120"/>
      <c r="CM202" s="179" t="str">
        <f>CM191</f>
        <v>Road (km)</v>
      </c>
      <c r="CN202" s="170" t="str">
        <f>CN124</f>
        <v>BEV-100 PC</v>
      </c>
      <c r="CO202" s="170"/>
      <c r="CP202" s="170"/>
      <c r="CQ202" s="170"/>
      <c r="CR202" s="170"/>
      <c r="CS202" s="170"/>
      <c r="CT202" s="170"/>
      <c r="CU202" s="170"/>
      <c r="CV202" s="170" t="str">
        <f>CV124</f>
        <v>BEV-200 PC</v>
      </c>
      <c r="CW202" s="170"/>
      <c r="CX202" s="170"/>
      <c r="CY202" s="170"/>
      <c r="CZ202" s="170"/>
      <c r="DA202" s="170"/>
      <c r="DB202" s="170"/>
      <c r="DC202" s="171"/>
      <c r="DZ202" s="204"/>
      <c r="EA202" s="209"/>
      <c r="EB202" s="209"/>
      <c r="EC202" s="157"/>
      <c r="ED202" s="161" t="str">
        <f>ED145</f>
        <v>Japan</v>
      </c>
      <c r="EE202" s="161"/>
      <c r="EF202" s="161"/>
      <c r="EG202" s="161"/>
      <c r="EH202" s="161"/>
      <c r="EI202" s="161"/>
      <c r="EJ202" s="161"/>
      <c r="EK202" s="161"/>
      <c r="EL202" s="161"/>
      <c r="EM202" s="161"/>
      <c r="EN202" s="161"/>
      <c r="EO202" s="161"/>
      <c r="EP202" s="161"/>
      <c r="EQ202" s="161"/>
      <c r="ER202" s="161"/>
      <c r="ES202" s="162"/>
      <c r="EU202" s="204"/>
      <c r="EV202" s="209"/>
      <c r="EW202" s="209"/>
      <c r="EX202" s="157"/>
      <c r="EY202" s="161" t="str">
        <f>EY137</f>
        <v>TN, US</v>
      </c>
      <c r="EZ202" s="161"/>
      <c r="FA202" s="161"/>
      <c r="FB202" s="161"/>
      <c r="FC202" s="161"/>
      <c r="FD202" s="161"/>
      <c r="FE202" s="161"/>
      <c r="FF202" s="161"/>
      <c r="FG202" s="161"/>
      <c r="FH202" s="161"/>
      <c r="FI202" s="161"/>
      <c r="FJ202" s="161"/>
      <c r="FK202" s="161"/>
      <c r="FL202" s="161"/>
      <c r="FM202" s="161"/>
      <c r="FN202" s="162"/>
      <c r="GK202" s="204"/>
      <c r="GL202" s="209"/>
      <c r="GM202" s="209"/>
      <c r="GN202" s="157"/>
      <c r="GO202" s="161" t="str">
        <f>GO145</f>
        <v>Japan</v>
      </c>
      <c r="GP202" s="161"/>
      <c r="GQ202" s="161"/>
      <c r="GR202" s="161"/>
      <c r="GS202" s="161"/>
      <c r="GT202" s="161"/>
      <c r="GU202" s="161"/>
      <c r="GV202" s="161"/>
      <c r="GW202" s="161"/>
      <c r="GX202" s="161"/>
      <c r="GY202" s="161"/>
      <c r="GZ202" s="161"/>
      <c r="HA202" s="161"/>
      <c r="HB202" s="161"/>
      <c r="HC202" s="161"/>
      <c r="HD202" s="162"/>
      <c r="HF202" s="204"/>
      <c r="HG202" s="209"/>
      <c r="HH202" s="209"/>
      <c r="HI202" s="157"/>
      <c r="HJ202" s="161" t="str">
        <f>HJ137</f>
        <v>TN, US</v>
      </c>
      <c r="HK202" s="161"/>
      <c r="HL202" s="161"/>
      <c r="HM202" s="161"/>
      <c r="HN202" s="161"/>
      <c r="HO202" s="161"/>
      <c r="HP202" s="161"/>
      <c r="HQ202" s="161"/>
      <c r="HR202" s="161"/>
      <c r="HS202" s="161"/>
      <c r="HT202" s="161"/>
      <c r="HU202" s="161"/>
      <c r="HV202" s="161"/>
      <c r="HW202" s="161"/>
      <c r="HX202" s="161"/>
      <c r="HY202" s="162"/>
      <c r="IA202" s="204"/>
      <c r="IB202" s="209"/>
      <c r="IC202" s="209"/>
      <c r="ID202" s="157"/>
      <c r="IE202" s="161" t="str">
        <f>IE137</f>
        <v>TN, US</v>
      </c>
      <c r="IF202" s="161"/>
      <c r="IG202" s="161"/>
      <c r="IH202" s="161"/>
      <c r="II202" s="161"/>
      <c r="IJ202" s="161"/>
      <c r="IK202" s="161"/>
      <c r="IL202" s="161"/>
      <c r="IM202" s="161"/>
      <c r="IN202" s="161"/>
      <c r="IO202" s="161"/>
      <c r="IP202" s="161"/>
      <c r="IQ202" s="161"/>
      <c r="IR202" s="161"/>
      <c r="IS202" s="161"/>
      <c r="IT202" s="162"/>
    </row>
    <row r="203" spans="4:254" x14ac:dyDescent="0.2">
      <c r="D203" s="120"/>
      <c r="G203" s="159" t="str">
        <f>G195</f>
        <v>Road (km)</v>
      </c>
      <c r="H203" s="170" t="str">
        <f>H195</f>
        <v>BEV-100 PC</v>
      </c>
      <c r="I203" s="170"/>
      <c r="J203" s="170"/>
      <c r="K203" s="170"/>
      <c r="L203" s="170"/>
      <c r="M203" s="170"/>
      <c r="N203" s="170"/>
      <c r="O203" s="170"/>
      <c r="P203" s="170" t="str">
        <f>P195</f>
        <v>BEV-200 PC</v>
      </c>
      <c r="Q203" s="170"/>
      <c r="R203" s="170"/>
      <c r="S203" s="170"/>
      <c r="T203" s="170"/>
      <c r="U203" s="170"/>
      <c r="V203" s="170"/>
      <c r="W203" s="171"/>
      <c r="Y203" s="120"/>
      <c r="AB203" s="159" t="str">
        <f>AB195</f>
        <v>Road (km)</v>
      </c>
      <c r="AC203" s="170" t="str">
        <f>AC195</f>
        <v>BEV-100 PC</v>
      </c>
      <c r="AD203" s="170"/>
      <c r="AE203" s="170"/>
      <c r="AF203" s="170"/>
      <c r="AG203" s="170"/>
      <c r="AH203" s="170"/>
      <c r="AI203" s="170"/>
      <c r="AJ203" s="170"/>
      <c r="AK203" s="170" t="str">
        <f>AK195</f>
        <v>BEV-200 PC</v>
      </c>
      <c r="AL203" s="170"/>
      <c r="AM203" s="170"/>
      <c r="AN203" s="170"/>
      <c r="AO203" s="170"/>
      <c r="AP203" s="170"/>
      <c r="AQ203" s="170"/>
      <c r="AR203" s="171"/>
      <c r="AT203" s="120"/>
      <c r="AW203" s="159" t="str">
        <f>AW195</f>
        <v>Road (km)</v>
      </c>
      <c r="AX203" s="170" t="str">
        <f>AX195</f>
        <v>BEV-100 PC</v>
      </c>
      <c r="AY203" s="170"/>
      <c r="AZ203" s="170"/>
      <c r="BA203" s="170"/>
      <c r="BB203" s="170"/>
      <c r="BC203" s="170"/>
      <c r="BD203" s="170"/>
      <c r="BE203" s="170"/>
      <c r="BF203" s="170" t="str">
        <f>BF195</f>
        <v>BEV-200 PC</v>
      </c>
      <c r="BG203" s="170"/>
      <c r="BH203" s="170"/>
      <c r="BI203" s="170"/>
      <c r="BJ203" s="170"/>
      <c r="BK203" s="170"/>
      <c r="BL203" s="170"/>
      <c r="BM203" s="171"/>
      <c r="BO203" s="120"/>
      <c r="BR203" s="159" t="str">
        <f>BR195</f>
        <v>Road (km)</v>
      </c>
      <c r="BS203" s="170" t="str">
        <f>BS195</f>
        <v>BEV-100 PC</v>
      </c>
      <c r="BT203" s="170"/>
      <c r="BU203" s="170"/>
      <c r="BV203" s="170"/>
      <c r="BW203" s="170"/>
      <c r="BX203" s="170"/>
      <c r="BY203" s="170"/>
      <c r="BZ203" s="170"/>
      <c r="CA203" s="170" t="str">
        <f>CA195</f>
        <v>BEV-200 PC</v>
      </c>
      <c r="CB203" s="170"/>
      <c r="CC203" s="170"/>
      <c r="CD203" s="170"/>
      <c r="CE203" s="170"/>
      <c r="CF203" s="170"/>
      <c r="CG203" s="170"/>
      <c r="CH203" s="171"/>
      <c r="CJ203" s="174" t="s">
        <v>271</v>
      </c>
      <c r="CK203" s="179" t="s">
        <v>313</v>
      </c>
      <c r="CL203" s="179" t="s">
        <v>315</v>
      </c>
      <c r="CM203" s="179" t="s">
        <v>332</v>
      </c>
      <c r="CN203" s="159" t="str">
        <f>CN125</f>
        <v>NMC622</v>
      </c>
      <c r="CO203" s="159" t="str">
        <f t="shared" ref="CO203:DC203" si="1143">CO125</f>
        <v>NMC811</v>
      </c>
      <c r="CP203" s="159" t="str">
        <f t="shared" si="1143"/>
        <v>NCA (I)</v>
      </c>
      <c r="CQ203" s="159" t="str">
        <f t="shared" si="1143"/>
        <v>LFP(II)</v>
      </c>
      <c r="CR203" s="159" t="str">
        <f t="shared" si="1143"/>
        <v>NMC955</v>
      </c>
      <c r="CS203" s="159" t="str">
        <f t="shared" si="1143"/>
        <v>NCA955</v>
      </c>
      <c r="CT203" s="159" t="str">
        <f t="shared" si="1143"/>
        <v>Li-S</v>
      </c>
      <c r="CU203" s="159" t="str">
        <f t="shared" si="1143"/>
        <v>Li-air</v>
      </c>
      <c r="CV203" s="159" t="str">
        <f t="shared" si="1143"/>
        <v>NMC622</v>
      </c>
      <c r="CW203" s="159" t="str">
        <f t="shared" si="1143"/>
        <v>NMC811</v>
      </c>
      <c r="CX203" s="159" t="str">
        <f t="shared" si="1143"/>
        <v>NCA (I)</v>
      </c>
      <c r="CY203" s="159" t="str">
        <f t="shared" si="1143"/>
        <v>LFP(II)</v>
      </c>
      <c r="CZ203" s="159" t="str">
        <f t="shared" si="1143"/>
        <v>NMC955</v>
      </c>
      <c r="DA203" s="159" t="str">
        <f t="shared" si="1143"/>
        <v>NCA955</v>
      </c>
      <c r="DB203" s="159" t="str">
        <f t="shared" si="1143"/>
        <v>Li-S</v>
      </c>
      <c r="DC203" s="164" t="str">
        <f t="shared" si="1143"/>
        <v>Li-air</v>
      </c>
      <c r="DZ203" s="120"/>
      <c r="EC203" s="159" t="str">
        <f>EC195</f>
        <v>Road (km)</v>
      </c>
      <c r="ED203" s="170" t="str">
        <f>ED195</f>
        <v>BEV-100 PC</v>
      </c>
      <c r="EE203" s="170"/>
      <c r="EF203" s="170"/>
      <c r="EG203" s="170"/>
      <c r="EH203" s="170"/>
      <c r="EI203" s="170"/>
      <c r="EJ203" s="170"/>
      <c r="EK203" s="170"/>
      <c r="EL203" s="170" t="str">
        <f>EL195</f>
        <v>BEV-200 PC</v>
      </c>
      <c r="EM203" s="170"/>
      <c r="EN203" s="170"/>
      <c r="EO203" s="170"/>
      <c r="EP203" s="170"/>
      <c r="EQ203" s="170"/>
      <c r="ER203" s="170"/>
      <c r="ES203" s="171"/>
      <c r="EU203" s="120"/>
      <c r="EX203" s="159" t="str">
        <f>EX195</f>
        <v>Road (km)</v>
      </c>
      <c r="EY203" s="170" t="str">
        <f>EY195</f>
        <v>BEV-100 PC</v>
      </c>
      <c r="EZ203" s="170"/>
      <c r="FA203" s="170"/>
      <c r="FB203" s="170"/>
      <c r="FC203" s="170"/>
      <c r="FD203" s="170"/>
      <c r="FE203" s="170"/>
      <c r="FF203" s="170"/>
      <c r="FG203" s="170" t="str">
        <f>FG195</f>
        <v>BEV-200 PC</v>
      </c>
      <c r="FH203" s="170"/>
      <c r="FI203" s="170"/>
      <c r="FJ203" s="170"/>
      <c r="FK203" s="170"/>
      <c r="FL203" s="170"/>
      <c r="FM203" s="170"/>
      <c r="FN203" s="171"/>
      <c r="GK203" s="120"/>
      <c r="GN203" s="159" t="str">
        <f>GN195</f>
        <v>Road (km)</v>
      </c>
      <c r="GO203" s="170" t="str">
        <f>GO195</f>
        <v>BEV-100 PC</v>
      </c>
      <c r="GP203" s="170"/>
      <c r="GQ203" s="170"/>
      <c r="GR203" s="170"/>
      <c r="GS203" s="170"/>
      <c r="GT203" s="170"/>
      <c r="GU203" s="170"/>
      <c r="GV203" s="170"/>
      <c r="GW203" s="170" t="str">
        <f>GW195</f>
        <v>BEV-200 PC</v>
      </c>
      <c r="GX203" s="170"/>
      <c r="GY203" s="170"/>
      <c r="GZ203" s="170"/>
      <c r="HA203" s="170"/>
      <c r="HB203" s="170"/>
      <c r="HC203" s="170"/>
      <c r="HD203" s="171"/>
      <c r="HF203" s="120"/>
      <c r="HI203" s="159" t="str">
        <f>HI195</f>
        <v>Road (km)</v>
      </c>
      <c r="HJ203" s="170" t="str">
        <f>HJ195</f>
        <v>BEV-100 PC</v>
      </c>
      <c r="HK203" s="170"/>
      <c r="HL203" s="170"/>
      <c r="HM203" s="170"/>
      <c r="HN203" s="170"/>
      <c r="HO203" s="170"/>
      <c r="HP203" s="170"/>
      <c r="HQ203" s="170"/>
      <c r="HR203" s="170" t="str">
        <f>HR195</f>
        <v>BEV-200 PC</v>
      </c>
      <c r="HS203" s="170"/>
      <c r="HT203" s="170"/>
      <c r="HU203" s="170"/>
      <c r="HV203" s="170"/>
      <c r="HW203" s="170"/>
      <c r="HX203" s="170"/>
      <c r="HY203" s="171"/>
      <c r="IA203" s="120"/>
      <c r="ID203" s="159" t="str">
        <f>ID195</f>
        <v>Road (km)</v>
      </c>
      <c r="IE203" s="170" t="str">
        <f>IE195</f>
        <v>BEV-100 PC</v>
      </c>
      <c r="IF203" s="170"/>
      <c r="IG203" s="170"/>
      <c r="IH203" s="170"/>
      <c r="II203" s="170"/>
      <c r="IJ203" s="170"/>
      <c r="IK203" s="170"/>
      <c r="IL203" s="170"/>
      <c r="IM203" s="170" t="str">
        <f>IM195</f>
        <v>BEV-200 PC</v>
      </c>
      <c r="IN203" s="170"/>
      <c r="IO203" s="170"/>
      <c r="IP203" s="170"/>
      <c r="IQ203" s="170"/>
      <c r="IR203" s="170"/>
      <c r="IS203" s="170"/>
      <c r="IT203" s="171"/>
    </row>
    <row r="204" spans="4:254" x14ac:dyDescent="0.2">
      <c r="D204" s="163" t="str">
        <f>D196</f>
        <v>BAU</v>
      </c>
      <c r="E204" s="159" t="str">
        <f t="shared" ref="E204:F204" si="1144">E196</f>
        <v>Reshoring</v>
      </c>
      <c r="F204" s="159" t="str">
        <f t="shared" si="1144"/>
        <v>Ally-shoring</v>
      </c>
      <c r="G204" s="159" t="str">
        <f>G196</f>
        <v>Cathode-&gt;Cell (tkm)</v>
      </c>
      <c r="H204" s="159" t="str">
        <f>H196</f>
        <v>NMC622</v>
      </c>
      <c r="I204" s="159" t="str">
        <f t="shared" ref="I204:O204" si="1145">I196</f>
        <v>NMC811</v>
      </c>
      <c r="J204" s="159" t="str">
        <f t="shared" si="1145"/>
        <v>NCA (I)</v>
      </c>
      <c r="K204" s="159" t="str">
        <f t="shared" si="1145"/>
        <v>LFP(II)</v>
      </c>
      <c r="L204" s="159" t="str">
        <f t="shared" si="1145"/>
        <v>NMC955</v>
      </c>
      <c r="M204" s="159" t="str">
        <f t="shared" si="1145"/>
        <v>NCA955</v>
      </c>
      <c r="N204" s="159" t="str">
        <f t="shared" si="1145"/>
        <v>Li-S</v>
      </c>
      <c r="O204" s="159" t="str">
        <f t="shared" si="1145"/>
        <v>Li-air</v>
      </c>
      <c r="P204" s="159" t="str">
        <f>P196</f>
        <v>NMC622</v>
      </c>
      <c r="Q204" s="159" t="str">
        <f t="shared" ref="Q204:W204" si="1146">Q196</f>
        <v>NMC811</v>
      </c>
      <c r="R204" s="159" t="str">
        <f t="shared" si="1146"/>
        <v>NCA (I)</v>
      </c>
      <c r="S204" s="159" t="str">
        <f t="shared" si="1146"/>
        <v>LFP(II)</v>
      </c>
      <c r="T204" s="159" t="str">
        <f t="shared" si="1146"/>
        <v>NMC955</v>
      </c>
      <c r="U204" s="159" t="str">
        <f t="shared" si="1146"/>
        <v>NCA955</v>
      </c>
      <c r="V204" s="159" t="str">
        <f t="shared" si="1146"/>
        <v>Li-S</v>
      </c>
      <c r="W204" s="164" t="str">
        <f t="shared" si="1146"/>
        <v>Li-air</v>
      </c>
      <c r="Y204" s="163" t="str">
        <f>Y196</f>
        <v>BAU</v>
      </c>
      <c r="Z204" s="159" t="str">
        <f t="shared" ref="Z204:AA204" si="1147">Z196</f>
        <v>Reshoring</v>
      </c>
      <c r="AA204" s="159" t="str">
        <f t="shared" si="1147"/>
        <v>Ally-shoring</v>
      </c>
      <c r="AB204" s="159" t="str">
        <f>AB196</f>
        <v>Anode-&gt;Cell (tkm)</v>
      </c>
      <c r="AC204" s="159" t="str">
        <f>AC196</f>
        <v>NMC622</v>
      </c>
      <c r="AD204" s="159" t="str">
        <f t="shared" ref="AD204:AJ204" si="1148">AD196</f>
        <v>NMC811</v>
      </c>
      <c r="AE204" s="159" t="str">
        <f t="shared" si="1148"/>
        <v>NCA (I)</v>
      </c>
      <c r="AF204" s="159" t="str">
        <f t="shared" si="1148"/>
        <v>LFP(II)</v>
      </c>
      <c r="AG204" s="159" t="str">
        <f t="shared" si="1148"/>
        <v>NMC955</v>
      </c>
      <c r="AH204" s="159" t="str">
        <f t="shared" si="1148"/>
        <v>NCA955</v>
      </c>
      <c r="AI204" s="159" t="str">
        <f t="shared" si="1148"/>
        <v>Li-S</v>
      </c>
      <c r="AJ204" s="159" t="str">
        <f t="shared" si="1148"/>
        <v>Li-air</v>
      </c>
      <c r="AK204" s="159" t="str">
        <f>AK196</f>
        <v>NMC622</v>
      </c>
      <c r="AL204" s="159" t="str">
        <f t="shared" ref="AL204:AR204" si="1149">AL196</f>
        <v>NMC811</v>
      </c>
      <c r="AM204" s="159" t="str">
        <f t="shared" si="1149"/>
        <v>NCA (I)</v>
      </c>
      <c r="AN204" s="159" t="str">
        <f t="shared" si="1149"/>
        <v>LFP(II)</v>
      </c>
      <c r="AO204" s="159" t="str">
        <f t="shared" si="1149"/>
        <v>NMC955</v>
      </c>
      <c r="AP204" s="159" t="str">
        <f t="shared" si="1149"/>
        <v>NCA955</v>
      </c>
      <c r="AQ204" s="159" t="str">
        <f t="shared" si="1149"/>
        <v>Li-S</v>
      </c>
      <c r="AR204" s="164" t="str">
        <f t="shared" si="1149"/>
        <v>Li-air</v>
      </c>
      <c r="AT204" s="163" t="str">
        <f>AT196</f>
        <v>BAU</v>
      </c>
      <c r="AU204" s="159" t="str">
        <f t="shared" ref="AU204:AV204" si="1150">AU196</f>
        <v>Reshoring</v>
      </c>
      <c r="AV204" s="159" t="str">
        <f t="shared" si="1150"/>
        <v>Ally-shoring</v>
      </c>
      <c r="AW204" s="159" t="str">
        <f>AW196</f>
        <v>Anode-&gt;Cell (tkm)</v>
      </c>
      <c r="AX204" s="159" t="str">
        <f>AX196</f>
        <v>NMC622</v>
      </c>
      <c r="AY204" s="159" t="str">
        <f t="shared" ref="AY204:BE204" si="1151">AY196</f>
        <v>NMC811</v>
      </c>
      <c r="AZ204" s="159" t="str">
        <f t="shared" si="1151"/>
        <v>NCA (I)</v>
      </c>
      <c r="BA204" s="159" t="str">
        <f t="shared" si="1151"/>
        <v>LFP(II)</v>
      </c>
      <c r="BB204" s="159" t="str">
        <f t="shared" si="1151"/>
        <v>NMC955</v>
      </c>
      <c r="BC204" s="159" t="str">
        <f t="shared" si="1151"/>
        <v>NCA955</v>
      </c>
      <c r="BD204" s="159" t="str">
        <f t="shared" si="1151"/>
        <v>Li-S</v>
      </c>
      <c r="BE204" s="159" t="str">
        <f t="shared" si="1151"/>
        <v>Li-air</v>
      </c>
      <c r="BF204" s="159" t="str">
        <f>BF196</f>
        <v>NMC622</v>
      </c>
      <c r="BG204" s="159" t="str">
        <f t="shared" ref="BG204:BM204" si="1152">BG196</f>
        <v>NMC811</v>
      </c>
      <c r="BH204" s="159" t="str">
        <f t="shared" si="1152"/>
        <v>NCA (I)</v>
      </c>
      <c r="BI204" s="159" t="str">
        <f t="shared" si="1152"/>
        <v>LFP(II)</v>
      </c>
      <c r="BJ204" s="159" t="str">
        <f t="shared" si="1152"/>
        <v>NMC955</v>
      </c>
      <c r="BK204" s="159" t="str">
        <f t="shared" si="1152"/>
        <v>NCA955</v>
      </c>
      <c r="BL204" s="159" t="str">
        <f t="shared" si="1152"/>
        <v>Li-S</v>
      </c>
      <c r="BM204" s="164" t="str">
        <f t="shared" si="1152"/>
        <v>Li-air</v>
      </c>
      <c r="BO204" s="163" t="str">
        <f>BO196</f>
        <v>BAU</v>
      </c>
      <c r="BP204" s="159" t="str">
        <f t="shared" ref="BP204:BQ204" si="1153">BP196</f>
        <v>Reshoring</v>
      </c>
      <c r="BQ204" s="159" t="str">
        <f t="shared" si="1153"/>
        <v>Ally-shoring</v>
      </c>
      <c r="BR204" s="159" t="str">
        <f>BR196</f>
        <v>Anode-&gt;Cell (tkm)</v>
      </c>
      <c r="BS204" s="159" t="str">
        <f>BS196</f>
        <v>NMC622</v>
      </c>
      <c r="BT204" s="159" t="str">
        <f t="shared" ref="BT204:BZ204" si="1154">BT196</f>
        <v>NMC811</v>
      </c>
      <c r="BU204" s="159" t="str">
        <f t="shared" si="1154"/>
        <v>NCA (I)</v>
      </c>
      <c r="BV204" s="159" t="str">
        <f t="shared" si="1154"/>
        <v>LFP(II)</v>
      </c>
      <c r="BW204" s="159" t="str">
        <f t="shared" si="1154"/>
        <v>NMC955</v>
      </c>
      <c r="BX204" s="159" t="str">
        <f t="shared" si="1154"/>
        <v>NCA955</v>
      </c>
      <c r="BY204" s="159" t="str">
        <f t="shared" si="1154"/>
        <v>Li-S</v>
      </c>
      <c r="BZ204" s="159" t="str">
        <f t="shared" si="1154"/>
        <v>Li-air</v>
      </c>
      <c r="CA204" s="159" t="str">
        <f>CA196</f>
        <v>NMC622</v>
      </c>
      <c r="CB204" s="159" t="str">
        <f t="shared" ref="CB204:CH204" si="1155">CB196</f>
        <v>NMC811</v>
      </c>
      <c r="CC204" s="159" t="str">
        <f t="shared" si="1155"/>
        <v>NCA (I)</v>
      </c>
      <c r="CD204" s="159" t="str">
        <f t="shared" si="1155"/>
        <v>LFP(II)</v>
      </c>
      <c r="CE204" s="159" t="str">
        <f t="shared" si="1155"/>
        <v>NMC955</v>
      </c>
      <c r="CF204" s="159" t="str">
        <f t="shared" si="1155"/>
        <v>NCA955</v>
      </c>
      <c r="CG204" s="159" t="str">
        <f t="shared" si="1155"/>
        <v>Li-S</v>
      </c>
      <c r="CH204" s="164" t="str">
        <f t="shared" si="1155"/>
        <v>Li-air</v>
      </c>
      <c r="CJ204" s="222">
        <f t="shared" ref="CJ204:CM211" si="1156">CJ126</f>
        <v>3.5814567727706512E-2</v>
      </c>
      <c r="CK204" s="223">
        <f t="shared" si="1156"/>
        <v>0</v>
      </c>
      <c r="CL204" s="223">
        <f t="shared" si="1156"/>
        <v>3.5814567727706512E-2</v>
      </c>
      <c r="CM204" s="159" t="str">
        <f>CM126</f>
        <v>Belgium</v>
      </c>
      <c r="CN204" s="104">
        <f t="shared" ref="CN204:DC211" si="1157">H$23*$AM4/1000</f>
        <v>16.759616241169155</v>
      </c>
      <c r="CO204" s="104">
        <f t="shared" si="1157"/>
        <v>16.282723691754622</v>
      </c>
      <c r="CP204" s="104">
        <f t="shared" si="1157"/>
        <v>15.966610177619714</v>
      </c>
      <c r="CQ204" s="104">
        <f t="shared" si="1157"/>
        <v>20.916621739129997</v>
      </c>
      <c r="CR204" s="104">
        <f t="shared" si="1157"/>
        <v>15.874714130820475</v>
      </c>
      <c r="CS204" s="104">
        <f t="shared" si="1157"/>
        <v>15.771444779191295</v>
      </c>
      <c r="CT204" s="104">
        <f t="shared" si="1157"/>
        <v>19.077234363409701</v>
      </c>
      <c r="CU204" s="104">
        <f t="shared" si="1157"/>
        <v>24.019649408641005</v>
      </c>
      <c r="CV204" s="104">
        <f t="shared" si="1157"/>
        <v>32.024390296379515</v>
      </c>
      <c r="CW204" s="104">
        <f t="shared" si="1157"/>
        <v>31.06873898160115</v>
      </c>
      <c r="CX204" s="104">
        <f t="shared" si="1157"/>
        <v>30.496152086025599</v>
      </c>
      <c r="CY204" s="104">
        <f t="shared" si="1157"/>
        <v>31.335215457285994</v>
      </c>
      <c r="CZ204" s="104">
        <f t="shared" si="1157"/>
        <v>30.292166921183227</v>
      </c>
      <c r="DA204" s="104">
        <f t="shared" si="1157"/>
        <v>30.101674297975485</v>
      </c>
      <c r="DB204" s="104">
        <f t="shared" si="1157"/>
        <v>33.232921164663196</v>
      </c>
      <c r="DC204" s="122">
        <f t="shared" si="1157"/>
        <v>31.011311926202143</v>
      </c>
      <c r="DZ204" s="163" t="str">
        <f t="shared" ref="DZ204:EB209" si="1158">DZ196</f>
        <v>BAU</v>
      </c>
      <c r="EA204" s="159" t="str">
        <f t="shared" si="1158"/>
        <v>Reshoring</v>
      </c>
      <c r="EB204" s="159" t="str">
        <f t="shared" si="1158"/>
        <v>Ally-shoring</v>
      </c>
      <c r="EC204" s="159" t="str">
        <f>EC196</f>
        <v>Al-&gt;Cell (tkm)</v>
      </c>
      <c r="ED204" s="159" t="str">
        <f>ED196</f>
        <v>NMC622</v>
      </c>
      <c r="EE204" s="159" t="str">
        <f t="shared" ref="EE204:EK204" si="1159">EE196</f>
        <v>NMC811</v>
      </c>
      <c r="EF204" s="159" t="str">
        <f t="shared" si="1159"/>
        <v>NCA (I)</v>
      </c>
      <c r="EG204" s="159" t="str">
        <f t="shared" si="1159"/>
        <v>LFP(II)</v>
      </c>
      <c r="EH204" s="159" t="str">
        <f t="shared" si="1159"/>
        <v>NMC955</v>
      </c>
      <c r="EI204" s="159" t="str">
        <f t="shared" si="1159"/>
        <v>NCA955</v>
      </c>
      <c r="EJ204" s="159" t="str">
        <f t="shared" si="1159"/>
        <v>Li-S</v>
      </c>
      <c r="EK204" s="159" t="str">
        <f t="shared" si="1159"/>
        <v>Li-air</v>
      </c>
      <c r="EL204" s="159" t="str">
        <f>EL196</f>
        <v>NMC622</v>
      </c>
      <c r="EM204" s="159" t="str">
        <f t="shared" ref="EM204:ES204" si="1160">EM196</f>
        <v>NMC811</v>
      </c>
      <c r="EN204" s="159" t="str">
        <f t="shared" si="1160"/>
        <v>NCA (I)</v>
      </c>
      <c r="EO204" s="159" t="str">
        <f t="shared" si="1160"/>
        <v>LFP(II)</v>
      </c>
      <c r="EP204" s="159" t="str">
        <f t="shared" si="1160"/>
        <v>NMC955</v>
      </c>
      <c r="EQ204" s="159" t="str">
        <f t="shared" si="1160"/>
        <v>NCA955</v>
      </c>
      <c r="ER204" s="159" t="str">
        <f t="shared" si="1160"/>
        <v>Li-S</v>
      </c>
      <c r="ES204" s="164" t="str">
        <f t="shared" si="1160"/>
        <v>Li-air</v>
      </c>
      <c r="EU204" s="163" t="str">
        <f t="shared" ref="EU204:EW209" si="1161">EU196</f>
        <v>BAU</v>
      </c>
      <c r="EV204" s="159" t="str">
        <f t="shared" si="1161"/>
        <v>Reshoring</v>
      </c>
      <c r="EW204" s="159" t="str">
        <f t="shared" si="1161"/>
        <v>Ally-shoring</v>
      </c>
      <c r="EX204" s="159" t="str">
        <f>EX196</f>
        <v>Al-&gt;Pack (tkm)</v>
      </c>
      <c r="EY204" s="159" t="str">
        <f>EY196</f>
        <v>NMC622</v>
      </c>
      <c r="EZ204" s="159" t="str">
        <f t="shared" ref="EZ204:FF204" si="1162">EZ196</f>
        <v>NMC811</v>
      </c>
      <c r="FA204" s="159" t="str">
        <f t="shared" si="1162"/>
        <v>NCA (I)</v>
      </c>
      <c r="FB204" s="159" t="str">
        <f t="shared" si="1162"/>
        <v>LFP(II)</v>
      </c>
      <c r="FC204" s="159" t="str">
        <f t="shared" si="1162"/>
        <v>NMC955</v>
      </c>
      <c r="FD204" s="159" t="str">
        <f t="shared" si="1162"/>
        <v>NCA955</v>
      </c>
      <c r="FE204" s="159" t="str">
        <f t="shared" si="1162"/>
        <v>Li-S</v>
      </c>
      <c r="FF204" s="159" t="str">
        <f t="shared" si="1162"/>
        <v>Li-air</v>
      </c>
      <c r="FG204" s="159" t="str">
        <f>FG196</f>
        <v>NMC622</v>
      </c>
      <c r="FH204" s="159" t="str">
        <f t="shared" ref="FH204:FN204" si="1163">FH196</f>
        <v>NMC811</v>
      </c>
      <c r="FI204" s="159" t="str">
        <f t="shared" si="1163"/>
        <v>NCA (I)</v>
      </c>
      <c r="FJ204" s="159" t="str">
        <f t="shared" si="1163"/>
        <v>LFP(II)</v>
      </c>
      <c r="FK204" s="159" t="str">
        <f t="shared" si="1163"/>
        <v>NMC955</v>
      </c>
      <c r="FL204" s="159" t="str">
        <f t="shared" si="1163"/>
        <v>NCA955</v>
      </c>
      <c r="FM204" s="159" t="str">
        <f t="shared" si="1163"/>
        <v>Li-S</v>
      </c>
      <c r="FN204" s="164" t="str">
        <f t="shared" si="1163"/>
        <v>Li-air</v>
      </c>
      <c r="GK204" s="163" t="str">
        <f t="shared" ref="GK204:GM209" si="1164">GK196</f>
        <v>BAU</v>
      </c>
      <c r="GL204" s="159" t="str">
        <f t="shared" si="1164"/>
        <v>Reshoring</v>
      </c>
      <c r="GM204" s="159" t="str">
        <f t="shared" si="1164"/>
        <v>Ally-shoring</v>
      </c>
      <c r="GN204" s="159" t="str">
        <f>GN196</f>
        <v>Cu-&gt;Cell (tkm)</v>
      </c>
      <c r="GO204" s="159" t="str">
        <f>GO196</f>
        <v>NMC622</v>
      </c>
      <c r="GP204" s="159" t="str">
        <f t="shared" ref="GP204:GV204" si="1165">GP196</f>
        <v>NMC811</v>
      </c>
      <c r="GQ204" s="159" t="str">
        <f t="shared" si="1165"/>
        <v>NCA (I)</v>
      </c>
      <c r="GR204" s="159" t="str">
        <f t="shared" si="1165"/>
        <v>LFP(II)</v>
      </c>
      <c r="GS204" s="159" t="str">
        <f t="shared" si="1165"/>
        <v>NMC955</v>
      </c>
      <c r="GT204" s="159" t="str">
        <f t="shared" si="1165"/>
        <v>NCA955</v>
      </c>
      <c r="GU204" s="159" t="str">
        <f t="shared" si="1165"/>
        <v>Li-S</v>
      </c>
      <c r="GV204" s="159" t="str">
        <f t="shared" si="1165"/>
        <v>Li-air</v>
      </c>
      <c r="GW204" s="159" t="str">
        <f>GW196</f>
        <v>NMC622</v>
      </c>
      <c r="GX204" s="159" t="str">
        <f t="shared" ref="GX204:HD204" si="1166">GX196</f>
        <v>NMC811</v>
      </c>
      <c r="GY204" s="159" t="str">
        <f t="shared" si="1166"/>
        <v>NCA (I)</v>
      </c>
      <c r="GZ204" s="159" t="str">
        <f t="shared" si="1166"/>
        <v>LFP(II)</v>
      </c>
      <c r="HA204" s="159" t="str">
        <f t="shared" si="1166"/>
        <v>NMC955</v>
      </c>
      <c r="HB204" s="159" t="str">
        <f t="shared" si="1166"/>
        <v>NCA955</v>
      </c>
      <c r="HC204" s="159" t="str">
        <f t="shared" si="1166"/>
        <v>Li-S</v>
      </c>
      <c r="HD204" s="164" t="str">
        <f t="shared" si="1166"/>
        <v>Li-air</v>
      </c>
      <c r="HF204" s="163" t="str">
        <f t="shared" ref="HF204:HH209" si="1167">HF196</f>
        <v>BAU</v>
      </c>
      <c r="HG204" s="159" t="str">
        <f t="shared" si="1167"/>
        <v>Reshoring</v>
      </c>
      <c r="HH204" s="159" t="str">
        <f t="shared" si="1167"/>
        <v>Ally-shoring</v>
      </c>
      <c r="HI204" s="159" t="str">
        <f>HI196</f>
        <v>Cu-&gt;Pack (tkm)</v>
      </c>
      <c r="HJ204" s="159" t="str">
        <f>HJ196</f>
        <v>NMC622</v>
      </c>
      <c r="HK204" s="159" t="str">
        <f t="shared" ref="HK204:HQ204" si="1168">HK196</f>
        <v>NMC811</v>
      </c>
      <c r="HL204" s="159" t="str">
        <f t="shared" si="1168"/>
        <v>NCA (I)</v>
      </c>
      <c r="HM204" s="159" t="str">
        <f t="shared" si="1168"/>
        <v>LFP(II)</v>
      </c>
      <c r="HN204" s="159" t="str">
        <f t="shared" si="1168"/>
        <v>NMC955</v>
      </c>
      <c r="HO204" s="159" t="str">
        <f t="shared" si="1168"/>
        <v>NCA955</v>
      </c>
      <c r="HP204" s="159" t="str">
        <f t="shared" si="1168"/>
        <v>Li-S</v>
      </c>
      <c r="HQ204" s="159" t="str">
        <f t="shared" si="1168"/>
        <v>Li-air</v>
      </c>
      <c r="HR204" s="159" t="str">
        <f>HR196</f>
        <v>NMC622</v>
      </c>
      <c r="HS204" s="159" t="str">
        <f t="shared" ref="HS204:HY204" si="1169">HS196</f>
        <v>NMC811</v>
      </c>
      <c r="HT204" s="159" t="str">
        <f t="shared" si="1169"/>
        <v>NCA (I)</v>
      </c>
      <c r="HU204" s="159" t="str">
        <f t="shared" si="1169"/>
        <v>LFP(II)</v>
      </c>
      <c r="HV204" s="159" t="str">
        <f t="shared" si="1169"/>
        <v>NMC955</v>
      </c>
      <c r="HW204" s="159" t="str">
        <f t="shared" si="1169"/>
        <v>NCA955</v>
      </c>
      <c r="HX204" s="159" t="str">
        <f t="shared" si="1169"/>
        <v>Li-S</v>
      </c>
      <c r="HY204" s="164" t="str">
        <f t="shared" si="1169"/>
        <v>Li-air</v>
      </c>
      <c r="IA204" s="163" t="str">
        <f t="shared" ref="IA204:IC209" si="1170">IA196</f>
        <v>BAU</v>
      </c>
      <c r="IB204" s="159" t="str">
        <f t="shared" si="1170"/>
        <v>Reshoring</v>
      </c>
      <c r="IC204" s="159" t="str">
        <f t="shared" si="1170"/>
        <v>Ally-shoring</v>
      </c>
      <c r="ID204" s="159" t="str">
        <f>ID196</f>
        <v>Steel-&gt;Pack (tkm)</v>
      </c>
      <c r="IE204" s="159" t="str">
        <f>IE196</f>
        <v>NMC622</v>
      </c>
      <c r="IF204" s="159" t="str">
        <f t="shared" ref="IF204:IL204" si="1171">IF196</f>
        <v>NMC811</v>
      </c>
      <c r="IG204" s="159" t="str">
        <f t="shared" si="1171"/>
        <v>NCA (I)</v>
      </c>
      <c r="IH204" s="159" t="str">
        <f t="shared" si="1171"/>
        <v>LFP(II)</v>
      </c>
      <c r="II204" s="159" t="str">
        <f t="shared" si="1171"/>
        <v>NMC955</v>
      </c>
      <c r="IJ204" s="159" t="str">
        <f t="shared" si="1171"/>
        <v>NCA955</v>
      </c>
      <c r="IK204" s="159" t="str">
        <f t="shared" si="1171"/>
        <v>Li-S</v>
      </c>
      <c r="IL204" s="159" t="str">
        <f t="shared" si="1171"/>
        <v>Li-air</v>
      </c>
      <c r="IM204" s="159" t="str">
        <f>IM196</f>
        <v>NMC622</v>
      </c>
      <c r="IN204" s="159" t="str">
        <f t="shared" ref="IN204:IT204" si="1172">IN196</f>
        <v>NMC811</v>
      </c>
      <c r="IO204" s="159" t="str">
        <f t="shared" si="1172"/>
        <v>NCA (I)</v>
      </c>
      <c r="IP204" s="159" t="str">
        <f t="shared" si="1172"/>
        <v>LFP(II)</v>
      </c>
      <c r="IQ204" s="159" t="str">
        <f t="shared" si="1172"/>
        <v>NMC955</v>
      </c>
      <c r="IR204" s="159" t="str">
        <f t="shared" si="1172"/>
        <v>NCA955</v>
      </c>
      <c r="IS204" s="159" t="str">
        <f t="shared" si="1172"/>
        <v>Li-S</v>
      </c>
      <c r="IT204" s="164" t="str">
        <f t="shared" si="1172"/>
        <v>Li-air</v>
      </c>
    </row>
    <row r="205" spans="4:254" x14ac:dyDescent="0.2">
      <c r="D205" s="189">
        <f t="shared" ref="D205:G209" si="1173">D197</f>
        <v>0</v>
      </c>
      <c r="E205" s="173">
        <f t="shared" si="1173"/>
        <v>1</v>
      </c>
      <c r="F205" s="173">
        <f t="shared" si="1173"/>
        <v>0</v>
      </c>
      <c r="G205" s="159" t="str">
        <f t="shared" si="1173"/>
        <v>US</v>
      </c>
      <c r="H205" s="104">
        <f t="shared" ref="H205:W209" si="1174">H$19*$H11/1000</f>
        <v>7.9320836899199998</v>
      </c>
      <c r="I205" s="104">
        <f t="shared" si="1174"/>
        <v>7.3106441366399988</v>
      </c>
      <c r="J205" s="104">
        <f t="shared" si="1174"/>
        <v>7.2782256705600004</v>
      </c>
      <c r="K205" s="104">
        <f t="shared" si="1174"/>
        <v>10.79931243261</v>
      </c>
      <c r="L205" s="104">
        <f t="shared" si="1174"/>
        <v>7.0400022825599997</v>
      </c>
      <c r="M205" s="104">
        <f t="shared" si="1174"/>
        <v>7.10750438112</v>
      </c>
      <c r="N205" s="104">
        <f t="shared" si="1174"/>
        <v>5.6812911694796711</v>
      </c>
      <c r="O205" s="104">
        <f t="shared" si="1174"/>
        <v>4.978896803880164</v>
      </c>
      <c r="P205" s="104">
        <f t="shared" si="1174"/>
        <v>15.56038862352</v>
      </c>
      <c r="Q205" s="104">
        <f t="shared" si="1174"/>
        <v>14.336154094079996</v>
      </c>
      <c r="R205" s="104">
        <f t="shared" si="1174"/>
        <v>14.279552139840003</v>
      </c>
      <c r="S205" s="104">
        <f t="shared" si="1174"/>
        <v>21.034147047549997</v>
      </c>
      <c r="T205" s="104">
        <f t="shared" si="1174"/>
        <v>13.806682094399996</v>
      </c>
      <c r="U205" s="104">
        <f t="shared" si="1174"/>
        <v>13.942559230080001</v>
      </c>
      <c r="V205" s="104">
        <f t="shared" si="1174"/>
        <v>10.48964220233397</v>
      </c>
      <c r="W205" s="122">
        <f t="shared" si="1174"/>
        <v>6.3284176829861432</v>
      </c>
      <c r="Y205" s="189">
        <f t="shared" ref="Y205:AB209" si="1175">Y197</f>
        <v>0.1</v>
      </c>
      <c r="Z205" s="173">
        <f t="shared" si="1175"/>
        <v>1</v>
      </c>
      <c r="AA205" s="173">
        <f t="shared" si="1175"/>
        <v>0.2857142857142857</v>
      </c>
      <c r="AB205" s="159" t="str">
        <f t="shared" si="1175"/>
        <v>US</v>
      </c>
      <c r="AC205" s="104">
        <f t="shared" ref="AC205:AR209" si="1176">H$20*$H11/1000</f>
        <v>5.5346004230399997</v>
      </c>
      <c r="AD205" s="104">
        <f t="shared" si="1176"/>
        <v>5.6638262303999998</v>
      </c>
      <c r="AE205" s="104">
        <f t="shared" si="1176"/>
        <v>5.5255774828799993</v>
      </c>
      <c r="AF205" s="104">
        <f t="shared" si="1176"/>
        <v>6.5792761257600008</v>
      </c>
      <c r="AG205" s="104">
        <f t="shared" si="1176"/>
        <v>5.6117434713599996</v>
      </c>
      <c r="AH205" s="104">
        <f t="shared" si="1176"/>
        <v>5.5175124575999996</v>
      </c>
      <c r="AI205" s="104">
        <f t="shared" si="1176"/>
        <v>4.405181415404126</v>
      </c>
      <c r="AJ205" s="104">
        <f t="shared" si="1176"/>
        <v>8.5314035935841854</v>
      </c>
      <c r="AK205" s="104">
        <f t="shared" si="1176"/>
        <v>10.623924929279999</v>
      </c>
      <c r="AL205" s="104">
        <f t="shared" si="1176"/>
        <v>10.877726021759997</v>
      </c>
      <c r="AM205" s="104">
        <f t="shared" si="1176"/>
        <v>10.613727770879999</v>
      </c>
      <c r="AN205" s="104">
        <f t="shared" si="1176"/>
        <v>3.4953036751359998</v>
      </c>
      <c r="AO205" s="104">
        <f t="shared" si="1176"/>
        <v>10.781053870079999</v>
      </c>
      <c r="AP205" s="104">
        <f t="shared" si="1176"/>
        <v>10.596438952320002</v>
      </c>
      <c r="AQ205" s="104">
        <f t="shared" si="1176"/>
        <v>6.817180260581531</v>
      </c>
      <c r="AR205" s="122">
        <f t="shared" si="1176"/>
        <v>9.8500429035310599</v>
      </c>
      <c r="AT205" s="189">
        <f t="shared" ref="AT205:AW209" si="1177">AT197</f>
        <v>0.02</v>
      </c>
      <c r="AU205" s="173">
        <f t="shared" si="1177"/>
        <v>1</v>
      </c>
      <c r="AV205" s="173">
        <f t="shared" si="1177"/>
        <v>5.7142857142857148E-2</v>
      </c>
      <c r="AW205" s="159" t="str">
        <f t="shared" si="1177"/>
        <v>US</v>
      </c>
      <c r="AX205" s="104">
        <f t="shared" ref="AX205:BM209" si="1178">H$21*$H11/1000</f>
        <v>1.8030430079999999</v>
      </c>
      <c r="AY205" s="104">
        <f t="shared" si="1178"/>
        <v>1.7798676479999995</v>
      </c>
      <c r="AZ205" s="104">
        <f t="shared" si="1178"/>
        <v>1.724246784</v>
      </c>
      <c r="BA205" s="104">
        <f t="shared" si="1178"/>
        <v>3.027860784</v>
      </c>
      <c r="BB205" s="104">
        <f t="shared" si="1178"/>
        <v>1.7288818559999999</v>
      </c>
      <c r="BC205" s="104">
        <f t="shared" si="1178"/>
        <v>1.7149766399999999</v>
      </c>
      <c r="BD205" s="104">
        <f t="shared" si="1178"/>
        <v>5.8488130282839839</v>
      </c>
      <c r="BE205" s="104">
        <f t="shared" si="1178"/>
        <v>6.3023659900976732</v>
      </c>
      <c r="BF205" s="104">
        <f t="shared" si="1178"/>
        <v>3.5133845760000009</v>
      </c>
      <c r="BG205" s="104">
        <f t="shared" si="1178"/>
        <v>3.467033856</v>
      </c>
      <c r="BH205" s="104">
        <f t="shared" si="1178"/>
        <v>3.3604271999999997</v>
      </c>
      <c r="BI205" s="104">
        <f t="shared" si="1178"/>
        <v>5.8310171399999993</v>
      </c>
      <c r="BJ205" s="104">
        <f t="shared" si="1178"/>
        <v>3.3696973440000004</v>
      </c>
      <c r="BK205" s="104">
        <f t="shared" si="1178"/>
        <v>3.3372518399999995</v>
      </c>
      <c r="BL205" s="104">
        <f t="shared" si="1178"/>
        <v>11.247920672143366</v>
      </c>
      <c r="BM205" s="122">
        <f t="shared" si="1178"/>
        <v>9.5475722870362496</v>
      </c>
      <c r="BO205" s="189">
        <f t="shared" ref="BO205:BR209" si="1179">BO197</f>
        <v>0.06</v>
      </c>
      <c r="BP205" s="173">
        <f t="shared" si="1179"/>
        <v>1</v>
      </c>
      <c r="BQ205" s="173">
        <f t="shared" si="1179"/>
        <v>0.10526315789473682</v>
      </c>
      <c r="BR205" s="159" t="str">
        <f t="shared" si="1179"/>
        <v>US</v>
      </c>
      <c r="BS205" s="104">
        <f t="shared" ref="BS205:CH209" si="1180">H$22*$H11/1000</f>
        <v>0.14313681720000002</v>
      </c>
      <c r="BT205" s="104">
        <f t="shared" si="1180"/>
        <v>0.17239570920000002</v>
      </c>
      <c r="BU205" s="104">
        <f t="shared" si="1180"/>
        <v>0.1285363404</v>
      </c>
      <c r="BV205" s="104">
        <f t="shared" si="1180"/>
        <v>0.2220706449</v>
      </c>
      <c r="BW205" s="104">
        <f t="shared" si="1180"/>
        <v>0.16251721200000002</v>
      </c>
      <c r="BX205" s="104">
        <f t="shared" si="1180"/>
        <v>0.12697200359999999</v>
      </c>
      <c r="BY205" s="104">
        <f t="shared" si="1180"/>
        <v>0.92043512245251391</v>
      </c>
      <c r="BZ205" s="104">
        <f t="shared" si="1180"/>
        <v>1.2863933913136771</v>
      </c>
      <c r="CA205" s="104">
        <f t="shared" si="1180"/>
        <v>0.27219460319999994</v>
      </c>
      <c r="CB205" s="104">
        <f t="shared" si="1180"/>
        <v>0.32790237480000001</v>
      </c>
      <c r="CC205" s="104">
        <f t="shared" si="1180"/>
        <v>0.24455798639999998</v>
      </c>
      <c r="CD205" s="104">
        <f t="shared" si="1180"/>
        <v>0.37011774150000004</v>
      </c>
      <c r="CE205" s="104">
        <f t="shared" si="1180"/>
        <v>0.30910136399999999</v>
      </c>
      <c r="CF205" s="104">
        <f t="shared" si="1180"/>
        <v>0.24142931280000005</v>
      </c>
      <c r="CG205" s="104">
        <f t="shared" si="1180"/>
        <v>1.2931821464149205</v>
      </c>
      <c r="CH205" s="122">
        <f t="shared" si="1180"/>
        <v>1.6873422458717737</v>
      </c>
      <c r="CJ205" s="222">
        <f t="shared" si="1156"/>
        <v>2.6607649312808002E-2</v>
      </c>
      <c r="CK205" s="223">
        <f t="shared" si="1156"/>
        <v>0</v>
      </c>
      <c r="CL205" s="223">
        <f t="shared" si="1156"/>
        <v>2.6607649312808002E-2</v>
      </c>
      <c r="CM205" s="159" t="str">
        <f t="shared" si="1156"/>
        <v>Hungary</v>
      </c>
      <c r="CN205" s="104">
        <f t="shared" si="1157"/>
        <v>16.759616241169155</v>
      </c>
      <c r="CO205" s="104">
        <f t="shared" si="1157"/>
        <v>16.282723691754622</v>
      </c>
      <c r="CP205" s="104">
        <f t="shared" si="1157"/>
        <v>15.966610177619714</v>
      </c>
      <c r="CQ205" s="104">
        <f t="shared" si="1157"/>
        <v>20.916621739129997</v>
      </c>
      <c r="CR205" s="104">
        <f t="shared" si="1157"/>
        <v>15.874714130820475</v>
      </c>
      <c r="CS205" s="104">
        <f t="shared" si="1157"/>
        <v>15.771444779191295</v>
      </c>
      <c r="CT205" s="104">
        <f t="shared" si="1157"/>
        <v>19.077234363409701</v>
      </c>
      <c r="CU205" s="104">
        <f t="shared" si="1157"/>
        <v>24.019649408641005</v>
      </c>
      <c r="CV205" s="104">
        <f t="shared" si="1157"/>
        <v>32.024390296379515</v>
      </c>
      <c r="CW205" s="104">
        <f t="shared" si="1157"/>
        <v>31.06873898160115</v>
      </c>
      <c r="CX205" s="104">
        <f t="shared" si="1157"/>
        <v>30.496152086025599</v>
      </c>
      <c r="CY205" s="104">
        <f t="shared" si="1157"/>
        <v>31.335215457285994</v>
      </c>
      <c r="CZ205" s="104">
        <f t="shared" si="1157"/>
        <v>30.292166921183227</v>
      </c>
      <c r="DA205" s="104">
        <f t="shared" si="1157"/>
        <v>30.101674297975485</v>
      </c>
      <c r="DB205" s="104">
        <f t="shared" si="1157"/>
        <v>33.232921164663196</v>
      </c>
      <c r="DC205" s="122">
        <f t="shared" si="1157"/>
        <v>31.011311926202143</v>
      </c>
      <c r="DZ205" s="189" t="str">
        <f t="shared" si="1158"/>
        <v>-</v>
      </c>
      <c r="EA205" s="173">
        <f t="shared" si="1158"/>
        <v>1</v>
      </c>
      <c r="EB205" s="173">
        <f t="shared" si="1158"/>
        <v>0.69056662872510677</v>
      </c>
      <c r="EC205" s="159" t="str">
        <f>EC197</f>
        <v>US</v>
      </c>
      <c r="ED205" s="104">
        <f t="shared" ref="ED205:ES209" si="1181">H$33*$G11/1000</f>
        <v>0.55902299700748803</v>
      </c>
      <c r="EE205" s="104">
        <f t="shared" si="1181"/>
        <v>0.56412309342105604</v>
      </c>
      <c r="EF205" s="104">
        <f t="shared" si="1181"/>
        <v>0.54407158345612805</v>
      </c>
      <c r="EG205" s="104">
        <f t="shared" si="1181"/>
        <v>0.19735444534000007</v>
      </c>
      <c r="EH205" s="104">
        <f t="shared" si="1181"/>
        <v>0.55608137637311994</v>
      </c>
      <c r="EI205" s="104">
        <f t="shared" si="1181"/>
        <v>0.53953509016742407</v>
      </c>
      <c r="EJ205" s="104">
        <f t="shared" si="1181"/>
        <v>1.0265737052266497</v>
      </c>
      <c r="EK205" s="104">
        <f t="shared" si="1181"/>
        <v>1.4834388475776665</v>
      </c>
      <c r="EL205" s="104">
        <f t="shared" si="1181"/>
        <v>0.87894463994687988</v>
      </c>
      <c r="EM205" s="104">
        <f t="shared" si="1181"/>
        <v>0.88022305769548814</v>
      </c>
      <c r="EN205" s="104">
        <f t="shared" si="1181"/>
        <v>0.8501839872864001</v>
      </c>
      <c r="EO205" s="104">
        <f t="shared" si="1181"/>
        <v>0.35767868890000004</v>
      </c>
      <c r="EP205" s="104">
        <f t="shared" si="1181"/>
        <v>0.86410610893900808</v>
      </c>
      <c r="EQ205" s="104">
        <f t="shared" si="1181"/>
        <v>0.84197806045267198</v>
      </c>
      <c r="ER205" s="104">
        <f t="shared" si="1181"/>
        <v>1.6481530191715437</v>
      </c>
      <c r="ES205" s="122">
        <f t="shared" si="1181"/>
        <v>2.1703656027101559</v>
      </c>
      <c r="EU205" s="189" t="str">
        <f t="shared" si="1161"/>
        <v>-</v>
      </c>
      <c r="EV205" s="173">
        <f t="shared" si="1161"/>
        <v>1</v>
      </c>
      <c r="EW205" s="173">
        <f t="shared" si="1161"/>
        <v>0.90643145670817082</v>
      </c>
      <c r="EX205" s="159" t="str">
        <f>EX197</f>
        <v>US</v>
      </c>
      <c r="EY205" s="104">
        <f>H$34*$M11/1000</f>
        <v>96.543049631041072</v>
      </c>
      <c r="EZ205" s="104">
        <f t="shared" ref="EZ205:FN209" si="1182">I$34*$M11/1000</f>
        <v>96.682653997353242</v>
      </c>
      <c r="FA205" s="104">
        <f t="shared" si="1182"/>
        <v>94.841657109434863</v>
      </c>
      <c r="FB205" s="104">
        <f t="shared" si="1182"/>
        <v>29.336275073430489</v>
      </c>
      <c r="FC205" s="104">
        <f t="shared" si="1182"/>
        <v>95.426301456305652</v>
      </c>
      <c r="FD205" s="104">
        <f t="shared" si="1182"/>
        <v>94.876267193496673</v>
      </c>
      <c r="FE205" s="104">
        <f t="shared" si="1182"/>
        <v>117.10713318562138</v>
      </c>
      <c r="FF205" s="104">
        <f t="shared" si="1182"/>
        <v>278.87608026046928</v>
      </c>
      <c r="FG205" s="104">
        <f t="shared" si="1182"/>
        <v>131.75927058426555</v>
      </c>
      <c r="FH205" s="104">
        <f t="shared" si="1182"/>
        <v>132.13284909233252</v>
      </c>
      <c r="FI205" s="104">
        <f t="shared" si="1182"/>
        <v>129.07176903676395</v>
      </c>
      <c r="FJ205" s="104">
        <f t="shared" si="1182"/>
        <v>54.308970316084896</v>
      </c>
      <c r="FK205" s="104">
        <f t="shared" si="1182"/>
        <v>130.14751759973061</v>
      </c>
      <c r="FL205" s="104">
        <f t="shared" si="1182"/>
        <v>128.96063285644195</v>
      </c>
      <c r="FM205" s="104">
        <f t="shared" si="1182"/>
        <v>165.46202136301821</v>
      </c>
      <c r="FN205" s="122">
        <f t="shared" si="1182"/>
        <v>314.68718687243489</v>
      </c>
      <c r="GK205" s="189" t="str">
        <f t="shared" si="1164"/>
        <v>-</v>
      </c>
      <c r="GL205" s="173">
        <f t="shared" si="1164"/>
        <v>1</v>
      </c>
      <c r="GM205" s="173">
        <f t="shared" si="1164"/>
        <v>0.69056662872510677</v>
      </c>
      <c r="GN205" s="159" t="str">
        <f>GN197</f>
        <v>US</v>
      </c>
      <c r="GO205" s="104">
        <f>H$36*$G11/1000</f>
        <v>0.71071104000000007</v>
      </c>
      <c r="GP205" s="104">
        <f t="shared" ref="GP205:HD209" si="1183">I$36*$G11/1000</f>
        <v>0.71457359999999992</v>
      </c>
      <c r="GQ205" s="104">
        <f t="shared" si="1183"/>
        <v>0.69139823999999983</v>
      </c>
      <c r="GR205" s="104">
        <f t="shared" si="1183"/>
        <v>5.0245468000000001E-2</v>
      </c>
      <c r="GS205" s="104">
        <f t="shared" si="1183"/>
        <v>0.69912336000000008</v>
      </c>
      <c r="GT205" s="104">
        <f t="shared" si="1183"/>
        <v>0.69139823999999983</v>
      </c>
      <c r="GU205" s="104">
        <f t="shared" si="1183"/>
        <v>1.0365344829339571</v>
      </c>
      <c r="GV205" s="104">
        <f t="shared" si="1183"/>
        <v>0.98748959126660918</v>
      </c>
      <c r="GW205" s="104">
        <f t="shared" si="1183"/>
        <v>1.0506163199999998</v>
      </c>
      <c r="GX205" s="104">
        <f t="shared" si="1183"/>
        <v>1.05447888</v>
      </c>
      <c r="GY205" s="104">
        <f t="shared" si="1183"/>
        <v>1.0274409600000001</v>
      </c>
      <c r="GZ205" s="104">
        <f t="shared" si="1183"/>
        <v>0.17944809999999997</v>
      </c>
      <c r="HA205" s="104">
        <f t="shared" si="1183"/>
        <v>1.0390286399999999</v>
      </c>
      <c r="HB205" s="104">
        <f t="shared" si="1183"/>
        <v>1.0235783999999999</v>
      </c>
      <c r="HC205" s="104">
        <f t="shared" si="1183"/>
        <v>1.4694270200498687</v>
      </c>
      <c r="HD205" s="122">
        <f t="shared" si="1183"/>
        <v>1.2952747704970931</v>
      </c>
      <c r="HF205" s="189" t="str">
        <f t="shared" si="1167"/>
        <v>-</v>
      </c>
      <c r="HG205" s="173">
        <f t="shared" si="1167"/>
        <v>1</v>
      </c>
      <c r="HH205" s="173">
        <f t="shared" si="1167"/>
        <v>0.90643145670817082</v>
      </c>
      <c r="HI205" s="159" t="str">
        <f>HI197</f>
        <v>US</v>
      </c>
      <c r="HJ205" s="104">
        <f>H$37*$M11/1000</f>
        <v>4.5928432029722064</v>
      </c>
      <c r="HK205" s="104">
        <f t="shared" ref="HK205:HY209" si="1184">I$37*$M11/1000</f>
        <v>4.5324488966087646</v>
      </c>
      <c r="HL205" s="104">
        <f t="shared" si="1184"/>
        <v>4.6561134286862877</v>
      </c>
      <c r="HM205" s="104">
        <f t="shared" si="1184"/>
        <v>4.2419810421941166</v>
      </c>
      <c r="HN205" s="104">
        <f t="shared" si="1184"/>
        <v>4.5928432029722064</v>
      </c>
      <c r="HO205" s="104">
        <f t="shared" si="1184"/>
        <v>4.6589893480369273</v>
      </c>
      <c r="HP205" s="104">
        <f t="shared" si="1184"/>
        <v>9.7083235790113225</v>
      </c>
      <c r="HQ205" s="104">
        <f t="shared" si="1184"/>
        <v>9.5479875891224868</v>
      </c>
      <c r="HR205" s="104">
        <f t="shared" si="1184"/>
        <v>7.5119013438718847</v>
      </c>
      <c r="HS205" s="104">
        <f t="shared" si="1184"/>
        <v>7.5090254245212451</v>
      </c>
      <c r="HT205" s="104">
        <f t="shared" si="1184"/>
        <v>7.6355658759494096</v>
      </c>
      <c r="HU205" s="104">
        <f t="shared" si="1184"/>
        <v>4.2419810421941166</v>
      </c>
      <c r="HV205" s="104">
        <f t="shared" si="1184"/>
        <v>7.5119013438718847</v>
      </c>
      <c r="HW205" s="104">
        <f t="shared" si="1184"/>
        <v>7.6355658759494096</v>
      </c>
      <c r="HX205" s="104">
        <f t="shared" si="1184"/>
        <v>11.753994365797524</v>
      </c>
      <c r="HY205" s="122">
        <f t="shared" si="1184"/>
        <v>11.188330189473051</v>
      </c>
      <c r="IA205" s="189" t="str">
        <f t="shared" si="1170"/>
        <v>-</v>
      </c>
      <c r="IB205" s="173">
        <f t="shared" si="1170"/>
        <v>1</v>
      </c>
      <c r="IC205" s="173">
        <f t="shared" si="1170"/>
        <v>0.90643145670817082</v>
      </c>
      <c r="ID205" s="159" t="str">
        <f>ID197</f>
        <v>US</v>
      </c>
      <c r="IE205" s="104">
        <f>H$38*$M11/1000</f>
        <v>3.203774156613048</v>
      </c>
      <c r="IF205" s="104">
        <f t="shared" ref="IF205:IT209" si="1185">I$38*$M11/1000</f>
        <v>3.226781511418169</v>
      </c>
      <c r="IG205" s="104">
        <f t="shared" si="1185"/>
        <v>3.1146206567432055</v>
      </c>
      <c r="IH205" s="104">
        <f t="shared" si="1185"/>
        <v>0</v>
      </c>
      <c r="II205" s="104">
        <f t="shared" si="1185"/>
        <v>3.1692631244053673</v>
      </c>
      <c r="IJ205" s="104">
        <f t="shared" si="1185"/>
        <v>3.0887373825874449</v>
      </c>
      <c r="IK205" s="104">
        <f t="shared" si="1185"/>
        <v>4.1096887520646721</v>
      </c>
      <c r="IL205" s="104">
        <f t="shared" si="1185"/>
        <v>4.5932560131703433</v>
      </c>
      <c r="IM205" s="104">
        <f t="shared" si="1185"/>
        <v>5.3262026373854257</v>
      </c>
      <c r="IN205" s="104">
        <f t="shared" si="1185"/>
        <v>5.3865969437488674</v>
      </c>
      <c r="IO205" s="104">
        <f t="shared" si="1185"/>
        <v>5.1421437989444616</v>
      </c>
      <c r="IP205" s="104">
        <f t="shared" si="1185"/>
        <v>0</v>
      </c>
      <c r="IQ205" s="104">
        <f t="shared" si="1185"/>
        <v>5.2686842503726243</v>
      </c>
      <c r="IR205" s="104">
        <f t="shared" si="1185"/>
        <v>5.0903772506329394</v>
      </c>
      <c r="IS205" s="104">
        <f t="shared" si="1185"/>
        <v>7.1754187798469964</v>
      </c>
      <c r="IT205" s="104">
        <f t="shared" si="1185"/>
        <v>7.0625697456495544</v>
      </c>
    </row>
    <row r="206" spans="4:254" x14ac:dyDescent="0.2">
      <c r="D206" s="189">
        <f t="shared" si="1173"/>
        <v>0.42</v>
      </c>
      <c r="E206" s="173">
        <f t="shared" si="1173"/>
        <v>0</v>
      </c>
      <c r="F206" s="173">
        <f t="shared" si="1173"/>
        <v>0</v>
      </c>
      <c r="G206" s="159" t="str">
        <f t="shared" si="1173"/>
        <v>CN</v>
      </c>
      <c r="H206" s="104">
        <f t="shared" si="1174"/>
        <v>7.9320836899199998</v>
      </c>
      <c r="I206" s="104">
        <f t="shared" si="1174"/>
        <v>7.3106441366399988</v>
      </c>
      <c r="J206" s="104">
        <f t="shared" si="1174"/>
        <v>7.2782256705600004</v>
      </c>
      <c r="K206" s="104">
        <f t="shared" si="1174"/>
        <v>10.79931243261</v>
      </c>
      <c r="L206" s="104">
        <f t="shared" si="1174"/>
        <v>7.0400022825599997</v>
      </c>
      <c r="M206" s="104">
        <f t="shared" si="1174"/>
        <v>7.10750438112</v>
      </c>
      <c r="N206" s="104">
        <f t="shared" si="1174"/>
        <v>5.6812911694796711</v>
      </c>
      <c r="O206" s="104">
        <f t="shared" si="1174"/>
        <v>4.978896803880164</v>
      </c>
      <c r="P206" s="104">
        <f t="shared" si="1174"/>
        <v>15.56038862352</v>
      </c>
      <c r="Q206" s="104">
        <f t="shared" si="1174"/>
        <v>14.336154094079996</v>
      </c>
      <c r="R206" s="104">
        <f t="shared" si="1174"/>
        <v>14.279552139840003</v>
      </c>
      <c r="S206" s="104">
        <f t="shared" si="1174"/>
        <v>21.034147047549997</v>
      </c>
      <c r="T206" s="104">
        <f t="shared" si="1174"/>
        <v>13.806682094399996</v>
      </c>
      <c r="U206" s="104">
        <f t="shared" si="1174"/>
        <v>13.942559230080001</v>
      </c>
      <c r="V206" s="104">
        <f t="shared" si="1174"/>
        <v>10.48964220233397</v>
      </c>
      <c r="W206" s="122">
        <f t="shared" si="1174"/>
        <v>6.3284176829861432</v>
      </c>
      <c r="Y206" s="189">
        <f t="shared" si="1175"/>
        <v>0.65</v>
      </c>
      <c r="Z206" s="173">
        <f t="shared" si="1175"/>
        <v>0</v>
      </c>
      <c r="AA206" s="173">
        <f t="shared" si="1175"/>
        <v>0</v>
      </c>
      <c r="AB206" s="159" t="str">
        <f t="shared" si="1175"/>
        <v>CN</v>
      </c>
      <c r="AC206" s="104">
        <f t="shared" si="1176"/>
        <v>5.5346004230399997</v>
      </c>
      <c r="AD206" s="104">
        <f t="shared" si="1176"/>
        <v>5.6638262303999998</v>
      </c>
      <c r="AE206" s="104">
        <f t="shared" si="1176"/>
        <v>5.5255774828799993</v>
      </c>
      <c r="AF206" s="104">
        <f t="shared" si="1176"/>
        <v>6.5792761257600008</v>
      </c>
      <c r="AG206" s="104">
        <f t="shared" si="1176"/>
        <v>5.6117434713599996</v>
      </c>
      <c r="AH206" s="104">
        <f t="shared" si="1176"/>
        <v>5.5175124575999996</v>
      </c>
      <c r="AI206" s="104">
        <f t="shared" si="1176"/>
        <v>4.405181415404126</v>
      </c>
      <c r="AJ206" s="104">
        <f t="shared" si="1176"/>
        <v>8.5314035935841854</v>
      </c>
      <c r="AK206" s="104">
        <f t="shared" si="1176"/>
        <v>10.623924929279999</v>
      </c>
      <c r="AL206" s="104">
        <f t="shared" si="1176"/>
        <v>10.877726021759997</v>
      </c>
      <c r="AM206" s="104">
        <f t="shared" si="1176"/>
        <v>10.613727770879999</v>
      </c>
      <c r="AN206" s="104">
        <f t="shared" si="1176"/>
        <v>3.4953036751359998</v>
      </c>
      <c r="AO206" s="104">
        <f t="shared" si="1176"/>
        <v>10.781053870079999</v>
      </c>
      <c r="AP206" s="104">
        <f t="shared" si="1176"/>
        <v>10.596438952320002</v>
      </c>
      <c r="AQ206" s="104">
        <f t="shared" si="1176"/>
        <v>6.817180260581531</v>
      </c>
      <c r="AR206" s="122">
        <f t="shared" si="1176"/>
        <v>9.8500429035310599</v>
      </c>
      <c r="AT206" s="189">
        <f t="shared" si="1177"/>
        <v>0.65</v>
      </c>
      <c r="AU206" s="173">
        <f t="shared" si="1177"/>
        <v>0</v>
      </c>
      <c r="AV206" s="173">
        <f t="shared" si="1177"/>
        <v>0</v>
      </c>
      <c r="AW206" s="159" t="str">
        <f t="shared" si="1177"/>
        <v>CN</v>
      </c>
      <c r="AX206" s="104">
        <f t="shared" si="1178"/>
        <v>1.8030430079999999</v>
      </c>
      <c r="AY206" s="104">
        <f t="shared" si="1178"/>
        <v>1.7798676479999995</v>
      </c>
      <c r="AZ206" s="104">
        <f t="shared" si="1178"/>
        <v>1.724246784</v>
      </c>
      <c r="BA206" s="104">
        <f t="shared" si="1178"/>
        <v>3.027860784</v>
      </c>
      <c r="BB206" s="104">
        <f t="shared" si="1178"/>
        <v>1.7288818559999999</v>
      </c>
      <c r="BC206" s="104">
        <f t="shared" si="1178"/>
        <v>1.7149766399999999</v>
      </c>
      <c r="BD206" s="104">
        <f t="shared" si="1178"/>
        <v>5.8488130282839839</v>
      </c>
      <c r="BE206" s="104">
        <f t="shared" si="1178"/>
        <v>6.3023659900976732</v>
      </c>
      <c r="BF206" s="104">
        <f t="shared" si="1178"/>
        <v>3.5133845760000009</v>
      </c>
      <c r="BG206" s="104">
        <f t="shared" si="1178"/>
        <v>3.467033856</v>
      </c>
      <c r="BH206" s="104">
        <f t="shared" si="1178"/>
        <v>3.3604271999999997</v>
      </c>
      <c r="BI206" s="104">
        <f t="shared" si="1178"/>
        <v>5.8310171399999993</v>
      </c>
      <c r="BJ206" s="104">
        <f t="shared" si="1178"/>
        <v>3.3696973440000004</v>
      </c>
      <c r="BK206" s="104">
        <f t="shared" si="1178"/>
        <v>3.3372518399999995</v>
      </c>
      <c r="BL206" s="104">
        <f t="shared" si="1178"/>
        <v>11.247920672143366</v>
      </c>
      <c r="BM206" s="122">
        <f t="shared" si="1178"/>
        <v>9.5475722870362496</v>
      </c>
      <c r="BO206" s="189">
        <f t="shared" si="1179"/>
        <v>0.43</v>
      </c>
      <c r="BP206" s="173">
        <f t="shared" si="1179"/>
        <v>0</v>
      </c>
      <c r="BQ206" s="173">
        <f t="shared" si="1179"/>
        <v>0</v>
      </c>
      <c r="BR206" s="159" t="str">
        <f t="shared" si="1179"/>
        <v>CN</v>
      </c>
      <c r="BS206" s="104">
        <f t="shared" si="1180"/>
        <v>0.14313681720000002</v>
      </c>
      <c r="BT206" s="104">
        <f t="shared" si="1180"/>
        <v>0.17239570920000002</v>
      </c>
      <c r="BU206" s="104">
        <f t="shared" si="1180"/>
        <v>0.1285363404</v>
      </c>
      <c r="BV206" s="104">
        <f t="shared" si="1180"/>
        <v>0.2220706449</v>
      </c>
      <c r="BW206" s="104">
        <f t="shared" si="1180"/>
        <v>0.16251721200000002</v>
      </c>
      <c r="BX206" s="104">
        <f t="shared" si="1180"/>
        <v>0.12697200359999999</v>
      </c>
      <c r="BY206" s="104">
        <f t="shared" si="1180"/>
        <v>0.92043512245251391</v>
      </c>
      <c r="BZ206" s="104">
        <f t="shared" si="1180"/>
        <v>1.2863933913136771</v>
      </c>
      <c r="CA206" s="104">
        <f t="shared" si="1180"/>
        <v>0.27219460319999994</v>
      </c>
      <c r="CB206" s="104">
        <f t="shared" si="1180"/>
        <v>0.32790237480000001</v>
      </c>
      <c r="CC206" s="104">
        <f t="shared" si="1180"/>
        <v>0.24455798639999998</v>
      </c>
      <c r="CD206" s="104">
        <f t="shared" si="1180"/>
        <v>0.37011774150000004</v>
      </c>
      <c r="CE206" s="104">
        <f t="shared" si="1180"/>
        <v>0.30910136399999999</v>
      </c>
      <c r="CF206" s="104">
        <f t="shared" si="1180"/>
        <v>0.24142931280000005</v>
      </c>
      <c r="CG206" s="104">
        <f t="shared" si="1180"/>
        <v>1.2931821464149205</v>
      </c>
      <c r="CH206" s="122">
        <f t="shared" si="1180"/>
        <v>1.6873422458717737</v>
      </c>
      <c r="CJ206" s="222">
        <f t="shared" si="1156"/>
        <v>6.8727063945112937E-2</v>
      </c>
      <c r="CK206" s="223">
        <f t="shared" si="1156"/>
        <v>7.5821578605297549E-2</v>
      </c>
      <c r="CL206" s="223">
        <f t="shared" si="1156"/>
        <v>6.8727063945112937E-2</v>
      </c>
      <c r="CM206" s="159" t="str">
        <f t="shared" si="1156"/>
        <v>MI, US</v>
      </c>
      <c r="CN206" s="104" t="e">
        <f t="shared" ca="1" si="1157"/>
        <v>#NAME?</v>
      </c>
      <c r="CO206" s="104" t="e">
        <f t="shared" ca="1" si="1157"/>
        <v>#NAME?</v>
      </c>
      <c r="CP206" s="104" t="e">
        <f t="shared" ca="1" si="1157"/>
        <v>#NAME?</v>
      </c>
      <c r="CQ206" s="104" t="e">
        <f t="shared" ca="1" si="1157"/>
        <v>#NAME?</v>
      </c>
      <c r="CR206" s="104" t="e">
        <f t="shared" ca="1" si="1157"/>
        <v>#NAME?</v>
      </c>
      <c r="CS206" s="104" t="e">
        <f t="shared" ca="1" si="1157"/>
        <v>#NAME?</v>
      </c>
      <c r="CT206" s="104" t="e">
        <f t="shared" ca="1" si="1157"/>
        <v>#NAME?</v>
      </c>
      <c r="CU206" s="104" t="e">
        <f t="shared" ca="1" si="1157"/>
        <v>#NAME?</v>
      </c>
      <c r="CV206" s="104" t="e">
        <f t="shared" ca="1" si="1157"/>
        <v>#NAME?</v>
      </c>
      <c r="CW206" s="104" t="e">
        <f t="shared" ca="1" si="1157"/>
        <v>#NAME?</v>
      </c>
      <c r="CX206" s="104" t="e">
        <f t="shared" ca="1" si="1157"/>
        <v>#NAME?</v>
      </c>
      <c r="CY206" s="104" t="e">
        <f t="shared" ca="1" si="1157"/>
        <v>#NAME?</v>
      </c>
      <c r="CZ206" s="104" t="e">
        <f t="shared" ca="1" si="1157"/>
        <v>#NAME?</v>
      </c>
      <c r="DA206" s="104" t="e">
        <f t="shared" ca="1" si="1157"/>
        <v>#NAME?</v>
      </c>
      <c r="DB206" s="104" t="e">
        <f t="shared" ca="1" si="1157"/>
        <v>#NAME?</v>
      </c>
      <c r="DC206" s="122" t="e">
        <f t="shared" ca="1" si="1157"/>
        <v>#NAME?</v>
      </c>
      <c r="DZ206" s="189" t="str">
        <f t="shared" si="1158"/>
        <v>-</v>
      </c>
      <c r="EA206" s="173">
        <f t="shared" si="1158"/>
        <v>0</v>
      </c>
      <c r="EB206" s="173">
        <f t="shared" si="1158"/>
        <v>0</v>
      </c>
      <c r="EC206" s="159" t="str">
        <f>EC198</f>
        <v>CN</v>
      </c>
      <c r="ED206" s="104">
        <f t="shared" si="1181"/>
        <v>0.55902299700748803</v>
      </c>
      <c r="EE206" s="104">
        <f t="shared" si="1181"/>
        <v>0.56412309342105604</v>
      </c>
      <c r="EF206" s="104">
        <f t="shared" si="1181"/>
        <v>0.54407158345612805</v>
      </c>
      <c r="EG206" s="104">
        <f t="shared" si="1181"/>
        <v>0.19735444534000007</v>
      </c>
      <c r="EH206" s="104">
        <f t="shared" si="1181"/>
        <v>0.55608137637311994</v>
      </c>
      <c r="EI206" s="104">
        <f t="shared" si="1181"/>
        <v>0.53953509016742407</v>
      </c>
      <c r="EJ206" s="104">
        <f t="shared" si="1181"/>
        <v>1.0265737052266497</v>
      </c>
      <c r="EK206" s="104">
        <f t="shared" si="1181"/>
        <v>1.4834388475776665</v>
      </c>
      <c r="EL206" s="104">
        <f t="shared" si="1181"/>
        <v>0.87894463994687988</v>
      </c>
      <c r="EM206" s="104">
        <f t="shared" si="1181"/>
        <v>0.88022305769548814</v>
      </c>
      <c r="EN206" s="104">
        <f t="shared" si="1181"/>
        <v>0.8501839872864001</v>
      </c>
      <c r="EO206" s="104">
        <f t="shared" si="1181"/>
        <v>0.35767868890000004</v>
      </c>
      <c r="EP206" s="104">
        <f t="shared" si="1181"/>
        <v>0.86410610893900808</v>
      </c>
      <c r="EQ206" s="104">
        <f t="shared" si="1181"/>
        <v>0.84197806045267198</v>
      </c>
      <c r="ER206" s="104">
        <f t="shared" si="1181"/>
        <v>1.6481530191715437</v>
      </c>
      <c r="ES206" s="122">
        <f t="shared" si="1181"/>
        <v>2.1703656027101559</v>
      </c>
      <c r="EU206" s="189" t="str">
        <f t="shared" si="1161"/>
        <v>-</v>
      </c>
      <c r="EV206" s="173">
        <f t="shared" si="1161"/>
        <v>0</v>
      </c>
      <c r="EW206" s="173">
        <f t="shared" si="1161"/>
        <v>0</v>
      </c>
      <c r="EX206" s="159" t="str">
        <f>EX198</f>
        <v>CN</v>
      </c>
      <c r="EY206" s="104">
        <f t="shared" ref="EY206:EY209" si="1186">H$34*$M12/1000</f>
        <v>5.4026683342707837</v>
      </c>
      <c r="EZ206" s="104">
        <f t="shared" si="1182"/>
        <v>5.4104807670878872</v>
      </c>
      <c r="FA206" s="104">
        <f t="shared" si="1182"/>
        <v>5.3074563067268405</v>
      </c>
      <c r="FB206" s="104">
        <f t="shared" si="1182"/>
        <v>1.6416941974631831</v>
      </c>
      <c r="FC206" s="104">
        <f t="shared" si="1182"/>
        <v>5.3401737266935871</v>
      </c>
      <c r="FD206" s="104">
        <f t="shared" si="1182"/>
        <v>5.3093931297909736</v>
      </c>
      <c r="FE206" s="104">
        <f t="shared" si="1182"/>
        <v>6.5534598564800417</v>
      </c>
      <c r="FF206" s="104">
        <f t="shared" si="1182"/>
        <v>15.606249996937745</v>
      </c>
      <c r="FG206" s="104">
        <f t="shared" si="1182"/>
        <v>7.3734115677173406</v>
      </c>
      <c r="FH206" s="104">
        <f t="shared" si="1182"/>
        <v>7.3943174825771978</v>
      </c>
      <c r="FI206" s="104">
        <f t="shared" si="1182"/>
        <v>7.2230156607672216</v>
      </c>
      <c r="FJ206" s="104">
        <f t="shared" si="1182"/>
        <v>3.0391970764845606</v>
      </c>
      <c r="FK206" s="104">
        <f t="shared" si="1182"/>
        <v>7.2832158794156765</v>
      </c>
      <c r="FL206" s="104">
        <f t="shared" si="1182"/>
        <v>7.2167963428099773</v>
      </c>
      <c r="FM206" s="104">
        <f t="shared" si="1182"/>
        <v>9.2594591403397182</v>
      </c>
      <c r="FN206" s="122">
        <f t="shared" si="1182"/>
        <v>17.610283766816238</v>
      </c>
      <c r="GK206" s="189" t="str">
        <f t="shared" si="1164"/>
        <v>-</v>
      </c>
      <c r="GL206" s="173">
        <f t="shared" si="1164"/>
        <v>0</v>
      </c>
      <c r="GM206" s="173">
        <f t="shared" si="1164"/>
        <v>0</v>
      </c>
      <c r="GN206" s="159" t="str">
        <f>GN198</f>
        <v>CN</v>
      </c>
      <c r="GO206" s="104">
        <f t="shared" ref="GO206:GO209" si="1187">H$36*$G12/1000</f>
        <v>0.71071104000000007</v>
      </c>
      <c r="GP206" s="104">
        <f t="shared" si="1183"/>
        <v>0.71457359999999992</v>
      </c>
      <c r="GQ206" s="104">
        <f t="shared" si="1183"/>
        <v>0.69139823999999983</v>
      </c>
      <c r="GR206" s="104">
        <f t="shared" si="1183"/>
        <v>5.0245468000000001E-2</v>
      </c>
      <c r="GS206" s="104">
        <f t="shared" si="1183"/>
        <v>0.69912336000000008</v>
      </c>
      <c r="GT206" s="104">
        <f t="shared" si="1183"/>
        <v>0.69139823999999983</v>
      </c>
      <c r="GU206" s="104">
        <f t="shared" si="1183"/>
        <v>1.0365344829339571</v>
      </c>
      <c r="GV206" s="104">
        <f t="shared" si="1183"/>
        <v>0.98748959126660918</v>
      </c>
      <c r="GW206" s="104">
        <f t="shared" si="1183"/>
        <v>1.0506163199999998</v>
      </c>
      <c r="GX206" s="104">
        <f t="shared" si="1183"/>
        <v>1.05447888</v>
      </c>
      <c r="GY206" s="104">
        <f t="shared" si="1183"/>
        <v>1.0274409600000001</v>
      </c>
      <c r="GZ206" s="104">
        <f t="shared" si="1183"/>
        <v>0.17944809999999997</v>
      </c>
      <c r="HA206" s="104">
        <f t="shared" si="1183"/>
        <v>1.0390286399999999</v>
      </c>
      <c r="HB206" s="104">
        <f t="shared" si="1183"/>
        <v>1.0235783999999999</v>
      </c>
      <c r="HC206" s="104">
        <f t="shared" si="1183"/>
        <v>1.4694270200498687</v>
      </c>
      <c r="HD206" s="122">
        <f t="shared" si="1183"/>
        <v>1.2952747704970931</v>
      </c>
      <c r="HF206" s="189" t="str">
        <f t="shared" si="1167"/>
        <v>-</v>
      </c>
      <c r="HG206" s="173">
        <f t="shared" si="1167"/>
        <v>0</v>
      </c>
      <c r="HH206" s="173">
        <f t="shared" si="1167"/>
        <v>0</v>
      </c>
      <c r="HI206" s="159" t="str">
        <f>HI198</f>
        <v>CN</v>
      </c>
      <c r="HJ206" s="104">
        <f t="shared" ref="HJ206:HJ209" si="1188">H$37*$M12/1000</f>
        <v>0.25702118000000002</v>
      </c>
      <c r="HK206" s="104">
        <f t="shared" si="1184"/>
        <v>0.25364144</v>
      </c>
      <c r="HL206" s="104">
        <f t="shared" si="1184"/>
        <v>0.26056185999999998</v>
      </c>
      <c r="HM206" s="104">
        <f t="shared" si="1184"/>
        <v>0.2373865</v>
      </c>
      <c r="HN206" s="104">
        <f t="shared" si="1184"/>
        <v>0.25702118000000002</v>
      </c>
      <c r="HO206" s="104">
        <f t="shared" si="1184"/>
        <v>0.26072279999999998</v>
      </c>
      <c r="HP206" s="104">
        <f t="shared" si="1184"/>
        <v>0.54328978191211597</v>
      </c>
      <c r="HQ206" s="104">
        <f t="shared" si="1184"/>
        <v>0.53431718182617605</v>
      </c>
      <c r="HR206" s="104">
        <f t="shared" si="1184"/>
        <v>0.42037527999999991</v>
      </c>
      <c r="HS206" s="104">
        <f t="shared" si="1184"/>
        <v>0.42021433999999991</v>
      </c>
      <c r="HT206" s="104">
        <f t="shared" si="1184"/>
        <v>0.4272957</v>
      </c>
      <c r="HU206" s="104">
        <f t="shared" si="1184"/>
        <v>0.2373865</v>
      </c>
      <c r="HV206" s="104">
        <f t="shared" si="1184"/>
        <v>0.42037527999999991</v>
      </c>
      <c r="HW206" s="104">
        <f t="shared" si="1184"/>
        <v>0.4272957</v>
      </c>
      <c r="HX206" s="104">
        <f t="shared" si="1184"/>
        <v>0.65776804652412457</v>
      </c>
      <c r="HY206" s="122">
        <f t="shared" si="1184"/>
        <v>0.62611278035075324</v>
      </c>
      <c r="IA206" s="189" t="str">
        <f t="shared" si="1170"/>
        <v>-</v>
      </c>
      <c r="IB206" s="173">
        <f t="shared" si="1170"/>
        <v>0</v>
      </c>
      <c r="IC206" s="173">
        <f t="shared" si="1170"/>
        <v>0</v>
      </c>
      <c r="ID206" s="159" t="str">
        <f>ID198</f>
        <v>CN</v>
      </c>
      <c r="IE206" s="104">
        <f t="shared" ref="IE206:IE209" si="1189">H$38*$M12/1000</f>
        <v>0.17928716</v>
      </c>
      <c r="IF206" s="104">
        <f t="shared" si="1185"/>
        <v>0.18057467999999999</v>
      </c>
      <c r="IG206" s="104">
        <f t="shared" si="1185"/>
        <v>0.17429801999999997</v>
      </c>
      <c r="IH206" s="104">
        <f t="shared" si="1185"/>
        <v>0</v>
      </c>
      <c r="II206" s="104">
        <f t="shared" si="1185"/>
        <v>0.17735588000000002</v>
      </c>
      <c r="IJ206" s="104">
        <f t="shared" si="1185"/>
        <v>0.17284955999999999</v>
      </c>
      <c r="IK206" s="104">
        <f t="shared" si="1185"/>
        <v>0.22998325999999999</v>
      </c>
      <c r="IL206" s="104">
        <f t="shared" si="1185"/>
        <v>0.25704428136870616</v>
      </c>
      <c r="IM206" s="104">
        <f t="shared" si="1185"/>
        <v>0.29806087999999997</v>
      </c>
      <c r="IN206" s="104">
        <f t="shared" si="1185"/>
        <v>0.30144061999999999</v>
      </c>
      <c r="IO206" s="104">
        <f t="shared" si="1185"/>
        <v>0.28776071999999997</v>
      </c>
      <c r="IP206" s="104">
        <f t="shared" si="1185"/>
        <v>0</v>
      </c>
      <c r="IQ206" s="104">
        <f t="shared" si="1185"/>
        <v>0.29484208000000001</v>
      </c>
      <c r="IR206" s="104">
        <f t="shared" si="1185"/>
        <v>0.2848638</v>
      </c>
      <c r="IS206" s="104">
        <f t="shared" si="1185"/>
        <v>0.40154529999999999</v>
      </c>
      <c r="IT206" s="104">
        <f t="shared" si="1185"/>
        <v>0.39523012862369061</v>
      </c>
    </row>
    <row r="207" spans="4:254" x14ac:dyDescent="0.2">
      <c r="D207" s="189">
        <f t="shared" si="1173"/>
        <v>0.33</v>
      </c>
      <c r="E207" s="173">
        <f t="shared" si="1173"/>
        <v>0</v>
      </c>
      <c r="F207" s="173">
        <f t="shared" si="1173"/>
        <v>0.56896551724137934</v>
      </c>
      <c r="G207" s="159" t="str">
        <f t="shared" si="1173"/>
        <v>JP</v>
      </c>
      <c r="H207" s="104">
        <f t="shared" si="1174"/>
        <v>7.9320836899199998</v>
      </c>
      <c r="I207" s="104">
        <f t="shared" si="1174"/>
        <v>7.3106441366399988</v>
      </c>
      <c r="J207" s="104">
        <f t="shared" si="1174"/>
        <v>7.2782256705600004</v>
      </c>
      <c r="K207" s="104">
        <f t="shared" si="1174"/>
        <v>10.79931243261</v>
      </c>
      <c r="L207" s="104">
        <f t="shared" si="1174"/>
        <v>7.0400022825599997</v>
      </c>
      <c r="M207" s="104">
        <f t="shared" si="1174"/>
        <v>7.10750438112</v>
      </c>
      <c r="N207" s="104">
        <f t="shared" si="1174"/>
        <v>5.6812911694796711</v>
      </c>
      <c r="O207" s="104">
        <f t="shared" si="1174"/>
        <v>4.978896803880164</v>
      </c>
      <c r="P207" s="104">
        <f t="shared" si="1174"/>
        <v>15.56038862352</v>
      </c>
      <c r="Q207" s="104">
        <f t="shared" si="1174"/>
        <v>14.336154094079996</v>
      </c>
      <c r="R207" s="104">
        <f t="shared" si="1174"/>
        <v>14.279552139840003</v>
      </c>
      <c r="S207" s="104">
        <f t="shared" si="1174"/>
        <v>21.034147047549997</v>
      </c>
      <c r="T207" s="104">
        <f t="shared" si="1174"/>
        <v>13.806682094399996</v>
      </c>
      <c r="U207" s="104">
        <f t="shared" si="1174"/>
        <v>13.942559230080001</v>
      </c>
      <c r="V207" s="104">
        <f t="shared" si="1174"/>
        <v>10.48964220233397</v>
      </c>
      <c r="W207" s="122">
        <f t="shared" si="1174"/>
        <v>6.3284176829861432</v>
      </c>
      <c r="Y207" s="189">
        <f t="shared" si="1175"/>
        <v>0.19</v>
      </c>
      <c r="Z207" s="173">
        <f t="shared" si="1175"/>
        <v>0</v>
      </c>
      <c r="AA207" s="173">
        <f t="shared" si="1175"/>
        <v>0.54285714285714282</v>
      </c>
      <c r="AB207" s="159" t="str">
        <f t="shared" si="1175"/>
        <v>JP</v>
      </c>
      <c r="AC207" s="104">
        <f t="shared" si="1176"/>
        <v>5.5346004230399997</v>
      </c>
      <c r="AD207" s="104">
        <f t="shared" si="1176"/>
        <v>5.6638262303999998</v>
      </c>
      <c r="AE207" s="104">
        <f t="shared" si="1176"/>
        <v>5.5255774828799993</v>
      </c>
      <c r="AF207" s="104">
        <f t="shared" si="1176"/>
        <v>6.5792761257600008</v>
      </c>
      <c r="AG207" s="104">
        <f t="shared" si="1176"/>
        <v>5.6117434713599996</v>
      </c>
      <c r="AH207" s="104">
        <f t="shared" si="1176"/>
        <v>5.5175124575999996</v>
      </c>
      <c r="AI207" s="104">
        <f t="shared" si="1176"/>
        <v>4.405181415404126</v>
      </c>
      <c r="AJ207" s="104">
        <f t="shared" si="1176"/>
        <v>8.5314035935841854</v>
      </c>
      <c r="AK207" s="104">
        <f t="shared" si="1176"/>
        <v>10.623924929279999</v>
      </c>
      <c r="AL207" s="104">
        <f t="shared" si="1176"/>
        <v>10.877726021759997</v>
      </c>
      <c r="AM207" s="104">
        <f t="shared" si="1176"/>
        <v>10.613727770879999</v>
      </c>
      <c r="AN207" s="104">
        <f t="shared" si="1176"/>
        <v>3.4953036751359998</v>
      </c>
      <c r="AO207" s="104">
        <f t="shared" si="1176"/>
        <v>10.781053870079999</v>
      </c>
      <c r="AP207" s="104">
        <f t="shared" si="1176"/>
        <v>10.596438952320002</v>
      </c>
      <c r="AQ207" s="104">
        <f t="shared" si="1176"/>
        <v>6.817180260581531</v>
      </c>
      <c r="AR207" s="122">
        <f t="shared" si="1176"/>
        <v>9.8500429035310599</v>
      </c>
      <c r="AT207" s="189">
        <f t="shared" si="1177"/>
        <v>0.12</v>
      </c>
      <c r="AU207" s="173">
        <f t="shared" si="1177"/>
        <v>0</v>
      </c>
      <c r="AV207" s="173">
        <f t="shared" si="1177"/>
        <v>0.34285714285714286</v>
      </c>
      <c r="AW207" s="159" t="str">
        <f t="shared" si="1177"/>
        <v>JP</v>
      </c>
      <c r="AX207" s="104">
        <f t="shared" si="1178"/>
        <v>1.8030430079999999</v>
      </c>
      <c r="AY207" s="104">
        <f t="shared" si="1178"/>
        <v>1.7798676479999995</v>
      </c>
      <c r="AZ207" s="104">
        <f t="shared" si="1178"/>
        <v>1.724246784</v>
      </c>
      <c r="BA207" s="104">
        <f t="shared" si="1178"/>
        <v>3.027860784</v>
      </c>
      <c r="BB207" s="104">
        <f t="shared" si="1178"/>
        <v>1.7288818559999999</v>
      </c>
      <c r="BC207" s="104">
        <f t="shared" si="1178"/>
        <v>1.7149766399999999</v>
      </c>
      <c r="BD207" s="104">
        <f t="shared" si="1178"/>
        <v>5.8488130282839839</v>
      </c>
      <c r="BE207" s="104">
        <f t="shared" si="1178"/>
        <v>6.3023659900976732</v>
      </c>
      <c r="BF207" s="104">
        <f t="shared" si="1178"/>
        <v>3.5133845760000009</v>
      </c>
      <c r="BG207" s="104">
        <f t="shared" si="1178"/>
        <v>3.467033856</v>
      </c>
      <c r="BH207" s="104">
        <f t="shared" si="1178"/>
        <v>3.3604271999999997</v>
      </c>
      <c r="BI207" s="104">
        <f t="shared" si="1178"/>
        <v>5.8310171399999993</v>
      </c>
      <c r="BJ207" s="104">
        <f t="shared" si="1178"/>
        <v>3.3696973440000004</v>
      </c>
      <c r="BK207" s="104">
        <f t="shared" si="1178"/>
        <v>3.3372518399999995</v>
      </c>
      <c r="BL207" s="104">
        <f t="shared" si="1178"/>
        <v>11.247920672143366</v>
      </c>
      <c r="BM207" s="122">
        <f t="shared" si="1178"/>
        <v>9.5475722870362496</v>
      </c>
      <c r="BO207" s="189">
        <f t="shared" si="1179"/>
        <v>0.21</v>
      </c>
      <c r="BP207" s="173">
        <f t="shared" si="1179"/>
        <v>0</v>
      </c>
      <c r="BQ207" s="173">
        <f t="shared" si="1179"/>
        <v>0.36842105263157887</v>
      </c>
      <c r="BR207" s="159" t="str">
        <f t="shared" si="1179"/>
        <v>JP</v>
      </c>
      <c r="BS207" s="104">
        <f t="shared" si="1180"/>
        <v>0.14313681720000002</v>
      </c>
      <c r="BT207" s="104">
        <f t="shared" si="1180"/>
        <v>0.17239570920000002</v>
      </c>
      <c r="BU207" s="104">
        <f t="shared" si="1180"/>
        <v>0.1285363404</v>
      </c>
      <c r="BV207" s="104">
        <f t="shared" si="1180"/>
        <v>0.2220706449</v>
      </c>
      <c r="BW207" s="104">
        <f t="shared" si="1180"/>
        <v>0.16251721200000002</v>
      </c>
      <c r="BX207" s="104">
        <f t="shared" si="1180"/>
        <v>0.12697200359999999</v>
      </c>
      <c r="BY207" s="104">
        <f t="shared" si="1180"/>
        <v>0.92043512245251391</v>
      </c>
      <c r="BZ207" s="104">
        <f t="shared" si="1180"/>
        <v>1.2863933913136771</v>
      </c>
      <c r="CA207" s="104">
        <f t="shared" si="1180"/>
        <v>0.27219460319999994</v>
      </c>
      <c r="CB207" s="104">
        <f t="shared" si="1180"/>
        <v>0.32790237480000001</v>
      </c>
      <c r="CC207" s="104">
        <f t="shared" si="1180"/>
        <v>0.24455798639999998</v>
      </c>
      <c r="CD207" s="104">
        <f t="shared" si="1180"/>
        <v>0.37011774150000004</v>
      </c>
      <c r="CE207" s="104">
        <f t="shared" si="1180"/>
        <v>0.30910136399999999</v>
      </c>
      <c r="CF207" s="104">
        <f t="shared" si="1180"/>
        <v>0.24142931280000005</v>
      </c>
      <c r="CG207" s="104">
        <f t="shared" si="1180"/>
        <v>1.2931821464149205</v>
      </c>
      <c r="CH207" s="122">
        <f t="shared" si="1180"/>
        <v>1.6873422458717737</v>
      </c>
      <c r="CJ207" s="222">
        <f t="shared" si="1156"/>
        <v>1.4753449048443543E-2</v>
      </c>
      <c r="CK207" s="223">
        <f t="shared" si="1156"/>
        <v>0</v>
      </c>
      <c r="CL207" s="223">
        <f t="shared" si="1156"/>
        <v>1.4753449048443543E-2</v>
      </c>
      <c r="CM207" s="159" t="str">
        <f t="shared" si="1156"/>
        <v>Korea</v>
      </c>
      <c r="CN207" s="104">
        <f t="shared" si="1157"/>
        <v>8.3798081205845776</v>
      </c>
      <c r="CO207" s="104">
        <f t="shared" si="1157"/>
        <v>8.1413618458773112</v>
      </c>
      <c r="CP207" s="104">
        <f t="shared" si="1157"/>
        <v>7.9833050888098569</v>
      </c>
      <c r="CQ207" s="104">
        <f t="shared" si="1157"/>
        <v>10.458310869564999</v>
      </c>
      <c r="CR207" s="104">
        <f t="shared" si="1157"/>
        <v>7.9373570654102377</v>
      </c>
      <c r="CS207" s="104">
        <f t="shared" si="1157"/>
        <v>7.8857223895956476</v>
      </c>
      <c r="CT207" s="104">
        <f t="shared" si="1157"/>
        <v>9.5386171817048506</v>
      </c>
      <c r="CU207" s="104">
        <f t="shared" si="1157"/>
        <v>12.009824704320502</v>
      </c>
      <c r="CV207" s="104">
        <f t="shared" si="1157"/>
        <v>16.012195148189758</v>
      </c>
      <c r="CW207" s="104">
        <f t="shared" si="1157"/>
        <v>15.534369490800575</v>
      </c>
      <c r="CX207" s="104">
        <f t="shared" si="1157"/>
        <v>15.2480760430128</v>
      </c>
      <c r="CY207" s="104">
        <f t="shared" si="1157"/>
        <v>15.667607728642997</v>
      </c>
      <c r="CZ207" s="104">
        <f t="shared" si="1157"/>
        <v>15.146083460591614</v>
      </c>
      <c r="DA207" s="104">
        <f t="shared" si="1157"/>
        <v>15.050837148987743</v>
      </c>
      <c r="DB207" s="104">
        <f t="shared" si="1157"/>
        <v>16.616460582331598</v>
      </c>
      <c r="DC207" s="122">
        <f t="shared" si="1157"/>
        <v>15.505655963101072</v>
      </c>
      <c r="DZ207" s="189" t="str">
        <f t="shared" si="1158"/>
        <v>-</v>
      </c>
      <c r="EA207" s="173">
        <f t="shared" si="1158"/>
        <v>0</v>
      </c>
      <c r="EB207" s="173">
        <f t="shared" si="1158"/>
        <v>0.21586482798306408</v>
      </c>
      <c r="EC207" s="159" t="str">
        <f>EC199</f>
        <v>JP</v>
      </c>
      <c r="ED207" s="104">
        <f t="shared" si="1181"/>
        <v>0.27951149850374402</v>
      </c>
      <c r="EE207" s="104">
        <f t="shared" si="1181"/>
        <v>0.28206154671052802</v>
      </c>
      <c r="EF207" s="104">
        <f t="shared" si="1181"/>
        <v>0.27203579172806402</v>
      </c>
      <c r="EG207" s="104">
        <f t="shared" si="1181"/>
        <v>9.8677222670000037E-2</v>
      </c>
      <c r="EH207" s="104">
        <f t="shared" si="1181"/>
        <v>0.27804068818655997</v>
      </c>
      <c r="EI207" s="104">
        <f t="shared" si="1181"/>
        <v>0.26976754508371203</v>
      </c>
      <c r="EJ207" s="104">
        <f t="shared" si="1181"/>
        <v>0.51328685261332485</v>
      </c>
      <c r="EK207" s="104">
        <f t="shared" si="1181"/>
        <v>0.74171942378883327</v>
      </c>
      <c r="EL207" s="104">
        <f t="shared" si="1181"/>
        <v>0.43947231997343994</v>
      </c>
      <c r="EM207" s="104">
        <f t="shared" si="1181"/>
        <v>0.44011152884774407</v>
      </c>
      <c r="EN207" s="104">
        <f t="shared" si="1181"/>
        <v>0.42509199364320005</v>
      </c>
      <c r="EO207" s="104">
        <f t="shared" si="1181"/>
        <v>0.17883934445000002</v>
      </c>
      <c r="EP207" s="104">
        <f t="shared" si="1181"/>
        <v>0.43205305446950404</v>
      </c>
      <c r="EQ207" s="104">
        <f t="shared" si="1181"/>
        <v>0.42098903022633599</v>
      </c>
      <c r="ER207" s="104">
        <f t="shared" si="1181"/>
        <v>0.82407650958577183</v>
      </c>
      <c r="ES207" s="122">
        <f t="shared" si="1181"/>
        <v>1.0851828013550779</v>
      </c>
      <c r="EU207" s="189" t="str">
        <f t="shared" si="1161"/>
        <v>-</v>
      </c>
      <c r="EV207" s="173">
        <f t="shared" si="1161"/>
        <v>0</v>
      </c>
      <c r="EW207" s="173">
        <f t="shared" si="1161"/>
        <v>0</v>
      </c>
      <c r="EX207" s="159" t="str">
        <f>EX199</f>
        <v>JP</v>
      </c>
      <c r="EY207" s="104">
        <f t="shared" si="1186"/>
        <v>5.4026683342707837</v>
      </c>
      <c r="EZ207" s="104">
        <f t="shared" si="1182"/>
        <v>5.4104807670878872</v>
      </c>
      <c r="FA207" s="104">
        <f t="shared" si="1182"/>
        <v>5.3074563067268405</v>
      </c>
      <c r="FB207" s="104">
        <f t="shared" si="1182"/>
        <v>1.6416941974631831</v>
      </c>
      <c r="FC207" s="104">
        <f t="shared" si="1182"/>
        <v>5.3401737266935871</v>
      </c>
      <c r="FD207" s="104">
        <f t="shared" si="1182"/>
        <v>5.3093931297909736</v>
      </c>
      <c r="FE207" s="104">
        <f t="shared" si="1182"/>
        <v>6.5534598564800417</v>
      </c>
      <c r="FF207" s="104">
        <f t="shared" si="1182"/>
        <v>15.606249996937745</v>
      </c>
      <c r="FG207" s="104">
        <f t="shared" si="1182"/>
        <v>7.3734115677173406</v>
      </c>
      <c r="FH207" s="104">
        <f t="shared" si="1182"/>
        <v>7.3943174825771978</v>
      </c>
      <c r="FI207" s="104">
        <f t="shared" si="1182"/>
        <v>7.2230156607672216</v>
      </c>
      <c r="FJ207" s="104">
        <f t="shared" si="1182"/>
        <v>3.0391970764845606</v>
      </c>
      <c r="FK207" s="104">
        <f t="shared" si="1182"/>
        <v>7.2832158794156765</v>
      </c>
      <c r="FL207" s="104">
        <f t="shared" si="1182"/>
        <v>7.2167963428099773</v>
      </c>
      <c r="FM207" s="104">
        <f t="shared" si="1182"/>
        <v>9.2594591403397182</v>
      </c>
      <c r="FN207" s="122">
        <f t="shared" si="1182"/>
        <v>17.610283766816238</v>
      </c>
      <c r="GK207" s="189" t="str">
        <f t="shared" si="1164"/>
        <v>-</v>
      </c>
      <c r="GL207" s="173">
        <f t="shared" si="1164"/>
        <v>0</v>
      </c>
      <c r="GM207" s="173">
        <f t="shared" si="1164"/>
        <v>0.21586482798306408</v>
      </c>
      <c r="GN207" s="159" t="str">
        <f>GN199</f>
        <v>JP</v>
      </c>
      <c r="GO207" s="104">
        <f t="shared" si="1187"/>
        <v>0.35535552000000004</v>
      </c>
      <c r="GP207" s="104">
        <f t="shared" si="1183"/>
        <v>0.35728679999999996</v>
      </c>
      <c r="GQ207" s="104">
        <f t="shared" si="1183"/>
        <v>0.34569911999999992</v>
      </c>
      <c r="GR207" s="104">
        <f t="shared" si="1183"/>
        <v>2.5122734000000001E-2</v>
      </c>
      <c r="GS207" s="104">
        <f t="shared" si="1183"/>
        <v>0.34956168000000004</v>
      </c>
      <c r="GT207" s="104">
        <f t="shared" si="1183"/>
        <v>0.34569911999999992</v>
      </c>
      <c r="GU207" s="104">
        <f t="shared" si="1183"/>
        <v>0.51826724146697856</v>
      </c>
      <c r="GV207" s="104">
        <f t="shared" si="1183"/>
        <v>0.49374479563330459</v>
      </c>
      <c r="GW207" s="104">
        <f t="shared" si="1183"/>
        <v>0.52530815999999991</v>
      </c>
      <c r="GX207" s="104">
        <f t="shared" si="1183"/>
        <v>0.52723944</v>
      </c>
      <c r="GY207" s="104">
        <f t="shared" si="1183"/>
        <v>0.51372048000000003</v>
      </c>
      <c r="GZ207" s="104">
        <f t="shared" si="1183"/>
        <v>8.9724049999999986E-2</v>
      </c>
      <c r="HA207" s="104">
        <f t="shared" si="1183"/>
        <v>0.51951431999999997</v>
      </c>
      <c r="HB207" s="104">
        <f t="shared" si="1183"/>
        <v>0.51178919999999994</v>
      </c>
      <c r="HC207" s="104">
        <f t="shared" si="1183"/>
        <v>0.73471351002493435</v>
      </c>
      <c r="HD207" s="122">
        <f t="shared" si="1183"/>
        <v>0.64763738524854653</v>
      </c>
      <c r="HF207" s="189" t="str">
        <f t="shared" si="1167"/>
        <v>-</v>
      </c>
      <c r="HG207" s="173">
        <f t="shared" si="1167"/>
        <v>0</v>
      </c>
      <c r="HH207" s="173">
        <f t="shared" si="1167"/>
        <v>0</v>
      </c>
      <c r="HI207" s="159" t="str">
        <f>HI199</f>
        <v>JP</v>
      </c>
      <c r="HJ207" s="104">
        <f t="shared" si="1188"/>
        <v>0.25702118000000002</v>
      </c>
      <c r="HK207" s="104">
        <f t="shared" si="1184"/>
        <v>0.25364144</v>
      </c>
      <c r="HL207" s="104">
        <f t="shared" si="1184"/>
        <v>0.26056185999999998</v>
      </c>
      <c r="HM207" s="104">
        <f t="shared" si="1184"/>
        <v>0.2373865</v>
      </c>
      <c r="HN207" s="104">
        <f t="shared" si="1184"/>
        <v>0.25702118000000002</v>
      </c>
      <c r="HO207" s="104">
        <f t="shared" si="1184"/>
        <v>0.26072279999999998</v>
      </c>
      <c r="HP207" s="104">
        <f t="shared" si="1184"/>
        <v>0.54328978191211597</v>
      </c>
      <c r="HQ207" s="104">
        <f t="shared" si="1184"/>
        <v>0.53431718182617605</v>
      </c>
      <c r="HR207" s="104">
        <f t="shared" si="1184"/>
        <v>0.42037527999999991</v>
      </c>
      <c r="HS207" s="104">
        <f t="shared" si="1184"/>
        <v>0.42021433999999991</v>
      </c>
      <c r="HT207" s="104">
        <f t="shared" si="1184"/>
        <v>0.4272957</v>
      </c>
      <c r="HU207" s="104">
        <f t="shared" si="1184"/>
        <v>0.2373865</v>
      </c>
      <c r="HV207" s="104">
        <f t="shared" si="1184"/>
        <v>0.42037527999999991</v>
      </c>
      <c r="HW207" s="104">
        <f t="shared" si="1184"/>
        <v>0.4272957</v>
      </c>
      <c r="HX207" s="104">
        <f t="shared" si="1184"/>
        <v>0.65776804652412457</v>
      </c>
      <c r="HY207" s="122">
        <f t="shared" si="1184"/>
        <v>0.62611278035075324</v>
      </c>
      <c r="IA207" s="189" t="str">
        <f t="shared" si="1170"/>
        <v>-</v>
      </c>
      <c r="IB207" s="173">
        <f t="shared" si="1170"/>
        <v>0</v>
      </c>
      <c r="IC207" s="173">
        <f t="shared" si="1170"/>
        <v>0</v>
      </c>
      <c r="ID207" s="159" t="str">
        <f>ID199</f>
        <v>JP</v>
      </c>
      <c r="IE207" s="104">
        <f t="shared" si="1189"/>
        <v>0.17928716</v>
      </c>
      <c r="IF207" s="104">
        <f t="shared" si="1185"/>
        <v>0.18057467999999999</v>
      </c>
      <c r="IG207" s="104">
        <f t="shared" si="1185"/>
        <v>0.17429801999999997</v>
      </c>
      <c r="IH207" s="104">
        <f t="shared" si="1185"/>
        <v>0</v>
      </c>
      <c r="II207" s="104">
        <f t="shared" si="1185"/>
        <v>0.17735588000000002</v>
      </c>
      <c r="IJ207" s="104">
        <f t="shared" si="1185"/>
        <v>0.17284955999999999</v>
      </c>
      <c r="IK207" s="104">
        <f t="shared" si="1185"/>
        <v>0.22998325999999999</v>
      </c>
      <c r="IL207" s="104">
        <f t="shared" si="1185"/>
        <v>0.25704428136870616</v>
      </c>
      <c r="IM207" s="104">
        <f t="shared" si="1185"/>
        <v>0.29806087999999997</v>
      </c>
      <c r="IN207" s="104">
        <f t="shared" si="1185"/>
        <v>0.30144061999999999</v>
      </c>
      <c r="IO207" s="104">
        <f t="shared" si="1185"/>
        <v>0.28776071999999997</v>
      </c>
      <c r="IP207" s="104">
        <f t="shared" si="1185"/>
        <v>0</v>
      </c>
      <c r="IQ207" s="104">
        <f t="shared" si="1185"/>
        <v>0.29484208000000001</v>
      </c>
      <c r="IR207" s="104">
        <f t="shared" si="1185"/>
        <v>0.2848638</v>
      </c>
      <c r="IS207" s="104">
        <f t="shared" si="1185"/>
        <v>0.40154529999999999</v>
      </c>
      <c r="IT207" s="104">
        <f t="shared" si="1185"/>
        <v>0.39523012862369061</v>
      </c>
    </row>
    <row r="208" spans="4:254" x14ac:dyDescent="0.2">
      <c r="D208" s="189">
        <f t="shared" si="1173"/>
        <v>0.15</v>
      </c>
      <c r="E208" s="173">
        <f t="shared" si="1173"/>
        <v>0</v>
      </c>
      <c r="F208" s="173">
        <f t="shared" si="1173"/>
        <v>0.25862068965517243</v>
      </c>
      <c r="G208" s="159" t="str">
        <f t="shared" si="1173"/>
        <v>KR</v>
      </c>
      <c r="H208" s="104">
        <f t="shared" si="1174"/>
        <v>3.9660418449599999</v>
      </c>
      <c r="I208" s="104">
        <f t="shared" si="1174"/>
        <v>3.6553220683199994</v>
      </c>
      <c r="J208" s="104">
        <f t="shared" si="1174"/>
        <v>3.6391128352800002</v>
      </c>
      <c r="K208" s="104">
        <f t="shared" si="1174"/>
        <v>5.3996562163049999</v>
      </c>
      <c r="L208" s="104">
        <f t="shared" si="1174"/>
        <v>3.5200011412799999</v>
      </c>
      <c r="M208" s="104">
        <f t="shared" si="1174"/>
        <v>3.55375219056</v>
      </c>
      <c r="N208" s="104">
        <f t="shared" si="1174"/>
        <v>2.8406455847398355</v>
      </c>
      <c r="O208" s="104">
        <f t="shared" si="1174"/>
        <v>2.489448401940082</v>
      </c>
      <c r="P208" s="104">
        <f t="shared" si="1174"/>
        <v>7.7801943117599999</v>
      </c>
      <c r="Q208" s="104">
        <f t="shared" si="1174"/>
        <v>7.1680770470399979</v>
      </c>
      <c r="R208" s="104">
        <f t="shared" si="1174"/>
        <v>7.1397760699200017</v>
      </c>
      <c r="S208" s="104">
        <f t="shared" si="1174"/>
        <v>10.517073523774998</v>
      </c>
      <c r="T208" s="104">
        <f t="shared" si="1174"/>
        <v>6.9033410471999979</v>
      </c>
      <c r="U208" s="104">
        <f t="shared" si="1174"/>
        <v>6.9712796150400003</v>
      </c>
      <c r="V208" s="104">
        <f t="shared" si="1174"/>
        <v>5.244821101166985</v>
      </c>
      <c r="W208" s="122">
        <f t="shared" si="1174"/>
        <v>3.1642088414930716</v>
      </c>
      <c r="Y208" s="189">
        <f t="shared" si="1175"/>
        <v>0.06</v>
      </c>
      <c r="Z208" s="173">
        <f t="shared" si="1175"/>
        <v>0</v>
      </c>
      <c r="AA208" s="173">
        <f t="shared" si="1175"/>
        <v>0.1714285714285714</v>
      </c>
      <c r="AB208" s="159" t="str">
        <f t="shared" si="1175"/>
        <v>KR</v>
      </c>
      <c r="AC208" s="104">
        <f t="shared" si="1176"/>
        <v>2.7673002115199998</v>
      </c>
      <c r="AD208" s="104">
        <f t="shared" si="1176"/>
        <v>2.8319131151999999</v>
      </c>
      <c r="AE208" s="104">
        <f t="shared" si="1176"/>
        <v>2.7627887414399996</v>
      </c>
      <c r="AF208" s="104">
        <f t="shared" si="1176"/>
        <v>3.2896380628800004</v>
      </c>
      <c r="AG208" s="104">
        <f t="shared" si="1176"/>
        <v>2.8058717356799998</v>
      </c>
      <c r="AH208" s="104">
        <f t="shared" si="1176"/>
        <v>2.7587562287999998</v>
      </c>
      <c r="AI208" s="104">
        <f t="shared" si="1176"/>
        <v>2.202590707702063</v>
      </c>
      <c r="AJ208" s="104">
        <f t="shared" si="1176"/>
        <v>4.2657017967920927</v>
      </c>
      <c r="AK208" s="104">
        <f t="shared" si="1176"/>
        <v>5.3119624646399997</v>
      </c>
      <c r="AL208" s="104">
        <f t="shared" si="1176"/>
        <v>5.4388630108799987</v>
      </c>
      <c r="AM208" s="104">
        <f t="shared" si="1176"/>
        <v>5.3068638854399994</v>
      </c>
      <c r="AN208" s="104">
        <f t="shared" si="1176"/>
        <v>1.7476518375679999</v>
      </c>
      <c r="AO208" s="104">
        <f t="shared" si="1176"/>
        <v>5.3905269350399996</v>
      </c>
      <c r="AP208" s="104">
        <f t="shared" si="1176"/>
        <v>5.2982194761600008</v>
      </c>
      <c r="AQ208" s="104">
        <f t="shared" si="1176"/>
        <v>3.4085901302907655</v>
      </c>
      <c r="AR208" s="122">
        <f t="shared" si="1176"/>
        <v>4.92502145176553</v>
      </c>
      <c r="AT208" s="189">
        <f t="shared" si="1177"/>
        <v>0.04</v>
      </c>
      <c r="AU208" s="173">
        <f t="shared" si="1177"/>
        <v>0</v>
      </c>
      <c r="AV208" s="173">
        <f t="shared" si="1177"/>
        <v>0.1142857142857143</v>
      </c>
      <c r="AW208" s="159" t="str">
        <f t="shared" si="1177"/>
        <v>KR</v>
      </c>
      <c r="AX208" s="104">
        <f t="shared" si="1178"/>
        <v>0.90152150399999997</v>
      </c>
      <c r="AY208" s="104">
        <f t="shared" si="1178"/>
        <v>0.88993382399999976</v>
      </c>
      <c r="AZ208" s="104">
        <f t="shared" si="1178"/>
        <v>0.86212339199999999</v>
      </c>
      <c r="BA208" s="104">
        <f t="shared" si="1178"/>
        <v>1.513930392</v>
      </c>
      <c r="BB208" s="104">
        <f t="shared" si="1178"/>
        <v>0.86444092799999994</v>
      </c>
      <c r="BC208" s="104">
        <f t="shared" si="1178"/>
        <v>0.85748831999999997</v>
      </c>
      <c r="BD208" s="104">
        <f t="shared" si="1178"/>
        <v>2.9244065141419919</v>
      </c>
      <c r="BE208" s="104">
        <f t="shared" si="1178"/>
        <v>3.1511829950488366</v>
      </c>
      <c r="BF208" s="104">
        <f t="shared" si="1178"/>
        <v>1.7566922880000004</v>
      </c>
      <c r="BG208" s="104">
        <f t="shared" si="1178"/>
        <v>1.733516928</v>
      </c>
      <c r="BH208" s="104">
        <f t="shared" si="1178"/>
        <v>1.6802135999999999</v>
      </c>
      <c r="BI208" s="104">
        <f t="shared" si="1178"/>
        <v>2.9155085699999996</v>
      </c>
      <c r="BJ208" s="104">
        <f t="shared" si="1178"/>
        <v>1.6848486720000002</v>
      </c>
      <c r="BK208" s="104">
        <f t="shared" si="1178"/>
        <v>1.6686259199999998</v>
      </c>
      <c r="BL208" s="104">
        <f t="shared" si="1178"/>
        <v>5.6239603360716828</v>
      </c>
      <c r="BM208" s="122">
        <f t="shared" si="1178"/>
        <v>4.7737861435181248</v>
      </c>
      <c r="BO208" s="189">
        <f t="shared" si="1179"/>
        <v>0.28000000000000003</v>
      </c>
      <c r="BP208" s="173">
        <f t="shared" si="1179"/>
        <v>0</v>
      </c>
      <c r="BQ208" s="173">
        <f t="shared" si="1179"/>
        <v>0.49122807017543857</v>
      </c>
      <c r="BR208" s="159" t="str">
        <f t="shared" si="1179"/>
        <v>KR</v>
      </c>
      <c r="BS208" s="104">
        <f t="shared" si="1180"/>
        <v>7.1568408600000008E-2</v>
      </c>
      <c r="BT208" s="104">
        <f t="shared" si="1180"/>
        <v>8.6197854600000012E-2</v>
      </c>
      <c r="BU208" s="104">
        <f t="shared" si="1180"/>
        <v>6.4268170200000002E-2</v>
      </c>
      <c r="BV208" s="104">
        <f t="shared" si="1180"/>
        <v>0.11103532245</v>
      </c>
      <c r="BW208" s="104">
        <f t="shared" si="1180"/>
        <v>8.1258606000000011E-2</v>
      </c>
      <c r="BX208" s="104">
        <f t="shared" si="1180"/>
        <v>6.3486001799999997E-2</v>
      </c>
      <c r="BY208" s="104">
        <f t="shared" si="1180"/>
        <v>0.46021756122625695</v>
      </c>
      <c r="BZ208" s="104">
        <f t="shared" si="1180"/>
        <v>0.64319669565683857</v>
      </c>
      <c r="CA208" s="104">
        <f t="shared" si="1180"/>
        <v>0.13609730159999997</v>
      </c>
      <c r="CB208" s="104">
        <f t="shared" si="1180"/>
        <v>0.1639511874</v>
      </c>
      <c r="CC208" s="104">
        <f t="shared" si="1180"/>
        <v>0.12227899319999999</v>
      </c>
      <c r="CD208" s="104">
        <f t="shared" si="1180"/>
        <v>0.18505887075000002</v>
      </c>
      <c r="CE208" s="104">
        <f t="shared" si="1180"/>
        <v>0.15455068199999999</v>
      </c>
      <c r="CF208" s="104">
        <f t="shared" si="1180"/>
        <v>0.12071465640000002</v>
      </c>
      <c r="CG208" s="104">
        <f t="shared" si="1180"/>
        <v>0.64659107320746023</v>
      </c>
      <c r="CH208" s="122">
        <f t="shared" si="1180"/>
        <v>0.84367112293588686</v>
      </c>
      <c r="CJ208" s="222">
        <f t="shared" si="1156"/>
        <v>1.6392877202870991E-2</v>
      </c>
      <c r="CK208" s="223">
        <f t="shared" si="1156"/>
        <v>0</v>
      </c>
      <c r="CL208" s="223">
        <f t="shared" si="1156"/>
        <v>1.6392877202870991E-2</v>
      </c>
      <c r="CM208" s="159" t="str">
        <f t="shared" si="1156"/>
        <v>Poland</v>
      </c>
      <c r="CN208" s="104">
        <f t="shared" si="1157"/>
        <v>16.759616241169155</v>
      </c>
      <c r="CO208" s="104">
        <f t="shared" si="1157"/>
        <v>16.282723691754622</v>
      </c>
      <c r="CP208" s="104">
        <f t="shared" si="1157"/>
        <v>15.966610177619714</v>
      </c>
      <c r="CQ208" s="104">
        <f t="shared" si="1157"/>
        <v>20.916621739129997</v>
      </c>
      <c r="CR208" s="104">
        <f t="shared" si="1157"/>
        <v>15.874714130820475</v>
      </c>
      <c r="CS208" s="104">
        <f t="shared" si="1157"/>
        <v>15.771444779191295</v>
      </c>
      <c r="CT208" s="104">
        <f t="shared" si="1157"/>
        <v>19.077234363409701</v>
      </c>
      <c r="CU208" s="104">
        <f t="shared" si="1157"/>
        <v>24.019649408641005</v>
      </c>
      <c r="CV208" s="104">
        <f t="shared" si="1157"/>
        <v>32.024390296379515</v>
      </c>
      <c r="CW208" s="104">
        <f t="shared" si="1157"/>
        <v>31.06873898160115</v>
      </c>
      <c r="CX208" s="104">
        <f t="shared" si="1157"/>
        <v>30.496152086025599</v>
      </c>
      <c r="CY208" s="104">
        <f t="shared" si="1157"/>
        <v>31.335215457285994</v>
      </c>
      <c r="CZ208" s="104">
        <f t="shared" si="1157"/>
        <v>30.292166921183227</v>
      </c>
      <c r="DA208" s="104">
        <f t="shared" si="1157"/>
        <v>30.101674297975485</v>
      </c>
      <c r="DB208" s="104">
        <f t="shared" si="1157"/>
        <v>33.232921164663196</v>
      </c>
      <c r="DC208" s="122">
        <f t="shared" si="1157"/>
        <v>31.011311926202143</v>
      </c>
      <c r="DZ208" s="189" t="str">
        <f t="shared" si="1158"/>
        <v>-</v>
      </c>
      <c r="EA208" s="173">
        <f t="shared" si="1158"/>
        <v>0</v>
      </c>
      <c r="EB208" s="173">
        <f t="shared" si="1158"/>
        <v>2.6977917967250645E-2</v>
      </c>
      <c r="EC208" s="159" t="str">
        <f>EC200</f>
        <v>KR</v>
      </c>
      <c r="ED208" s="104">
        <f t="shared" si="1181"/>
        <v>0.55902299700748803</v>
      </c>
      <c r="EE208" s="104">
        <f t="shared" si="1181"/>
        <v>0.56412309342105604</v>
      </c>
      <c r="EF208" s="104">
        <f t="shared" si="1181"/>
        <v>0.54407158345612805</v>
      </c>
      <c r="EG208" s="104">
        <f t="shared" si="1181"/>
        <v>0.19735444534000007</v>
      </c>
      <c r="EH208" s="104">
        <f t="shared" si="1181"/>
        <v>0.55608137637311994</v>
      </c>
      <c r="EI208" s="104">
        <f t="shared" si="1181"/>
        <v>0.53953509016742407</v>
      </c>
      <c r="EJ208" s="104">
        <f t="shared" si="1181"/>
        <v>1.0265737052266497</v>
      </c>
      <c r="EK208" s="104">
        <f t="shared" si="1181"/>
        <v>1.4834388475776665</v>
      </c>
      <c r="EL208" s="104">
        <f t="shared" si="1181"/>
        <v>0.87894463994687988</v>
      </c>
      <c r="EM208" s="104">
        <f t="shared" si="1181"/>
        <v>0.88022305769548814</v>
      </c>
      <c r="EN208" s="104">
        <f t="shared" si="1181"/>
        <v>0.8501839872864001</v>
      </c>
      <c r="EO208" s="104">
        <f t="shared" si="1181"/>
        <v>0.35767868890000004</v>
      </c>
      <c r="EP208" s="104">
        <f t="shared" si="1181"/>
        <v>0.86410610893900808</v>
      </c>
      <c r="EQ208" s="104">
        <f t="shared" si="1181"/>
        <v>0.84197806045267198</v>
      </c>
      <c r="ER208" s="104">
        <f t="shared" si="1181"/>
        <v>1.6481530191715437</v>
      </c>
      <c r="ES208" s="122">
        <f t="shared" si="1181"/>
        <v>2.1703656027101559</v>
      </c>
      <c r="EU208" s="189" t="str">
        <f t="shared" si="1161"/>
        <v>-</v>
      </c>
      <c r="EV208" s="173">
        <f t="shared" si="1161"/>
        <v>0</v>
      </c>
      <c r="EW208" s="173">
        <f t="shared" si="1161"/>
        <v>1.4753449048443543E-2</v>
      </c>
      <c r="EX208" s="159" t="str">
        <f>EX200</f>
        <v>KR</v>
      </c>
      <c r="EY208" s="104">
        <f t="shared" si="1186"/>
        <v>5.4026683342707837</v>
      </c>
      <c r="EZ208" s="104">
        <f t="shared" si="1182"/>
        <v>5.4104807670878872</v>
      </c>
      <c r="FA208" s="104">
        <f t="shared" si="1182"/>
        <v>5.3074563067268405</v>
      </c>
      <c r="FB208" s="104">
        <f t="shared" si="1182"/>
        <v>1.6416941974631831</v>
      </c>
      <c r="FC208" s="104">
        <f t="shared" si="1182"/>
        <v>5.3401737266935871</v>
      </c>
      <c r="FD208" s="104">
        <f t="shared" si="1182"/>
        <v>5.3093931297909736</v>
      </c>
      <c r="FE208" s="104">
        <f t="shared" si="1182"/>
        <v>6.5534598564800417</v>
      </c>
      <c r="FF208" s="104">
        <f t="shared" si="1182"/>
        <v>15.606249996937745</v>
      </c>
      <c r="FG208" s="104">
        <f t="shared" si="1182"/>
        <v>7.3734115677173406</v>
      </c>
      <c r="FH208" s="104">
        <f t="shared" si="1182"/>
        <v>7.3943174825771978</v>
      </c>
      <c r="FI208" s="104">
        <f t="shared" si="1182"/>
        <v>7.2230156607672216</v>
      </c>
      <c r="FJ208" s="104">
        <f t="shared" si="1182"/>
        <v>3.0391970764845606</v>
      </c>
      <c r="FK208" s="104">
        <f t="shared" si="1182"/>
        <v>7.2832158794156765</v>
      </c>
      <c r="FL208" s="104">
        <f t="shared" si="1182"/>
        <v>7.2167963428099773</v>
      </c>
      <c r="FM208" s="104">
        <f t="shared" si="1182"/>
        <v>9.2594591403397182</v>
      </c>
      <c r="FN208" s="122">
        <f t="shared" si="1182"/>
        <v>17.610283766816238</v>
      </c>
      <c r="GK208" s="189" t="str">
        <f t="shared" si="1164"/>
        <v>-</v>
      </c>
      <c r="GL208" s="173">
        <f t="shared" si="1164"/>
        <v>0</v>
      </c>
      <c r="GM208" s="173">
        <f t="shared" si="1164"/>
        <v>2.6977917967250645E-2</v>
      </c>
      <c r="GN208" s="159" t="str">
        <f>GN200</f>
        <v>KR</v>
      </c>
      <c r="GO208" s="104">
        <f t="shared" si="1187"/>
        <v>0.71071104000000007</v>
      </c>
      <c r="GP208" s="104">
        <f t="shared" si="1183"/>
        <v>0.71457359999999992</v>
      </c>
      <c r="GQ208" s="104">
        <f t="shared" si="1183"/>
        <v>0.69139823999999983</v>
      </c>
      <c r="GR208" s="104">
        <f t="shared" si="1183"/>
        <v>5.0245468000000001E-2</v>
      </c>
      <c r="GS208" s="104">
        <f t="shared" si="1183"/>
        <v>0.69912336000000008</v>
      </c>
      <c r="GT208" s="104">
        <f t="shared" si="1183"/>
        <v>0.69139823999999983</v>
      </c>
      <c r="GU208" s="104">
        <f t="shared" si="1183"/>
        <v>1.0365344829339571</v>
      </c>
      <c r="GV208" s="104">
        <f t="shared" si="1183"/>
        <v>0.98748959126660918</v>
      </c>
      <c r="GW208" s="104">
        <f t="shared" si="1183"/>
        <v>1.0506163199999998</v>
      </c>
      <c r="GX208" s="104">
        <f t="shared" si="1183"/>
        <v>1.05447888</v>
      </c>
      <c r="GY208" s="104">
        <f t="shared" si="1183"/>
        <v>1.0274409600000001</v>
      </c>
      <c r="GZ208" s="104">
        <f t="shared" si="1183"/>
        <v>0.17944809999999997</v>
      </c>
      <c r="HA208" s="104">
        <f t="shared" si="1183"/>
        <v>1.0390286399999999</v>
      </c>
      <c r="HB208" s="104">
        <f t="shared" si="1183"/>
        <v>1.0235783999999999</v>
      </c>
      <c r="HC208" s="104">
        <f t="shared" si="1183"/>
        <v>1.4694270200498687</v>
      </c>
      <c r="HD208" s="122">
        <f t="shared" si="1183"/>
        <v>1.2952747704970931</v>
      </c>
      <c r="HF208" s="189" t="str">
        <f t="shared" si="1167"/>
        <v>-</v>
      </c>
      <c r="HG208" s="173">
        <f t="shared" si="1167"/>
        <v>0</v>
      </c>
      <c r="HH208" s="173">
        <f t="shared" si="1167"/>
        <v>1.4753449048443543E-2</v>
      </c>
      <c r="HI208" s="159" t="str">
        <f>HI200</f>
        <v>KR</v>
      </c>
      <c r="HJ208" s="104">
        <f t="shared" si="1188"/>
        <v>0.25702118000000002</v>
      </c>
      <c r="HK208" s="104">
        <f t="shared" si="1184"/>
        <v>0.25364144</v>
      </c>
      <c r="HL208" s="104">
        <f t="shared" si="1184"/>
        <v>0.26056185999999998</v>
      </c>
      <c r="HM208" s="104">
        <f t="shared" si="1184"/>
        <v>0.2373865</v>
      </c>
      <c r="HN208" s="104">
        <f t="shared" si="1184"/>
        <v>0.25702118000000002</v>
      </c>
      <c r="HO208" s="104">
        <f t="shared" si="1184"/>
        <v>0.26072279999999998</v>
      </c>
      <c r="HP208" s="104">
        <f t="shared" si="1184"/>
        <v>0.54328978191211597</v>
      </c>
      <c r="HQ208" s="104">
        <f t="shared" si="1184"/>
        <v>0.53431718182617605</v>
      </c>
      <c r="HR208" s="104">
        <f t="shared" si="1184"/>
        <v>0.42037527999999991</v>
      </c>
      <c r="HS208" s="104">
        <f t="shared" si="1184"/>
        <v>0.42021433999999991</v>
      </c>
      <c r="HT208" s="104">
        <f t="shared" si="1184"/>
        <v>0.4272957</v>
      </c>
      <c r="HU208" s="104">
        <f t="shared" si="1184"/>
        <v>0.2373865</v>
      </c>
      <c r="HV208" s="104">
        <f t="shared" si="1184"/>
        <v>0.42037527999999991</v>
      </c>
      <c r="HW208" s="104">
        <f t="shared" si="1184"/>
        <v>0.4272957</v>
      </c>
      <c r="HX208" s="104">
        <f t="shared" si="1184"/>
        <v>0.65776804652412457</v>
      </c>
      <c r="HY208" s="122">
        <f t="shared" si="1184"/>
        <v>0.62611278035075324</v>
      </c>
      <c r="IA208" s="189" t="str">
        <f t="shared" si="1170"/>
        <v>-</v>
      </c>
      <c r="IB208" s="173">
        <f t="shared" si="1170"/>
        <v>0</v>
      </c>
      <c r="IC208" s="173">
        <f t="shared" si="1170"/>
        <v>1.4753449048443543E-2</v>
      </c>
      <c r="ID208" s="159" t="str">
        <f>ID200</f>
        <v>KR</v>
      </c>
      <c r="IE208" s="104">
        <f t="shared" si="1189"/>
        <v>0.17928716</v>
      </c>
      <c r="IF208" s="104">
        <f t="shared" si="1185"/>
        <v>0.18057467999999999</v>
      </c>
      <c r="IG208" s="104">
        <f t="shared" si="1185"/>
        <v>0.17429801999999997</v>
      </c>
      <c r="IH208" s="104">
        <f t="shared" si="1185"/>
        <v>0</v>
      </c>
      <c r="II208" s="104">
        <f t="shared" si="1185"/>
        <v>0.17735588000000002</v>
      </c>
      <c r="IJ208" s="104">
        <f t="shared" si="1185"/>
        <v>0.17284955999999999</v>
      </c>
      <c r="IK208" s="104">
        <f t="shared" si="1185"/>
        <v>0.22998325999999999</v>
      </c>
      <c r="IL208" s="104">
        <f t="shared" si="1185"/>
        <v>0.25704428136870616</v>
      </c>
      <c r="IM208" s="104">
        <f t="shared" si="1185"/>
        <v>0.29806087999999997</v>
      </c>
      <c r="IN208" s="104">
        <f t="shared" si="1185"/>
        <v>0.30144061999999999</v>
      </c>
      <c r="IO208" s="104">
        <f t="shared" si="1185"/>
        <v>0.28776071999999997</v>
      </c>
      <c r="IP208" s="104">
        <f t="shared" si="1185"/>
        <v>0</v>
      </c>
      <c r="IQ208" s="104">
        <f t="shared" si="1185"/>
        <v>0.29484208000000001</v>
      </c>
      <c r="IR208" s="104">
        <f t="shared" si="1185"/>
        <v>0.2848638</v>
      </c>
      <c r="IS208" s="104">
        <f t="shared" si="1185"/>
        <v>0.40154529999999999</v>
      </c>
      <c r="IT208" s="104">
        <f t="shared" si="1185"/>
        <v>0.39523012862369061</v>
      </c>
    </row>
    <row r="209" spans="4:254" x14ac:dyDescent="0.2">
      <c r="D209" s="190">
        <f t="shared" si="1173"/>
        <v>0.1</v>
      </c>
      <c r="E209" s="183">
        <f t="shared" si="1173"/>
        <v>0</v>
      </c>
      <c r="F209" s="183">
        <f t="shared" si="1173"/>
        <v>0.17241379310344829</v>
      </c>
      <c r="G209" s="181" t="str">
        <f t="shared" si="1173"/>
        <v>RER</v>
      </c>
      <c r="H209" s="128">
        <f t="shared" si="1174"/>
        <v>7.9320836899199998</v>
      </c>
      <c r="I209" s="128">
        <f t="shared" si="1174"/>
        <v>7.3106441366399988</v>
      </c>
      <c r="J209" s="128">
        <f t="shared" si="1174"/>
        <v>7.2782256705600004</v>
      </c>
      <c r="K209" s="128">
        <f t="shared" si="1174"/>
        <v>10.79931243261</v>
      </c>
      <c r="L209" s="128">
        <f t="shared" si="1174"/>
        <v>7.0400022825599997</v>
      </c>
      <c r="M209" s="128">
        <f t="shared" si="1174"/>
        <v>7.10750438112</v>
      </c>
      <c r="N209" s="128">
        <f t="shared" si="1174"/>
        <v>5.6812911694796711</v>
      </c>
      <c r="O209" s="128">
        <f t="shared" si="1174"/>
        <v>4.978896803880164</v>
      </c>
      <c r="P209" s="128">
        <f t="shared" si="1174"/>
        <v>15.56038862352</v>
      </c>
      <c r="Q209" s="128">
        <f t="shared" si="1174"/>
        <v>14.336154094079996</v>
      </c>
      <c r="R209" s="128">
        <f t="shared" si="1174"/>
        <v>14.279552139840003</v>
      </c>
      <c r="S209" s="128">
        <f t="shared" si="1174"/>
        <v>21.034147047549997</v>
      </c>
      <c r="T209" s="128">
        <f t="shared" si="1174"/>
        <v>13.806682094399996</v>
      </c>
      <c r="U209" s="128">
        <f t="shared" si="1174"/>
        <v>13.942559230080001</v>
      </c>
      <c r="V209" s="128">
        <f t="shared" si="1174"/>
        <v>10.48964220233397</v>
      </c>
      <c r="W209" s="129">
        <f t="shared" si="1174"/>
        <v>6.3284176829861432</v>
      </c>
      <c r="Y209" s="190">
        <f t="shared" si="1175"/>
        <v>0</v>
      </c>
      <c r="Z209" s="183">
        <f t="shared" si="1175"/>
        <v>0</v>
      </c>
      <c r="AA209" s="183">
        <f t="shared" si="1175"/>
        <v>0</v>
      </c>
      <c r="AB209" s="181" t="str">
        <f t="shared" si="1175"/>
        <v>RER</v>
      </c>
      <c r="AC209" s="128">
        <f t="shared" si="1176"/>
        <v>5.5346004230399997</v>
      </c>
      <c r="AD209" s="128">
        <f t="shared" si="1176"/>
        <v>5.6638262303999998</v>
      </c>
      <c r="AE209" s="128">
        <f t="shared" si="1176"/>
        <v>5.5255774828799993</v>
      </c>
      <c r="AF209" s="128">
        <f t="shared" si="1176"/>
        <v>6.5792761257600008</v>
      </c>
      <c r="AG209" s="128">
        <f t="shared" si="1176"/>
        <v>5.6117434713599996</v>
      </c>
      <c r="AH209" s="128">
        <f t="shared" si="1176"/>
        <v>5.5175124575999996</v>
      </c>
      <c r="AI209" s="128">
        <f t="shared" si="1176"/>
        <v>4.405181415404126</v>
      </c>
      <c r="AJ209" s="128">
        <f t="shared" si="1176"/>
        <v>8.5314035935841854</v>
      </c>
      <c r="AK209" s="128">
        <f t="shared" si="1176"/>
        <v>10.623924929279999</v>
      </c>
      <c r="AL209" s="128">
        <f t="shared" si="1176"/>
        <v>10.877726021759997</v>
      </c>
      <c r="AM209" s="128">
        <f t="shared" si="1176"/>
        <v>10.613727770879999</v>
      </c>
      <c r="AN209" s="128">
        <f t="shared" si="1176"/>
        <v>3.4953036751359998</v>
      </c>
      <c r="AO209" s="128">
        <f t="shared" si="1176"/>
        <v>10.781053870079999</v>
      </c>
      <c r="AP209" s="128">
        <f t="shared" si="1176"/>
        <v>10.596438952320002</v>
      </c>
      <c r="AQ209" s="128">
        <f t="shared" si="1176"/>
        <v>6.817180260581531</v>
      </c>
      <c r="AR209" s="129">
        <f t="shared" si="1176"/>
        <v>9.8500429035310599</v>
      </c>
      <c r="AT209" s="190">
        <f t="shared" si="1177"/>
        <v>0.17</v>
      </c>
      <c r="AU209" s="183">
        <f t="shared" si="1177"/>
        <v>0</v>
      </c>
      <c r="AV209" s="183">
        <f t="shared" si="1177"/>
        <v>0.48571428571428577</v>
      </c>
      <c r="AW209" s="181" t="str">
        <f t="shared" si="1177"/>
        <v>RER</v>
      </c>
      <c r="AX209" s="128">
        <f t="shared" si="1178"/>
        <v>1.8030430079999999</v>
      </c>
      <c r="AY209" s="128">
        <f t="shared" si="1178"/>
        <v>1.7798676479999995</v>
      </c>
      <c r="AZ209" s="128">
        <f t="shared" si="1178"/>
        <v>1.724246784</v>
      </c>
      <c r="BA209" s="128">
        <f t="shared" si="1178"/>
        <v>3.027860784</v>
      </c>
      <c r="BB209" s="128">
        <f t="shared" si="1178"/>
        <v>1.7288818559999999</v>
      </c>
      <c r="BC209" s="128">
        <f t="shared" si="1178"/>
        <v>1.7149766399999999</v>
      </c>
      <c r="BD209" s="128">
        <f t="shared" si="1178"/>
        <v>5.8488130282839839</v>
      </c>
      <c r="BE209" s="128">
        <f t="shared" si="1178"/>
        <v>6.3023659900976732</v>
      </c>
      <c r="BF209" s="128">
        <f t="shared" si="1178"/>
        <v>3.5133845760000009</v>
      </c>
      <c r="BG209" s="128">
        <f t="shared" si="1178"/>
        <v>3.467033856</v>
      </c>
      <c r="BH209" s="128">
        <f t="shared" si="1178"/>
        <v>3.3604271999999997</v>
      </c>
      <c r="BI209" s="128">
        <f t="shared" si="1178"/>
        <v>5.8310171399999993</v>
      </c>
      <c r="BJ209" s="128">
        <f t="shared" si="1178"/>
        <v>3.3696973440000004</v>
      </c>
      <c r="BK209" s="128">
        <f t="shared" si="1178"/>
        <v>3.3372518399999995</v>
      </c>
      <c r="BL209" s="128">
        <f t="shared" si="1178"/>
        <v>11.247920672143366</v>
      </c>
      <c r="BM209" s="129">
        <f t="shared" si="1178"/>
        <v>9.5475722870362496</v>
      </c>
      <c r="BO209" s="190">
        <f t="shared" si="1179"/>
        <v>0.02</v>
      </c>
      <c r="BP209" s="183">
        <f t="shared" si="1179"/>
        <v>0</v>
      </c>
      <c r="BQ209" s="183">
        <f t="shared" si="1179"/>
        <v>3.5087719298245612E-2</v>
      </c>
      <c r="BR209" s="181" t="str">
        <f t="shared" si="1179"/>
        <v>RER</v>
      </c>
      <c r="BS209" s="128">
        <f t="shared" si="1180"/>
        <v>0.14313681720000002</v>
      </c>
      <c r="BT209" s="128">
        <f t="shared" si="1180"/>
        <v>0.17239570920000002</v>
      </c>
      <c r="BU209" s="128">
        <f t="shared" si="1180"/>
        <v>0.1285363404</v>
      </c>
      <c r="BV209" s="128">
        <f t="shared" si="1180"/>
        <v>0.2220706449</v>
      </c>
      <c r="BW209" s="128">
        <f t="shared" si="1180"/>
        <v>0.16251721200000002</v>
      </c>
      <c r="BX209" s="128">
        <f t="shared" si="1180"/>
        <v>0.12697200359999999</v>
      </c>
      <c r="BY209" s="128">
        <f t="shared" si="1180"/>
        <v>0.92043512245251391</v>
      </c>
      <c r="BZ209" s="128">
        <f t="shared" si="1180"/>
        <v>1.2863933913136771</v>
      </c>
      <c r="CA209" s="128">
        <f t="shared" si="1180"/>
        <v>0.27219460319999994</v>
      </c>
      <c r="CB209" s="128">
        <f t="shared" si="1180"/>
        <v>0.32790237480000001</v>
      </c>
      <c r="CC209" s="128">
        <f t="shared" si="1180"/>
        <v>0.24455798639999998</v>
      </c>
      <c r="CD209" s="128">
        <f t="shared" si="1180"/>
        <v>0.37011774150000004</v>
      </c>
      <c r="CE209" s="128">
        <f t="shared" si="1180"/>
        <v>0.30910136399999999</v>
      </c>
      <c r="CF209" s="128">
        <f t="shared" si="1180"/>
        <v>0.24142931280000005</v>
      </c>
      <c r="CG209" s="128">
        <f t="shared" si="1180"/>
        <v>1.2931821464149205</v>
      </c>
      <c r="CH209" s="129">
        <f t="shared" si="1180"/>
        <v>1.6873422458717737</v>
      </c>
      <c r="CJ209" s="222">
        <f t="shared" si="1156"/>
        <v>3.4729362908164099E-2</v>
      </c>
      <c r="CK209" s="223">
        <f t="shared" si="1156"/>
        <v>3.8314384006804557E-2</v>
      </c>
      <c r="CL209" s="223">
        <f t="shared" si="1156"/>
        <v>3.4729362908164099E-2</v>
      </c>
      <c r="CM209" s="159" t="str">
        <f t="shared" si="1156"/>
        <v>TN, US</v>
      </c>
      <c r="CN209" s="104" t="e">
        <f t="shared" ca="1" si="1157"/>
        <v>#NAME?</v>
      </c>
      <c r="CO209" s="104" t="e">
        <f t="shared" ca="1" si="1157"/>
        <v>#NAME?</v>
      </c>
      <c r="CP209" s="104" t="e">
        <f t="shared" ca="1" si="1157"/>
        <v>#NAME?</v>
      </c>
      <c r="CQ209" s="104" t="e">
        <f t="shared" ca="1" si="1157"/>
        <v>#NAME?</v>
      </c>
      <c r="CR209" s="104" t="e">
        <f t="shared" ca="1" si="1157"/>
        <v>#NAME?</v>
      </c>
      <c r="CS209" s="104" t="e">
        <f t="shared" ca="1" si="1157"/>
        <v>#NAME?</v>
      </c>
      <c r="CT209" s="104" t="e">
        <f t="shared" ca="1" si="1157"/>
        <v>#NAME?</v>
      </c>
      <c r="CU209" s="104" t="e">
        <f t="shared" ca="1" si="1157"/>
        <v>#NAME?</v>
      </c>
      <c r="CV209" s="104" t="e">
        <f t="shared" ca="1" si="1157"/>
        <v>#NAME?</v>
      </c>
      <c r="CW209" s="104" t="e">
        <f t="shared" ca="1" si="1157"/>
        <v>#NAME?</v>
      </c>
      <c r="CX209" s="104" t="e">
        <f t="shared" ca="1" si="1157"/>
        <v>#NAME?</v>
      </c>
      <c r="CY209" s="104" t="e">
        <f t="shared" ca="1" si="1157"/>
        <v>#NAME?</v>
      </c>
      <c r="CZ209" s="104" t="e">
        <f t="shared" ca="1" si="1157"/>
        <v>#NAME?</v>
      </c>
      <c r="DA209" s="104" t="e">
        <f t="shared" ca="1" si="1157"/>
        <v>#NAME?</v>
      </c>
      <c r="DB209" s="104" t="e">
        <f t="shared" ca="1" si="1157"/>
        <v>#NAME?</v>
      </c>
      <c r="DC209" s="122" t="e">
        <f t="shared" ca="1" si="1157"/>
        <v>#NAME?</v>
      </c>
      <c r="DZ209" s="190" t="str">
        <f t="shared" si="1158"/>
        <v>-</v>
      </c>
      <c r="EA209" s="183">
        <f t="shared" si="1158"/>
        <v>0</v>
      </c>
      <c r="EB209" s="183">
        <f t="shared" si="1158"/>
        <v>6.6590625324578406E-2</v>
      </c>
      <c r="EC209" s="181" t="str">
        <f>EC201</f>
        <v>RER</v>
      </c>
      <c r="ED209" s="128">
        <f t="shared" si="1181"/>
        <v>0.55902299700748803</v>
      </c>
      <c r="EE209" s="128">
        <f t="shared" si="1181"/>
        <v>0.56412309342105604</v>
      </c>
      <c r="EF209" s="128">
        <f t="shared" si="1181"/>
        <v>0.54407158345612805</v>
      </c>
      <c r="EG209" s="128">
        <f t="shared" si="1181"/>
        <v>0.19735444534000007</v>
      </c>
      <c r="EH209" s="128">
        <f t="shared" si="1181"/>
        <v>0.55608137637311994</v>
      </c>
      <c r="EI209" s="128">
        <f t="shared" si="1181"/>
        <v>0.53953509016742407</v>
      </c>
      <c r="EJ209" s="128">
        <f t="shared" si="1181"/>
        <v>1.0265737052266497</v>
      </c>
      <c r="EK209" s="128">
        <f t="shared" si="1181"/>
        <v>1.4834388475776665</v>
      </c>
      <c r="EL209" s="128">
        <f t="shared" si="1181"/>
        <v>0.87894463994687988</v>
      </c>
      <c r="EM209" s="128">
        <f t="shared" si="1181"/>
        <v>0.88022305769548814</v>
      </c>
      <c r="EN209" s="128">
        <f t="shared" si="1181"/>
        <v>0.8501839872864001</v>
      </c>
      <c r="EO209" s="128">
        <f t="shared" si="1181"/>
        <v>0.35767868890000004</v>
      </c>
      <c r="EP209" s="128">
        <f t="shared" si="1181"/>
        <v>0.86410610893900808</v>
      </c>
      <c r="EQ209" s="128">
        <f t="shared" si="1181"/>
        <v>0.84197806045267198</v>
      </c>
      <c r="ER209" s="128">
        <f t="shared" si="1181"/>
        <v>1.6481530191715437</v>
      </c>
      <c r="ES209" s="129">
        <f t="shared" si="1181"/>
        <v>2.1703656027101559</v>
      </c>
      <c r="EU209" s="190" t="str">
        <f t="shared" si="1161"/>
        <v>-</v>
      </c>
      <c r="EV209" s="183">
        <f t="shared" si="1161"/>
        <v>0</v>
      </c>
      <c r="EW209" s="183">
        <f t="shared" si="1161"/>
        <v>7.8815094243385508E-2</v>
      </c>
      <c r="EX209" s="181" t="str">
        <f>EX201</f>
        <v>RER</v>
      </c>
      <c r="EY209" s="128">
        <f t="shared" si="1186"/>
        <v>5.4026683342707837</v>
      </c>
      <c r="EZ209" s="128">
        <f t="shared" si="1182"/>
        <v>5.4104807670878872</v>
      </c>
      <c r="FA209" s="128">
        <f t="shared" si="1182"/>
        <v>5.3074563067268405</v>
      </c>
      <c r="FB209" s="128">
        <f t="shared" si="1182"/>
        <v>1.6416941974631831</v>
      </c>
      <c r="FC209" s="128">
        <f t="shared" si="1182"/>
        <v>5.3401737266935871</v>
      </c>
      <c r="FD209" s="128">
        <f t="shared" si="1182"/>
        <v>5.3093931297909736</v>
      </c>
      <c r="FE209" s="128">
        <f t="shared" si="1182"/>
        <v>6.5534598564800417</v>
      </c>
      <c r="FF209" s="128">
        <f t="shared" si="1182"/>
        <v>15.606249996937745</v>
      </c>
      <c r="FG209" s="128">
        <f t="shared" si="1182"/>
        <v>7.3734115677173406</v>
      </c>
      <c r="FH209" s="128">
        <f t="shared" si="1182"/>
        <v>7.3943174825771978</v>
      </c>
      <c r="FI209" s="128">
        <f t="shared" si="1182"/>
        <v>7.2230156607672216</v>
      </c>
      <c r="FJ209" s="128">
        <f t="shared" si="1182"/>
        <v>3.0391970764845606</v>
      </c>
      <c r="FK209" s="128">
        <f t="shared" si="1182"/>
        <v>7.2832158794156765</v>
      </c>
      <c r="FL209" s="128">
        <f t="shared" si="1182"/>
        <v>7.2167963428099773</v>
      </c>
      <c r="FM209" s="128">
        <f t="shared" si="1182"/>
        <v>9.2594591403397182</v>
      </c>
      <c r="FN209" s="129">
        <f t="shared" si="1182"/>
        <v>17.610283766816238</v>
      </c>
      <c r="GK209" s="190" t="str">
        <f t="shared" si="1164"/>
        <v>-</v>
      </c>
      <c r="GL209" s="183">
        <f t="shared" si="1164"/>
        <v>0</v>
      </c>
      <c r="GM209" s="183">
        <f t="shared" si="1164"/>
        <v>6.6590625324578406E-2</v>
      </c>
      <c r="GN209" s="181" t="str">
        <f>GN201</f>
        <v>RER</v>
      </c>
      <c r="GO209" s="128">
        <f t="shared" si="1187"/>
        <v>0.71071104000000007</v>
      </c>
      <c r="GP209" s="128">
        <f t="shared" si="1183"/>
        <v>0.71457359999999992</v>
      </c>
      <c r="GQ209" s="128">
        <f t="shared" si="1183"/>
        <v>0.69139823999999983</v>
      </c>
      <c r="GR209" s="128">
        <f t="shared" si="1183"/>
        <v>5.0245468000000001E-2</v>
      </c>
      <c r="GS209" s="128">
        <f t="shared" si="1183"/>
        <v>0.69912336000000008</v>
      </c>
      <c r="GT209" s="128">
        <f t="shared" si="1183"/>
        <v>0.69139823999999983</v>
      </c>
      <c r="GU209" s="128">
        <f t="shared" si="1183"/>
        <v>1.0365344829339571</v>
      </c>
      <c r="GV209" s="128">
        <f t="shared" si="1183"/>
        <v>0.98748959126660918</v>
      </c>
      <c r="GW209" s="128">
        <f t="shared" si="1183"/>
        <v>1.0506163199999998</v>
      </c>
      <c r="GX209" s="128">
        <f t="shared" si="1183"/>
        <v>1.05447888</v>
      </c>
      <c r="GY209" s="128">
        <f t="shared" si="1183"/>
        <v>1.0274409600000001</v>
      </c>
      <c r="GZ209" s="128">
        <f t="shared" si="1183"/>
        <v>0.17944809999999997</v>
      </c>
      <c r="HA209" s="128">
        <f t="shared" si="1183"/>
        <v>1.0390286399999999</v>
      </c>
      <c r="HB209" s="128">
        <f t="shared" si="1183"/>
        <v>1.0235783999999999</v>
      </c>
      <c r="HC209" s="128">
        <f t="shared" si="1183"/>
        <v>1.4694270200498687</v>
      </c>
      <c r="HD209" s="129">
        <f t="shared" si="1183"/>
        <v>1.2952747704970931</v>
      </c>
      <c r="HF209" s="190" t="str">
        <f t="shared" si="1167"/>
        <v>-</v>
      </c>
      <c r="HG209" s="183">
        <f t="shared" si="1167"/>
        <v>0</v>
      </c>
      <c r="HH209" s="183">
        <f t="shared" si="1167"/>
        <v>7.8815094243385508E-2</v>
      </c>
      <c r="HI209" s="181" t="str">
        <f>HI201</f>
        <v>RER</v>
      </c>
      <c r="HJ209" s="128">
        <f t="shared" si="1188"/>
        <v>0.25702118000000002</v>
      </c>
      <c r="HK209" s="128">
        <f t="shared" si="1184"/>
        <v>0.25364144</v>
      </c>
      <c r="HL209" s="128">
        <f t="shared" si="1184"/>
        <v>0.26056185999999998</v>
      </c>
      <c r="HM209" s="128">
        <f t="shared" si="1184"/>
        <v>0.2373865</v>
      </c>
      <c r="HN209" s="128">
        <f t="shared" si="1184"/>
        <v>0.25702118000000002</v>
      </c>
      <c r="HO209" s="128">
        <f t="shared" si="1184"/>
        <v>0.26072279999999998</v>
      </c>
      <c r="HP209" s="128">
        <f t="shared" si="1184"/>
        <v>0.54328978191211597</v>
      </c>
      <c r="HQ209" s="128">
        <f t="shared" si="1184"/>
        <v>0.53431718182617605</v>
      </c>
      <c r="HR209" s="128">
        <f t="shared" si="1184"/>
        <v>0.42037527999999991</v>
      </c>
      <c r="HS209" s="128">
        <f t="shared" si="1184"/>
        <v>0.42021433999999991</v>
      </c>
      <c r="HT209" s="128">
        <f t="shared" si="1184"/>
        <v>0.4272957</v>
      </c>
      <c r="HU209" s="128">
        <f t="shared" si="1184"/>
        <v>0.2373865</v>
      </c>
      <c r="HV209" s="128">
        <f t="shared" si="1184"/>
        <v>0.42037527999999991</v>
      </c>
      <c r="HW209" s="128">
        <f t="shared" si="1184"/>
        <v>0.4272957</v>
      </c>
      <c r="HX209" s="128">
        <f t="shared" si="1184"/>
        <v>0.65776804652412457</v>
      </c>
      <c r="HY209" s="129">
        <f t="shared" si="1184"/>
        <v>0.62611278035075324</v>
      </c>
      <c r="IA209" s="190" t="str">
        <f t="shared" si="1170"/>
        <v>-</v>
      </c>
      <c r="IB209" s="183">
        <f t="shared" si="1170"/>
        <v>0</v>
      </c>
      <c r="IC209" s="183">
        <f t="shared" si="1170"/>
        <v>7.8815094243385508E-2</v>
      </c>
      <c r="ID209" s="181" t="str">
        <f>ID201</f>
        <v>RER</v>
      </c>
      <c r="IE209" s="104">
        <f t="shared" si="1189"/>
        <v>0.17928716</v>
      </c>
      <c r="IF209" s="104">
        <f t="shared" si="1185"/>
        <v>0.18057467999999999</v>
      </c>
      <c r="IG209" s="104">
        <f t="shared" si="1185"/>
        <v>0.17429801999999997</v>
      </c>
      <c r="IH209" s="104">
        <f t="shared" si="1185"/>
        <v>0</v>
      </c>
      <c r="II209" s="104">
        <f t="shared" si="1185"/>
        <v>0.17735588000000002</v>
      </c>
      <c r="IJ209" s="104">
        <f t="shared" si="1185"/>
        <v>0.17284955999999999</v>
      </c>
      <c r="IK209" s="104">
        <f t="shared" si="1185"/>
        <v>0.22998325999999999</v>
      </c>
      <c r="IL209" s="104">
        <f t="shared" si="1185"/>
        <v>0.25704428136870616</v>
      </c>
      <c r="IM209" s="104">
        <f t="shared" si="1185"/>
        <v>0.29806087999999997</v>
      </c>
      <c r="IN209" s="104">
        <f t="shared" si="1185"/>
        <v>0.30144061999999999</v>
      </c>
      <c r="IO209" s="104">
        <f t="shared" si="1185"/>
        <v>0.28776071999999997</v>
      </c>
      <c r="IP209" s="104">
        <f t="shared" si="1185"/>
        <v>0</v>
      </c>
      <c r="IQ209" s="104">
        <f t="shared" si="1185"/>
        <v>0.29484208000000001</v>
      </c>
      <c r="IR209" s="104">
        <f t="shared" si="1185"/>
        <v>0.2848638</v>
      </c>
      <c r="IS209" s="104">
        <f t="shared" si="1185"/>
        <v>0.40154529999999999</v>
      </c>
      <c r="IT209" s="104">
        <f t="shared" si="1185"/>
        <v>0.39523012862369061</v>
      </c>
    </row>
    <row r="210" spans="4:254" x14ac:dyDescent="0.2">
      <c r="D210" s="204"/>
      <c r="E210" s="209"/>
      <c r="F210" s="209"/>
      <c r="G210" s="157"/>
      <c r="H210" s="161" t="str">
        <f>H129</f>
        <v>RER</v>
      </c>
      <c r="I210" s="161"/>
      <c r="J210" s="161"/>
      <c r="K210" s="161"/>
      <c r="L210" s="161"/>
      <c r="M210" s="161"/>
      <c r="N210" s="161"/>
      <c r="O210" s="161"/>
      <c r="P210" s="161"/>
      <c r="Q210" s="161"/>
      <c r="R210" s="161"/>
      <c r="S210" s="161"/>
      <c r="T210" s="161"/>
      <c r="U210" s="161"/>
      <c r="V210" s="161"/>
      <c r="W210" s="162"/>
      <c r="Y210" s="204"/>
      <c r="Z210" s="209"/>
      <c r="AA210" s="209"/>
      <c r="AB210" s="157"/>
      <c r="AC210" s="161" t="str">
        <f>AC129</f>
        <v>RER</v>
      </c>
      <c r="AD210" s="161"/>
      <c r="AE210" s="161"/>
      <c r="AF210" s="161"/>
      <c r="AG210" s="161"/>
      <c r="AH210" s="161"/>
      <c r="AI210" s="161"/>
      <c r="AJ210" s="161"/>
      <c r="AK210" s="161"/>
      <c r="AL210" s="161"/>
      <c r="AM210" s="161"/>
      <c r="AN210" s="161"/>
      <c r="AO210" s="161"/>
      <c r="AP210" s="161"/>
      <c r="AQ210" s="161"/>
      <c r="AR210" s="162"/>
      <c r="AT210" s="204"/>
      <c r="AU210" s="209"/>
      <c r="AV210" s="209"/>
      <c r="AW210" s="157"/>
      <c r="AX210" s="161" t="str">
        <f>AX129</f>
        <v>RER</v>
      </c>
      <c r="AY210" s="161"/>
      <c r="AZ210" s="161"/>
      <c r="BA210" s="161"/>
      <c r="BB210" s="161"/>
      <c r="BC210" s="161"/>
      <c r="BD210" s="161"/>
      <c r="BE210" s="161"/>
      <c r="BF210" s="161"/>
      <c r="BG210" s="161"/>
      <c r="BH210" s="161"/>
      <c r="BI210" s="161"/>
      <c r="BJ210" s="161"/>
      <c r="BK210" s="161"/>
      <c r="BL210" s="161"/>
      <c r="BM210" s="162"/>
      <c r="BO210" s="120"/>
      <c r="BR210" s="159"/>
      <c r="BS210" s="170" t="str">
        <f>BS129</f>
        <v>RER</v>
      </c>
      <c r="BT210" s="170"/>
      <c r="BU210" s="170"/>
      <c r="BV210" s="170"/>
      <c r="BW210" s="170"/>
      <c r="BX210" s="170"/>
      <c r="BY210" s="170"/>
      <c r="BZ210" s="170"/>
      <c r="CA210" s="170"/>
      <c r="CB210" s="170"/>
      <c r="CC210" s="170"/>
      <c r="CD210" s="170"/>
      <c r="CE210" s="170"/>
      <c r="CF210" s="170"/>
      <c r="CG210" s="170"/>
      <c r="CH210" s="171"/>
      <c r="CJ210" s="222">
        <f t="shared" si="1156"/>
        <v>0.58711020187182972</v>
      </c>
      <c r="CK210" s="223">
        <f t="shared" si="1156"/>
        <v>0.64771604904798907</v>
      </c>
      <c r="CL210" s="223">
        <f t="shared" si="1156"/>
        <v>0.58711020187182972</v>
      </c>
      <c r="CM210" s="159" t="str">
        <f t="shared" si="1156"/>
        <v>NV, US</v>
      </c>
      <c r="CN210" s="104" t="e">
        <f t="shared" ca="1" si="1157"/>
        <v>#NAME?</v>
      </c>
      <c r="CO210" s="104" t="e">
        <f t="shared" ca="1" si="1157"/>
        <v>#NAME?</v>
      </c>
      <c r="CP210" s="104" t="e">
        <f t="shared" ca="1" si="1157"/>
        <v>#NAME?</v>
      </c>
      <c r="CQ210" s="104" t="e">
        <f t="shared" ca="1" si="1157"/>
        <v>#NAME?</v>
      </c>
      <c r="CR210" s="104" t="e">
        <f t="shared" ca="1" si="1157"/>
        <v>#NAME?</v>
      </c>
      <c r="CS210" s="104" t="e">
        <f t="shared" ca="1" si="1157"/>
        <v>#NAME?</v>
      </c>
      <c r="CT210" s="104" t="e">
        <f t="shared" ca="1" si="1157"/>
        <v>#NAME?</v>
      </c>
      <c r="CU210" s="104" t="e">
        <f t="shared" ca="1" si="1157"/>
        <v>#NAME?</v>
      </c>
      <c r="CV210" s="104" t="e">
        <f t="shared" ca="1" si="1157"/>
        <v>#NAME?</v>
      </c>
      <c r="CW210" s="104" t="e">
        <f t="shared" ca="1" si="1157"/>
        <v>#NAME?</v>
      </c>
      <c r="CX210" s="104" t="e">
        <f t="shared" ca="1" si="1157"/>
        <v>#NAME?</v>
      </c>
      <c r="CY210" s="104" t="e">
        <f t="shared" ca="1" si="1157"/>
        <v>#NAME?</v>
      </c>
      <c r="CZ210" s="104" t="e">
        <f t="shared" ca="1" si="1157"/>
        <v>#NAME?</v>
      </c>
      <c r="DA210" s="104" t="e">
        <f t="shared" ca="1" si="1157"/>
        <v>#NAME?</v>
      </c>
      <c r="DB210" s="104" t="e">
        <f t="shared" ca="1" si="1157"/>
        <v>#NAME?</v>
      </c>
      <c r="DC210" s="122" t="e">
        <f t="shared" ca="1" si="1157"/>
        <v>#NAME?</v>
      </c>
      <c r="EU210" s="204"/>
      <c r="EV210" s="209"/>
      <c r="EW210" s="209"/>
      <c r="EX210" s="157"/>
      <c r="EY210" s="161" t="str">
        <f>EY145</f>
        <v>NV, US</v>
      </c>
      <c r="EZ210" s="161"/>
      <c r="FA210" s="161"/>
      <c r="FB210" s="161"/>
      <c r="FC210" s="161"/>
      <c r="FD210" s="161"/>
      <c r="FE210" s="161"/>
      <c r="FF210" s="161"/>
      <c r="FG210" s="161"/>
      <c r="FH210" s="161"/>
      <c r="FI210" s="161"/>
      <c r="FJ210" s="161"/>
      <c r="FK210" s="161"/>
      <c r="FL210" s="161"/>
      <c r="FM210" s="161"/>
      <c r="FN210" s="162"/>
      <c r="HF210" s="204"/>
      <c r="HG210" s="209"/>
      <c r="HH210" s="209"/>
      <c r="HI210" s="157"/>
      <c r="HJ210" s="161" t="str">
        <f>HJ145</f>
        <v>NV, US</v>
      </c>
      <c r="HK210" s="161"/>
      <c r="HL210" s="161"/>
      <c r="HM210" s="161"/>
      <c r="HN210" s="161"/>
      <c r="HO210" s="161"/>
      <c r="HP210" s="161"/>
      <c r="HQ210" s="161"/>
      <c r="HR210" s="161"/>
      <c r="HS210" s="161"/>
      <c r="HT210" s="161"/>
      <c r="HU210" s="161"/>
      <c r="HV210" s="161"/>
      <c r="HW210" s="161"/>
      <c r="HX210" s="161"/>
      <c r="HY210" s="162"/>
      <c r="IA210" s="204"/>
      <c r="IB210" s="209"/>
      <c r="IC210" s="209"/>
      <c r="ID210" s="157"/>
      <c r="IE210" s="161" t="str">
        <f>IE145</f>
        <v>NV, US</v>
      </c>
      <c r="IF210" s="161"/>
      <c r="IG210" s="161"/>
      <c r="IH210" s="161"/>
      <c r="II210" s="161"/>
      <c r="IJ210" s="161"/>
      <c r="IK210" s="161"/>
      <c r="IL210" s="161"/>
      <c r="IM210" s="161"/>
      <c r="IN210" s="161"/>
      <c r="IO210" s="161"/>
      <c r="IP210" s="161"/>
      <c r="IQ210" s="161"/>
      <c r="IR210" s="161"/>
      <c r="IS210" s="161"/>
      <c r="IT210" s="162"/>
    </row>
    <row r="211" spans="4:254" x14ac:dyDescent="0.2">
      <c r="D211" s="120"/>
      <c r="G211" s="159" t="str">
        <f>G203</f>
        <v>Road (km)</v>
      </c>
      <c r="H211" s="170" t="str">
        <f>H203</f>
        <v>BEV-100 PC</v>
      </c>
      <c r="I211" s="170"/>
      <c r="J211" s="170"/>
      <c r="K211" s="170"/>
      <c r="L211" s="170"/>
      <c r="M211" s="170"/>
      <c r="N211" s="170"/>
      <c r="O211" s="170"/>
      <c r="P211" s="170" t="str">
        <f>P203</f>
        <v>BEV-200 PC</v>
      </c>
      <c r="Q211" s="170"/>
      <c r="R211" s="170"/>
      <c r="S211" s="170"/>
      <c r="T211" s="170"/>
      <c r="U211" s="170"/>
      <c r="V211" s="170"/>
      <c r="W211" s="171"/>
      <c r="Y211" s="120"/>
      <c r="AB211" s="159" t="str">
        <f>AB203</f>
        <v>Road (km)</v>
      </c>
      <c r="AC211" s="170" t="str">
        <f>AC203</f>
        <v>BEV-100 PC</v>
      </c>
      <c r="AD211" s="170"/>
      <c r="AE211" s="170"/>
      <c r="AF211" s="170"/>
      <c r="AG211" s="170"/>
      <c r="AH211" s="170"/>
      <c r="AI211" s="170"/>
      <c r="AJ211" s="170"/>
      <c r="AK211" s="170" t="str">
        <f>AK203</f>
        <v>BEV-200 PC</v>
      </c>
      <c r="AL211" s="170"/>
      <c r="AM211" s="170"/>
      <c r="AN211" s="170"/>
      <c r="AO211" s="170"/>
      <c r="AP211" s="170"/>
      <c r="AQ211" s="170"/>
      <c r="AR211" s="171"/>
      <c r="AT211" s="120"/>
      <c r="AW211" s="159" t="str">
        <f>AW203</f>
        <v>Road (km)</v>
      </c>
      <c r="AX211" s="170" t="str">
        <f>AX203</f>
        <v>BEV-100 PC</v>
      </c>
      <c r="AY211" s="170"/>
      <c r="AZ211" s="170"/>
      <c r="BA211" s="170"/>
      <c r="BB211" s="170"/>
      <c r="BC211" s="170"/>
      <c r="BD211" s="170"/>
      <c r="BE211" s="170"/>
      <c r="BF211" s="170" t="str">
        <f>BF203</f>
        <v>BEV-200 PC</v>
      </c>
      <c r="BG211" s="170"/>
      <c r="BH211" s="170"/>
      <c r="BI211" s="170"/>
      <c r="BJ211" s="170"/>
      <c r="BK211" s="170"/>
      <c r="BL211" s="170"/>
      <c r="BM211" s="171"/>
      <c r="BO211" s="120"/>
      <c r="BR211" s="159" t="str">
        <f>BR203</f>
        <v>Road (km)</v>
      </c>
      <c r="BS211" s="170" t="str">
        <f>BS203</f>
        <v>BEV-100 PC</v>
      </c>
      <c r="BT211" s="170"/>
      <c r="BU211" s="170"/>
      <c r="BV211" s="170"/>
      <c r="BW211" s="170"/>
      <c r="BX211" s="170"/>
      <c r="BY211" s="170"/>
      <c r="BZ211" s="170"/>
      <c r="CA211" s="170" t="str">
        <f>CA203</f>
        <v>BEV-200 PC</v>
      </c>
      <c r="CB211" s="170"/>
      <c r="CC211" s="170"/>
      <c r="CD211" s="170"/>
      <c r="CE211" s="170"/>
      <c r="CF211" s="170"/>
      <c r="CG211" s="170"/>
      <c r="CH211" s="171"/>
      <c r="CJ211" s="224">
        <f t="shared" si="1156"/>
        <v>0.21586482798306408</v>
      </c>
      <c r="CK211" s="225">
        <f t="shared" si="1156"/>
        <v>0.23814798833990888</v>
      </c>
      <c r="CL211" s="225">
        <f t="shared" si="1156"/>
        <v>0.21586482798306408</v>
      </c>
      <c r="CM211" s="181" t="str">
        <f t="shared" si="1156"/>
        <v>CA, US</v>
      </c>
      <c r="CN211" s="128">
        <f t="shared" si="1157"/>
        <v>16.759616241169155</v>
      </c>
      <c r="CO211" s="128">
        <f t="shared" si="1157"/>
        <v>16.282723691754622</v>
      </c>
      <c r="CP211" s="128">
        <f t="shared" si="1157"/>
        <v>15.966610177619714</v>
      </c>
      <c r="CQ211" s="128">
        <f t="shared" si="1157"/>
        <v>20.916621739129997</v>
      </c>
      <c r="CR211" s="128">
        <f t="shared" si="1157"/>
        <v>15.874714130820475</v>
      </c>
      <c r="CS211" s="128">
        <f t="shared" si="1157"/>
        <v>15.771444779191295</v>
      </c>
      <c r="CT211" s="128">
        <f t="shared" si="1157"/>
        <v>19.077234363409701</v>
      </c>
      <c r="CU211" s="128">
        <f t="shared" si="1157"/>
        <v>24.019649408641005</v>
      </c>
      <c r="CV211" s="128">
        <f t="shared" si="1157"/>
        <v>32.024390296379515</v>
      </c>
      <c r="CW211" s="128">
        <f t="shared" si="1157"/>
        <v>31.06873898160115</v>
      </c>
      <c r="CX211" s="128">
        <f t="shared" si="1157"/>
        <v>30.496152086025599</v>
      </c>
      <c r="CY211" s="128">
        <f t="shared" si="1157"/>
        <v>31.335215457285994</v>
      </c>
      <c r="CZ211" s="128">
        <f t="shared" si="1157"/>
        <v>30.292166921183227</v>
      </c>
      <c r="DA211" s="128">
        <f t="shared" si="1157"/>
        <v>30.101674297975485</v>
      </c>
      <c r="DB211" s="128">
        <f t="shared" si="1157"/>
        <v>33.232921164663196</v>
      </c>
      <c r="DC211" s="129">
        <f t="shared" si="1157"/>
        <v>31.011311926202143</v>
      </c>
      <c r="EU211" s="120"/>
      <c r="EX211" s="159" t="str">
        <f>EX203</f>
        <v>Road (km)</v>
      </c>
      <c r="EY211" s="170" t="str">
        <f>EY203</f>
        <v>BEV-100 PC</v>
      </c>
      <c r="EZ211" s="170"/>
      <c r="FA211" s="170"/>
      <c r="FB211" s="170"/>
      <c r="FC211" s="170"/>
      <c r="FD211" s="170"/>
      <c r="FE211" s="170"/>
      <c r="FF211" s="170"/>
      <c r="FG211" s="170" t="str">
        <f>FG203</f>
        <v>BEV-200 PC</v>
      </c>
      <c r="FH211" s="170"/>
      <c r="FI211" s="170"/>
      <c r="FJ211" s="170"/>
      <c r="FK211" s="170"/>
      <c r="FL211" s="170"/>
      <c r="FM211" s="170"/>
      <c r="FN211" s="171"/>
      <c r="HF211" s="120"/>
      <c r="HI211" s="159" t="str">
        <f>HI203</f>
        <v>Road (km)</v>
      </c>
      <c r="HJ211" s="170" t="str">
        <f>HJ203</f>
        <v>BEV-100 PC</v>
      </c>
      <c r="HK211" s="170"/>
      <c r="HL211" s="170"/>
      <c r="HM211" s="170"/>
      <c r="HN211" s="170"/>
      <c r="HO211" s="170"/>
      <c r="HP211" s="170"/>
      <c r="HQ211" s="170"/>
      <c r="HR211" s="170" t="str">
        <f>HR203</f>
        <v>BEV-200 PC</v>
      </c>
      <c r="HS211" s="170"/>
      <c r="HT211" s="170"/>
      <c r="HU211" s="170"/>
      <c r="HV211" s="170"/>
      <c r="HW211" s="170"/>
      <c r="HX211" s="170"/>
      <c r="HY211" s="171"/>
      <c r="IA211" s="120"/>
      <c r="ID211" s="159" t="str">
        <f>ID203</f>
        <v>Road (km)</v>
      </c>
      <c r="IE211" s="170" t="str">
        <f>IE203</f>
        <v>BEV-100 PC</v>
      </c>
      <c r="IF211" s="170"/>
      <c r="IG211" s="170"/>
      <c r="IH211" s="170"/>
      <c r="II211" s="170"/>
      <c r="IJ211" s="170"/>
      <c r="IK211" s="170"/>
      <c r="IL211" s="170"/>
      <c r="IM211" s="170" t="str">
        <f>IM203</f>
        <v>BEV-200 PC</v>
      </c>
      <c r="IN211" s="170"/>
      <c r="IO211" s="170"/>
      <c r="IP211" s="170"/>
      <c r="IQ211" s="170"/>
      <c r="IR211" s="170"/>
      <c r="IS211" s="170"/>
      <c r="IT211" s="171"/>
    </row>
    <row r="212" spans="4:254" x14ac:dyDescent="0.2">
      <c r="D212" s="163" t="str">
        <f>D204</f>
        <v>BAU</v>
      </c>
      <c r="E212" s="159" t="str">
        <f t="shared" ref="E212:F212" si="1190">E204</f>
        <v>Reshoring</v>
      </c>
      <c r="F212" s="159" t="str">
        <f t="shared" si="1190"/>
        <v>Ally-shoring</v>
      </c>
      <c r="G212" s="159" t="str">
        <f>G204</f>
        <v>Cathode-&gt;Cell (tkm)</v>
      </c>
      <c r="H212" s="159" t="str">
        <f>H204</f>
        <v>NMC622</v>
      </c>
      <c r="I212" s="159" t="str">
        <f t="shared" ref="I212:O212" si="1191">I204</f>
        <v>NMC811</v>
      </c>
      <c r="J212" s="159" t="str">
        <f t="shared" si="1191"/>
        <v>NCA (I)</v>
      </c>
      <c r="K212" s="159" t="str">
        <f t="shared" si="1191"/>
        <v>LFP(II)</v>
      </c>
      <c r="L212" s="159" t="str">
        <f t="shared" si="1191"/>
        <v>NMC955</v>
      </c>
      <c r="M212" s="159" t="str">
        <f t="shared" si="1191"/>
        <v>NCA955</v>
      </c>
      <c r="N212" s="159" t="str">
        <f t="shared" si="1191"/>
        <v>Li-S</v>
      </c>
      <c r="O212" s="159" t="str">
        <f t="shared" si="1191"/>
        <v>Li-air</v>
      </c>
      <c r="P212" s="159" t="str">
        <f>P204</f>
        <v>NMC622</v>
      </c>
      <c r="Q212" s="159" t="str">
        <f t="shared" ref="Q212:W212" si="1192">Q204</f>
        <v>NMC811</v>
      </c>
      <c r="R212" s="159" t="str">
        <f t="shared" si="1192"/>
        <v>NCA (I)</v>
      </c>
      <c r="S212" s="159" t="str">
        <f t="shared" si="1192"/>
        <v>LFP(II)</v>
      </c>
      <c r="T212" s="159" t="str">
        <f t="shared" si="1192"/>
        <v>NMC955</v>
      </c>
      <c r="U212" s="159" t="str">
        <f t="shared" si="1192"/>
        <v>NCA955</v>
      </c>
      <c r="V212" s="159" t="str">
        <f t="shared" si="1192"/>
        <v>Li-S</v>
      </c>
      <c r="W212" s="164" t="str">
        <f t="shared" si="1192"/>
        <v>Li-air</v>
      </c>
      <c r="Y212" s="163" t="str">
        <f>Y204</f>
        <v>BAU</v>
      </c>
      <c r="Z212" s="159" t="str">
        <f t="shared" ref="Z212:AA212" si="1193">Z204</f>
        <v>Reshoring</v>
      </c>
      <c r="AA212" s="159" t="str">
        <f t="shared" si="1193"/>
        <v>Ally-shoring</v>
      </c>
      <c r="AB212" s="159" t="str">
        <f>AB204</f>
        <v>Anode-&gt;Cell (tkm)</v>
      </c>
      <c r="AC212" s="159" t="str">
        <f>AC204</f>
        <v>NMC622</v>
      </c>
      <c r="AD212" s="159" t="str">
        <f t="shared" ref="AD212:AJ212" si="1194">AD204</f>
        <v>NMC811</v>
      </c>
      <c r="AE212" s="159" t="str">
        <f t="shared" si="1194"/>
        <v>NCA (I)</v>
      </c>
      <c r="AF212" s="159" t="str">
        <f t="shared" si="1194"/>
        <v>LFP(II)</v>
      </c>
      <c r="AG212" s="159" t="str">
        <f t="shared" si="1194"/>
        <v>NMC955</v>
      </c>
      <c r="AH212" s="159" t="str">
        <f t="shared" si="1194"/>
        <v>NCA955</v>
      </c>
      <c r="AI212" s="159" t="str">
        <f t="shared" si="1194"/>
        <v>Li-S</v>
      </c>
      <c r="AJ212" s="159" t="str">
        <f t="shared" si="1194"/>
        <v>Li-air</v>
      </c>
      <c r="AK212" s="159" t="str">
        <f>AK204</f>
        <v>NMC622</v>
      </c>
      <c r="AL212" s="159" t="str">
        <f t="shared" ref="AL212:AR212" si="1195">AL204</f>
        <v>NMC811</v>
      </c>
      <c r="AM212" s="159" t="str">
        <f t="shared" si="1195"/>
        <v>NCA (I)</v>
      </c>
      <c r="AN212" s="159" t="str">
        <f t="shared" si="1195"/>
        <v>LFP(II)</v>
      </c>
      <c r="AO212" s="159" t="str">
        <f t="shared" si="1195"/>
        <v>NMC955</v>
      </c>
      <c r="AP212" s="159" t="str">
        <f t="shared" si="1195"/>
        <v>NCA955</v>
      </c>
      <c r="AQ212" s="159" t="str">
        <f t="shared" si="1195"/>
        <v>Li-S</v>
      </c>
      <c r="AR212" s="164" t="str">
        <f t="shared" si="1195"/>
        <v>Li-air</v>
      </c>
      <c r="AT212" s="163" t="str">
        <f>AT204</f>
        <v>BAU</v>
      </c>
      <c r="AU212" s="159" t="str">
        <f t="shared" ref="AU212:AV212" si="1196">AU204</f>
        <v>Reshoring</v>
      </c>
      <c r="AV212" s="159" t="str">
        <f t="shared" si="1196"/>
        <v>Ally-shoring</v>
      </c>
      <c r="AW212" s="159" t="str">
        <f>AW204</f>
        <v>Anode-&gt;Cell (tkm)</v>
      </c>
      <c r="AX212" s="159" t="str">
        <f>AX204</f>
        <v>NMC622</v>
      </c>
      <c r="AY212" s="159" t="str">
        <f t="shared" ref="AY212:BE212" si="1197">AY204</f>
        <v>NMC811</v>
      </c>
      <c r="AZ212" s="159" t="str">
        <f t="shared" si="1197"/>
        <v>NCA (I)</v>
      </c>
      <c r="BA212" s="159" t="str">
        <f t="shared" si="1197"/>
        <v>LFP(II)</v>
      </c>
      <c r="BB212" s="159" t="str">
        <f t="shared" si="1197"/>
        <v>NMC955</v>
      </c>
      <c r="BC212" s="159" t="str">
        <f t="shared" si="1197"/>
        <v>NCA955</v>
      </c>
      <c r="BD212" s="159" t="str">
        <f t="shared" si="1197"/>
        <v>Li-S</v>
      </c>
      <c r="BE212" s="159" t="str">
        <f t="shared" si="1197"/>
        <v>Li-air</v>
      </c>
      <c r="BF212" s="159" t="str">
        <f>BF204</f>
        <v>NMC622</v>
      </c>
      <c r="BG212" s="159" t="str">
        <f t="shared" ref="BG212:BM212" si="1198">BG204</f>
        <v>NMC811</v>
      </c>
      <c r="BH212" s="159" t="str">
        <f t="shared" si="1198"/>
        <v>NCA (I)</v>
      </c>
      <c r="BI212" s="159" t="str">
        <f t="shared" si="1198"/>
        <v>LFP(II)</v>
      </c>
      <c r="BJ212" s="159" t="str">
        <f t="shared" si="1198"/>
        <v>NMC955</v>
      </c>
      <c r="BK212" s="159" t="str">
        <f t="shared" si="1198"/>
        <v>NCA955</v>
      </c>
      <c r="BL212" s="159" t="str">
        <f t="shared" si="1198"/>
        <v>Li-S</v>
      </c>
      <c r="BM212" s="164" t="str">
        <f t="shared" si="1198"/>
        <v>Li-air</v>
      </c>
      <c r="BO212" s="163" t="str">
        <f>BO204</f>
        <v>BAU</v>
      </c>
      <c r="BP212" s="159" t="str">
        <f t="shared" ref="BP212:BQ212" si="1199">BP204</f>
        <v>Reshoring</v>
      </c>
      <c r="BQ212" s="159" t="str">
        <f t="shared" si="1199"/>
        <v>Ally-shoring</v>
      </c>
      <c r="BR212" s="159" t="str">
        <f>BR204</f>
        <v>Anode-&gt;Cell (tkm)</v>
      </c>
      <c r="BS212" s="159" t="str">
        <f>BS204</f>
        <v>NMC622</v>
      </c>
      <c r="BT212" s="159" t="str">
        <f t="shared" ref="BT212:BZ212" si="1200">BT204</f>
        <v>NMC811</v>
      </c>
      <c r="BU212" s="159" t="str">
        <f t="shared" si="1200"/>
        <v>NCA (I)</v>
      </c>
      <c r="BV212" s="159" t="str">
        <f t="shared" si="1200"/>
        <v>LFP(II)</v>
      </c>
      <c r="BW212" s="159" t="str">
        <f t="shared" si="1200"/>
        <v>NMC955</v>
      </c>
      <c r="BX212" s="159" t="str">
        <f t="shared" si="1200"/>
        <v>NCA955</v>
      </c>
      <c r="BY212" s="159" t="str">
        <f t="shared" si="1200"/>
        <v>Li-S</v>
      </c>
      <c r="BZ212" s="159" t="str">
        <f t="shared" si="1200"/>
        <v>Li-air</v>
      </c>
      <c r="CA212" s="159" t="str">
        <f>CA204</f>
        <v>NMC622</v>
      </c>
      <c r="CB212" s="159" t="str">
        <f t="shared" ref="CB212:CH212" si="1201">CB204</f>
        <v>NMC811</v>
      </c>
      <c r="CC212" s="159" t="str">
        <f t="shared" si="1201"/>
        <v>NCA (I)</v>
      </c>
      <c r="CD212" s="159" t="str">
        <f t="shared" si="1201"/>
        <v>LFP(II)</v>
      </c>
      <c r="CE212" s="159" t="str">
        <f t="shared" si="1201"/>
        <v>NMC955</v>
      </c>
      <c r="CF212" s="159" t="str">
        <f t="shared" si="1201"/>
        <v>NCA955</v>
      </c>
      <c r="CG212" s="159" t="str">
        <f t="shared" si="1201"/>
        <v>Li-S</v>
      </c>
      <c r="CH212" s="164" t="str">
        <f t="shared" si="1201"/>
        <v>Li-air</v>
      </c>
      <c r="CJ212" s="204"/>
      <c r="CK212" s="209"/>
      <c r="CL212" s="209"/>
      <c r="CM212" s="221"/>
      <c r="CN212" s="161" t="str">
        <f>CN134</f>
        <v>TN, US</v>
      </c>
      <c r="CO212" s="161"/>
      <c r="CP212" s="161"/>
      <c r="CQ212" s="161"/>
      <c r="CR212" s="161"/>
      <c r="CS212" s="161"/>
      <c r="CT212" s="161"/>
      <c r="CU212" s="161"/>
      <c r="CV212" s="161"/>
      <c r="CW212" s="161"/>
      <c r="CX212" s="161"/>
      <c r="CY212" s="161"/>
      <c r="CZ212" s="161"/>
      <c r="DA212" s="161"/>
      <c r="DB212" s="161"/>
      <c r="DC212" s="162"/>
      <c r="EU212" s="163" t="str">
        <f t="shared" ref="EU212:EW217" si="1202">EU204</f>
        <v>BAU</v>
      </c>
      <c r="EV212" s="159" t="str">
        <f t="shared" si="1202"/>
        <v>Reshoring</v>
      </c>
      <c r="EW212" s="159" t="str">
        <f t="shared" si="1202"/>
        <v>Ally-shoring</v>
      </c>
      <c r="EX212" s="159" t="str">
        <f>EX204</f>
        <v>Al-&gt;Pack (tkm)</v>
      </c>
      <c r="EY212" s="159" t="str">
        <f>EY204</f>
        <v>NMC622</v>
      </c>
      <c r="EZ212" s="159" t="str">
        <f t="shared" ref="EZ212:FF212" si="1203">EZ204</f>
        <v>NMC811</v>
      </c>
      <c r="FA212" s="159" t="str">
        <f t="shared" si="1203"/>
        <v>NCA (I)</v>
      </c>
      <c r="FB212" s="159" t="str">
        <f t="shared" si="1203"/>
        <v>LFP(II)</v>
      </c>
      <c r="FC212" s="159" t="str">
        <f t="shared" si="1203"/>
        <v>NMC955</v>
      </c>
      <c r="FD212" s="159" t="str">
        <f t="shared" si="1203"/>
        <v>NCA955</v>
      </c>
      <c r="FE212" s="159" t="str">
        <f t="shared" si="1203"/>
        <v>Li-S</v>
      </c>
      <c r="FF212" s="159" t="str">
        <f t="shared" si="1203"/>
        <v>Li-air</v>
      </c>
      <c r="FG212" s="159" t="str">
        <f>FG204</f>
        <v>NMC622</v>
      </c>
      <c r="FH212" s="159" t="str">
        <f t="shared" ref="FH212:FN212" si="1204">FH204</f>
        <v>NMC811</v>
      </c>
      <c r="FI212" s="159" t="str">
        <f t="shared" si="1204"/>
        <v>NCA (I)</v>
      </c>
      <c r="FJ212" s="159" t="str">
        <f t="shared" si="1204"/>
        <v>LFP(II)</v>
      </c>
      <c r="FK212" s="159" t="str">
        <f t="shared" si="1204"/>
        <v>NMC955</v>
      </c>
      <c r="FL212" s="159" t="str">
        <f t="shared" si="1204"/>
        <v>NCA955</v>
      </c>
      <c r="FM212" s="159" t="str">
        <f t="shared" si="1204"/>
        <v>Li-S</v>
      </c>
      <c r="FN212" s="164" t="str">
        <f t="shared" si="1204"/>
        <v>Li-air</v>
      </c>
      <c r="HF212" s="163" t="str">
        <f t="shared" ref="HF212:HH217" si="1205">HF204</f>
        <v>BAU</v>
      </c>
      <c r="HG212" s="159" t="str">
        <f t="shared" si="1205"/>
        <v>Reshoring</v>
      </c>
      <c r="HH212" s="159" t="str">
        <f t="shared" si="1205"/>
        <v>Ally-shoring</v>
      </c>
      <c r="HI212" s="159" t="str">
        <f>HI204</f>
        <v>Cu-&gt;Pack (tkm)</v>
      </c>
      <c r="HJ212" s="159" t="str">
        <f>HJ204</f>
        <v>NMC622</v>
      </c>
      <c r="HK212" s="159" t="str">
        <f t="shared" ref="HK212:HQ212" si="1206">HK204</f>
        <v>NMC811</v>
      </c>
      <c r="HL212" s="159" t="str">
        <f t="shared" si="1206"/>
        <v>NCA (I)</v>
      </c>
      <c r="HM212" s="159" t="str">
        <f t="shared" si="1206"/>
        <v>LFP(II)</v>
      </c>
      <c r="HN212" s="159" t="str">
        <f t="shared" si="1206"/>
        <v>NMC955</v>
      </c>
      <c r="HO212" s="159" t="str">
        <f t="shared" si="1206"/>
        <v>NCA955</v>
      </c>
      <c r="HP212" s="159" t="str">
        <f t="shared" si="1206"/>
        <v>Li-S</v>
      </c>
      <c r="HQ212" s="159" t="str">
        <f t="shared" si="1206"/>
        <v>Li-air</v>
      </c>
      <c r="HR212" s="159" t="str">
        <f>HR204</f>
        <v>NMC622</v>
      </c>
      <c r="HS212" s="159" t="str">
        <f t="shared" ref="HS212:HY212" si="1207">HS204</f>
        <v>NMC811</v>
      </c>
      <c r="HT212" s="159" t="str">
        <f t="shared" si="1207"/>
        <v>NCA (I)</v>
      </c>
      <c r="HU212" s="159" t="str">
        <f t="shared" si="1207"/>
        <v>LFP(II)</v>
      </c>
      <c r="HV212" s="159" t="str">
        <f t="shared" si="1207"/>
        <v>NMC955</v>
      </c>
      <c r="HW212" s="159" t="str">
        <f t="shared" si="1207"/>
        <v>NCA955</v>
      </c>
      <c r="HX212" s="159" t="str">
        <f t="shared" si="1207"/>
        <v>Li-S</v>
      </c>
      <c r="HY212" s="164" t="str">
        <f t="shared" si="1207"/>
        <v>Li-air</v>
      </c>
      <c r="IA212" s="163" t="str">
        <f t="shared" ref="IA212:IC217" si="1208">IA204</f>
        <v>BAU</v>
      </c>
      <c r="IB212" s="159" t="str">
        <f t="shared" si="1208"/>
        <v>Reshoring</v>
      </c>
      <c r="IC212" s="159" t="str">
        <f t="shared" si="1208"/>
        <v>Ally-shoring</v>
      </c>
      <c r="ID212" s="159" t="str">
        <f>ID204</f>
        <v>Steel-&gt;Pack (tkm)</v>
      </c>
      <c r="IE212" s="159" t="str">
        <f>IE204</f>
        <v>NMC622</v>
      </c>
      <c r="IF212" s="159" t="str">
        <f t="shared" ref="IF212:IL212" si="1209">IF204</f>
        <v>NMC811</v>
      </c>
      <c r="IG212" s="159" t="str">
        <f t="shared" si="1209"/>
        <v>NCA (I)</v>
      </c>
      <c r="IH212" s="159" t="str">
        <f t="shared" si="1209"/>
        <v>LFP(II)</v>
      </c>
      <c r="II212" s="159" t="str">
        <f t="shared" si="1209"/>
        <v>NMC955</v>
      </c>
      <c r="IJ212" s="159" t="str">
        <f t="shared" si="1209"/>
        <v>NCA955</v>
      </c>
      <c r="IK212" s="159" t="str">
        <f t="shared" si="1209"/>
        <v>Li-S</v>
      </c>
      <c r="IL212" s="159" t="str">
        <f t="shared" si="1209"/>
        <v>Li-air</v>
      </c>
      <c r="IM212" s="159" t="str">
        <f>IM204</f>
        <v>NMC622</v>
      </c>
      <c r="IN212" s="159" t="str">
        <f t="shared" ref="IN212:IT212" si="1210">IN204</f>
        <v>NMC811</v>
      </c>
      <c r="IO212" s="159" t="str">
        <f t="shared" si="1210"/>
        <v>NCA (I)</v>
      </c>
      <c r="IP212" s="159" t="str">
        <f t="shared" si="1210"/>
        <v>LFP(II)</v>
      </c>
      <c r="IQ212" s="159" t="str">
        <f t="shared" si="1210"/>
        <v>NMC955</v>
      </c>
      <c r="IR212" s="159" t="str">
        <f t="shared" si="1210"/>
        <v>NCA955</v>
      </c>
      <c r="IS212" s="159" t="str">
        <f t="shared" si="1210"/>
        <v>Li-S</v>
      </c>
      <c r="IT212" s="164" t="str">
        <f t="shared" si="1210"/>
        <v>Li-air</v>
      </c>
    </row>
    <row r="213" spans="4:254" x14ac:dyDescent="0.2">
      <c r="D213" s="189">
        <f t="shared" ref="D213:G217" si="1211">D205</f>
        <v>0</v>
      </c>
      <c r="E213" s="173">
        <f t="shared" si="1211"/>
        <v>1</v>
      </c>
      <c r="F213" s="173">
        <f t="shared" si="1211"/>
        <v>0</v>
      </c>
      <c r="G213" s="159" t="str">
        <f t="shared" si="1211"/>
        <v>US</v>
      </c>
      <c r="H213" s="104">
        <f t="shared" ref="H213:W217" si="1212">H$19*$I11/1000</f>
        <v>7.9320836899199998</v>
      </c>
      <c r="I213" s="104">
        <f t="shared" si="1212"/>
        <v>7.3106441366399988</v>
      </c>
      <c r="J213" s="104">
        <f t="shared" si="1212"/>
        <v>7.2782256705600004</v>
      </c>
      <c r="K213" s="104">
        <f t="shared" si="1212"/>
        <v>10.79931243261</v>
      </c>
      <c r="L213" s="104">
        <f t="shared" si="1212"/>
        <v>7.0400022825599997</v>
      </c>
      <c r="M213" s="104">
        <f t="shared" si="1212"/>
        <v>7.10750438112</v>
      </c>
      <c r="N213" s="104">
        <f t="shared" si="1212"/>
        <v>5.6812911694796711</v>
      </c>
      <c r="O213" s="104">
        <f t="shared" si="1212"/>
        <v>4.978896803880164</v>
      </c>
      <c r="P213" s="104">
        <f t="shared" si="1212"/>
        <v>15.56038862352</v>
      </c>
      <c r="Q213" s="104">
        <f t="shared" si="1212"/>
        <v>14.336154094079996</v>
      </c>
      <c r="R213" s="104">
        <f t="shared" si="1212"/>
        <v>14.279552139840003</v>
      </c>
      <c r="S213" s="104">
        <f t="shared" si="1212"/>
        <v>21.034147047549997</v>
      </c>
      <c r="T213" s="104">
        <f t="shared" si="1212"/>
        <v>13.806682094399996</v>
      </c>
      <c r="U213" s="104">
        <f t="shared" si="1212"/>
        <v>13.942559230080001</v>
      </c>
      <c r="V213" s="104">
        <f t="shared" si="1212"/>
        <v>10.48964220233397</v>
      </c>
      <c r="W213" s="122">
        <f t="shared" si="1212"/>
        <v>6.3284176829861432</v>
      </c>
      <c r="Y213" s="189">
        <f t="shared" ref="Y213:AB217" si="1213">Y205</f>
        <v>0.1</v>
      </c>
      <c r="Z213" s="173">
        <f t="shared" si="1213"/>
        <v>1</v>
      </c>
      <c r="AA213" s="173">
        <f t="shared" si="1213"/>
        <v>0.2857142857142857</v>
      </c>
      <c r="AB213" s="159" t="str">
        <f t="shared" si="1213"/>
        <v>US</v>
      </c>
      <c r="AC213" s="104">
        <f t="shared" ref="AC213:AR217" si="1214">H$20*$I11/1000</f>
        <v>5.5346004230399997</v>
      </c>
      <c r="AD213" s="104">
        <f t="shared" si="1214"/>
        <v>5.6638262303999998</v>
      </c>
      <c r="AE213" s="104">
        <f t="shared" si="1214"/>
        <v>5.5255774828799993</v>
      </c>
      <c r="AF213" s="104">
        <f t="shared" si="1214"/>
        <v>6.5792761257600008</v>
      </c>
      <c r="AG213" s="104">
        <f t="shared" si="1214"/>
        <v>5.6117434713599996</v>
      </c>
      <c r="AH213" s="104">
        <f t="shared" si="1214"/>
        <v>5.5175124575999996</v>
      </c>
      <c r="AI213" s="104">
        <f t="shared" si="1214"/>
        <v>4.405181415404126</v>
      </c>
      <c r="AJ213" s="104">
        <f t="shared" si="1214"/>
        <v>8.5314035935841854</v>
      </c>
      <c r="AK213" s="104">
        <f t="shared" si="1214"/>
        <v>10.623924929279999</v>
      </c>
      <c r="AL213" s="104">
        <f t="shared" si="1214"/>
        <v>10.877726021759997</v>
      </c>
      <c r="AM213" s="104">
        <f t="shared" si="1214"/>
        <v>10.613727770879999</v>
      </c>
      <c r="AN213" s="104">
        <f t="shared" si="1214"/>
        <v>3.4953036751359998</v>
      </c>
      <c r="AO213" s="104">
        <f t="shared" si="1214"/>
        <v>10.781053870079999</v>
      </c>
      <c r="AP213" s="104">
        <f t="shared" si="1214"/>
        <v>10.596438952320002</v>
      </c>
      <c r="AQ213" s="104">
        <f t="shared" si="1214"/>
        <v>6.817180260581531</v>
      </c>
      <c r="AR213" s="122">
        <f t="shared" si="1214"/>
        <v>9.8500429035310599</v>
      </c>
      <c r="AT213" s="189">
        <f t="shared" ref="AT213:AW217" si="1215">AT205</f>
        <v>0.02</v>
      </c>
      <c r="AU213" s="173">
        <f t="shared" si="1215"/>
        <v>1</v>
      </c>
      <c r="AV213" s="173">
        <f t="shared" si="1215"/>
        <v>5.7142857142857148E-2</v>
      </c>
      <c r="AW213" s="159" t="str">
        <f t="shared" si="1215"/>
        <v>US</v>
      </c>
      <c r="AX213" s="104">
        <f t="shared" ref="AX213:BM217" si="1216">H$21*$I11/1000</f>
        <v>1.8030430079999999</v>
      </c>
      <c r="AY213" s="104">
        <f t="shared" si="1216"/>
        <v>1.7798676479999995</v>
      </c>
      <c r="AZ213" s="104">
        <f t="shared" si="1216"/>
        <v>1.724246784</v>
      </c>
      <c r="BA213" s="104">
        <f t="shared" si="1216"/>
        <v>3.027860784</v>
      </c>
      <c r="BB213" s="104">
        <f t="shared" si="1216"/>
        <v>1.7288818559999999</v>
      </c>
      <c r="BC213" s="104">
        <f t="shared" si="1216"/>
        <v>1.7149766399999999</v>
      </c>
      <c r="BD213" s="104">
        <f t="shared" si="1216"/>
        <v>5.8488130282839839</v>
      </c>
      <c r="BE213" s="104">
        <f t="shared" si="1216"/>
        <v>6.3023659900976732</v>
      </c>
      <c r="BF213" s="104">
        <f t="shared" si="1216"/>
        <v>3.5133845760000009</v>
      </c>
      <c r="BG213" s="104">
        <f t="shared" si="1216"/>
        <v>3.467033856</v>
      </c>
      <c r="BH213" s="104">
        <f t="shared" si="1216"/>
        <v>3.3604271999999997</v>
      </c>
      <c r="BI213" s="104">
        <f t="shared" si="1216"/>
        <v>5.8310171399999993</v>
      </c>
      <c r="BJ213" s="104">
        <f t="shared" si="1216"/>
        <v>3.3696973440000004</v>
      </c>
      <c r="BK213" s="104">
        <f t="shared" si="1216"/>
        <v>3.3372518399999995</v>
      </c>
      <c r="BL213" s="104">
        <f t="shared" si="1216"/>
        <v>11.247920672143366</v>
      </c>
      <c r="BM213" s="122">
        <f t="shared" si="1216"/>
        <v>9.5475722870362496</v>
      </c>
      <c r="BO213" s="189">
        <f t="shared" ref="BO213:BR217" si="1217">BO205</f>
        <v>0.06</v>
      </c>
      <c r="BP213" s="173">
        <f t="shared" si="1217"/>
        <v>1</v>
      </c>
      <c r="BQ213" s="173">
        <f t="shared" si="1217"/>
        <v>0.10526315789473682</v>
      </c>
      <c r="BR213" s="159" t="str">
        <f t="shared" si="1217"/>
        <v>US</v>
      </c>
      <c r="BS213" s="104">
        <f t="shared" ref="BS213:CH217" si="1218">H$22*$I11/1000</f>
        <v>0.14313681720000002</v>
      </c>
      <c r="BT213" s="104">
        <f t="shared" si="1218"/>
        <v>0.17239570920000002</v>
      </c>
      <c r="BU213" s="104">
        <f t="shared" si="1218"/>
        <v>0.1285363404</v>
      </c>
      <c r="BV213" s="104">
        <f t="shared" si="1218"/>
        <v>0.2220706449</v>
      </c>
      <c r="BW213" s="104">
        <f t="shared" si="1218"/>
        <v>0.16251721200000002</v>
      </c>
      <c r="BX213" s="104">
        <f t="shared" si="1218"/>
        <v>0.12697200359999999</v>
      </c>
      <c r="BY213" s="104">
        <f t="shared" si="1218"/>
        <v>0.92043512245251391</v>
      </c>
      <c r="BZ213" s="104">
        <f t="shared" si="1218"/>
        <v>1.2863933913136771</v>
      </c>
      <c r="CA213" s="104">
        <f t="shared" si="1218"/>
        <v>0.27219460319999994</v>
      </c>
      <c r="CB213" s="104">
        <f t="shared" si="1218"/>
        <v>0.32790237480000001</v>
      </c>
      <c r="CC213" s="104">
        <f t="shared" si="1218"/>
        <v>0.24455798639999998</v>
      </c>
      <c r="CD213" s="104">
        <f t="shared" si="1218"/>
        <v>0.37011774150000004</v>
      </c>
      <c r="CE213" s="104">
        <f t="shared" si="1218"/>
        <v>0.30910136399999999</v>
      </c>
      <c r="CF213" s="104">
        <f t="shared" si="1218"/>
        <v>0.24142931280000005</v>
      </c>
      <c r="CG213" s="104">
        <f t="shared" si="1218"/>
        <v>1.2931821464149205</v>
      </c>
      <c r="CH213" s="122">
        <f t="shared" si="1218"/>
        <v>1.6873422458717737</v>
      </c>
      <c r="CJ213" s="120"/>
      <c r="CM213" s="179" t="str">
        <f>CM202</f>
        <v>Road (km)</v>
      </c>
      <c r="CN213" s="170" t="str">
        <f>CN135</f>
        <v>BEV-100 PC</v>
      </c>
      <c r="CO213" s="170"/>
      <c r="CP213" s="170"/>
      <c r="CQ213" s="170"/>
      <c r="CR213" s="170"/>
      <c r="CS213" s="170"/>
      <c r="CT213" s="170"/>
      <c r="CU213" s="170"/>
      <c r="CV213" s="170" t="str">
        <f>CV135</f>
        <v>BEV-200 PC</v>
      </c>
      <c r="CW213" s="170"/>
      <c r="CX213" s="170"/>
      <c r="CY213" s="170"/>
      <c r="CZ213" s="170"/>
      <c r="DA213" s="170"/>
      <c r="DB213" s="170"/>
      <c r="DC213" s="171"/>
      <c r="EU213" s="189" t="str">
        <f t="shared" si="1202"/>
        <v>-</v>
      </c>
      <c r="EV213" s="173">
        <f t="shared" si="1202"/>
        <v>1</v>
      </c>
      <c r="EW213" s="173">
        <f t="shared" si="1202"/>
        <v>0.90643145670817082</v>
      </c>
      <c r="EX213" s="159" t="str">
        <f>EX205</f>
        <v>US</v>
      </c>
      <c r="EY213" s="104">
        <f>H$34*$N11/1000</f>
        <v>21.997163074076379</v>
      </c>
      <c r="EZ213" s="104">
        <f t="shared" ref="EZ213:FN217" si="1219">I$34*$N11/1000</f>
        <v>22.028971681980916</v>
      </c>
      <c r="FA213" s="104">
        <f t="shared" si="1219"/>
        <v>21.609503797786516</v>
      </c>
      <c r="FB213" s="104">
        <f t="shared" si="1219"/>
        <v>6.6842183797012265</v>
      </c>
      <c r="FC213" s="104">
        <f t="shared" si="1219"/>
        <v>21.742713977986984</v>
      </c>
      <c r="FD213" s="104">
        <f t="shared" si="1219"/>
        <v>21.617389644214867</v>
      </c>
      <c r="FE213" s="104">
        <f t="shared" si="1219"/>
        <v>26.682653134187273</v>
      </c>
      <c r="FF213" s="104">
        <f t="shared" si="1219"/>
        <v>63.541421556424119</v>
      </c>
      <c r="FG213" s="104">
        <f t="shared" si="1219"/>
        <v>30.021116720882585</v>
      </c>
      <c r="FH213" s="104">
        <f t="shared" si="1219"/>
        <v>30.10623592308642</v>
      </c>
      <c r="FI213" s="104">
        <f t="shared" si="1219"/>
        <v>29.408774247466273</v>
      </c>
      <c r="FJ213" s="104">
        <f t="shared" si="1219"/>
        <v>12.374202814119354</v>
      </c>
      <c r="FK213" s="104">
        <f t="shared" si="1219"/>
        <v>29.653881654542346</v>
      </c>
      <c r="FL213" s="104">
        <f t="shared" si="1219"/>
        <v>29.383452065379466</v>
      </c>
      <c r="FM213" s="104">
        <f t="shared" si="1219"/>
        <v>37.700228865759442</v>
      </c>
      <c r="FN213" s="122">
        <f t="shared" si="1219"/>
        <v>71.700918848223608</v>
      </c>
      <c r="HF213" s="189" t="str">
        <f t="shared" si="1205"/>
        <v>-</v>
      </c>
      <c r="HG213" s="173">
        <f t="shared" si="1205"/>
        <v>1</v>
      </c>
      <c r="HH213" s="173">
        <f t="shared" si="1205"/>
        <v>0.90643145670817082</v>
      </c>
      <c r="HI213" s="159" t="str">
        <f>HI205</f>
        <v>US</v>
      </c>
      <c r="HJ213" s="104">
        <f>H$37*$N11/1000</f>
        <v>1.0464711990717901</v>
      </c>
      <c r="HK213" s="104">
        <f t="shared" ref="HK213:HY217" si="1220">I$37*$N11/1000</f>
        <v>1.0327104632042212</v>
      </c>
      <c r="HL213" s="104">
        <f t="shared" si="1220"/>
        <v>1.06088720807591</v>
      </c>
      <c r="HM213" s="104">
        <f t="shared" si="1220"/>
        <v>0.9665278764125802</v>
      </c>
      <c r="HN213" s="104">
        <f t="shared" si="1220"/>
        <v>1.0464711990717901</v>
      </c>
      <c r="HO213" s="104">
        <f t="shared" si="1220"/>
        <v>1.061542481212461</v>
      </c>
      <c r="HP213" s="104">
        <f t="shared" si="1220"/>
        <v>2.2120243534833324</v>
      </c>
      <c r="HQ213" s="104">
        <f t="shared" si="1220"/>
        <v>2.1754920818210315</v>
      </c>
      <c r="HR213" s="104">
        <f t="shared" si="1220"/>
        <v>1.7115734326709553</v>
      </c>
      <c r="HS213" s="104">
        <f t="shared" si="1220"/>
        <v>1.7109181595344043</v>
      </c>
      <c r="HT213" s="104">
        <f t="shared" si="1220"/>
        <v>1.7397501775426445</v>
      </c>
      <c r="HU213" s="104">
        <f t="shared" si="1220"/>
        <v>0.9665278764125802</v>
      </c>
      <c r="HV213" s="104">
        <f t="shared" si="1220"/>
        <v>1.7115734326709553</v>
      </c>
      <c r="HW213" s="104">
        <f t="shared" si="1220"/>
        <v>1.7397501775426445</v>
      </c>
      <c r="HX213" s="104">
        <f t="shared" si="1220"/>
        <v>2.678126823467271</v>
      </c>
      <c r="HY213" s="122">
        <f t="shared" si="1220"/>
        <v>2.5492412415499186</v>
      </c>
      <c r="IA213" s="189" t="str">
        <f t="shared" si="1208"/>
        <v>-</v>
      </c>
      <c r="IB213" s="173">
        <f t="shared" si="1208"/>
        <v>1</v>
      </c>
      <c r="IC213" s="173">
        <f t="shared" si="1208"/>
        <v>0.90643145670817082</v>
      </c>
      <c r="ID213" s="159" t="str">
        <f>ID205</f>
        <v>US</v>
      </c>
      <c r="IE213" s="104">
        <f>H$38*$N11/1000</f>
        <v>0.72997427411770466</v>
      </c>
      <c r="IF213" s="104">
        <f t="shared" ref="IF213:IT217" si="1221">I$38*$N11/1000</f>
        <v>0.73521645921011192</v>
      </c>
      <c r="IG213" s="104">
        <f t="shared" si="1221"/>
        <v>0.70966080688462663</v>
      </c>
      <c r="IH213" s="104">
        <f t="shared" si="1221"/>
        <v>0</v>
      </c>
      <c r="II213" s="104">
        <f t="shared" si="1221"/>
        <v>0.72211099647909383</v>
      </c>
      <c r="IJ213" s="104">
        <f t="shared" si="1221"/>
        <v>0.70376334865566859</v>
      </c>
      <c r="IK213" s="104">
        <f t="shared" si="1221"/>
        <v>0.93638531213123866</v>
      </c>
      <c r="IL213" s="104">
        <f t="shared" si="1221"/>
        <v>1.0465652571451758</v>
      </c>
      <c r="IM213" s="104">
        <f t="shared" si="1221"/>
        <v>1.2135658488922703</v>
      </c>
      <c r="IN213" s="104">
        <f t="shared" si="1221"/>
        <v>1.2273265847598391</v>
      </c>
      <c r="IO213" s="104">
        <f t="shared" si="1221"/>
        <v>1.1716283681530124</v>
      </c>
      <c r="IP213" s="104">
        <f t="shared" si="1221"/>
        <v>0</v>
      </c>
      <c r="IQ213" s="104">
        <f t="shared" si="1221"/>
        <v>1.2004603861612519</v>
      </c>
      <c r="IR213" s="104">
        <f t="shared" si="1221"/>
        <v>1.1598334516950961</v>
      </c>
      <c r="IS213" s="104">
        <f t="shared" si="1221"/>
        <v>1.6349064756945</v>
      </c>
      <c r="IT213" s="104">
        <f t="shared" si="1221"/>
        <v>1.6091940228822053</v>
      </c>
    </row>
    <row r="214" spans="4:254" x14ac:dyDescent="0.2">
      <c r="D214" s="189">
        <f t="shared" si="1211"/>
        <v>0.42</v>
      </c>
      <c r="E214" s="173">
        <f t="shared" si="1211"/>
        <v>0</v>
      </c>
      <c r="F214" s="173">
        <f t="shared" si="1211"/>
        <v>0</v>
      </c>
      <c r="G214" s="159" t="str">
        <f t="shared" si="1211"/>
        <v>CN</v>
      </c>
      <c r="H214" s="104">
        <f t="shared" si="1212"/>
        <v>7.9320836899199998</v>
      </c>
      <c r="I214" s="104">
        <f t="shared" si="1212"/>
        <v>7.3106441366399988</v>
      </c>
      <c r="J214" s="104">
        <f t="shared" si="1212"/>
        <v>7.2782256705600004</v>
      </c>
      <c r="K214" s="104">
        <f t="shared" si="1212"/>
        <v>10.79931243261</v>
      </c>
      <c r="L214" s="104">
        <f t="shared" si="1212"/>
        <v>7.0400022825599997</v>
      </c>
      <c r="M214" s="104">
        <f t="shared" si="1212"/>
        <v>7.10750438112</v>
      </c>
      <c r="N214" s="104">
        <f t="shared" si="1212"/>
        <v>5.6812911694796711</v>
      </c>
      <c r="O214" s="104">
        <f t="shared" si="1212"/>
        <v>4.978896803880164</v>
      </c>
      <c r="P214" s="104">
        <f t="shared" si="1212"/>
        <v>15.56038862352</v>
      </c>
      <c r="Q214" s="104">
        <f t="shared" si="1212"/>
        <v>14.336154094079996</v>
      </c>
      <c r="R214" s="104">
        <f t="shared" si="1212"/>
        <v>14.279552139840003</v>
      </c>
      <c r="S214" s="104">
        <f t="shared" si="1212"/>
        <v>21.034147047549997</v>
      </c>
      <c r="T214" s="104">
        <f t="shared" si="1212"/>
        <v>13.806682094399996</v>
      </c>
      <c r="U214" s="104">
        <f t="shared" si="1212"/>
        <v>13.942559230080001</v>
      </c>
      <c r="V214" s="104">
        <f t="shared" si="1212"/>
        <v>10.48964220233397</v>
      </c>
      <c r="W214" s="122">
        <f t="shared" si="1212"/>
        <v>6.3284176829861432</v>
      </c>
      <c r="Y214" s="189">
        <f t="shared" si="1213"/>
        <v>0.65</v>
      </c>
      <c r="Z214" s="173">
        <f t="shared" si="1213"/>
        <v>0</v>
      </c>
      <c r="AA214" s="173">
        <f t="shared" si="1213"/>
        <v>0</v>
      </c>
      <c r="AB214" s="159" t="str">
        <f t="shared" si="1213"/>
        <v>CN</v>
      </c>
      <c r="AC214" s="104">
        <f t="shared" si="1214"/>
        <v>5.5346004230399997</v>
      </c>
      <c r="AD214" s="104">
        <f t="shared" si="1214"/>
        <v>5.6638262303999998</v>
      </c>
      <c r="AE214" s="104">
        <f t="shared" si="1214"/>
        <v>5.5255774828799993</v>
      </c>
      <c r="AF214" s="104">
        <f t="shared" si="1214"/>
        <v>6.5792761257600008</v>
      </c>
      <c r="AG214" s="104">
        <f t="shared" si="1214"/>
        <v>5.6117434713599996</v>
      </c>
      <c r="AH214" s="104">
        <f t="shared" si="1214"/>
        <v>5.5175124575999996</v>
      </c>
      <c r="AI214" s="104">
        <f t="shared" si="1214"/>
        <v>4.405181415404126</v>
      </c>
      <c r="AJ214" s="104">
        <f t="shared" si="1214"/>
        <v>8.5314035935841854</v>
      </c>
      <c r="AK214" s="104">
        <f t="shared" si="1214"/>
        <v>10.623924929279999</v>
      </c>
      <c r="AL214" s="104">
        <f t="shared" si="1214"/>
        <v>10.877726021759997</v>
      </c>
      <c r="AM214" s="104">
        <f t="shared" si="1214"/>
        <v>10.613727770879999</v>
      </c>
      <c r="AN214" s="104">
        <f t="shared" si="1214"/>
        <v>3.4953036751359998</v>
      </c>
      <c r="AO214" s="104">
        <f t="shared" si="1214"/>
        <v>10.781053870079999</v>
      </c>
      <c r="AP214" s="104">
        <f t="shared" si="1214"/>
        <v>10.596438952320002</v>
      </c>
      <c r="AQ214" s="104">
        <f t="shared" si="1214"/>
        <v>6.817180260581531</v>
      </c>
      <c r="AR214" s="122">
        <f t="shared" si="1214"/>
        <v>9.8500429035310599</v>
      </c>
      <c r="AT214" s="189">
        <f t="shared" si="1215"/>
        <v>0.65</v>
      </c>
      <c r="AU214" s="173">
        <f t="shared" si="1215"/>
        <v>0</v>
      </c>
      <c r="AV214" s="173">
        <f t="shared" si="1215"/>
        <v>0</v>
      </c>
      <c r="AW214" s="159" t="str">
        <f t="shared" si="1215"/>
        <v>CN</v>
      </c>
      <c r="AX214" s="104">
        <f t="shared" si="1216"/>
        <v>1.8030430079999999</v>
      </c>
      <c r="AY214" s="104">
        <f t="shared" si="1216"/>
        <v>1.7798676479999995</v>
      </c>
      <c r="AZ214" s="104">
        <f t="shared" si="1216"/>
        <v>1.724246784</v>
      </c>
      <c r="BA214" s="104">
        <f t="shared" si="1216"/>
        <v>3.027860784</v>
      </c>
      <c r="BB214" s="104">
        <f t="shared" si="1216"/>
        <v>1.7288818559999999</v>
      </c>
      <c r="BC214" s="104">
        <f t="shared" si="1216"/>
        <v>1.7149766399999999</v>
      </c>
      <c r="BD214" s="104">
        <f t="shared" si="1216"/>
        <v>5.8488130282839839</v>
      </c>
      <c r="BE214" s="104">
        <f t="shared" si="1216"/>
        <v>6.3023659900976732</v>
      </c>
      <c r="BF214" s="104">
        <f t="shared" si="1216"/>
        <v>3.5133845760000009</v>
      </c>
      <c r="BG214" s="104">
        <f t="shared" si="1216"/>
        <v>3.467033856</v>
      </c>
      <c r="BH214" s="104">
        <f t="shared" si="1216"/>
        <v>3.3604271999999997</v>
      </c>
      <c r="BI214" s="104">
        <f t="shared" si="1216"/>
        <v>5.8310171399999993</v>
      </c>
      <c r="BJ214" s="104">
        <f t="shared" si="1216"/>
        <v>3.3696973440000004</v>
      </c>
      <c r="BK214" s="104">
        <f t="shared" si="1216"/>
        <v>3.3372518399999995</v>
      </c>
      <c r="BL214" s="104">
        <f t="shared" si="1216"/>
        <v>11.247920672143366</v>
      </c>
      <c r="BM214" s="122">
        <f t="shared" si="1216"/>
        <v>9.5475722870362496</v>
      </c>
      <c r="BO214" s="189">
        <f t="shared" si="1217"/>
        <v>0.43</v>
      </c>
      <c r="BP214" s="173">
        <f t="shared" si="1217"/>
        <v>0</v>
      </c>
      <c r="BQ214" s="173">
        <f t="shared" si="1217"/>
        <v>0</v>
      </c>
      <c r="BR214" s="159" t="str">
        <f t="shared" si="1217"/>
        <v>CN</v>
      </c>
      <c r="BS214" s="104">
        <f t="shared" si="1218"/>
        <v>0.14313681720000002</v>
      </c>
      <c r="BT214" s="104">
        <f t="shared" si="1218"/>
        <v>0.17239570920000002</v>
      </c>
      <c r="BU214" s="104">
        <f t="shared" si="1218"/>
        <v>0.1285363404</v>
      </c>
      <c r="BV214" s="104">
        <f t="shared" si="1218"/>
        <v>0.2220706449</v>
      </c>
      <c r="BW214" s="104">
        <f t="shared" si="1218"/>
        <v>0.16251721200000002</v>
      </c>
      <c r="BX214" s="104">
        <f t="shared" si="1218"/>
        <v>0.12697200359999999</v>
      </c>
      <c r="BY214" s="104">
        <f t="shared" si="1218"/>
        <v>0.92043512245251391</v>
      </c>
      <c r="BZ214" s="104">
        <f t="shared" si="1218"/>
        <v>1.2863933913136771</v>
      </c>
      <c r="CA214" s="104">
        <f t="shared" si="1218"/>
        <v>0.27219460319999994</v>
      </c>
      <c r="CB214" s="104">
        <f t="shared" si="1218"/>
        <v>0.32790237480000001</v>
      </c>
      <c r="CC214" s="104">
        <f t="shared" si="1218"/>
        <v>0.24455798639999998</v>
      </c>
      <c r="CD214" s="104">
        <f t="shared" si="1218"/>
        <v>0.37011774150000004</v>
      </c>
      <c r="CE214" s="104">
        <f t="shared" si="1218"/>
        <v>0.30910136399999999</v>
      </c>
      <c r="CF214" s="104">
        <f t="shared" si="1218"/>
        <v>0.24142931280000005</v>
      </c>
      <c r="CG214" s="104">
        <f t="shared" si="1218"/>
        <v>1.2931821464149205</v>
      </c>
      <c r="CH214" s="122">
        <f t="shared" si="1218"/>
        <v>1.6873422458717737</v>
      </c>
      <c r="CJ214" s="174" t="s">
        <v>271</v>
      </c>
      <c r="CK214" s="179" t="s">
        <v>313</v>
      </c>
      <c r="CL214" s="179" t="s">
        <v>315</v>
      </c>
      <c r="CM214" s="179" t="s">
        <v>332</v>
      </c>
      <c r="CN214" s="159" t="str">
        <f>CN136</f>
        <v>NMC622</v>
      </c>
      <c r="CO214" s="159" t="str">
        <f t="shared" ref="CO214:DC214" si="1222">CO136</f>
        <v>NMC811</v>
      </c>
      <c r="CP214" s="159" t="str">
        <f t="shared" si="1222"/>
        <v>NCA (I)</v>
      </c>
      <c r="CQ214" s="159" t="str">
        <f t="shared" si="1222"/>
        <v>LFP(II)</v>
      </c>
      <c r="CR214" s="159" t="str">
        <f t="shared" si="1222"/>
        <v>NMC955</v>
      </c>
      <c r="CS214" s="159" t="str">
        <f t="shared" si="1222"/>
        <v>NCA955</v>
      </c>
      <c r="CT214" s="159" t="str">
        <f t="shared" si="1222"/>
        <v>Li-S</v>
      </c>
      <c r="CU214" s="159" t="str">
        <f t="shared" si="1222"/>
        <v>Li-air</v>
      </c>
      <c r="CV214" s="159" t="str">
        <f t="shared" si="1222"/>
        <v>NMC622</v>
      </c>
      <c r="CW214" s="159" t="str">
        <f t="shared" si="1222"/>
        <v>NMC811</v>
      </c>
      <c r="CX214" s="159" t="str">
        <f t="shared" si="1222"/>
        <v>NCA (I)</v>
      </c>
      <c r="CY214" s="159" t="str">
        <f t="shared" si="1222"/>
        <v>LFP(II)</v>
      </c>
      <c r="CZ214" s="159" t="str">
        <f t="shared" si="1222"/>
        <v>NMC955</v>
      </c>
      <c r="DA214" s="159" t="str">
        <f t="shared" si="1222"/>
        <v>NCA955</v>
      </c>
      <c r="DB214" s="159" t="str">
        <f t="shared" si="1222"/>
        <v>Li-S</v>
      </c>
      <c r="DC214" s="164" t="str">
        <f t="shared" si="1222"/>
        <v>Li-air</v>
      </c>
      <c r="EU214" s="189" t="str">
        <f t="shared" si="1202"/>
        <v>-</v>
      </c>
      <c r="EV214" s="173">
        <f t="shared" si="1202"/>
        <v>0</v>
      </c>
      <c r="EW214" s="173">
        <f t="shared" si="1202"/>
        <v>0</v>
      </c>
      <c r="EX214" s="159" t="str">
        <f>EX206</f>
        <v>CN</v>
      </c>
      <c r="EY214" s="104">
        <f t="shared" ref="EY214:EY217" si="1223">H$34*$N12/1000</f>
        <v>21.997163074076379</v>
      </c>
      <c r="EZ214" s="104">
        <f t="shared" si="1219"/>
        <v>22.028971681980916</v>
      </c>
      <c r="FA214" s="104">
        <f t="shared" si="1219"/>
        <v>21.609503797786516</v>
      </c>
      <c r="FB214" s="104">
        <f t="shared" si="1219"/>
        <v>6.6842183797012265</v>
      </c>
      <c r="FC214" s="104">
        <f t="shared" si="1219"/>
        <v>21.742713977986984</v>
      </c>
      <c r="FD214" s="104">
        <f t="shared" si="1219"/>
        <v>21.617389644214867</v>
      </c>
      <c r="FE214" s="104">
        <f t="shared" si="1219"/>
        <v>26.682653134187273</v>
      </c>
      <c r="FF214" s="104">
        <f t="shared" si="1219"/>
        <v>63.541421556424119</v>
      </c>
      <c r="FG214" s="104">
        <f t="shared" si="1219"/>
        <v>30.021116720882585</v>
      </c>
      <c r="FH214" s="104">
        <f t="shared" si="1219"/>
        <v>30.10623592308642</v>
      </c>
      <c r="FI214" s="104">
        <f t="shared" si="1219"/>
        <v>29.408774247466273</v>
      </c>
      <c r="FJ214" s="104">
        <f t="shared" si="1219"/>
        <v>12.374202814119354</v>
      </c>
      <c r="FK214" s="104">
        <f t="shared" si="1219"/>
        <v>29.653881654542346</v>
      </c>
      <c r="FL214" s="104">
        <f t="shared" si="1219"/>
        <v>29.383452065379466</v>
      </c>
      <c r="FM214" s="104">
        <f t="shared" si="1219"/>
        <v>37.700228865759442</v>
      </c>
      <c r="FN214" s="122">
        <f t="shared" si="1219"/>
        <v>71.700918848223608</v>
      </c>
      <c r="HF214" s="189" t="str">
        <f t="shared" si="1205"/>
        <v>-</v>
      </c>
      <c r="HG214" s="173">
        <f t="shared" si="1205"/>
        <v>0</v>
      </c>
      <c r="HH214" s="173">
        <f t="shared" si="1205"/>
        <v>0</v>
      </c>
      <c r="HI214" s="159" t="str">
        <f>HI206</f>
        <v>CN</v>
      </c>
      <c r="HJ214" s="104">
        <f t="shared" ref="HJ214:HJ217" si="1224">H$37*$N12/1000</f>
        <v>1.0464711990717901</v>
      </c>
      <c r="HK214" s="104">
        <f t="shared" si="1220"/>
        <v>1.0327104632042212</v>
      </c>
      <c r="HL214" s="104">
        <f t="shared" si="1220"/>
        <v>1.06088720807591</v>
      </c>
      <c r="HM214" s="104">
        <f t="shared" si="1220"/>
        <v>0.9665278764125802</v>
      </c>
      <c r="HN214" s="104">
        <f t="shared" si="1220"/>
        <v>1.0464711990717901</v>
      </c>
      <c r="HO214" s="104">
        <f t="shared" si="1220"/>
        <v>1.061542481212461</v>
      </c>
      <c r="HP214" s="104">
        <f t="shared" si="1220"/>
        <v>2.2120243534833324</v>
      </c>
      <c r="HQ214" s="104">
        <f t="shared" si="1220"/>
        <v>2.1754920818210315</v>
      </c>
      <c r="HR214" s="104">
        <f t="shared" si="1220"/>
        <v>1.7115734326709553</v>
      </c>
      <c r="HS214" s="104">
        <f t="shared" si="1220"/>
        <v>1.7109181595344043</v>
      </c>
      <c r="HT214" s="104">
        <f t="shared" si="1220"/>
        <v>1.7397501775426445</v>
      </c>
      <c r="HU214" s="104">
        <f t="shared" si="1220"/>
        <v>0.9665278764125802</v>
      </c>
      <c r="HV214" s="104">
        <f t="shared" si="1220"/>
        <v>1.7115734326709553</v>
      </c>
      <c r="HW214" s="104">
        <f t="shared" si="1220"/>
        <v>1.7397501775426445</v>
      </c>
      <c r="HX214" s="104">
        <f t="shared" si="1220"/>
        <v>2.678126823467271</v>
      </c>
      <c r="HY214" s="122">
        <f t="shared" si="1220"/>
        <v>2.5492412415499186</v>
      </c>
      <c r="IA214" s="189" t="str">
        <f t="shared" si="1208"/>
        <v>-</v>
      </c>
      <c r="IB214" s="173">
        <f t="shared" si="1208"/>
        <v>0</v>
      </c>
      <c r="IC214" s="173">
        <f t="shared" si="1208"/>
        <v>0</v>
      </c>
      <c r="ID214" s="159" t="str">
        <f>ID206</f>
        <v>CN</v>
      </c>
      <c r="IE214" s="104">
        <f t="shared" ref="IE214:IE217" si="1225">H$38*$N12/1000</f>
        <v>0.72997427411770466</v>
      </c>
      <c r="IF214" s="104">
        <f t="shared" si="1221"/>
        <v>0.73521645921011192</v>
      </c>
      <c r="IG214" s="104">
        <f t="shared" si="1221"/>
        <v>0.70966080688462663</v>
      </c>
      <c r="IH214" s="104">
        <f t="shared" si="1221"/>
        <v>0</v>
      </c>
      <c r="II214" s="104">
        <f t="shared" si="1221"/>
        <v>0.72211099647909383</v>
      </c>
      <c r="IJ214" s="104">
        <f t="shared" si="1221"/>
        <v>0.70376334865566859</v>
      </c>
      <c r="IK214" s="104">
        <f t="shared" si="1221"/>
        <v>0.93638531213123866</v>
      </c>
      <c r="IL214" s="104">
        <f t="shared" si="1221"/>
        <v>1.0465652571451758</v>
      </c>
      <c r="IM214" s="104">
        <f t="shared" si="1221"/>
        <v>1.2135658488922703</v>
      </c>
      <c r="IN214" s="104">
        <f t="shared" si="1221"/>
        <v>1.2273265847598391</v>
      </c>
      <c r="IO214" s="104">
        <f t="shared" si="1221"/>
        <v>1.1716283681530124</v>
      </c>
      <c r="IP214" s="104">
        <f t="shared" si="1221"/>
        <v>0</v>
      </c>
      <c r="IQ214" s="104">
        <f t="shared" si="1221"/>
        <v>1.2004603861612519</v>
      </c>
      <c r="IR214" s="104">
        <f t="shared" si="1221"/>
        <v>1.1598334516950961</v>
      </c>
      <c r="IS214" s="104">
        <f t="shared" si="1221"/>
        <v>1.6349064756945</v>
      </c>
      <c r="IT214" s="104">
        <f t="shared" si="1221"/>
        <v>1.6091940228822053</v>
      </c>
    </row>
    <row r="215" spans="4:254" x14ac:dyDescent="0.2">
      <c r="D215" s="189">
        <f t="shared" si="1211"/>
        <v>0.33</v>
      </c>
      <c r="E215" s="173">
        <f t="shared" si="1211"/>
        <v>0</v>
      </c>
      <c r="F215" s="173">
        <f t="shared" si="1211"/>
        <v>0.56896551724137934</v>
      </c>
      <c r="G215" s="159" t="str">
        <f t="shared" si="1211"/>
        <v>JP</v>
      </c>
      <c r="H215" s="104">
        <f t="shared" si="1212"/>
        <v>7.9320836899199998</v>
      </c>
      <c r="I215" s="104">
        <f t="shared" si="1212"/>
        <v>7.3106441366399988</v>
      </c>
      <c r="J215" s="104">
        <f t="shared" si="1212"/>
        <v>7.2782256705600004</v>
      </c>
      <c r="K215" s="104">
        <f t="shared" si="1212"/>
        <v>10.79931243261</v>
      </c>
      <c r="L215" s="104">
        <f t="shared" si="1212"/>
        <v>7.0400022825599997</v>
      </c>
      <c r="M215" s="104">
        <f t="shared" si="1212"/>
        <v>7.10750438112</v>
      </c>
      <c r="N215" s="104">
        <f t="shared" si="1212"/>
        <v>5.6812911694796711</v>
      </c>
      <c r="O215" s="104">
        <f t="shared" si="1212"/>
        <v>4.978896803880164</v>
      </c>
      <c r="P215" s="104">
        <f t="shared" si="1212"/>
        <v>15.56038862352</v>
      </c>
      <c r="Q215" s="104">
        <f t="shared" si="1212"/>
        <v>14.336154094079996</v>
      </c>
      <c r="R215" s="104">
        <f t="shared" si="1212"/>
        <v>14.279552139840003</v>
      </c>
      <c r="S215" s="104">
        <f t="shared" si="1212"/>
        <v>21.034147047549997</v>
      </c>
      <c r="T215" s="104">
        <f t="shared" si="1212"/>
        <v>13.806682094399996</v>
      </c>
      <c r="U215" s="104">
        <f t="shared" si="1212"/>
        <v>13.942559230080001</v>
      </c>
      <c r="V215" s="104">
        <f t="shared" si="1212"/>
        <v>10.48964220233397</v>
      </c>
      <c r="W215" s="122">
        <f t="shared" si="1212"/>
        <v>6.3284176829861432</v>
      </c>
      <c r="Y215" s="189">
        <f t="shared" si="1213"/>
        <v>0.19</v>
      </c>
      <c r="Z215" s="173">
        <f t="shared" si="1213"/>
        <v>0</v>
      </c>
      <c r="AA215" s="173">
        <f t="shared" si="1213"/>
        <v>0.54285714285714282</v>
      </c>
      <c r="AB215" s="159" t="str">
        <f t="shared" si="1213"/>
        <v>JP</v>
      </c>
      <c r="AC215" s="104">
        <f t="shared" si="1214"/>
        <v>5.5346004230399997</v>
      </c>
      <c r="AD215" s="104">
        <f t="shared" si="1214"/>
        <v>5.6638262303999998</v>
      </c>
      <c r="AE215" s="104">
        <f t="shared" si="1214"/>
        <v>5.5255774828799993</v>
      </c>
      <c r="AF215" s="104">
        <f t="shared" si="1214"/>
        <v>6.5792761257600008</v>
      </c>
      <c r="AG215" s="104">
        <f t="shared" si="1214"/>
        <v>5.6117434713599996</v>
      </c>
      <c r="AH215" s="104">
        <f t="shared" si="1214"/>
        <v>5.5175124575999996</v>
      </c>
      <c r="AI215" s="104">
        <f t="shared" si="1214"/>
        <v>4.405181415404126</v>
      </c>
      <c r="AJ215" s="104">
        <f t="shared" si="1214"/>
        <v>8.5314035935841854</v>
      </c>
      <c r="AK215" s="104">
        <f t="shared" si="1214"/>
        <v>10.623924929279999</v>
      </c>
      <c r="AL215" s="104">
        <f t="shared" si="1214"/>
        <v>10.877726021759997</v>
      </c>
      <c r="AM215" s="104">
        <f t="shared" si="1214"/>
        <v>10.613727770879999</v>
      </c>
      <c r="AN215" s="104">
        <f t="shared" si="1214"/>
        <v>3.4953036751359998</v>
      </c>
      <c r="AO215" s="104">
        <f t="shared" si="1214"/>
        <v>10.781053870079999</v>
      </c>
      <c r="AP215" s="104">
        <f t="shared" si="1214"/>
        <v>10.596438952320002</v>
      </c>
      <c r="AQ215" s="104">
        <f t="shared" si="1214"/>
        <v>6.817180260581531</v>
      </c>
      <c r="AR215" s="122">
        <f t="shared" si="1214"/>
        <v>9.8500429035310599</v>
      </c>
      <c r="AT215" s="189">
        <f t="shared" si="1215"/>
        <v>0.12</v>
      </c>
      <c r="AU215" s="173">
        <f t="shared" si="1215"/>
        <v>0</v>
      </c>
      <c r="AV215" s="173">
        <f t="shared" si="1215"/>
        <v>0.34285714285714286</v>
      </c>
      <c r="AW215" s="159" t="str">
        <f t="shared" si="1215"/>
        <v>JP</v>
      </c>
      <c r="AX215" s="104">
        <f t="shared" si="1216"/>
        <v>1.8030430079999999</v>
      </c>
      <c r="AY215" s="104">
        <f t="shared" si="1216"/>
        <v>1.7798676479999995</v>
      </c>
      <c r="AZ215" s="104">
        <f t="shared" si="1216"/>
        <v>1.724246784</v>
      </c>
      <c r="BA215" s="104">
        <f t="shared" si="1216"/>
        <v>3.027860784</v>
      </c>
      <c r="BB215" s="104">
        <f t="shared" si="1216"/>
        <v>1.7288818559999999</v>
      </c>
      <c r="BC215" s="104">
        <f t="shared" si="1216"/>
        <v>1.7149766399999999</v>
      </c>
      <c r="BD215" s="104">
        <f t="shared" si="1216"/>
        <v>5.8488130282839839</v>
      </c>
      <c r="BE215" s="104">
        <f t="shared" si="1216"/>
        <v>6.3023659900976732</v>
      </c>
      <c r="BF215" s="104">
        <f t="shared" si="1216"/>
        <v>3.5133845760000009</v>
      </c>
      <c r="BG215" s="104">
        <f t="shared" si="1216"/>
        <v>3.467033856</v>
      </c>
      <c r="BH215" s="104">
        <f t="shared" si="1216"/>
        <v>3.3604271999999997</v>
      </c>
      <c r="BI215" s="104">
        <f t="shared" si="1216"/>
        <v>5.8310171399999993</v>
      </c>
      <c r="BJ215" s="104">
        <f t="shared" si="1216"/>
        <v>3.3696973440000004</v>
      </c>
      <c r="BK215" s="104">
        <f t="shared" si="1216"/>
        <v>3.3372518399999995</v>
      </c>
      <c r="BL215" s="104">
        <f t="shared" si="1216"/>
        <v>11.247920672143366</v>
      </c>
      <c r="BM215" s="122">
        <f t="shared" si="1216"/>
        <v>9.5475722870362496</v>
      </c>
      <c r="BO215" s="189">
        <f t="shared" si="1217"/>
        <v>0.21</v>
      </c>
      <c r="BP215" s="173">
        <f t="shared" si="1217"/>
        <v>0</v>
      </c>
      <c r="BQ215" s="173">
        <f t="shared" si="1217"/>
        <v>0.36842105263157887</v>
      </c>
      <c r="BR215" s="159" t="str">
        <f t="shared" si="1217"/>
        <v>JP</v>
      </c>
      <c r="BS215" s="104">
        <f t="shared" si="1218"/>
        <v>0.14313681720000002</v>
      </c>
      <c r="BT215" s="104">
        <f t="shared" si="1218"/>
        <v>0.17239570920000002</v>
      </c>
      <c r="BU215" s="104">
        <f t="shared" si="1218"/>
        <v>0.1285363404</v>
      </c>
      <c r="BV215" s="104">
        <f t="shared" si="1218"/>
        <v>0.2220706449</v>
      </c>
      <c r="BW215" s="104">
        <f t="shared" si="1218"/>
        <v>0.16251721200000002</v>
      </c>
      <c r="BX215" s="104">
        <f t="shared" si="1218"/>
        <v>0.12697200359999999</v>
      </c>
      <c r="BY215" s="104">
        <f t="shared" si="1218"/>
        <v>0.92043512245251391</v>
      </c>
      <c r="BZ215" s="104">
        <f t="shared" si="1218"/>
        <v>1.2863933913136771</v>
      </c>
      <c r="CA215" s="104">
        <f t="shared" si="1218"/>
        <v>0.27219460319999994</v>
      </c>
      <c r="CB215" s="104">
        <f t="shared" si="1218"/>
        <v>0.32790237480000001</v>
      </c>
      <c r="CC215" s="104">
        <f t="shared" si="1218"/>
        <v>0.24455798639999998</v>
      </c>
      <c r="CD215" s="104">
        <f t="shared" si="1218"/>
        <v>0.37011774150000004</v>
      </c>
      <c r="CE215" s="104">
        <f t="shared" si="1218"/>
        <v>0.30910136399999999</v>
      </c>
      <c r="CF215" s="104">
        <f t="shared" si="1218"/>
        <v>0.24142931280000005</v>
      </c>
      <c r="CG215" s="104">
        <f t="shared" si="1218"/>
        <v>1.2931821464149205</v>
      </c>
      <c r="CH215" s="122">
        <f t="shared" si="1218"/>
        <v>1.6873422458717737</v>
      </c>
      <c r="CJ215" s="222">
        <f t="shared" ref="CJ215:CM222" si="1226">CJ137</f>
        <v>3.5814567727706512E-2</v>
      </c>
      <c r="CK215" s="223">
        <f t="shared" si="1226"/>
        <v>0</v>
      </c>
      <c r="CL215" s="223">
        <f t="shared" si="1226"/>
        <v>3.5814567727706512E-2</v>
      </c>
      <c r="CM215" s="159" t="str">
        <f>CM137</f>
        <v>Belgium</v>
      </c>
      <c r="CN215" s="104" t="e">
        <f t="shared" ref="CN215:DC222" ca="1" si="1227">H$23*$AN4/1000</f>
        <v>#NAME?</v>
      </c>
      <c r="CO215" s="104" t="e">
        <f t="shared" ca="1" si="1227"/>
        <v>#NAME?</v>
      </c>
      <c r="CP215" s="104" t="e">
        <f t="shared" ca="1" si="1227"/>
        <v>#NAME?</v>
      </c>
      <c r="CQ215" s="104" t="e">
        <f t="shared" ca="1" si="1227"/>
        <v>#NAME?</v>
      </c>
      <c r="CR215" s="104" t="e">
        <f t="shared" ca="1" si="1227"/>
        <v>#NAME?</v>
      </c>
      <c r="CS215" s="104" t="e">
        <f t="shared" ca="1" si="1227"/>
        <v>#NAME?</v>
      </c>
      <c r="CT215" s="104" t="e">
        <f t="shared" ca="1" si="1227"/>
        <v>#NAME?</v>
      </c>
      <c r="CU215" s="104" t="e">
        <f t="shared" ca="1" si="1227"/>
        <v>#NAME?</v>
      </c>
      <c r="CV215" s="104" t="e">
        <f t="shared" ca="1" si="1227"/>
        <v>#NAME?</v>
      </c>
      <c r="CW215" s="104" t="e">
        <f t="shared" ca="1" si="1227"/>
        <v>#NAME?</v>
      </c>
      <c r="CX215" s="104" t="e">
        <f t="shared" ca="1" si="1227"/>
        <v>#NAME?</v>
      </c>
      <c r="CY215" s="104" t="e">
        <f t="shared" ca="1" si="1227"/>
        <v>#NAME?</v>
      </c>
      <c r="CZ215" s="104" t="e">
        <f t="shared" ca="1" si="1227"/>
        <v>#NAME?</v>
      </c>
      <c r="DA215" s="104" t="e">
        <f t="shared" ca="1" si="1227"/>
        <v>#NAME?</v>
      </c>
      <c r="DB215" s="104" t="e">
        <f t="shared" ca="1" si="1227"/>
        <v>#NAME?</v>
      </c>
      <c r="DC215" s="122" t="e">
        <f t="shared" ca="1" si="1227"/>
        <v>#NAME?</v>
      </c>
      <c r="EU215" s="189" t="str">
        <f t="shared" si="1202"/>
        <v>-</v>
      </c>
      <c r="EV215" s="173">
        <f t="shared" si="1202"/>
        <v>0</v>
      </c>
      <c r="EW215" s="173">
        <f t="shared" si="1202"/>
        <v>0</v>
      </c>
      <c r="EX215" s="159" t="str">
        <f>EX207</f>
        <v>JP</v>
      </c>
      <c r="EY215" s="104">
        <f t="shared" si="1223"/>
        <v>21.997163074076379</v>
      </c>
      <c r="EZ215" s="104">
        <f t="shared" si="1219"/>
        <v>22.028971681980916</v>
      </c>
      <c r="FA215" s="104">
        <f t="shared" si="1219"/>
        <v>21.609503797786516</v>
      </c>
      <c r="FB215" s="104">
        <f t="shared" si="1219"/>
        <v>6.6842183797012265</v>
      </c>
      <c r="FC215" s="104">
        <f t="shared" si="1219"/>
        <v>21.742713977986984</v>
      </c>
      <c r="FD215" s="104">
        <f t="shared" si="1219"/>
        <v>21.617389644214867</v>
      </c>
      <c r="FE215" s="104">
        <f t="shared" si="1219"/>
        <v>26.682653134187273</v>
      </c>
      <c r="FF215" s="104">
        <f t="shared" si="1219"/>
        <v>63.541421556424119</v>
      </c>
      <c r="FG215" s="104">
        <f t="shared" si="1219"/>
        <v>30.021116720882585</v>
      </c>
      <c r="FH215" s="104">
        <f t="shared" si="1219"/>
        <v>30.10623592308642</v>
      </c>
      <c r="FI215" s="104">
        <f t="shared" si="1219"/>
        <v>29.408774247466273</v>
      </c>
      <c r="FJ215" s="104">
        <f t="shared" si="1219"/>
        <v>12.374202814119354</v>
      </c>
      <c r="FK215" s="104">
        <f t="shared" si="1219"/>
        <v>29.653881654542346</v>
      </c>
      <c r="FL215" s="104">
        <f t="shared" si="1219"/>
        <v>29.383452065379466</v>
      </c>
      <c r="FM215" s="104">
        <f t="shared" si="1219"/>
        <v>37.700228865759442</v>
      </c>
      <c r="FN215" s="122">
        <f t="shared" si="1219"/>
        <v>71.700918848223608</v>
      </c>
      <c r="HF215" s="189" t="str">
        <f t="shared" si="1205"/>
        <v>-</v>
      </c>
      <c r="HG215" s="173">
        <f t="shared" si="1205"/>
        <v>0</v>
      </c>
      <c r="HH215" s="173">
        <f t="shared" si="1205"/>
        <v>0</v>
      </c>
      <c r="HI215" s="159" t="str">
        <f>HI207</f>
        <v>JP</v>
      </c>
      <c r="HJ215" s="104">
        <f t="shared" si="1224"/>
        <v>1.0464711990717901</v>
      </c>
      <c r="HK215" s="104">
        <f t="shared" si="1220"/>
        <v>1.0327104632042212</v>
      </c>
      <c r="HL215" s="104">
        <f t="shared" si="1220"/>
        <v>1.06088720807591</v>
      </c>
      <c r="HM215" s="104">
        <f t="shared" si="1220"/>
        <v>0.9665278764125802</v>
      </c>
      <c r="HN215" s="104">
        <f t="shared" si="1220"/>
        <v>1.0464711990717901</v>
      </c>
      <c r="HO215" s="104">
        <f t="shared" si="1220"/>
        <v>1.061542481212461</v>
      </c>
      <c r="HP215" s="104">
        <f t="shared" si="1220"/>
        <v>2.2120243534833324</v>
      </c>
      <c r="HQ215" s="104">
        <f t="shared" si="1220"/>
        <v>2.1754920818210315</v>
      </c>
      <c r="HR215" s="104">
        <f t="shared" si="1220"/>
        <v>1.7115734326709553</v>
      </c>
      <c r="HS215" s="104">
        <f t="shared" si="1220"/>
        <v>1.7109181595344043</v>
      </c>
      <c r="HT215" s="104">
        <f t="shared" si="1220"/>
        <v>1.7397501775426445</v>
      </c>
      <c r="HU215" s="104">
        <f t="shared" si="1220"/>
        <v>0.9665278764125802</v>
      </c>
      <c r="HV215" s="104">
        <f t="shared" si="1220"/>
        <v>1.7115734326709553</v>
      </c>
      <c r="HW215" s="104">
        <f t="shared" si="1220"/>
        <v>1.7397501775426445</v>
      </c>
      <c r="HX215" s="104">
        <f t="shared" si="1220"/>
        <v>2.678126823467271</v>
      </c>
      <c r="HY215" s="122">
        <f t="shared" si="1220"/>
        <v>2.5492412415499186</v>
      </c>
      <c r="IA215" s="189" t="str">
        <f t="shared" si="1208"/>
        <v>-</v>
      </c>
      <c r="IB215" s="173">
        <f t="shared" si="1208"/>
        <v>0</v>
      </c>
      <c r="IC215" s="173">
        <f t="shared" si="1208"/>
        <v>0</v>
      </c>
      <c r="ID215" s="159" t="str">
        <f>ID207</f>
        <v>JP</v>
      </c>
      <c r="IE215" s="104">
        <f t="shared" si="1225"/>
        <v>0.72997427411770466</v>
      </c>
      <c r="IF215" s="104">
        <f t="shared" si="1221"/>
        <v>0.73521645921011192</v>
      </c>
      <c r="IG215" s="104">
        <f t="shared" si="1221"/>
        <v>0.70966080688462663</v>
      </c>
      <c r="IH215" s="104">
        <f t="shared" si="1221"/>
        <v>0</v>
      </c>
      <c r="II215" s="104">
        <f t="shared" si="1221"/>
        <v>0.72211099647909383</v>
      </c>
      <c r="IJ215" s="104">
        <f t="shared" si="1221"/>
        <v>0.70376334865566859</v>
      </c>
      <c r="IK215" s="104">
        <f t="shared" si="1221"/>
        <v>0.93638531213123866</v>
      </c>
      <c r="IL215" s="104">
        <f t="shared" si="1221"/>
        <v>1.0465652571451758</v>
      </c>
      <c r="IM215" s="104">
        <f t="shared" si="1221"/>
        <v>1.2135658488922703</v>
      </c>
      <c r="IN215" s="104">
        <f t="shared" si="1221"/>
        <v>1.2273265847598391</v>
      </c>
      <c r="IO215" s="104">
        <f t="shared" si="1221"/>
        <v>1.1716283681530124</v>
      </c>
      <c r="IP215" s="104">
        <f t="shared" si="1221"/>
        <v>0</v>
      </c>
      <c r="IQ215" s="104">
        <f t="shared" si="1221"/>
        <v>1.2004603861612519</v>
      </c>
      <c r="IR215" s="104">
        <f t="shared" si="1221"/>
        <v>1.1598334516950961</v>
      </c>
      <c r="IS215" s="104">
        <f t="shared" si="1221"/>
        <v>1.6349064756945</v>
      </c>
      <c r="IT215" s="104">
        <f t="shared" si="1221"/>
        <v>1.6091940228822053</v>
      </c>
    </row>
    <row r="216" spans="4:254" x14ac:dyDescent="0.2">
      <c r="D216" s="189">
        <f t="shared" si="1211"/>
        <v>0.15</v>
      </c>
      <c r="E216" s="173">
        <f t="shared" si="1211"/>
        <v>0</v>
      </c>
      <c r="F216" s="173">
        <f t="shared" si="1211"/>
        <v>0.25862068965517243</v>
      </c>
      <c r="G216" s="159" t="str">
        <f t="shared" si="1211"/>
        <v>KR</v>
      </c>
      <c r="H216" s="104">
        <f t="shared" si="1212"/>
        <v>7.9320836899199998</v>
      </c>
      <c r="I216" s="104">
        <f t="shared" si="1212"/>
        <v>7.3106441366399988</v>
      </c>
      <c r="J216" s="104">
        <f t="shared" si="1212"/>
        <v>7.2782256705600004</v>
      </c>
      <c r="K216" s="104">
        <f t="shared" si="1212"/>
        <v>10.79931243261</v>
      </c>
      <c r="L216" s="104">
        <f t="shared" si="1212"/>
        <v>7.0400022825599997</v>
      </c>
      <c r="M216" s="104">
        <f t="shared" si="1212"/>
        <v>7.10750438112</v>
      </c>
      <c r="N216" s="104">
        <f t="shared" si="1212"/>
        <v>5.6812911694796711</v>
      </c>
      <c r="O216" s="104">
        <f t="shared" si="1212"/>
        <v>4.978896803880164</v>
      </c>
      <c r="P216" s="104">
        <f t="shared" si="1212"/>
        <v>15.56038862352</v>
      </c>
      <c r="Q216" s="104">
        <f t="shared" si="1212"/>
        <v>14.336154094079996</v>
      </c>
      <c r="R216" s="104">
        <f t="shared" si="1212"/>
        <v>14.279552139840003</v>
      </c>
      <c r="S216" s="104">
        <f t="shared" si="1212"/>
        <v>21.034147047549997</v>
      </c>
      <c r="T216" s="104">
        <f t="shared" si="1212"/>
        <v>13.806682094399996</v>
      </c>
      <c r="U216" s="104">
        <f t="shared" si="1212"/>
        <v>13.942559230080001</v>
      </c>
      <c r="V216" s="104">
        <f t="shared" si="1212"/>
        <v>10.48964220233397</v>
      </c>
      <c r="W216" s="122">
        <f t="shared" si="1212"/>
        <v>6.3284176829861432</v>
      </c>
      <c r="Y216" s="189">
        <f t="shared" si="1213"/>
        <v>0.06</v>
      </c>
      <c r="Z216" s="173">
        <f t="shared" si="1213"/>
        <v>0</v>
      </c>
      <c r="AA216" s="173">
        <f t="shared" si="1213"/>
        <v>0.1714285714285714</v>
      </c>
      <c r="AB216" s="159" t="str">
        <f t="shared" si="1213"/>
        <v>KR</v>
      </c>
      <c r="AC216" s="104">
        <f t="shared" si="1214"/>
        <v>5.5346004230399997</v>
      </c>
      <c r="AD216" s="104">
        <f t="shared" si="1214"/>
        <v>5.6638262303999998</v>
      </c>
      <c r="AE216" s="104">
        <f t="shared" si="1214"/>
        <v>5.5255774828799993</v>
      </c>
      <c r="AF216" s="104">
        <f t="shared" si="1214"/>
        <v>6.5792761257600008</v>
      </c>
      <c r="AG216" s="104">
        <f t="shared" si="1214"/>
        <v>5.6117434713599996</v>
      </c>
      <c r="AH216" s="104">
        <f t="shared" si="1214"/>
        <v>5.5175124575999996</v>
      </c>
      <c r="AI216" s="104">
        <f t="shared" si="1214"/>
        <v>4.405181415404126</v>
      </c>
      <c r="AJ216" s="104">
        <f t="shared" si="1214"/>
        <v>8.5314035935841854</v>
      </c>
      <c r="AK216" s="104">
        <f t="shared" si="1214"/>
        <v>10.623924929279999</v>
      </c>
      <c r="AL216" s="104">
        <f t="shared" si="1214"/>
        <v>10.877726021759997</v>
      </c>
      <c r="AM216" s="104">
        <f t="shared" si="1214"/>
        <v>10.613727770879999</v>
      </c>
      <c r="AN216" s="104">
        <f t="shared" si="1214"/>
        <v>3.4953036751359998</v>
      </c>
      <c r="AO216" s="104">
        <f t="shared" si="1214"/>
        <v>10.781053870079999</v>
      </c>
      <c r="AP216" s="104">
        <f t="shared" si="1214"/>
        <v>10.596438952320002</v>
      </c>
      <c r="AQ216" s="104">
        <f t="shared" si="1214"/>
        <v>6.817180260581531</v>
      </c>
      <c r="AR216" s="122">
        <f t="shared" si="1214"/>
        <v>9.8500429035310599</v>
      </c>
      <c r="AT216" s="189">
        <f t="shared" si="1215"/>
        <v>0.04</v>
      </c>
      <c r="AU216" s="173">
        <f t="shared" si="1215"/>
        <v>0</v>
      </c>
      <c r="AV216" s="173">
        <f t="shared" si="1215"/>
        <v>0.1142857142857143</v>
      </c>
      <c r="AW216" s="159" t="str">
        <f t="shared" si="1215"/>
        <v>KR</v>
      </c>
      <c r="AX216" s="104">
        <f t="shared" si="1216"/>
        <v>1.8030430079999999</v>
      </c>
      <c r="AY216" s="104">
        <f t="shared" si="1216"/>
        <v>1.7798676479999995</v>
      </c>
      <c r="AZ216" s="104">
        <f t="shared" si="1216"/>
        <v>1.724246784</v>
      </c>
      <c r="BA216" s="104">
        <f t="shared" si="1216"/>
        <v>3.027860784</v>
      </c>
      <c r="BB216" s="104">
        <f t="shared" si="1216"/>
        <v>1.7288818559999999</v>
      </c>
      <c r="BC216" s="104">
        <f t="shared" si="1216"/>
        <v>1.7149766399999999</v>
      </c>
      <c r="BD216" s="104">
        <f t="shared" si="1216"/>
        <v>5.8488130282839839</v>
      </c>
      <c r="BE216" s="104">
        <f t="shared" si="1216"/>
        <v>6.3023659900976732</v>
      </c>
      <c r="BF216" s="104">
        <f t="shared" si="1216"/>
        <v>3.5133845760000009</v>
      </c>
      <c r="BG216" s="104">
        <f t="shared" si="1216"/>
        <v>3.467033856</v>
      </c>
      <c r="BH216" s="104">
        <f t="shared" si="1216"/>
        <v>3.3604271999999997</v>
      </c>
      <c r="BI216" s="104">
        <f t="shared" si="1216"/>
        <v>5.8310171399999993</v>
      </c>
      <c r="BJ216" s="104">
        <f t="shared" si="1216"/>
        <v>3.3696973440000004</v>
      </c>
      <c r="BK216" s="104">
        <f t="shared" si="1216"/>
        <v>3.3372518399999995</v>
      </c>
      <c r="BL216" s="104">
        <f t="shared" si="1216"/>
        <v>11.247920672143366</v>
      </c>
      <c r="BM216" s="122">
        <f t="shared" si="1216"/>
        <v>9.5475722870362496</v>
      </c>
      <c r="BO216" s="189">
        <f t="shared" si="1217"/>
        <v>0.28000000000000003</v>
      </c>
      <c r="BP216" s="173">
        <f t="shared" si="1217"/>
        <v>0</v>
      </c>
      <c r="BQ216" s="173">
        <f t="shared" si="1217"/>
        <v>0.49122807017543857</v>
      </c>
      <c r="BR216" s="159" t="str">
        <f t="shared" si="1217"/>
        <v>KR</v>
      </c>
      <c r="BS216" s="104">
        <f t="shared" si="1218"/>
        <v>0.14313681720000002</v>
      </c>
      <c r="BT216" s="104">
        <f t="shared" si="1218"/>
        <v>0.17239570920000002</v>
      </c>
      <c r="BU216" s="104">
        <f t="shared" si="1218"/>
        <v>0.1285363404</v>
      </c>
      <c r="BV216" s="104">
        <f t="shared" si="1218"/>
        <v>0.2220706449</v>
      </c>
      <c r="BW216" s="104">
        <f t="shared" si="1218"/>
        <v>0.16251721200000002</v>
      </c>
      <c r="BX216" s="104">
        <f t="shared" si="1218"/>
        <v>0.12697200359999999</v>
      </c>
      <c r="BY216" s="104">
        <f t="shared" si="1218"/>
        <v>0.92043512245251391</v>
      </c>
      <c r="BZ216" s="104">
        <f t="shared" si="1218"/>
        <v>1.2863933913136771</v>
      </c>
      <c r="CA216" s="104">
        <f t="shared" si="1218"/>
        <v>0.27219460319999994</v>
      </c>
      <c r="CB216" s="104">
        <f t="shared" si="1218"/>
        <v>0.32790237480000001</v>
      </c>
      <c r="CC216" s="104">
        <f t="shared" si="1218"/>
        <v>0.24455798639999998</v>
      </c>
      <c r="CD216" s="104">
        <f t="shared" si="1218"/>
        <v>0.37011774150000004</v>
      </c>
      <c r="CE216" s="104">
        <f t="shared" si="1218"/>
        <v>0.30910136399999999</v>
      </c>
      <c r="CF216" s="104">
        <f t="shared" si="1218"/>
        <v>0.24142931280000005</v>
      </c>
      <c r="CG216" s="104">
        <f t="shared" si="1218"/>
        <v>1.2931821464149205</v>
      </c>
      <c r="CH216" s="122">
        <f t="shared" si="1218"/>
        <v>1.6873422458717737</v>
      </c>
      <c r="CJ216" s="222">
        <f t="shared" si="1226"/>
        <v>2.6607649312808002E-2</v>
      </c>
      <c r="CK216" s="223">
        <f t="shared" si="1226"/>
        <v>0</v>
      </c>
      <c r="CL216" s="223">
        <f t="shared" si="1226"/>
        <v>2.6607649312808002E-2</v>
      </c>
      <c r="CM216" s="159" t="str">
        <f t="shared" si="1226"/>
        <v>Hungary</v>
      </c>
      <c r="CN216" s="104" t="e">
        <f t="shared" ca="1" si="1227"/>
        <v>#NAME?</v>
      </c>
      <c r="CO216" s="104" t="e">
        <f t="shared" ca="1" si="1227"/>
        <v>#NAME?</v>
      </c>
      <c r="CP216" s="104" t="e">
        <f t="shared" ca="1" si="1227"/>
        <v>#NAME?</v>
      </c>
      <c r="CQ216" s="104" t="e">
        <f t="shared" ca="1" si="1227"/>
        <v>#NAME?</v>
      </c>
      <c r="CR216" s="104" t="e">
        <f t="shared" ca="1" si="1227"/>
        <v>#NAME?</v>
      </c>
      <c r="CS216" s="104" t="e">
        <f t="shared" ca="1" si="1227"/>
        <v>#NAME?</v>
      </c>
      <c r="CT216" s="104" t="e">
        <f t="shared" ca="1" si="1227"/>
        <v>#NAME?</v>
      </c>
      <c r="CU216" s="104" t="e">
        <f t="shared" ca="1" si="1227"/>
        <v>#NAME?</v>
      </c>
      <c r="CV216" s="104" t="e">
        <f t="shared" ca="1" si="1227"/>
        <v>#NAME?</v>
      </c>
      <c r="CW216" s="104" t="e">
        <f t="shared" ca="1" si="1227"/>
        <v>#NAME?</v>
      </c>
      <c r="CX216" s="104" t="e">
        <f t="shared" ca="1" si="1227"/>
        <v>#NAME?</v>
      </c>
      <c r="CY216" s="104" t="e">
        <f t="shared" ca="1" si="1227"/>
        <v>#NAME?</v>
      </c>
      <c r="CZ216" s="104" t="e">
        <f t="shared" ca="1" si="1227"/>
        <v>#NAME?</v>
      </c>
      <c r="DA216" s="104" t="e">
        <f t="shared" ca="1" si="1227"/>
        <v>#NAME?</v>
      </c>
      <c r="DB216" s="104" t="e">
        <f t="shared" ca="1" si="1227"/>
        <v>#NAME?</v>
      </c>
      <c r="DC216" s="122" t="e">
        <f t="shared" ca="1" si="1227"/>
        <v>#NAME?</v>
      </c>
      <c r="EU216" s="189" t="str">
        <f t="shared" si="1202"/>
        <v>-</v>
      </c>
      <c r="EV216" s="173">
        <f t="shared" si="1202"/>
        <v>0</v>
      </c>
      <c r="EW216" s="173">
        <f t="shared" si="1202"/>
        <v>1.4753449048443543E-2</v>
      </c>
      <c r="EX216" s="159" t="str">
        <f>EX208</f>
        <v>KR</v>
      </c>
      <c r="EY216" s="104">
        <f t="shared" si="1223"/>
        <v>21.997163074076379</v>
      </c>
      <c r="EZ216" s="104">
        <f t="shared" si="1219"/>
        <v>22.028971681980916</v>
      </c>
      <c r="FA216" s="104">
        <f t="shared" si="1219"/>
        <v>21.609503797786516</v>
      </c>
      <c r="FB216" s="104">
        <f t="shared" si="1219"/>
        <v>6.6842183797012265</v>
      </c>
      <c r="FC216" s="104">
        <f t="shared" si="1219"/>
        <v>21.742713977986984</v>
      </c>
      <c r="FD216" s="104">
        <f t="shared" si="1219"/>
        <v>21.617389644214867</v>
      </c>
      <c r="FE216" s="104">
        <f t="shared" si="1219"/>
        <v>26.682653134187273</v>
      </c>
      <c r="FF216" s="104">
        <f t="shared" si="1219"/>
        <v>63.541421556424119</v>
      </c>
      <c r="FG216" s="104">
        <f t="shared" si="1219"/>
        <v>30.021116720882585</v>
      </c>
      <c r="FH216" s="104">
        <f t="shared" si="1219"/>
        <v>30.10623592308642</v>
      </c>
      <c r="FI216" s="104">
        <f t="shared" si="1219"/>
        <v>29.408774247466273</v>
      </c>
      <c r="FJ216" s="104">
        <f t="shared" si="1219"/>
        <v>12.374202814119354</v>
      </c>
      <c r="FK216" s="104">
        <f t="shared" si="1219"/>
        <v>29.653881654542346</v>
      </c>
      <c r="FL216" s="104">
        <f t="shared" si="1219"/>
        <v>29.383452065379466</v>
      </c>
      <c r="FM216" s="104">
        <f t="shared" si="1219"/>
        <v>37.700228865759442</v>
      </c>
      <c r="FN216" s="122">
        <f t="shared" si="1219"/>
        <v>71.700918848223608</v>
      </c>
      <c r="HF216" s="189" t="str">
        <f t="shared" si="1205"/>
        <v>-</v>
      </c>
      <c r="HG216" s="173">
        <f t="shared" si="1205"/>
        <v>0</v>
      </c>
      <c r="HH216" s="173">
        <f t="shared" si="1205"/>
        <v>1.4753449048443543E-2</v>
      </c>
      <c r="HI216" s="159" t="str">
        <f>HI208</f>
        <v>KR</v>
      </c>
      <c r="HJ216" s="104">
        <f t="shared" si="1224"/>
        <v>1.0464711990717901</v>
      </c>
      <c r="HK216" s="104">
        <f t="shared" si="1220"/>
        <v>1.0327104632042212</v>
      </c>
      <c r="HL216" s="104">
        <f t="shared" si="1220"/>
        <v>1.06088720807591</v>
      </c>
      <c r="HM216" s="104">
        <f t="shared" si="1220"/>
        <v>0.9665278764125802</v>
      </c>
      <c r="HN216" s="104">
        <f t="shared" si="1220"/>
        <v>1.0464711990717901</v>
      </c>
      <c r="HO216" s="104">
        <f t="shared" si="1220"/>
        <v>1.061542481212461</v>
      </c>
      <c r="HP216" s="104">
        <f t="shared" si="1220"/>
        <v>2.2120243534833324</v>
      </c>
      <c r="HQ216" s="104">
        <f t="shared" si="1220"/>
        <v>2.1754920818210315</v>
      </c>
      <c r="HR216" s="104">
        <f t="shared" si="1220"/>
        <v>1.7115734326709553</v>
      </c>
      <c r="HS216" s="104">
        <f t="shared" si="1220"/>
        <v>1.7109181595344043</v>
      </c>
      <c r="HT216" s="104">
        <f t="shared" si="1220"/>
        <v>1.7397501775426445</v>
      </c>
      <c r="HU216" s="104">
        <f t="shared" si="1220"/>
        <v>0.9665278764125802</v>
      </c>
      <c r="HV216" s="104">
        <f t="shared" si="1220"/>
        <v>1.7115734326709553</v>
      </c>
      <c r="HW216" s="104">
        <f t="shared" si="1220"/>
        <v>1.7397501775426445</v>
      </c>
      <c r="HX216" s="104">
        <f t="shared" si="1220"/>
        <v>2.678126823467271</v>
      </c>
      <c r="HY216" s="122">
        <f t="shared" si="1220"/>
        <v>2.5492412415499186</v>
      </c>
      <c r="IA216" s="189" t="str">
        <f t="shared" si="1208"/>
        <v>-</v>
      </c>
      <c r="IB216" s="173">
        <f t="shared" si="1208"/>
        <v>0</v>
      </c>
      <c r="IC216" s="173">
        <f t="shared" si="1208"/>
        <v>1.4753449048443543E-2</v>
      </c>
      <c r="ID216" s="159" t="str">
        <f>ID208</f>
        <v>KR</v>
      </c>
      <c r="IE216" s="104">
        <f t="shared" si="1225"/>
        <v>0.72997427411770466</v>
      </c>
      <c r="IF216" s="104">
        <f t="shared" si="1221"/>
        <v>0.73521645921011192</v>
      </c>
      <c r="IG216" s="104">
        <f t="shared" si="1221"/>
        <v>0.70966080688462663</v>
      </c>
      <c r="IH216" s="104">
        <f t="shared" si="1221"/>
        <v>0</v>
      </c>
      <c r="II216" s="104">
        <f t="shared" si="1221"/>
        <v>0.72211099647909383</v>
      </c>
      <c r="IJ216" s="104">
        <f t="shared" si="1221"/>
        <v>0.70376334865566859</v>
      </c>
      <c r="IK216" s="104">
        <f t="shared" si="1221"/>
        <v>0.93638531213123866</v>
      </c>
      <c r="IL216" s="104">
        <f t="shared" si="1221"/>
        <v>1.0465652571451758</v>
      </c>
      <c r="IM216" s="104">
        <f t="shared" si="1221"/>
        <v>1.2135658488922703</v>
      </c>
      <c r="IN216" s="104">
        <f t="shared" si="1221"/>
        <v>1.2273265847598391</v>
      </c>
      <c r="IO216" s="104">
        <f t="shared" si="1221"/>
        <v>1.1716283681530124</v>
      </c>
      <c r="IP216" s="104">
        <f t="shared" si="1221"/>
        <v>0</v>
      </c>
      <c r="IQ216" s="104">
        <f t="shared" si="1221"/>
        <v>1.2004603861612519</v>
      </c>
      <c r="IR216" s="104">
        <f t="shared" si="1221"/>
        <v>1.1598334516950961</v>
      </c>
      <c r="IS216" s="104">
        <f t="shared" si="1221"/>
        <v>1.6349064756945</v>
      </c>
      <c r="IT216" s="104">
        <f t="shared" si="1221"/>
        <v>1.6091940228822053</v>
      </c>
    </row>
    <row r="217" spans="4:254" x14ac:dyDescent="0.2">
      <c r="D217" s="190">
        <f t="shared" si="1211"/>
        <v>0.1</v>
      </c>
      <c r="E217" s="183">
        <f t="shared" si="1211"/>
        <v>0</v>
      </c>
      <c r="F217" s="183">
        <f t="shared" si="1211"/>
        <v>0.17241379310344829</v>
      </c>
      <c r="G217" s="181" t="str">
        <f t="shared" si="1211"/>
        <v>RER</v>
      </c>
      <c r="H217" s="128">
        <f t="shared" si="1212"/>
        <v>3.9660418449599999</v>
      </c>
      <c r="I217" s="128">
        <f t="shared" si="1212"/>
        <v>3.6553220683199994</v>
      </c>
      <c r="J217" s="128">
        <f t="shared" si="1212"/>
        <v>3.6391128352800002</v>
      </c>
      <c r="K217" s="128">
        <f t="shared" si="1212"/>
        <v>5.3996562163049999</v>
      </c>
      <c r="L217" s="128">
        <f t="shared" si="1212"/>
        <v>3.5200011412799999</v>
      </c>
      <c r="M217" s="128">
        <f t="shared" si="1212"/>
        <v>3.55375219056</v>
      </c>
      <c r="N217" s="128">
        <f t="shared" si="1212"/>
        <v>2.8406455847398355</v>
      </c>
      <c r="O217" s="128">
        <f t="shared" si="1212"/>
        <v>2.489448401940082</v>
      </c>
      <c r="P217" s="128">
        <f t="shared" si="1212"/>
        <v>7.7801943117599999</v>
      </c>
      <c r="Q217" s="128">
        <f t="shared" si="1212"/>
        <v>7.1680770470399979</v>
      </c>
      <c r="R217" s="128">
        <f t="shared" si="1212"/>
        <v>7.1397760699200017</v>
      </c>
      <c r="S217" s="128">
        <f t="shared" si="1212"/>
        <v>10.517073523774998</v>
      </c>
      <c r="T217" s="128">
        <f t="shared" si="1212"/>
        <v>6.9033410471999979</v>
      </c>
      <c r="U217" s="128">
        <f t="shared" si="1212"/>
        <v>6.9712796150400003</v>
      </c>
      <c r="V217" s="128">
        <f t="shared" si="1212"/>
        <v>5.244821101166985</v>
      </c>
      <c r="W217" s="129">
        <f t="shared" si="1212"/>
        <v>3.1642088414930716</v>
      </c>
      <c r="Y217" s="190">
        <f t="shared" si="1213"/>
        <v>0</v>
      </c>
      <c r="Z217" s="183">
        <f t="shared" si="1213"/>
        <v>0</v>
      </c>
      <c r="AA217" s="183">
        <f t="shared" si="1213"/>
        <v>0</v>
      </c>
      <c r="AB217" s="181" t="str">
        <f t="shared" si="1213"/>
        <v>RER</v>
      </c>
      <c r="AC217" s="128">
        <f t="shared" si="1214"/>
        <v>2.7673002115199998</v>
      </c>
      <c r="AD217" s="128">
        <f t="shared" si="1214"/>
        <v>2.8319131151999999</v>
      </c>
      <c r="AE217" s="128">
        <f t="shared" si="1214"/>
        <v>2.7627887414399996</v>
      </c>
      <c r="AF217" s="128">
        <f t="shared" si="1214"/>
        <v>3.2896380628800004</v>
      </c>
      <c r="AG217" s="128">
        <f t="shared" si="1214"/>
        <v>2.8058717356799998</v>
      </c>
      <c r="AH217" s="128">
        <f t="shared" si="1214"/>
        <v>2.7587562287999998</v>
      </c>
      <c r="AI217" s="128">
        <f t="shared" si="1214"/>
        <v>2.202590707702063</v>
      </c>
      <c r="AJ217" s="128">
        <f t="shared" si="1214"/>
        <v>4.2657017967920927</v>
      </c>
      <c r="AK217" s="128">
        <f t="shared" si="1214"/>
        <v>5.3119624646399997</v>
      </c>
      <c r="AL217" s="128">
        <f t="shared" si="1214"/>
        <v>5.4388630108799987</v>
      </c>
      <c r="AM217" s="128">
        <f t="shared" si="1214"/>
        <v>5.3068638854399994</v>
      </c>
      <c r="AN217" s="128">
        <f t="shared" si="1214"/>
        <v>1.7476518375679999</v>
      </c>
      <c r="AO217" s="128">
        <f t="shared" si="1214"/>
        <v>5.3905269350399996</v>
      </c>
      <c r="AP217" s="128">
        <f t="shared" si="1214"/>
        <v>5.2982194761600008</v>
      </c>
      <c r="AQ217" s="128">
        <f t="shared" si="1214"/>
        <v>3.4085901302907655</v>
      </c>
      <c r="AR217" s="129">
        <f t="shared" si="1214"/>
        <v>4.92502145176553</v>
      </c>
      <c r="AT217" s="190">
        <f t="shared" si="1215"/>
        <v>0.17</v>
      </c>
      <c r="AU217" s="183">
        <f t="shared" si="1215"/>
        <v>0</v>
      </c>
      <c r="AV217" s="183">
        <f t="shared" si="1215"/>
        <v>0.48571428571428577</v>
      </c>
      <c r="AW217" s="181" t="str">
        <f t="shared" si="1215"/>
        <v>RER</v>
      </c>
      <c r="AX217" s="128">
        <f t="shared" si="1216"/>
        <v>0.90152150399999997</v>
      </c>
      <c r="AY217" s="128">
        <f t="shared" si="1216"/>
        <v>0.88993382399999976</v>
      </c>
      <c r="AZ217" s="128">
        <f t="shared" si="1216"/>
        <v>0.86212339199999999</v>
      </c>
      <c r="BA217" s="128">
        <f t="shared" si="1216"/>
        <v>1.513930392</v>
      </c>
      <c r="BB217" s="128">
        <f t="shared" si="1216"/>
        <v>0.86444092799999994</v>
      </c>
      <c r="BC217" s="128">
        <f t="shared" si="1216"/>
        <v>0.85748831999999997</v>
      </c>
      <c r="BD217" s="128">
        <f t="shared" si="1216"/>
        <v>2.9244065141419919</v>
      </c>
      <c r="BE217" s="128">
        <f t="shared" si="1216"/>
        <v>3.1511829950488366</v>
      </c>
      <c r="BF217" s="128">
        <f t="shared" si="1216"/>
        <v>1.7566922880000004</v>
      </c>
      <c r="BG217" s="128">
        <f t="shared" si="1216"/>
        <v>1.733516928</v>
      </c>
      <c r="BH217" s="128">
        <f t="shared" si="1216"/>
        <v>1.6802135999999999</v>
      </c>
      <c r="BI217" s="128">
        <f t="shared" si="1216"/>
        <v>2.9155085699999996</v>
      </c>
      <c r="BJ217" s="128">
        <f t="shared" si="1216"/>
        <v>1.6848486720000002</v>
      </c>
      <c r="BK217" s="128">
        <f t="shared" si="1216"/>
        <v>1.6686259199999998</v>
      </c>
      <c r="BL217" s="128">
        <f t="shared" si="1216"/>
        <v>5.6239603360716828</v>
      </c>
      <c r="BM217" s="129">
        <f t="shared" si="1216"/>
        <v>4.7737861435181248</v>
      </c>
      <c r="BO217" s="190">
        <f t="shared" si="1217"/>
        <v>0.02</v>
      </c>
      <c r="BP217" s="183">
        <f t="shared" si="1217"/>
        <v>0</v>
      </c>
      <c r="BQ217" s="183">
        <f t="shared" si="1217"/>
        <v>3.5087719298245612E-2</v>
      </c>
      <c r="BR217" s="181" t="str">
        <f t="shared" si="1217"/>
        <v>RER</v>
      </c>
      <c r="BS217" s="128">
        <f t="shared" si="1218"/>
        <v>7.1568408600000008E-2</v>
      </c>
      <c r="BT217" s="128">
        <f t="shared" si="1218"/>
        <v>8.6197854600000012E-2</v>
      </c>
      <c r="BU217" s="128">
        <f t="shared" si="1218"/>
        <v>6.4268170200000002E-2</v>
      </c>
      <c r="BV217" s="128">
        <f t="shared" si="1218"/>
        <v>0.11103532245</v>
      </c>
      <c r="BW217" s="128">
        <f t="shared" si="1218"/>
        <v>8.1258606000000011E-2</v>
      </c>
      <c r="BX217" s="128">
        <f t="shared" si="1218"/>
        <v>6.3486001799999997E-2</v>
      </c>
      <c r="BY217" s="128">
        <f t="shared" si="1218"/>
        <v>0.46021756122625695</v>
      </c>
      <c r="BZ217" s="128">
        <f t="shared" si="1218"/>
        <v>0.64319669565683857</v>
      </c>
      <c r="CA217" s="128">
        <f t="shared" si="1218"/>
        <v>0.13609730159999997</v>
      </c>
      <c r="CB217" s="128">
        <f t="shared" si="1218"/>
        <v>0.1639511874</v>
      </c>
      <c r="CC217" s="128">
        <f t="shared" si="1218"/>
        <v>0.12227899319999999</v>
      </c>
      <c r="CD217" s="128">
        <f t="shared" si="1218"/>
        <v>0.18505887075000002</v>
      </c>
      <c r="CE217" s="128">
        <f t="shared" si="1218"/>
        <v>0.15455068199999999</v>
      </c>
      <c r="CF217" s="128">
        <f t="shared" si="1218"/>
        <v>0.12071465640000002</v>
      </c>
      <c r="CG217" s="128">
        <f t="shared" si="1218"/>
        <v>0.64659107320746023</v>
      </c>
      <c r="CH217" s="129">
        <f t="shared" si="1218"/>
        <v>0.84367112293588686</v>
      </c>
      <c r="CJ217" s="222">
        <f t="shared" si="1226"/>
        <v>6.8727063945112937E-2</v>
      </c>
      <c r="CK217" s="223">
        <f t="shared" si="1226"/>
        <v>7.5821578605297549E-2</v>
      </c>
      <c r="CL217" s="223">
        <f t="shared" si="1226"/>
        <v>6.8727063945112937E-2</v>
      </c>
      <c r="CM217" s="159" t="str">
        <f t="shared" si="1226"/>
        <v>MI, US</v>
      </c>
      <c r="CN217" s="104">
        <f t="shared" si="1227"/>
        <v>16.759616241169155</v>
      </c>
      <c r="CO217" s="104">
        <f t="shared" si="1227"/>
        <v>16.282723691754622</v>
      </c>
      <c r="CP217" s="104">
        <f t="shared" si="1227"/>
        <v>15.966610177619714</v>
      </c>
      <c r="CQ217" s="104">
        <f t="shared" si="1227"/>
        <v>20.916621739129997</v>
      </c>
      <c r="CR217" s="104">
        <f t="shared" si="1227"/>
        <v>15.874714130820475</v>
      </c>
      <c r="CS217" s="104">
        <f t="shared" si="1227"/>
        <v>15.771444779191295</v>
      </c>
      <c r="CT217" s="104">
        <f t="shared" si="1227"/>
        <v>19.077234363409701</v>
      </c>
      <c r="CU217" s="104">
        <f t="shared" si="1227"/>
        <v>24.019649408641005</v>
      </c>
      <c r="CV217" s="104">
        <f t="shared" si="1227"/>
        <v>32.024390296379515</v>
      </c>
      <c r="CW217" s="104">
        <f t="shared" si="1227"/>
        <v>31.06873898160115</v>
      </c>
      <c r="CX217" s="104">
        <f t="shared" si="1227"/>
        <v>30.496152086025599</v>
      </c>
      <c r="CY217" s="104">
        <f t="shared" si="1227"/>
        <v>31.335215457285994</v>
      </c>
      <c r="CZ217" s="104">
        <f t="shared" si="1227"/>
        <v>30.292166921183227</v>
      </c>
      <c r="DA217" s="104">
        <f t="shared" si="1227"/>
        <v>30.101674297975485</v>
      </c>
      <c r="DB217" s="104">
        <f t="shared" si="1227"/>
        <v>33.232921164663196</v>
      </c>
      <c r="DC217" s="122">
        <f t="shared" si="1227"/>
        <v>31.011311926202143</v>
      </c>
      <c r="EU217" s="190" t="str">
        <f t="shared" si="1202"/>
        <v>-</v>
      </c>
      <c r="EV217" s="183">
        <f t="shared" si="1202"/>
        <v>0</v>
      </c>
      <c r="EW217" s="183">
        <f t="shared" si="1202"/>
        <v>7.8815094243385508E-2</v>
      </c>
      <c r="EX217" s="181" t="str">
        <f>EX209</f>
        <v>RER</v>
      </c>
      <c r="EY217" s="128">
        <f t="shared" si="1223"/>
        <v>21.997163074076379</v>
      </c>
      <c r="EZ217" s="128">
        <f t="shared" si="1219"/>
        <v>22.028971681980916</v>
      </c>
      <c r="FA217" s="128">
        <f t="shared" si="1219"/>
        <v>21.609503797786516</v>
      </c>
      <c r="FB217" s="128">
        <f t="shared" si="1219"/>
        <v>6.6842183797012265</v>
      </c>
      <c r="FC217" s="128">
        <f t="shared" si="1219"/>
        <v>21.742713977986984</v>
      </c>
      <c r="FD217" s="128">
        <f t="shared" si="1219"/>
        <v>21.617389644214867</v>
      </c>
      <c r="FE217" s="128">
        <f t="shared" si="1219"/>
        <v>26.682653134187273</v>
      </c>
      <c r="FF217" s="128">
        <f t="shared" si="1219"/>
        <v>63.541421556424119</v>
      </c>
      <c r="FG217" s="128">
        <f t="shared" si="1219"/>
        <v>30.021116720882585</v>
      </c>
      <c r="FH217" s="128">
        <f t="shared" si="1219"/>
        <v>30.10623592308642</v>
      </c>
      <c r="FI217" s="128">
        <f t="shared" si="1219"/>
        <v>29.408774247466273</v>
      </c>
      <c r="FJ217" s="128">
        <f t="shared" si="1219"/>
        <v>12.374202814119354</v>
      </c>
      <c r="FK217" s="128">
        <f t="shared" si="1219"/>
        <v>29.653881654542346</v>
      </c>
      <c r="FL217" s="128">
        <f t="shared" si="1219"/>
        <v>29.383452065379466</v>
      </c>
      <c r="FM217" s="128">
        <f t="shared" si="1219"/>
        <v>37.700228865759442</v>
      </c>
      <c r="FN217" s="129">
        <f t="shared" si="1219"/>
        <v>71.700918848223608</v>
      </c>
      <c r="HF217" s="190" t="str">
        <f t="shared" si="1205"/>
        <v>-</v>
      </c>
      <c r="HG217" s="183">
        <f t="shared" si="1205"/>
        <v>0</v>
      </c>
      <c r="HH217" s="183">
        <f t="shared" si="1205"/>
        <v>7.8815094243385508E-2</v>
      </c>
      <c r="HI217" s="181" t="str">
        <f>HI209</f>
        <v>RER</v>
      </c>
      <c r="HJ217" s="128">
        <f t="shared" si="1224"/>
        <v>1.0464711990717901</v>
      </c>
      <c r="HK217" s="128">
        <f t="shared" si="1220"/>
        <v>1.0327104632042212</v>
      </c>
      <c r="HL217" s="128">
        <f t="shared" si="1220"/>
        <v>1.06088720807591</v>
      </c>
      <c r="HM217" s="128">
        <f t="shared" si="1220"/>
        <v>0.9665278764125802</v>
      </c>
      <c r="HN217" s="128">
        <f t="shared" si="1220"/>
        <v>1.0464711990717901</v>
      </c>
      <c r="HO217" s="128">
        <f t="shared" si="1220"/>
        <v>1.061542481212461</v>
      </c>
      <c r="HP217" s="128">
        <f t="shared" si="1220"/>
        <v>2.2120243534833324</v>
      </c>
      <c r="HQ217" s="128">
        <f t="shared" si="1220"/>
        <v>2.1754920818210315</v>
      </c>
      <c r="HR217" s="128">
        <f t="shared" si="1220"/>
        <v>1.7115734326709553</v>
      </c>
      <c r="HS217" s="128">
        <f t="shared" si="1220"/>
        <v>1.7109181595344043</v>
      </c>
      <c r="HT217" s="128">
        <f t="shared" si="1220"/>
        <v>1.7397501775426445</v>
      </c>
      <c r="HU217" s="128">
        <f t="shared" si="1220"/>
        <v>0.9665278764125802</v>
      </c>
      <c r="HV217" s="128">
        <f t="shared" si="1220"/>
        <v>1.7115734326709553</v>
      </c>
      <c r="HW217" s="128">
        <f t="shared" si="1220"/>
        <v>1.7397501775426445</v>
      </c>
      <c r="HX217" s="128">
        <f t="shared" si="1220"/>
        <v>2.678126823467271</v>
      </c>
      <c r="HY217" s="129">
        <f t="shared" si="1220"/>
        <v>2.5492412415499186</v>
      </c>
      <c r="IA217" s="190" t="str">
        <f t="shared" si="1208"/>
        <v>-</v>
      </c>
      <c r="IB217" s="183">
        <f t="shared" si="1208"/>
        <v>0</v>
      </c>
      <c r="IC217" s="183">
        <f t="shared" si="1208"/>
        <v>7.8815094243385508E-2</v>
      </c>
      <c r="ID217" s="181" t="str">
        <f>ID209</f>
        <v>RER</v>
      </c>
      <c r="IE217" s="104">
        <f t="shared" si="1225"/>
        <v>0.72997427411770466</v>
      </c>
      <c r="IF217" s="104">
        <f t="shared" si="1221"/>
        <v>0.73521645921011192</v>
      </c>
      <c r="IG217" s="104">
        <f t="shared" si="1221"/>
        <v>0.70966080688462663</v>
      </c>
      <c r="IH217" s="104">
        <f t="shared" si="1221"/>
        <v>0</v>
      </c>
      <c r="II217" s="104">
        <f t="shared" si="1221"/>
        <v>0.72211099647909383</v>
      </c>
      <c r="IJ217" s="104">
        <f t="shared" si="1221"/>
        <v>0.70376334865566859</v>
      </c>
      <c r="IK217" s="104">
        <f t="shared" si="1221"/>
        <v>0.93638531213123866</v>
      </c>
      <c r="IL217" s="104">
        <f t="shared" si="1221"/>
        <v>1.0465652571451758</v>
      </c>
      <c r="IM217" s="104">
        <f t="shared" si="1221"/>
        <v>1.2135658488922703</v>
      </c>
      <c r="IN217" s="104">
        <f t="shared" si="1221"/>
        <v>1.2273265847598391</v>
      </c>
      <c r="IO217" s="104">
        <f t="shared" si="1221"/>
        <v>1.1716283681530124</v>
      </c>
      <c r="IP217" s="104">
        <f t="shared" si="1221"/>
        <v>0</v>
      </c>
      <c r="IQ217" s="104">
        <f t="shared" si="1221"/>
        <v>1.2004603861612519</v>
      </c>
      <c r="IR217" s="104">
        <f t="shared" si="1221"/>
        <v>1.1598334516950961</v>
      </c>
      <c r="IS217" s="104">
        <f t="shared" si="1221"/>
        <v>1.6349064756945</v>
      </c>
      <c r="IT217" s="104">
        <f t="shared" si="1221"/>
        <v>1.6091940228822053</v>
      </c>
    </row>
    <row r="218" spans="4:254" x14ac:dyDescent="0.2">
      <c r="D218" s="204"/>
      <c r="E218" s="209"/>
      <c r="F218" s="209"/>
      <c r="G218" s="157"/>
      <c r="H218" s="161" t="str">
        <f>H137</f>
        <v>PL</v>
      </c>
      <c r="I218" s="161"/>
      <c r="J218" s="161"/>
      <c r="K218" s="161"/>
      <c r="L218" s="161"/>
      <c r="M218" s="161"/>
      <c r="N218" s="161"/>
      <c r="O218" s="161"/>
      <c r="P218" s="161"/>
      <c r="Q218" s="161"/>
      <c r="R218" s="161"/>
      <c r="S218" s="161"/>
      <c r="T218" s="161"/>
      <c r="U218" s="161"/>
      <c r="V218" s="161"/>
      <c r="W218" s="162"/>
      <c r="Y218" s="204"/>
      <c r="Z218" s="209"/>
      <c r="AA218" s="209"/>
      <c r="AB218" s="157"/>
      <c r="AC218" s="161" t="str">
        <f>AC137</f>
        <v>PL</v>
      </c>
      <c r="AD218" s="161"/>
      <c r="AE218" s="161"/>
      <c r="AF218" s="161"/>
      <c r="AG218" s="161"/>
      <c r="AH218" s="161"/>
      <c r="AI218" s="161"/>
      <c r="AJ218" s="161"/>
      <c r="AK218" s="161"/>
      <c r="AL218" s="161"/>
      <c r="AM218" s="161"/>
      <c r="AN218" s="161"/>
      <c r="AO218" s="161"/>
      <c r="AP218" s="161"/>
      <c r="AQ218" s="161"/>
      <c r="AR218" s="162"/>
      <c r="AT218" s="204"/>
      <c r="AU218" s="209"/>
      <c r="AV218" s="209"/>
      <c r="AW218" s="157"/>
      <c r="AX218" s="161" t="str">
        <f>AX137</f>
        <v>PL</v>
      </c>
      <c r="AY218" s="161"/>
      <c r="AZ218" s="161"/>
      <c r="BA218" s="161"/>
      <c r="BB218" s="161"/>
      <c r="BC218" s="161"/>
      <c r="BD218" s="161"/>
      <c r="BE218" s="161"/>
      <c r="BF218" s="161"/>
      <c r="BG218" s="161"/>
      <c r="BH218" s="161"/>
      <c r="BI218" s="161"/>
      <c r="BJ218" s="161"/>
      <c r="BK218" s="161"/>
      <c r="BL218" s="161"/>
      <c r="BM218" s="162"/>
      <c r="BO218" s="204"/>
      <c r="BP218" s="209"/>
      <c r="BQ218" s="209"/>
      <c r="BR218" s="157"/>
      <c r="BS218" s="161" t="str">
        <f>BS137</f>
        <v>PL</v>
      </c>
      <c r="BT218" s="161"/>
      <c r="BU218" s="161"/>
      <c r="BV218" s="161"/>
      <c r="BW218" s="161"/>
      <c r="BX218" s="161"/>
      <c r="BY218" s="161"/>
      <c r="BZ218" s="161"/>
      <c r="CA218" s="161"/>
      <c r="CB218" s="161"/>
      <c r="CC218" s="161"/>
      <c r="CD218" s="161"/>
      <c r="CE218" s="161"/>
      <c r="CF218" s="161"/>
      <c r="CG218" s="161"/>
      <c r="CH218" s="162"/>
      <c r="CJ218" s="222">
        <f t="shared" si="1226"/>
        <v>1.4753449048443543E-2</v>
      </c>
      <c r="CK218" s="223">
        <f t="shared" si="1226"/>
        <v>0</v>
      </c>
      <c r="CL218" s="223">
        <f t="shared" si="1226"/>
        <v>1.4753449048443543E-2</v>
      </c>
      <c r="CM218" s="159" t="str">
        <f t="shared" si="1226"/>
        <v>Korea</v>
      </c>
      <c r="CN218" s="104" t="e">
        <f t="shared" ca="1" si="1227"/>
        <v>#NAME?</v>
      </c>
      <c r="CO218" s="104" t="e">
        <f t="shared" ca="1" si="1227"/>
        <v>#NAME?</v>
      </c>
      <c r="CP218" s="104" t="e">
        <f t="shared" ca="1" si="1227"/>
        <v>#NAME?</v>
      </c>
      <c r="CQ218" s="104" t="e">
        <f t="shared" ca="1" si="1227"/>
        <v>#NAME?</v>
      </c>
      <c r="CR218" s="104" t="e">
        <f t="shared" ca="1" si="1227"/>
        <v>#NAME?</v>
      </c>
      <c r="CS218" s="104" t="e">
        <f t="shared" ca="1" si="1227"/>
        <v>#NAME?</v>
      </c>
      <c r="CT218" s="104" t="e">
        <f t="shared" ca="1" si="1227"/>
        <v>#NAME?</v>
      </c>
      <c r="CU218" s="104" t="e">
        <f t="shared" ca="1" si="1227"/>
        <v>#NAME?</v>
      </c>
      <c r="CV218" s="104" t="e">
        <f t="shared" ca="1" si="1227"/>
        <v>#NAME?</v>
      </c>
      <c r="CW218" s="104" t="e">
        <f t="shared" ca="1" si="1227"/>
        <v>#NAME?</v>
      </c>
      <c r="CX218" s="104" t="e">
        <f t="shared" ca="1" si="1227"/>
        <v>#NAME?</v>
      </c>
      <c r="CY218" s="104" t="e">
        <f t="shared" ca="1" si="1227"/>
        <v>#NAME?</v>
      </c>
      <c r="CZ218" s="104" t="e">
        <f t="shared" ca="1" si="1227"/>
        <v>#NAME?</v>
      </c>
      <c r="DA218" s="104" t="e">
        <f t="shared" ca="1" si="1227"/>
        <v>#NAME?</v>
      </c>
      <c r="DB218" s="104" t="e">
        <f t="shared" ca="1" si="1227"/>
        <v>#NAME?</v>
      </c>
      <c r="DC218" s="122" t="e">
        <f t="shared" ca="1" si="1227"/>
        <v>#NAME?</v>
      </c>
      <c r="EU218" s="204"/>
      <c r="EV218" s="209"/>
      <c r="EW218" s="209"/>
      <c r="EX218" s="157"/>
      <c r="EY218" s="161" t="str">
        <f>EY153</f>
        <v>CA, US</v>
      </c>
      <c r="EZ218" s="161"/>
      <c r="FA218" s="161"/>
      <c r="FB218" s="161"/>
      <c r="FC218" s="161"/>
      <c r="FD218" s="161"/>
      <c r="FE218" s="161"/>
      <c r="FF218" s="161"/>
      <c r="FG218" s="161"/>
      <c r="FH218" s="161"/>
      <c r="FI218" s="161"/>
      <c r="FJ218" s="161"/>
      <c r="FK218" s="161"/>
      <c r="FL218" s="161"/>
      <c r="FM218" s="161"/>
      <c r="FN218" s="162"/>
      <c r="HF218" s="204"/>
      <c r="HG218" s="209"/>
      <c r="HH218" s="209"/>
      <c r="HI218" s="157"/>
      <c r="HJ218" s="161" t="str">
        <f>HJ153</f>
        <v>CA, US</v>
      </c>
      <c r="HK218" s="161"/>
      <c r="HL218" s="161"/>
      <c r="HM218" s="161"/>
      <c r="HN218" s="161"/>
      <c r="HO218" s="161"/>
      <c r="HP218" s="161"/>
      <c r="HQ218" s="161"/>
      <c r="HR218" s="161"/>
      <c r="HS218" s="161"/>
      <c r="HT218" s="161"/>
      <c r="HU218" s="161"/>
      <c r="HV218" s="161"/>
      <c r="HW218" s="161"/>
      <c r="HX218" s="161"/>
      <c r="HY218" s="162"/>
      <c r="IA218" s="204"/>
      <c r="IB218" s="209"/>
      <c r="IC218" s="209"/>
      <c r="ID218" s="157"/>
      <c r="IE218" s="161" t="str">
        <f>IE153</f>
        <v>CA, US</v>
      </c>
      <c r="IF218" s="161"/>
      <c r="IG218" s="161"/>
      <c r="IH218" s="161"/>
      <c r="II218" s="161"/>
      <c r="IJ218" s="161"/>
      <c r="IK218" s="161"/>
      <c r="IL218" s="161"/>
      <c r="IM218" s="161"/>
      <c r="IN218" s="161"/>
      <c r="IO218" s="161"/>
      <c r="IP218" s="161"/>
      <c r="IQ218" s="161"/>
      <c r="IR218" s="161"/>
      <c r="IS218" s="161"/>
      <c r="IT218" s="162"/>
    </row>
    <row r="219" spans="4:254" x14ac:dyDescent="0.2">
      <c r="D219" s="120"/>
      <c r="G219" s="159" t="str">
        <f>G211</f>
        <v>Road (km)</v>
      </c>
      <c r="H219" s="170" t="str">
        <f>H211</f>
        <v>BEV-100 PC</v>
      </c>
      <c r="I219" s="170"/>
      <c r="J219" s="170"/>
      <c r="K219" s="170"/>
      <c r="L219" s="170"/>
      <c r="M219" s="170"/>
      <c r="N219" s="170"/>
      <c r="O219" s="170"/>
      <c r="P219" s="170" t="str">
        <f>P211</f>
        <v>BEV-200 PC</v>
      </c>
      <c r="Q219" s="170"/>
      <c r="R219" s="170"/>
      <c r="S219" s="170"/>
      <c r="T219" s="170"/>
      <c r="U219" s="170"/>
      <c r="V219" s="170"/>
      <c r="W219" s="171"/>
      <c r="Y219" s="120"/>
      <c r="AB219" s="159" t="str">
        <f>AB211</f>
        <v>Road (km)</v>
      </c>
      <c r="AC219" s="170" t="str">
        <f>AC211</f>
        <v>BEV-100 PC</v>
      </c>
      <c r="AD219" s="170"/>
      <c r="AE219" s="170"/>
      <c r="AF219" s="170"/>
      <c r="AG219" s="170"/>
      <c r="AH219" s="170"/>
      <c r="AI219" s="170"/>
      <c r="AJ219" s="170"/>
      <c r="AK219" s="170" t="str">
        <f>AK211</f>
        <v>BEV-200 PC</v>
      </c>
      <c r="AL219" s="170"/>
      <c r="AM219" s="170"/>
      <c r="AN219" s="170"/>
      <c r="AO219" s="170"/>
      <c r="AP219" s="170"/>
      <c r="AQ219" s="170"/>
      <c r="AR219" s="171"/>
      <c r="AT219" s="120"/>
      <c r="AW219" s="159" t="str">
        <f>AW211</f>
        <v>Road (km)</v>
      </c>
      <c r="AX219" s="170" t="str">
        <f>AX211</f>
        <v>BEV-100 PC</v>
      </c>
      <c r="AY219" s="170"/>
      <c r="AZ219" s="170"/>
      <c r="BA219" s="170"/>
      <c r="BB219" s="170"/>
      <c r="BC219" s="170"/>
      <c r="BD219" s="170"/>
      <c r="BE219" s="170"/>
      <c r="BF219" s="170" t="str">
        <f>BF211</f>
        <v>BEV-200 PC</v>
      </c>
      <c r="BG219" s="170"/>
      <c r="BH219" s="170"/>
      <c r="BI219" s="170"/>
      <c r="BJ219" s="170"/>
      <c r="BK219" s="170"/>
      <c r="BL219" s="170"/>
      <c r="BM219" s="171"/>
      <c r="BO219" s="120"/>
      <c r="BR219" s="159" t="str">
        <f>BR211</f>
        <v>Road (km)</v>
      </c>
      <c r="BS219" s="170" t="str">
        <f>BS211</f>
        <v>BEV-100 PC</v>
      </c>
      <c r="BT219" s="170"/>
      <c r="BU219" s="170"/>
      <c r="BV219" s="170"/>
      <c r="BW219" s="170"/>
      <c r="BX219" s="170"/>
      <c r="BY219" s="170"/>
      <c r="BZ219" s="170"/>
      <c r="CA219" s="170" t="str">
        <f>CA211</f>
        <v>BEV-200 PC</v>
      </c>
      <c r="CB219" s="170"/>
      <c r="CC219" s="170"/>
      <c r="CD219" s="170"/>
      <c r="CE219" s="170"/>
      <c r="CF219" s="170"/>
      <c r="CG219" s="170"/>
      <c r="CH219" s="171"/>
      <c r="CJ219" s="222">
        <f t="shared" si="1226"/>
        <v>1.6392877202870991E-2</v>
      </c>
      <c r="CK219" s="223">
        <f t="shared" si="1226"/>
        <v>0</v>
      </c>
      <c r="CL219" s="223">
        <f t="shared" si="1226"/>
        <v>1.6392877202870991E-2</v>
      </c>
      <c r="CM219" s="159" t="str">
        <f t="shared" si="1226"/>
        <v>Poland</v>
      </c>
      <c r="CN219" s="104" t="e">
        <f t="shared" ca="1" si="1227"/>
        <v>#NAME?</v>
      </c>
      <c r="CO219" s="104" t="e">
        <f t="shared" ca="1" si="1227"/>
        <v>#NAME?</v>
      </c>
      <c r="CP219" s="104" t="e">
        <f t="shared" ca="1" si="1227"/>
        <v>#NAME?</v>
      </c>
      <c r="CQ219" s="104" t="e">
        <f t="shared" ca="1" si="1227"/>
        <v>#NAME?</v>
      </c>
      <c r="CR219" s="104" t="e">
        <f t="shared" ca="1" si="1227"/>
        <v>#NAME?</v>
      </c>
      <c r="CS219" s="104" t="e">
        <f t="shared" ca="1" si="1227"/>
        <v>#NAME?</v>
      </c>
      <c r="CT219" s="104" t="e">
        <f t="shared" ca="1" si="1227"/>
        <v>#NAME?</v>
      </c>
      <c r="CU219" s="104" t="e">
        <f t="shared" ca="1" si="1227"/>
        <v>#NAME?</v>
      </c>
      <c r="CV219" s="104" t="e">
        <f t="shared" ca="1" si="1227"/>
        <v>#NAME?</v>
      </c>
      <c r="CW219" s="104" t="e">
        <f t="shared" ca="1" si="1227"/>
        <v>#NAME?</v>
      </c>
      <c r="CX219" s="104" t="e">
        <f t="shared" ca="1" si="1227"/>
        <v>#NAME?</v>
      </c>
      <c r="CY219" s="104" t="e">
        <f t="shared" ca="1" si="1227"/>
        <v>#NAME?</v>
      </c>
      <c r="CZ219" s="104" t="e">
        <f t="shared" ca="1" si="1227"/>
        <v>#NAME?</v>
      </c>
      <c r="DA219" s="104" t="e">
        <f t="shared" ca="1" si="1227"/>
        <v>#NAME?</v>
      </c>
      <c r="DB219" s="104" t="e">
        <f t="shared" ca="1" si="1227"/>
        <v>#NAME?</v>
      </c>
      <c r="DC219" s="122" t="e">
        <f t="shared" ca="1" si="1227"/>
        <v>#NAME?</v>
      </c>
      <c r="EU219" s="120"/>
      <c r="EX219" s="159" t="str">
        <f>EX211</f>
        <v>Road (km)</v>
      </c>
      <c r="EY219" s="170" t="str">
        <f>EY211</f>
        <v>BEV-100 PC</v>
      </c>
      <c r="EZ219" s="170"/>
      <c r="FA219" s="170"/>
      <c r="FB219" s="170"/>
      <c r="FC219" s="170"/>
      <c r="FD219" s="170"/>
      <c r="FE219" s="170"/>
      <c r="FF219" s="170"/>
      <c r="FG219" s="170" t="str">
        <f>FG211</f>
        <v>BEV-200 PC</v>
      </c>
      <c r="FH219" s="170"/>
      <c r="FI219" s="170"/>
      <c r="FJ219" s="170"/>
      <c r="FK219" s="170"/>
      <c r="FL219" s="170"/>
      <c r="FM219" s="170"/>
      <c r="FN219" s="171"/>
      <c r="HF219" s="120"/>
      <c r="HI219" s="159" t="str">
        <f>HI211</f>
        <v>Road (km)</v>
      </c>
      <c r="HJ219" s="170" t="str">
        <f>HJ211</f>
        <v>BEV-100 PC</v>
      </c>
      <c r="HK219" s="170"/>
      <c r="HL219" s="170"/>
      <c r="HM219" s="170"/>
      <c r="HN219" s="170"/>
      <c r="HO219" s="170"/>
      <c r="HP219" s="170"/>
      <c r="HQ219" s="170"/>
      <c r="HR219" s="170" t="str">
        <f>HR211</f>
        <v>BEV-200 PC</v>
      </c>
      <c r="HS219" s="170"/>
      <c r="HT219" s="170"/>
      <c r="HU219" s="170"/>
      <c r="HV219" s="170"/>
      <c r="HW219" s="170"/>
      <c r="HX219" s="170"/>
      <c r="HY219" s="171"/>
      <c r="IA219" s="120"/>
      <c r="ID219" s="159" t="str">
        <f>ID211</f>
        <v>Road (km)</v>
      </c>
      <c r="IE219" s="170" t="str">
        <f>IE211</f>
        <v>BEV-100 PC</v>
      </c>
      <c r="IF219" s="170"/>
      <c r="IG219" s="170"/>
      <c r="IH219" s="170"/>
      <c r="II219" s="170"/>
      <c r="IJ219" s="170"/>
      <c r="IK219" s="170"/>
      <c r="IL219" s="170"/>
      <c r="IM219" s="170" t="str">
        <f>IM211</f>
        <v>BEV-200 PC</v>
      </c>
      <c r="IN219" s="170"/>
      <c r="IO219" s="170"/>
      <c r="IP219" s="170"/>
      <c r="IQ219" s="170"/>
      <c r="IR219" s="170"/>
      <c r="IS219" s="170"/>
      <c r="IT219" s="171"/>
    </row>
    <row r="220" spans="4:254" x14ac:dyDescent="0.2">
      <c r="D220" s="163" t="str">
        <f>D212</f>
        <v>BAU</v>
      </c>
      <c r="E220" s="159" t="str">
        <f t="shared" ref="E220:F220" si="1228">E212</f>
        <v>Reshoring</v>
      </c>
      <c r="F220" s="159" t="str">
        <f t="shared" si="1228"/>
        <v>Ally-shoring</v>
      </c>
      <c r="G220" s="159" t="str">
        <f>G212</f>
        <v>Cathode-&gt;Cell (tkm)</v>
      </c>
      <c r="H220" s="159" t="str">
        <f>H212</f>
        <v>NMC622</v>
      </c>
      <c r="I220" s="159" t="str">
        <f t="shared" ref="I220:O220" si="1229">I212</f>
        <v>NMC811</v>
      </c>
      <c r="J220" s="159" t="str">
        <f t="shared" si="1229"/>
        <v>NCA (I)</v>
      </c>
      <c r="K220" s="159" t="str">
        <f t="shared" si="1229"/>
        <v>LFP(II)</v>
      </c>
      <c r="L220" s="159" t="str">
        <f t="shared" si="1229"/>
        <v>NMC955</v>
      </c>
      <c r="M220" s="159" t="str">
        <f t="shared" si="1229"/>
        <v>NCA955</v>
      </c>
      <c r="N220" s="159" t="str">
        <f t="shared" si="1229"/>
        <v>Li-S</v>
      </c>
      <c r="O220" s="159" t="str">
        <f t="shared" si="1229"/>
        <v>Li-air</v>
      </c>
      <c r="P220" s="159" t="str">
        <f>P212</f>
        <v>NMC622</v>
      </c>
      <c r="Q220" s="159" t="str">
        <f t="shared" ref="Q220:W220" si="1230">Q212</f>
        <v>NMC811</v>
      </c>
      <c r="R220" s="159" t="str">
        <f t="shared" si="1230"/>
        <v>NCA (I)</v>
      </c>
      <c r="S220" s="159" t="str">
        <f t="shared" si="1230"/>
        <v>LFP(II)</v>
      </c>
      <c r="T220" s="159" t="str">
        <f t="shared" si="1230"/>
        <v>NMC955</v>
      </c>
      <c r="U220" s="159" t="str">
        <f t="shared" si="1230"/>
        <v>NCA955</v>
      </c>
      <c r="V220" s="159" t="str">
        <f t="shared" si="1230"/>
        <v>Li-S</v>
      </c>
      <c r="W220" s="164" t="str">
        <f t="shared" si="1230"/>
        <v>Li-air</v>
      </c>
      <c r="Y220" s="163" t="str">
        <f>Y212</f>
        <v>BAU</v>
      </c>
      <c r="Z220" s="159" t="str">
        <f t="shared" ref="Z220:AA220" si="1231">Z212</f>
        <v>Reshoring</v>
      </c>
      <c r="AA220" s="159" t="str">
        <f t="shared" si="1231"/>
        <v>Ally-shoring</v>
      </c>
      <c r="AB220" s="159" t="str">
        <f>AB212</f>
        <v>Anode-&gt;Cell (tkm)</v>
      </c>
      <c r="AC220" s="159" t="str">
        <f>AC212</f>
        <v>NMC622</v>
      </c>
      <c r="AD220" s="159" t="str">
        <f t="shared" ref="AD220:AJ220" si="1232">AD212</f>
        <v>NMC811</v>
      </c>
      <c r="AE220" s="159" t="str">
        <f t="shared" si="1232"/>
        <v>NCA (I)</v>
      </c>
      <c r="AF220" s="159" t="str">
        <f t="shared" si="1232"/>
        <v>LFP(II)</v>
      </c>
      <c r="AG220" s="159" t="str">
        <f t="shared" si="1232"/>
        <v>NMC955</v>
      </c>
      <c r="AH220" s="159" t="str">
        <f t="shared" si="1232"/>
        <v>NCA955</v>
      </c>
      <c r="AI220" s="159" t="str">
        <f t="shared" si="1232"/>
        <v>Li-S</v>
      </c>
      <c r="AJ220" s="159" t="str">
        <f t="shared" si="1232"/>
        <v>Li-air</v>
      </c>
      <c r="AK220" s="159" t="str">
        <f>AK212</f>
        <v>NMC622</v>
      </c>
      <c r="AL220" s="159" t="str">
        <f t="shared" ref="AL220:AR220" si="1233">AL212</f>
        <v>NMC811</v>
      </c>
      <c r="AM220" s="159" t="str">
        <f t="shared" si="1233"/>
        <v>NCA (I)</v>
      </c>
      <c r="AN220" s="159" t="str">
        <f t="shared" si="1233"/>
        <v>LFP(II)</v>
      </c>
      <c r="AO220" s="159" t="str">
        <f t="shared" si="1233"/>
        <v>NMC955</v>
      </c>
      <c r="AP220" s="159" t="str">
        <f t="shared" si="1233"/>
        <v>NCA955</v>
      </c>
      <c r="AQ220" s="159" t="str">
        <f t="shared" si="1233"/>
        <v>Li-S</v>
      </c>
      <c r="AR220" s="164" t="str">
        <f t="shared" si="1233"/>
        <v>Li-air</v>
      </c>
      <c r="AT220" s="163" t="str">
        <f>AT212</f>
        <v>BAU</v>
      </c>
      <c r="AU220" s="159" t="str">
        <f t="shared" ref="AU220:AV220" si="1234">AU212</f>
        <v>Reshoring</v>
      </c>
      <c r="AV220" s="159" t="str">
        <f t="shared" si="1234"/>
        <v>Ally-shoring</v>
      </c>
      <c r="AW220" s="159" t="str">
        <f>AW212</f>
        <v>Anode-&gt;Cell (tkm)</v>
      </c>
      <c r="AX220" s="159" t="str">
        <f>AX212</f>
        <v>NMC622</v>
      </c>
      <c r="AY220" s="159" t="str">
        <f t="shared" ref="AY220:BE220" si="1235">AY212</f>
        <v>NMC811</v>
      </c>
      <c r="AZ220" s="159" t="str">
        <f t="shared" si="1235"/>
        <v>NCA (I)</v>
      </c>
      <c r="BA220" s="159" t="str">
        <f t="shared" si="1235"/>
        <v>LFP(II)</v>
      </c>
      <c r="BB220" s="159" t="str">
        <f t="shared" si="1235"/>
        <v>NMC955</v>
      </c>
      <c r="BC220" s="159" t="str">
        <f t="shared" si="1235"/>
        <v>NCA955</v>
      </c>
      <c r="BD220" s="159" t="str">
        <f t="shared" si="1235"/>
        <v>Li-S</v>
      </c>
      <c r="BE220" s="159" t="str">
        <f t="shared" si="1235"/>
        <v>Li-air</v>
      </c>
      <c r="BF220" s="159" t="str">
        <f>BF212</f>
        <v>NMC622</v>
      </c>
      <c r="BG220" s="159" t="str">
        <f t="shared" ref="BG220:BM220" si="1236">BG212</f>
        <v>NMC811</v>
      </c>
      <c r="BH220" s="159" t="str">
        <f t="shared" si="1236"/>
        <v>NCA (I)</v>
      </c>
      <c r="BI220" s="159" t="str">
        <f t="shared" si="1236"/>
        <v>LFP(II)</v>
      </c>
      <c r="BJ220" s="159" t="str">
        <f t="shared" si="1236"/>
        <v>NMC955</v>
      </c>
      <c r="BK220" s="159" t="str">
        <f t="shared" si="1236"/>
        <v>NCA955</v>
      </c>
      <c r="BL220" s="159" t="str">
        <f t="shared" si="1236"/>
        <v>Li-S</v>
      </c>
      <c r="BM220" s="164" t="str">
        <f t="shared" si="1236"/>
        <v>Li-air</v>
      </c>
      <c r="BO220" s="163" t="str">
        <f>BO212</f>
        <v>BAU</v>
      </c>
      <c r="BP220" s="159" t="str">
        <f t="shared" ref="BP220:BQ220" si="1237">BP212</f>
        <v>Reshoring</v>
      </c>
      <c r="BQ220" s="159" t="str">
        <f t="shared" si="1237"/>
        <v>Ally-shoring</v>
      </c>
      <c r="BR220" s="159" t="str">
        <f>BR212</f>
        <v>Anode-&gt;Cell (tkm)</v>
      </c>
      <c r="BS220" s="159" t="str">
        <f>BS212</f>
        <v>NMC622</v>
      </c>
      <c r="BT220" s="159" t="str">
        <f t="shared" ref="BT220:BZ220" si="1238">BT212</f>
        <v>NMC811</v>
      </c>
      <c r="BU220" s="159" t="str">
        <f t="shared" si="1238"/>
        <v>NCA (I)</v>
      </c>
      <c r="BV220" s="159" t="str">
        <f t="shared" si="1238"/>
        <v>LFP(II)</v>
      </c>
      <c r="BW220" s="159" t="str">
        <f t="shared" si="1238"/>
        <v>NMC955</v>
      </c>
      <c r="BX220" s="159" t="str">
        <f t="shared" si="1238"/>
        <v>NCA955</v>
      </c>
      <c r="BY220" s="159" t="str">
        <f t="shared" si="1238"/>
        <v>Li-S</v>
      </c>
      <c r="BZ220" s="159" t="str">
        <f t="shared" si="1238"/>
        <v>Li-air</v>
      </c>
      <c r="CA220" s="159" t="str">
        <f>CA212</f>
        <v>NMC622</v>
      </c>
      <c r="CB220" s="159" t="str">
        <f t="shared" ref="CB220:CH220" si="1239">CB212</f>
        <v>NMC811</v>
      </c>
      <c r="CC220" s="159" t="str">
        <f t="shared" si="1239"/>
        <v>NCA (I)</v>
      </c>
      <c r="CD220" s="159" t="str">
        <f t="shared" si="1239"/>
        <v>LFP(II)</v>
      </c>
      <c r="CE220" s="159" t="str">
        <f t="shared" si="1239"/>
        <v>NMC955</v>
      </c>
      <c r="CF220" s="159" t="str">
        <f t="shared" si="1239"/>
        <v>NCA955</v>
      </c>
      <c r="CG220" s="159" t="str">
        <f t="shared" si="1239"/>
        <v>Li-S</v>
      </c>
      <c r="CH220" s="164" t="str">
        <f t="shared" si="1239"/>
        <v>Li-air</v>
      </c>
      <c r="CJ220" s="222">
        <f t="shared" si="1226"/>
        <v>3.4729362908164099E-2</v>
      </c>
      <c r="CK220" s="223">
        <f t="shared" si="1226"/>
        <v>3.8314384006804557E-2</v>
      </c>
      <c r="CL220" s="223">
        <f t="shared" si="1226"/>
        <v>3.4729362908164099E-2</v>
      </c>
      <c r="CM220" s="159" t="str">
        <f t="shared" si="1226"/>
        <v>TN, US</v>
      </c>
      <c r="CN220" s="104">
        <f t="shared" si="1227"/>
        <v>8.3798081205845776</v>
      </c>
      <c r="CO220" s="104">
        <f t="shared" si="1227"/>
        <v>8.1413618458773112</v>
      </c>
      <c r="CP220" s="104">
        <f t="shared" si="1227"/>
        <v>7.9833050888098569</v>
      </c>
      <c r="CQ220" s="104">
        <f t="shared" si="1227"/>
        <v>10.458310869564999</v>
      </c>
      <c r="CR220" s="104">
        <f t="shared" si="1227"/>
        <v>7.9373570654102377</v>
      </c>
      <c r="CS220" s="104">
        <f t="shared" si="1227"/>
        <v>7.8857223895956476</v>
      </c>
      <c r="CT220" s="104">
        <f t="shared" si="1227"/>
        <v>9.5386171817048506</v>
      </c>
      <c r="CU220" s="104">
        <f t="shared" si="1227"/>
        <v>12.009824704320502</v>
      </c>
      <c r="CV220" s="104">
        <f t="shared" si="1227"/>
        <v>16.012195148189758</v>
      </c>
      <c r="CW220" s="104">
        <f t="shared" si="1227"/>
        <v>15.534369490800575</v>
      </c>
      <c r="CX220" s="104">
        <f t="shared" si="1227"/>
        <v>15.2480760430128</v>
      </c>
      <c r="CY220" s="104">
        <f t="shared" si="1227"/>
        <v>15.667607728642997</v>
      </c>
      <c r="CZ220" s="104">
        <f t="shared" si="1227"/>
        <v>15.146083460591614</v>
      </c>
      <c r="DA220" s="104">
        <f t="shared" si="1227"/>
        <v>15.050837148987743</v>
      </c>
      <c r="DB220" s="104">
        <f t="shared" si="1227"/>
        <v>16.616460582331598</v>
      </c>
      <c r="DC220" s="122">
        <f t="shared" si="1227"/>
        <v>15.505655963101072</v>
      </c>
      <c r="EU220" s="163" t="str">
        <f t="shared" ref="EU220:EW225" si="1240">EU212</f>
        <v>BAU</v>
      </c>
      <c r="EV220" s="159" t="str">
        <f t="shared" si="1240"/>
        <v>Reshoring</v>
      </c>
      <c r="EW220" s="159" t="str">
        <f t="shared" si="1240"/>
        <v>Ally-shoring</v>
      </c>
      <c r="EX220" s="159" t="str">
        <f>EX212</f>
        <v>Al-&gt;Pack (tkm)</v>
      </c>
      <c r="EY220" s="159" t="str">
        <f>EY212</f>
        <v>NMC622</v>
      </c>
      <c r="EZ220" s="159" t="str">
        <f t="shared" ref="EZ220:FF220" si="1241">EZ212</f>
        <v>NMC811</v>
      </c>
      <c r="FA220" s="159" t="str">
        <f t="shared" si="1241"/>
        <v>NCA (I)</v>
      </c>
      <c r="FB220" s="159" t="str">
        <f t="shared" si="1241"/>
        <v>LFP(II)</v>
      </c>
      <c r="FC220" s="159" t="str">
        <f t="shared" si="1241"/>
        <v>NMC955</v>
      </c>
      <c r="FD220" s="159" t="str">
        <f t="shared" si="1241"/>
        <v>NCA955</v>
      </c>
      <c r="FE220" s="159" t="str">
        <f t="shared" si="1241"/>
        <v>Li-S</v>
      </c>
      <c r="FF220" s="159" t="str">
        <f t="shared" si="1241"/>
        <v>Li-air</v>
      </c>
      <c r="FG220" s="159" t="str">
        <f>FG212</f>
        <v>NMC622</v>
      </c>
      <c r="FH220" s="159" t="str">
        <f t="shared" ref="FH220:FN220" si="1242">FH212</f>
        <v>NMC811</v>
      </c>
      <c r="FI220" s="159" t="str">
        <f t="shared" si="1242"/>
        <v>NCA (I)</v>
      </c>
      <c r="FJ220" s="159" t="str">
        <f t="shared" si="1242"/>
        <v>LFP(II)</v>
      </c>
      <c r="FK220" s="159" t="str">
        <f t="shared" si="1242"/>
        <v>NMC955</v>
      </c>
      <c r="FL220" s="159" t="str">
        <f t="shared" si="1242"/>
        <v>NCA955</v>
      </c>
      <c r="FM220" s="159" t="str">
        <f t="shared" si="1242"/>
        <v>Li-S</v>
      </c>
      <c r="FN220" s="164" t="str">
        <f t="shared" si="1242"/>
        <v>Li-air</v>
      </c>
      <c r="HF220" s="163" t="str">
        <f t="shared" ref="HF220:HH225" si="1243">HF212</f>
        <v>BAU</v>
      </c>
      <c r="HG220" s="159" t="str">
        <f t="shared" si="1243"/>
        <v>Reshoring</v>
      </c>
      <c r="HH220" s="159" t="str">
        <f t="shared" si="1243"/>
        <v>Ally-shoring</v>
      </c>
      <c r="HI220" s="159" t="str">
        <f>HI212</f>
        <v>Cu-&gt;Pack (tkm)</v>
      </c>
      <c r="HJ220" s="159" t="str">
        <f>HJ212</f>
        <v>NMC622</v>
      </c>
      <c r="HK220" s="159" t="str">
        <f t="shared" ref="HK220:HQ220" si="1244">HK212</f>
        <v>NMC811</v>
      </c>
      <c r="HL220" s="159" t="str">
        <f t="shared" si="1244"/>
        <v>NCA (I)</v>
      </c>
      <c r="HM220" s="159" t="str">
        <f t="shared" si="1244"/>
        <v>LFP(II)</v>
      </c>
      <c r="HN220" s="159" t="str">
        <f t="shared" si="1244"/>
        <v>NMC955</v>
      </c>
      <c r="HO220" s="159" t="str">
        <f t="shared" si="1244"/>
        <v>NCA955</v>
      </c>
      <c r="HP220" s="159" t="str">
        <f t="shared" si="1244"/>
        <v>Li-S</v>
      </c>
      <c r="HQ220" s="159" t="str">
        <f t="shared" si="1244"/>
        <v>Li-air</v>
      </c>
      <c r="HR220" s="159" t="str">
        <f>HR212</f>
        <v>NMC622</v>
      </c>
      <c r="HS220" s="159" t="str">
        <f t="shared" ref="HS220:HY220" si="1245">HS212</f>
        <v>NMC811</v>
      </c>
      <c r="HT220" s="159" t="str">
        <f t="shared" si="1245"/>
        <v>NCA (I)</v>
      </c>
      <c r="HU220" s="159" t="str">
        <f t="shared" si="1245"/>
        <v>LFP(II)</v>
      </c>
      <c r="HV220" s="159" t="str">
        <f t="shared" si="1245"/>
        <v>NMC955</v>
      </c>
      <c r="HW220" s="159" t="str">
        <f t="shared" si="1245"/>
        <v>NCA955</v>
      </c>
      <c r="HX220" s="159" t="str">
        <f t="shared" si="1245"/>
        <v>Li-S</v>
      </c>
      <c r="HY220" s="164" t="str">
        <f t="shared" si="1245"/>
        <v>Li-air</v>
      </c>
      <c r="IA220" s="163" t="str">
        <f t="shared" ref="IA220:IC225" si="1246">IA212</f>
        <v>BAU</v>
      </c>
      <c r="IB220" s="159" t="str">
        <f t="shared" si="1246"/>
        <v>Reshoring</v>
      </c>
      <c r="IC220" s="159" t="str">
        <f t="shared" si="1246"/>
        <v>Ally-shoring</v>
      </c>
      <c r="ID220" s="159" t="str">
        <f>ID212</f>
        <v>Steel-&gt;Pack (tkm)</v>
      </c>
      <c r="IE220" s="159" t="str">
        <f>IE212</f>
        <v>NMC622</v>
      </c>
      <c r="IF220" s="159" t="str">
        <f t="shared" ref="IF220:IL220" si="1247">IF212</f>
        <v>NMC811</v>
      </c>
      <c r="IG220" s="159" t="str">
        <f t="shared" si="1247"/>
        <v>NCA (I)</v>
      </c>
      <c r="IH220" s="159" t="str">
        <f t="shared" si="1247"/>
        <v>LFP(II)</v>
      </c>
      <c r="II220" s="159" t="str">
        <f t="shared" si="1247"/>
        <v>NMC955</v>
      </c>
      <c r="IJ220" s="159" t="str">
        <f t="shared" si="1247"/>
        <v>NCA955</v>
      </c>
      <c r="IK220" s="159" t="str">
        <f t="shared" si="1247"/>
        <v>Li-S</v>
      </c>
      <c r="IL220" s="159" t="str">
        <f t="shared" si="1247"/>
        <v>Li-air</v>
      </c>
      <c r="IM220" s="159" t="str">
        <f>IM212</f>
        <v>NMC622</v>
      </c>
      <c r="IN220" s="159" t="str">
        <f t="shared" ref="IN220:IT220" si="1248">IN212</f>
        <v>NMC811</v>
      </c>
      <c r="IO220" s="159" t="str">
        <f t="shared" si="1248"/>
        <v>NCA (I)</v>
      </c>
      <c r="IP220" s="159" t="str">
        <f t="shared" si="1248"/>
        <v>LFP(II)</v>
      </c>
      <c r="IQ220" s="159" t="str">
        <f t="shared" si="1248"/>
        <v>NMC955</v>
      </c>
      <c r="IR220" s="159" t="str">
        <f t="shared" si="1248"/>
        <v>NCA955</v>
      </c>
      <c r="IS220" s="159" t="str">
        <f t="shared" si="1248"/>
        <v>Li-S</v>
      </c>
      <c r="IT220" s="164" t="str">
        <f t="shared" si="1248"/>
        <v>Li-air</v>
      </c>
    </row>
    <row r="221" spans="4:254" x14ac:dyDescent="0.2">
      <c r="D221" s="189">
        <f t="shared" ref="D221:G225" si="1249">D213</f>
        <v>0</v>
      </c>
      <c r="E221" s="173">
        <f t="shared" si="1249"/>
        <v>1</v>
      </c>
      <c r="F221" s="173">
        <f t="shared" si="1249"/>
        <v>0</v>
      </c>
      <c r="G221" s="159" t="str">
        <f t="shared" si="1249"/>
        <v>US</v>
      </c>
      <c r="H221" s="104">
        <f t="shared" ref="H221:W225" si="1250">H$19*$J11/1000</f>
        <v>7.9320836899199998</v>
      </c>
      <c r="I221" s="104">
        <f t="shared" si="1250"/>
        <v>7.3106441366399988</v>
      </c>
      <c r="J221" s="104">
        <f t="shared" si="1250"/>
        <v>7.2782256705600004</v>
      </c>
      <c r="K221" s="104">
        <f t="shared" si="1250"/>
        <v>10.79931243261</v>
      </c>
      <c r="L221" s="104">
        <f t="shared" si="1250"/>
        <v>7.0400022825599997</v>
      </c>
      <c r="M221" s="104">
        <f t="shared" si="1250"/>
        <v>7.10750438112</v>
      </c>
      <c r="N221" s="104">
        <f t="shared" si="1250"/>
        <v>5.6812911694796711</v>
      </c>
      <c r="O221" s="104">
        <f t="shared" si="1250"/>
        <v>4.978896803880164</v>
      </c>
      <c r="P221" s="104">
        <f t="shared" si="1250"/>
        <v>15.56038862352</v>
      </c>
      <c r="Q221" s="104">
        <f t="shared" si="1250"/>
        <v>14.336154094079996</v>
      </c>
      <c r="R221" s="104">
        <f t="shared" si="1250"/>
        <v>14.279552139840003</v>
      </c>
      <c r="S221" s="104">
        <f t="shared" si="1250"/>
        <v>21.034147047549997</v>
      </c>
      <c r="T221" s="104">
        <f t="shared" si="1250"/>
        <v>13.806682094399996</v>
      </c>
      <c r="U221" s="104">
        <f t="shared" si="1250"/>
        <v>13.942559230080001</v>
      </c>
      <c r="V221" s="104">
        <f t="shared" si="1250"/>
        <v>10.48964220233397</v>
      </c>
      <c r="W221" s="122">
        <f t="shared" si="1250"/>
        <v>6.3284176829861432</v>
      </c>
      <c r="Y221" s="189">
        <f t="shared" ref="Y221:AB225" si="1251">Y213</f>
        <v>0.1</v>
      </c>
      <c r="Z221" s="173">
        <f t="shared" si="1251"/>
        <v>1</v>
      </c>
      <c r="AA221" s="173">
        <f t="shared" si="1251"/>
        <v>0.2857142857142857</v>
      </c>
      <c r="AB221" s="159" t="str">
        <f t="shared" si="1251"/>
        <v>US</v>
      </c>
      <c r="AC221" s="104">
        <f t="shared" ref="AC221:AR225" si="1252">H$20*$J11/1000</f>
        <v>5.5346004230399997</v>
      </c>
      <c r="AD221" s="104">
        <f t="shared" si="1252"/>
        <v>5.6638262303999998</v>
      </c>
      <c r="AE221" s="104">
        <f t="shared" si="1252"/>
        <v>5.5255774828799993</v>
      </c>
      <c r="AF221" s="104">
        <f t="shared" si="1252"/>
        <v>6.5792761257600008</v>
      </c>
      <c r="AG221" s="104">
        <f t="shared" si="1252"/>
        <v>5.6117434713599996</v>
      </c>
      <c r="AH221" s="104">
        <f t="shared" si="1252"/>
        <v>5.5175124575999996</v>
      </c>
      <c r="AI221" s="104">
        <f t="shared" si="1252"/>
        <v>4.405181415404126</v>
      </c>
      <c r="AJ221" s="104">
        <f t="shared" si="1252"/>
        <v>8.5314035935841854</v>
      </c>
      <c r="AK221" s="104">
        <f t="shared" si="1252"/>
        <v>10.623924929279999</v>
      </c>
      <c r="AL221" s="104">
        <f t="shared" si="1252"/>
        <v>10.877726021759997</v>
      </c>
      <c r="AM221" s="104">
        <f t="shared" si="1252"/>
        <v>10.613727770879999</v>
      </c>
      <c r="AN221" s="104">
        <f t="shared" si="1252"/>
        <v>3.4953036751359998</v>
      </c>
      <c r="AO221" s="104">
        <f t="shared" si="1252"/>
        <v>10.781053870079999</v>
      </c>
      <c r="AP221" s="104">
        <f t="shared" si="1252"/>
        <v>10.596438952320002</v>
      </c>
      <c r="AQ221" s="104">
        <f t="shared" si="1252"/>
        <v>6.817180260581531</v>
      </c>
      <c r="AR221" s="122">
        <f t="shared" si="1252"/>
        <v>9.8500429035310599</v>
      </c>
      <c r="AT221" s="189">
        <f t="shared" ref="AT221:AW225" si="1253">AT213</f>
        <v>0.02</v>
      </c>
      <c r="AU221" s="173">
        <f t="shared" si="1253"/>
        <v>1</v>
      </c>
      <c r="AV221" s="173">
        <f t="shared" si="1253"/>
        <v>5.7142857142857148E-2</v>
      </c>
      <c r="AW221" s="159" t="str">
        <f t="shared" si="1253"/>
        <v>US</v>
      </c>
      <c r="AX221" s="104">
        <f t="shared" ref="AX221:BM225" si="1254">H$21*$J11/1000</f>
        <v>1.8030430079999999</v>
      </c>
      <c r="AY221" s="104">
        <f t="shared" si="1254"/>
        <v>1.7798676479999995</v>
      </c>
      <c r="AZ221" s="104">
        <f t="shared" si="1254"/>
        <v>1.724246784</v>
      </c>
      <c r="BA221" s="104">
        <f t="shared" si="1254"/>
        <v>3.027860784</v>
      </c>
      <c r="BB221" s="104">
        <f t="shared" si="1254"/>
        <v>1.7288818559999999</v>
      </c>
      <c r="BC221" s="104">
        <f t="shared" si="1254"/>
        <v>1.7149766399999999</v>
      </c>
      <c r="BD221" s="104">
        <f t="shared" si="1254"/>
        <v>5.8488130282839839</v>
      </c>
      <c r="BE221" s="104">
        <f t="shared" si="1254"/>
        <v>6.3023659900976732</v>
      </c>
      <c r="BF221" s="104">
        <f t="shared" si="1254"/>
        <v>3.5133845760000009</v>
      </c>
      <c r="BG221" s="104">
        <f t="shared" si="1254"/>
        <v>3.467033856</v>
      </c>
      <c r="BH221" s="104">
        <f t="shared" si="1254"/>
        <v>3.3604271999999997</v>
      </c>
      <c r="BI221" s="104">
        <f t="shared" si="1254"/>
        <v>5.8310171399999993</v>
      </c>
      <c r="BJ221" s="104">
        <f t="shared" si="1254"/>
        <v>3.3696973440000004</v>
      </c>
      <c r="BK221" s="104">
        <f t="shared" si="1254"/>
        <v>3.3372518399999995</v>
      </c>
      <c r="BL221" s="104">
        <f t="shared" si="1254"/>
        <v>11.247920672143366</v>
      </c>
      <c r="BM221" s="122">
        <f t="shared" si="1254"/>
        <v>9.5475722870362496</v>
      </c>
      <c r="BO221" s="189">
        <f t="shared" ref="BO221:BR225" si="1255">BO213</f>
        <v>0.06</v>
      </c>
      <c r="BP221" s="173">
        <f t="shared" si="1255"/>
        <v>1</v>
      </c>
      <c r="BQ221" s="173">
        <f t="shared" si="1255"/>
        <v>0.10526315789473682</v>
      </c>
      <c r="BR221" s="159" t="str">
        <f t="shared" si="1255"/>
        <v>US</v>
      </c>
      <c r="BS221" s="104">
        <f t="shared" ref="BS221:CH225" si="1256">H$22*$J11/1000</f>
        <v>0.14313681720000002</v>
      </c>
      <c r="BT221" s="104">
        <f t="shared" si="1256"/>
        <v>0.17239570920000002</v>
      </c>
      <c r="BU221" s="104">
        <f t="shared" si="1256"/>
        <v>0.1285363404</v>
      </c>
      <c r="BV221" s="104">
        <f t="shared" si="1256"/>
        <v>0.2220706449</v>
      </c>
      <c r="BW221" s="104">
        <f t="shared" si="1256"/>
        <v>0.16251721200000002</v>
      </c>
      <c r="BX221" s="104">
        <f t="shared" si="1256"/>
        <v>0.12697200359999999</v>
      </c>
      <c r="BY221" s="104">
        <f t="shared" si="1256"/>
        <v>0.92043512245251391</v>
      </c>
      <c r="BZ221" s="104">
        <f t="shared" si="1256"/>
        <v>1.2863933913136771</v>
      </c>
      <c r="CA221" s="104">
        <f t="shared" si="1256"/>
        <v>0.27219460319999994</v>
      </c>
      <c r="CB221" s="104">
        <f t="shared" si="1256"/>
        <v>0.32790237480000001</v>
      </c>
      <c r="CC221" s="104">
        <f t="shared" si="1256"/>
        <v>0.24455798639999998</v>
      </c>
      <c r="CD221" s="104">
        <f t="shared" si="1256"/>
        <v>0.37011774150000004</v>
      </c>
      <c r="CE221" s="104">
        <f t="shared" si="1256"/>
        <v>0.30910136399999999</v>
      </c>
      <c r="CF221" s="104">
        <f t="shared" si="1256"/>
        <v>0.24142931280000005</v>
      </c>
      <c r="CG221" s="104">
        <f t="shared" si="1256"/>
        <v>1.2931821464149205</v>
      </c>
      <c r="CH221" s="122">
        <f t="shared" si="1256"/>
        <v>1.6873422458717737</v>
      </c>
      <c r="CJ221" s="222">
        <f t="shared" si="1226"/>
        <v>0.58711020187182972</v>
      </c>
      <c r="CK221" s="223">
        <f t="shared" si="1226"/>
        <v>0.64771604904798907</v>
      </c>
      <c r="CL221" s="223">
        <f t="shared" si="1226"/>
        <v>0.58711020187182972</v>
      </c>
      <c r="CM221" s="159" t="str">
        <f t="shared" si="1226"/>
        <v>NV, US</v>
      </c>
      <c r="CN221" s="104">
        <f t="shared" si="1227"/>
        <v>16.759616241169155</v>
      </c>
      <c r="CO221" s="104">
        <f t="shared" si="1227"/>
        <v>16.282723691754622</v>
      </c>
      <c r="CP221" s="104">
        <f t="shared" si="1227"/>
        <v>15.966610177619714</v>
      </c>
      <c r="CQ221" s="104">
        <f t="shared" si="1227"/>
        <v>20.916621739129997</v>
      </c>
      <c r="CR221" s="104">
        <f t="shared" si="1227"/>
        <v>15.874714130820475</v>
      </c>
      <c r="CS221" s="104">
        <f t="shared" si="1227"/>
        <v>15.771444779191295</v>
      </c>
      <c r="CT221" s="104">
        <f t="shared" si="1227"/>
        <v>19.077234363409701</v>
      </c>
      <c r="CU221" s="104">
        <f t="shared" si="1227"/>
        <v>24.019649408641005</v>
      </c>
      <c r="CV221" s="104">
        <f t="shared" si="1227"/>
        <v>32.024390296379515</v>
      </c>
      <c r="CW221" s="104">
        <f t="shared" si="1227"/>
        <v>31.06873898160115</v>
      </c>
      <c r="CX221" s="104">
        <f t="shared" si="1227"/>
        <v>30.496152086025599</v>
      </c>
      <c r="CY221" s="104">
        <f t="shared" si="1227"/>
        <v>31.335215457285994</v>
      </c>
      <c r="CZ221" s="104">
        <f t="shared" si="1227"/>
        <v>30.292166921183227</v>
      </c>
      <c r="DA221" s="104">
        <f t="shared" si="1227"/>
        <v>30.101674297975485</v>
      </c>
      <c r="DB221" s="104">
        <f t="shared" si="1227"/>
        <v>33.232921164663196</v>
      </c>
      <c r="DC221" s="122">
        <f t="shared" si="1227"/>
        <v>31.011311926202143</v>
      </c>
      <c r="EU221" s="189" t="str">
        <f t="shared" si="1240"/>
        <v>-</v>
      </c>
      <c r="EV221" s="173">
        <f t="shared" si="1240"/>
        <v>1</v>
      </c>
      <c r="EW221" s="173">
        <f t="shared" si="1240"/>
        <v>0.90643145670817082</v>
      </c>
      <c r="EX221" s="159" t="str">
        <f>EX213</f>
        <v>US</v>
      </c>
      <c r="EY221" s="104">
        <f>H$34*$W11/1000</f>
        <v>2.7013341671353919</v>
      </c>
      <c r="EZ221" s="104">
        <f t="shared" ref="EZ221:FN225" si="1257">I$34*$W11/1000</f>
        <v>2.7052403835439436</v>
      </c>
      <c r="FA221" s="104">
        <f t="shared" si="1257"/>
        <v>2.6537281533634203</v>
      </c>
      <c r="FB221" s="104">
        <f t="shared" si="1257"/>
        <v>0.82084709873159156</v>
      </c>
      <c r="FC221" s="104">
        <f t="shared" si="1257"/>
        <v>2.6700868633467936</v>
      </c>
      <c r="FD221" s="104">
        <f t="shared" si="1257"/>
        <v>2.6546965648954868</v>
      </c>
      <c r="FE221" s="104">
        <f t="shared" si="1257"/>
        <v>3.2767299282400209</v>
      </c>
      <c r="FF221" s="104">
        <f t="shared" si="1257"/>
        <v>7.8031249984688724</v>
      </c>
      <c r="FG221" s="104">
        <f t="shared" si="1257"/>
        <v>3.6867057838586703</v>
      </c>
      <c r="FH221" s="104">
        <f t="shared" si="1257"/>
        <v>3.6971587412885989</v>
      </c>
      <c r="FI221" s="104">
        <f t="shared" si="1257"/>
        <v>3.6115078303836108</v>
      </c>
      <c r="FJ221" s="104">
        <f t="shared" si="1257"/>
        <v>1.5195985382422803</v>
      </c>
      <c r="FK221" s="104">
        <f t="shared" si="1257"/>
        <v>3.6416079397078382</v>
      </c>
      <c r="FL221" s="104">
        <f t="shared" si="1257"/>
        <v>3.6083981714049886</v>
      </c>
      <c r="FM221" s="104">
        <f t="shared" si="1257"/>
        <v>4.6297295701698591</v>
      </c>
      <c r="FN221" s="122">
        <f t="shared" si="1257"/>
        <v>8.805141883408119</v>
      </c>
      <c r="HF221" s="189" t="str">
        <f t="shared" si="1243"/>
        <v>-</v>
      </c>
      <c r="HG221" s="173">
        <f t="shared" si="1243"/>
        <v>1</v>
      </c>
      <c r="HH221" s="173">
        <f t="shared" si="1243"/>
        <v>0.90643145670817082</v>
      </c>
      <c r="HI221" s="159" t="str">
        <f>HI213</f>
        <v>US</v>
      </c>
      <c r="HJ221" s="104">
        <f>H$37*$W11/1000</f>
        <v>0.12851059000000001</v>
      </c>
      <c r="HK221" s="104">
        <f t="shared" ref="HK221:HY225" si="1258">I$37*$W11/1000</f>
        <v>0.12682072</v>
      </c>
      <c r="HL221" s="104">
        <f t="shared" si="1258"/>
        <v>0.13028092999999999</v>
      </c>
      <c r="HM221" s="104">
        <f t="shared" si="1258"/>
        <v>0.11869325</v>
      </c>
      <c r="HN221" s="104">
        <f t="shared" si="1258"/>
        <v>0.12851059000000001</v>
      </c>
      <c r="HO221" s="104">
        <f t="shared" si="1258"/>
        <v>0.13036139999999999</v>
      </c>
      <c r="HP221" s="104">
        <f t="shared" si="1258"/>
        <v>0.27164489095605798</v>
      </c>
      <c r="HQ221" s="104">
        <f t="shared" si="1258"/>
        <v>0.26715859091308802</v>
      </c>
      <c r="HR221" s="104">
        <f t="shared" si="1258"/>
        <v>0.21018763999999995</v>
      </c>
      <c r="HS221" s="104">
        <f t="shared" si="1258"/>
        <v>0.21010716999999995</v>
      </c>
      <c r="HT221" s="104">
        <f t="shared" si="1258"/>
        <v>0.21364785</v>
      </c>
      <c r="HU221" s="104">
        <f t="shared" si="1258"/>
        <v>0.11869325</v>
      </c>
      <c r="HV221" s="104">
        <f t="shared" si="1258"/>
        <v>0.21018763999999995</v>
      </c>
      <c r="HW221" s="104">
        <f t="shared" si="1258"/>
        <v>0.21364785</v>
      </c>
      <c r="HX221" s="104">
        <f t="shared" si="1258"/>
        <v>0.32888402326206229</v>
      </c>
      <c r="HY221" s="122">
        <f t="shared" si="1258"/>
        <v>0.31305639017537662</v>
      </c>
      <c r="IA221" s="189" t="str">
        <f t="shared" si="1246"/>
        <v>-</v>
      </c>
      <c r="IB221" s="173">
        <f t="shared" si="1246"/>
        <v>1</v>
      </c>
      <c r="IC221" s="173">
        <f t="shared" si="1246"/>
        <v>0.90643145670817082</v>
      </c>
      <c r="ID221" s="159" t="str">
        <f>ID213</f>
        <v>US</v>
      </c>
      <c r="IE221" s="104">
        <f>H$38*$W11/1000</f>
        <v>8.964358E-2</v>
      </c>
      <c r="IF221" s="104">
        <f t="shared" ref="IF221:IT225" si="1259">I$38*$W11/1000</f>
        <v>9.0287339999999994E-2</v>
      </c>
      <c r="IG221" s="104">
        <f t="shared" si="1259"/>
        <v>8.7149009999999985E-2</v>
      </c>
      <c r="IH221" s="104">
        <f t="shared" si="1259"/>
        <v>0</v>
      </c>
      <c r="II221" s="104">
        <f t="shared" si="1259"/>
        <v>8.8677940000000011E-2</v>
      </c>
      <c r="IJ221" s="104">
        <f t="shared" si="1259"/>
        <v>8.6424779999999993E-2</v>
      </c>
      <c r="IK221" s="104">
        <f t="shared" si="1259"/>
        <v>0.11499163</v>
      </c>
      <c r="IL221" s="104">
        <f t="shared" si="1259"/>
        <v>0.12852214068435308</v>
      </c>
      <c r="IM221" s="104">
        <f t="shared" si="1259"/>
        <v>0.14903043999999999</v>
      </c>
      <c r="IN221" s="104">
        <f t="shared" si="1259"/>
        <v>0.15072031</v>
      </c>
      <c r="IO221" s="104">
        <f t="shared" si="1259"/>
        <v>0.14388035999999998</v>
      </c>
      <c r="IP221" s="104">
        <f t="shared" si="1259"/>
        <v>0</v>
      </c>
      <c r="IQ221" s="104">
        <f t="shared" si="1259"/>
        <v>0.14742104</v>
      </c>
      <c r="IR221" s="104">
        <f t="shared" si="1259"/>
        <v>0.1424319</v>
      </c>
      <c r="IS221" s="104">
        <f t="shared" si="1259"/>
        <v>0.20077265</v>
      </c>
      <c r="IT221" s="104">
        <f t="shared" si="1259"/>
        <v>0.19761506431184531</v>
      </c>
    </row>
    <row r="222" spans="4:254" x14ac:dyDescent="0.2">
      <c r="D222" s="189">
        <f t="shared" si="1249"/>
        <v>0.42</v>
      </c>
      <c r="E222" s="173">
        <f t="shared" si="1249"/>
        <v>0</v>
      </c>
      <c r="F222" s="173">
        <f t="shared" si="1249"/>
        <v>0</v>
      </c>
      <c r="G222" s="159" t="str">
        <f t="shared" si="1249"/>
        <v>CN</v>
      </c>
      <c r="H222" s="104">
        <f t="shared" si="1250"/>
        <v>7.9320836899199998</v>
      </c>
      <c r="I222" s="104">
        <f t="shared" si="1250"/>
        <v>7.3106441366399988</v>
      </c>
      <c r="J222" s="104">
        <f t="shared" si="1250"/>
        <v>7.2782256705600004</v>
      </c>
      <c r="K222" s="104">
        <f t="shared" si="1250"/>
        <v>10.79931243261</v>
      </c>
      <c r="L222" s="104">
        <f t="shared" si="1250"/>
        <v>7.0400022825599997</v>
      </c>
      <c r="M222" s="104">
        <f t="shared" si="1250"/>
        <v>7.10750438112</v>
      </c>
      <c r="N222" s="104">
        <f t="shared" si="1250"/>
        <v>5.6812911694796711</v>
      </c>
      <c r="O222" s="104">
        <f t="shared" si="1250"/>
        <v>4.978896803880164</v>
      </c>
      <c r="P222" s="104">
        <f t="shared" si="1250"/>
        <v>15.56038862352</v>
      </c>
      <c r="Q222" s="104">
        <f t="shared" si="1250"/>
        <v>14.336154094079996</v>
      </c>
      <c r="R222" s="104">
        <f t="shared" si="1250"/>
        <v>14.279552139840003</v>
      </c>
      <c r="S222" s="104">
        <f t="shared" si="1250"/>
        <v>21.034147047549997</v>
      </c>
      <c r="T222" s="104">
        <f t="shared" si="1250"/>
        <v>13.806682094399996</v>
      </c>
      <c r="U222" s="104">
        <f t="shared" si="1250"/>
        <v>13.942559230080001</v>
      </c>
      <c r="V222" s="104">
        <f t="shared" si="1250"/>
        <v>10.48964220233397</v>
      </c>
      <c r="W222" s="122">
        <f t="shared" si="1250"/>
        <v>6.3284176829861432</v>
      </c>
      <c r="Y222" s="189">
        <f t="shared" si="1251"/>
        <v>0.65</v>
      </c>
      <c r="Z222" s="173">
        <f t="shared" si="1251"/>
        <v>0</v>
      </c>
      <c r="AA222" s="173">
        <f t="shared" si="1251"/>
        <v>0</v>
      </c>
      <c r="AB222" s="159" t="str">
        <f t="shared" si="1251"/>
        <v>CN</v>
      </c>
      <c r="AC222" s="104">
        <f t="shared" si="1252"/>
        <v>5.5346004230399997</v>
      </c>
      <c r="AD222" s="104">
        <f t="shared" si="1252"/>
        <v>5.6638262303999998</v>
      </c>
      <c r="AE222" s="104">
        <f t="shared" si="1252"/>
        <v>5.5255774828799993</v>
      </c>
      <c r="AF222" s="104">
        <f t="shared" si="1252"/>
        <v>6.5792761257600008</v>
      </c>
      <c r="AG222" s="104">
        <f t="shared" si="1252"/>
        <v>5.6117434713599996</v>
      </c>
      <c r="AH222" s="104">
        <f t="shared" si="1252"/>
        <v>5.5175124575999996</v>
      </c>
      <c r="AI222" s="104">
        <f t="shared" si="1252"/>
        <v>4.405181415404126</v>
      </c>
      <c r="AJ222" s="104">
        <f t="shared" si="1252"/>
        <v>8.5314035935841854</v>
      </c>
      <c r="AK222" s="104">
        <f t="shared" si="1252"/>
        <v>10.623924929279999</v>
      </c>
      <c r="AL222" s="104">
        <f t="shared" si="1252"/>
        <v>10.877726021759997</v>
      </c>
      <c r="AM222" s="104">
        <f t="shared" si="1252"/>
        <v>10.613727770879999</v>
      </c>
      <c r="AN222" s="104">
        <f t="shared" si="1252"/>
        <v>3.4953036751359998</v>
      </c>
      <c r="AO222" s="104">
        <f t="shared" si="1252"/>
        <v>10.781053870079999</v>
      </c>
      <c r="AP222" s="104">
        <f t="shared" si="1252"/>
        <v>10.596438952320002</v>
      </c>
      <c r="AQ222" s="104">
        <f t="shared" si="1252"/>
        <v>6.817180260581531</v>
      </c>
      <c r="AR222" s="122">
        <f t="shared" si="1252"/>
        <v>9.8500429035310599</v>
      </c>
      <c r="AT222" s="189">
        <f t="shared" si="1253"/>
        <v>0.65</v>
      </c>
      <c r="AU222" s="173">
        <f t="shared" si="1253"/>
        <v>0</v>
      </c>
      <c r="AV222" s="173">
        <f t="shared" si="1253"/>
        <v>0</v>
      </c>
      <c r="AW222" s="159" t="str">
        <f t="shared" si="1253"/>
        <v>CN</v>
      </c>
      <c r="AX222" s="104">
        <f t="shared" si="1254"/>
        <v>1.8030430079999999</v>
      </c>
      <c r="AY222" s="104">
        <f t="shared" si="1254"/>
        <v>1.7798676479999995</v>
      </c>
      <c r="AZ222" s="104">
        <f t="shared" si="1254"/>
        <v>1.724246784</v>
      </c>
      <c r="BA222" s="104">
        <f t="shared" si="1254"/>
        <v>3.027860784</v>
      </c>
      <c r="BB222" s="104">
        <f t="shared" si="1254"/>
        <v>1.7288818559999999</v>
      </c>
      <c r="BC222" s="104">
        <f t="shared" si="1254"/>
        <v>1.7149766399999999</v>
      </c>
      <c r="BD222" s="104">
        <f t="shared" si="1254"/>
        <v>5.8488130282839839</v>
      </c>
      <c r="BE222" s="104">
        <f t="shared" si="1254"/>
        <v>6.3023659900976732</v>
      </c>
      <c r="BF222" s="104">
        <f t="shared" si="1254"/>
        <v>3.5133845760000009</v>
      </c>
      <c r="BG222" s="104">
        <f t="shared" si="1254"/>
        <v>3.467033856</v>
      </c>
      <c r="BH222" s="104">
        <f t="shared" si="1254"/>
        <v>3.3604271999999997</v>
      </c>
      <c r="BI222" s="104">
        <f t="shared" si="1254"/>
        <v>5.8310171399999993</v>
      </c>
      <c r="BJ222" s="104">
        <f t="shared" si="1254"/>
        <v>3.3696973440000004</v>
      </c>
      <c r="BK222" s="104">
        <f t="shared" si="1254"/>
        <v>3.3372518399999995</v>
      </c>
      <c r="BL222" s="104">
        <f t="shared" si="1254"/>
        <v>11.247920672143366</v>
      </c>
      <c r="BM222" s="122">
        <f t="shared" si="1254"/>
        <v>9.5475722870362496</v>
      </c>
      <c r="BO222" s="189">
        <f t="shared" si="1255"/>
        <v>0.43</v>
      </c>
      <c r="BP222" s="173">
        <f t="shared" si="1255"/>
        <v>0</v>
      </c>
      <c r="BQ222" s="173">
        <f t="shared" si="1255"/>
        <v>0</v>
      </c>
      <c r="BR222" s="159" t="str">
        <f t="shared" si="1255"/>
        <v>CN</v>
      </c>
      <c r="BS222" s="104">
        <f t="shared" si="1256"/>
        <v>0.14313681720000002</v>
      </c>
      <c r="BT222" s="104">
        <f t="shared" si="1256"/>
        <v>0.17239570920000002</v>
      </c>
      <c r="BU222" s="104">
        <f t="shared" si="1256"/>
        <v>0.1285363404</v>
      </c>
      <c r="BV222" s="104">
        <f t="shared" si="1256"/>
        <v>0.2220706449</v>
      </c>
      <c r="BW222" s="104">
        <f t="shared" si="1256"/>
        <v>0.16251721200000002</v>
      </c>
      <c r="BX222" s="104">
        <f t="shared" si="1256"/>
        <v>0.12697200359999999</v>
      </c>
      <c r="BY222" s="104">
        <f t="shared" si="1256"/>
        <v>0.92043512245251391</v>
      </c>
      <c r="BZ222" s="104">
        <f t="shared" si="1256"/>
        <v>1.2863933913136771</v>
      </c>
      <c r="CA222" s="104">
        <f t="shared" si="1256"/>
        <v>0.27219460319999994</v>
      </c>
      <c r="CB222" s="104">
        <f t="shared" si="1256"/>
        <v>0.32790237480000001</v>
      </c>
      <c r="CC222" s="104">
        <f t="shared" si="1256"/>
        <v>0.24455798639999998</v>
      </c>
      <c r="CD222" s="104">
        <f t="shared" si="1256"/>
        <v>0.37011774150000004</v>
      </c>
      <c r="CE222" s="104">
        <f t="shared" si="1256"/>
        <v>0.30910136399999999</v>
      </c>
      <c r="CF222" s="104">
        <f t="shared" si="1256"/>
        <v>0.24142931280000005</v>
      </c>
      <c r="CG222" s="104">
        <f t="shared" si="1256"/>
        <v>1.2931821464149205</v>
      </c>
      <c r="CH222" s="122">
        <f t="shared" si="1256"/>
        <v>1.6873422458717737</v>
      </c>
      <c r="CJ222" s="224">
        <f t="shared" si="1226"/>
        <v>0.21586482798306408</v>
      </c>
      <c r="CK222" s="225">
        <f t="shared" si="1226"/>
        <v>0.23814798833990888</v>
      </c>
      <c r="CL222" s="225">
        <f t="shared" si="1226"/>
        <v>0.21586482798306408</v>
      </c>
      <c r="CM222" s="181" t="str">
        <f t="shared" si="1226"/>
        <v>CA, US</v>
      </c>
      <c r="CN222" s="128">
        <f t="shared" si="1227"/>
        <v>16.759616241169155</v>
      </c>
      <c r="CO222" s="128">
        <f t="shared" si="1227"/>
        <v>16.282723691754622</v>
      </c>
      <c r="CP222" s="128">
        <f t="shared" si="1227"/>
        <v>15.966610177619714</v>
      </c>
      <c r="CQ222" s="128">
        <f t="shared" si="1227"/>
        <v>20.916621739129997</v>
      </c>
      <c r="CR222" s="128">
        <f t="shared" si="1227"/>
        <v>15.874714130820475</v>
      </c>
      <c r="CS222" s="128">
        <f t="shared" si="1227"/>
        <v>15.771444779191295</v>
      </c>
      <c r="CT222" s="128">
        <f t="shared" si="1227"/>
        <v>19.077234363409701</v>
      </c>
      <c r="CU222" s="128">
        <f t="shared" si="1227"/>
        <v>24.019649408641005</v>
      </c>
      <c r="CV222" s="128">
        <f t="shared" si="1227"/>
        <v>32.024390296379515</v>
      </c>
      <c r="CW222" s="128">
        <f t="shared" si="1227"/>
        <v>31.06873898160115</v>
      </c>
      <c r="CX222" s="128">
        <f t="shared" si="1227"/>
        <v>30.496152086025599</v>
      </c>
      <c r="CY222" s="128">
        <f t="shared" si="1227"/>
        <v>31.335215457285994</v>
      </c>
      <c r="CZ222" s="128">
        <f t="shared" si="1227"/>
        <v>30.292166921183227</v>
      </c>
      <c r="DA222" s="128">
        <f t="shared" si="1227"/>
        <v>30.101674297975485</v>
      </c>
      <c r="DB222" s="128">
        <f t="shared" si="1227"/>
        <v>33.232921164663196</v>
      </c>
      <c r="DC222" s="129">
        <f t="shared" si="1227"/>
        <v>31.011311926202143</v>
      </c>
      <c r="EU222" s="189" t="str">
        <f t="shared" si="1240"/>
        <v>-</v>
      </c>
      <c r="EV222" s="173">
        <f t="shared" si="1240"/>
        <v>0</v>
      </c>
      <c r="EW222" s="173">
        <f t="shared" si="1240"/>
        <v>0</v>
      </c>
      <c r="EX222" s="159" t="str">
        <f>EX214</f>
        <v>CN</v>
      </c>
      <c r="EY222" s="104">
        <f t="shared" ref="EY222:EY225" si="1260">H$34*$W12/1000</f>
        <v>5.4026683342707837</v>
      </c>
      <c r="EZ222" s="104">
        <f t="shared" si="1257"/>
        <v>5.4104807670878872</v>
      </c>
      <c r="FA222" s="104">
        <f t="shared" si="1257"/>
        <v>5.3074563067268405</v>
      </c>
      <c r="FB222" s="104">
        <f t="shared" si="1257"/>
        <v>1.6416941974631831</v>
      </c>
      <c r="FC222" s="104">
        <f t="shared" si="1257"/>
        <v>5.3401737266935871</v>
      </c>
      <c r="FD222" s="104">
        <f t="shared" si="1257"/>
        <v>5.3093931297909736</v>
      </c>
      <c r="FE222" s="104">
        <f t="shared" si="1257"/>
        <v>6.5534598564800417</v>
      </c>
      <c r="FF222" s="104">
        <f t="shared" si="1257"/>
        <v>15.606249996937745</v>
      </c>
      <c r="FG222" s="104">
        <f t="shared" si="1257"/>
        <v>7.3734115677173406</v>
      </c>
      <c r="FH222" s="104">
        <f t="shared" si="1257"/>
        <v>7.3943174825771978</v>
      </c>
      <c r="FI222" s="104">
        <f t="shared" si="1257"/>
        <v>7.2230156607672216</v>
      </c>
      <c r="FJ222" s="104">
        <f t="shared" si="1257"/>
        <v>3.0391970764845606</v>
      </c>
      <c r="FK222" s="104">
        <f t="shared" si="1257"/>
        <v>7.2832158794156765</v>
      </c>
      <c r="FL222" s="104">
        <f t="shared" si="1257"/>
        <v>7.2167963428099773</v>
      </c>
      <c r="FM222" s="104">
        <f t="shared" si="1257"/>
        <v>9.2594591403397182</v>
      </c>
      <c r="FN222" s="122">
        <f t="shared" si="1257"/>
        <v>17.610283766816238</v>
      </c>
      <c r="HF222" s="189" t="str">
        <f t="shared" si="1243"/>
        <v>-</v>
      </c>
      <c r="HG222" s="173">
        <f t="shared" si="1243"/>
        <v>0</v>
      </c>
      <c r="HH222" s="173">
        <f t="shared" si="1243"/>
        <v>0</v>
      </c>
      <c r="HI222" s="159" t="str">
        <f>HI214</f>
        <v>CN</v>
      </c>
      <c r="HJ222" s="104">
        <f t="shared" ref="HJ222:HJ225" si="1261">H$37*$W12/1000</f>
        <v>0.25702118000000002</v>
      </c>
      <c r="HK222" s="104">
        <f t="shared" si="1258"/>
        <v>0.25364144</v>
      </c>
      <c r="HL222" s="104">
        <f t="shared" si="1258"/>
        <v>0.26056185999999998</v>
      </c>
      <c r="HM222" s="104">
        <f t="shared" si="1258"/>
        <v>0.2373865</v>
      </c>
      <c r="HN222" s="104">
        <f t="shared" si="1258"/>
        <v>0.25702118000000002</v>
      </c>
      <c r="HO222" s="104">
        <f t="shared" si="1258"/>
        <v>0.26072279999999998</v>
      </c>
      <c r="HP222" s="104">
        <f t="shared" si="1258"/>
        <v>0.54328978191211597</v>
      </c>
      <c r="HQ222" s="104">
        <f t="shared" si="1258"/>
        <v>0.53431718182617605</v>
      </c>
      <c r="HR222" s="104">
        <f t="shared" si="1258"/>
        <v>0.42037527999999991</v>
      </c>
      <c r="HS222" s="104">
        <f t="shared" si="1258"/>
        <v>0.42021433999999991</v>
      </c>
      <c r="HT222" s="104">
        <f t="shared" si="1258"/>
        <v>0.4272957</v>
      </c>
      <c r="HU222" s="104">
        <f t="shared" si="1258"/>
        <v>0.2373865</v>
      </c>
      <c r="HV222" s="104">
        <f t="shared" si="1258"/>
        <v>0.42037527999999991</v>
      </c>
      <c r="HW222" s="104">
        <f t="shared" si="1258"/>
        <v>0.4272957</v>
      </c>
      <c r="HX222" s="104">
        <f t="shared" si="1258"/>
        <v>0.65776804652412457</v>
      </c>
      <c r="HY222" s="122">
        <f t="shared" si="1258"/>
        <v>0.62611278035075324</v>
      </c>
      <c r="IA222" s="189" t="str">
        <f t="shared" si="1246"/>
        <v>-</v>
      </c>
      <c r="IB222" s="173">
        <f t="shared" si="1246"/>
        <v>0</v>
      </c>
      <c r="IC222" s="173">
        <f t="shared" si="1246"/>
        <v>0</v>
      </c>
      <c r="ID222" s="159" t="str">
        <f>ID214</f>
        <v>CN</v>
      </c>
      <c r="IE222" s="104">
        <f t="shared" ref="IE222:IE225" si="1262">H$38*$W12/1000</f>
        <v>0.17928716</v>
      </c>
      <c r="IF222" s="104">
        <f t="shared" si="1259"/>
        <v>0.18057467999999999</v>
      </c>
      <c r="IG222" s="104">
        <f t="shared" si="1259"/>
        <v>0.17429801999999997</v>
      </c>
      <c r="IH222" s="104">
        <f t="shared" si="1259"/>
        <v>0</v>
      </c>
      <c r="II222" s="104">
        <f t="shared" si="1259"/>
        <v>0.17735588000000002</v>
      </c>
      <c r="IJ222" s="104">
        <f t="shared" si="1259"/>
        <v>0.17284955999999999</v>
      </c>
      <c r="IK222" s="104">
        <f t="shared" si="1259"/>
        <v>0.22998325999999999</v>
      </c>
      <c r="IL222" s="104">
        <f t="shared" si="1259"/>
        <v>0.25704428136870616</v>
      </c>
      <c r="IM222" s="104">
        <f t="shared" si="1259"/>
        <v>0.29806087999999997</v>
      </c>
      <c r="IN222" s="104">
        <f t="shared" si="1259"/>
        <v>0.30144061999999999</v>
      </c>
      <c r="IO222" s="104">
        <f t="shared" si="1259"/>
        <v>0.28776071999999997</v>
      </c>
      <c r="IP222" s="104">
        <f t="shared" si="1259"/>
        <v>0</v>
      </c>
      <c r="IQ222" s="104">
        <f t="shared" si="1259"/>
        <v>0.29484208000000001</v>
      </c>
      <c r="IR222" s="104">
        <f t="shared" si="1259"/>
        <v>0.2848638</v>
      </c>
      <c r="IS222" s="104">
        <f t="shared" si="1259"/>
        <v>0.40154529999999999</v>
      </c>
      <c r="IT222" s="104">
        <f t="shared" si="1259"/>
        <v>0.39523012862369061</v>
      </c>
    </row>
    <row r="223" spans="4:254" x14ac:dyDescent="0.2">
      <c r="D223" s="189">
        <f t="shared" si="1249"/>
        <v>0.33</v>
      </c>
      <c r="E223" s="173">
        <f t="shared" si="1249"/>
        <v>0</v>
      </c>
      <c r="F223" s="173">
        <f t="shared" si="1249"/>
        <v>0.56896551724137934</v>
      </c>
      <c r="G223" s="159" t="str">
        <f t="shared" si="1249"/>
        <v>JP</v>
      </c>
      <c r="H223" s="104">
        <f t="shared" si="1250"/>
        <v>7.9320836899199998</v>
      </c>
      <c r="I223" s="104">
        <f t="shared" si="1250"/>
        <v>7.3106441366399988</v>
      </c>
      <c r="J223" s="104">
        <f t="shared" si="1250"/>
        <v>7.2782256705600004</v>
      </c>
      <c r="K223" s="104">
        <f t="shared" si="1250"/>
        <v>10.79931243261</v>
      </c>
      <c r="L223" s="104">
        <f t="shared" si="1250"/>
        <v>7.0400022825599997</v>
      </c>
      <c r="M223" s="104">
        <f t="shared" si="1250"/>
        <v>7.10750438112</v>
      </c>
      <c r="N223" s="104">
        <f t="shared" si="1250"/>
        <v>5.6812911694796711</v>
      </c>
      <c r="O223" s="104">
        <f t="shared" si="1250"/>
        <v>4.978896803880164</v>
      </c>
      <c r="P223" s="104">
        <f t="shared" si="1250"/>
        <v>15.56038862352</v>
      </c>
      <c r="Q223" s="104">
        <f t="shared" si="1250"/>
        <v>14.336154094079996</v>
      </c>
      <c r="R223" s="104">
        <f t="shared" si="1250"/>
        <v>14.279552139840003</v>
      </c>
      <c r="S223" s="104">
        <f t="shared" si="1250"/>
        <v>21.034147047549997</v>
      </c>
      <c r="T223" s="104">
        <f t="shared" si="1250"/>
        <v>13.806682094399996</v>
      </c>
      <c r="U223" s="104">
        <f t="shared" si="1250"/>
        <v>13.942559230080001</v>
      </c>
      <c r="V223" s="104">
        <f t="shared" si="1250"/>
        <v>10.48964220233397</v>
      </c>
      <c r="W223" s="122">
        <f t="shared" si="1250"/>
        <v>6.3284176829861432</v>
      </c>
      <c r="Y223" s="189">
        <f t="shared" si="1251"/>
        <v>0.19</v>
      </c>
      <c r="Z223" s="173">
        <f t="shared" si="1251"/>
        <v>0</v>
      </c>
      <c r="AA223" s="173">
        <f t="shared" si="1251"/>
        <v>0.54285714285714282</v>
      </c>
      <c r="AB223" s="159" t="str">
        <f t="shared" si="1251"/>
        <v>JP</v>
      </c>
      <c r="AC223" s="104">
        <f t="shared" si="1252"/>
        <v>5.5346004230399997</v>
      </c>
      <c r="AD223" s="104">
        <f t="shared" si="1252"/>
        <v>5.6638262303999998</v>
      </c>
      <c r="AE223" s="104">
        <f t="shared" si="1252"/>
        <v>5.5255774828799993</v>
      </c>
      <c r="AF223" s="104">
        <f t="shared" si="1252"/>
        <v>6.5792761257600008</v>
      </c>
      <c r="AG223" s="104">
        <f t="shared" si="1252"/>
        <v>5.6117434713599996</v>
      </c>
      <c r="AH223" s="104">
        <f t="shared" si="1252"/>
        <v>5.5175124575999996</v>
      </c>
      <c r="AI223" s="104">
        <f t="shared" si="1252"/>
        <v>4.405181415404126</v>
      </c>
      <c r="AJ223" s="104">
        <f t="shared" si="1252"/>
        <v>8.5314035935841854</v>
      </c>
      <c r="AK223" s="104">
        <f t="shared" si="1252"/>
        <v>10.623924929279999</v>
      </c>
      <c r="AL223" s="104">
        <f t="shared" si="1252"/>
        <v>10.877726021759997</v>
      </c>
      <c r="AM223" s="104">
        <f t="shared" si="1252"/>
        <v>10.613727770879999</v>
      </c>
      <c r="AN223" s="104">
        <f t="shared" si="1252"/>
        <v>3.4953036751359998</v>
      </c>
      <c r="AO223" s="104">
        <f t="shared" si="1252"/>
        <v>10.781053870079999</v>
      </c>
      <c r="AP223" s="104">
        <f t="shared" si="1252"/>
        <v>10.596438952320002</v>
      </c>
      <c r="AQ223" s="104">
        <f t="shared" si="1252"/>
        <v>6.817180260581531</v>
      </c>
      <c r="AR223" s="122">
        <f t="shared" si="1252"/>
        <v>9.8500429035310599</v>
      </c>
      <c r="AT223" s="189">
        <f t="shared" si="1253"/>
        <v>0.12</v>
      </c>
      <c r="AU223" s="173">
        <f t="shared" si="1253"/>
        <v>0</v>
      </c>
      <c r="AV223" s="173">
        <f t="shared" si="1253"/>
        <v>0.34285714285714286</v>
      </c>
      <c r="AW223" s="159" t="str">
        <f t="shared" si="1253"/>
        <v>JP</v>
      </c>
      <c r="AX223" s="104">
        <f t="shared" si="1254"/>
        <v>1.8030430079999999</v>
      </c>
      <c r="AY223" s="104">
        <f t="shared" si="1254"/>
        <v>1.7798676479999995</v>
      </c>
      <c r="AZ223" s="104">
        <f t="shared" si="1254"/>
        <v>1.724246784</v>
      </c>
      <c r="BA223" s="104">
        <f t="shared" si="1254"/>
        <v>3.027860784</v>
      </c>
      <c r="BB223" s="104">
        <f t="shared" si="1254"/>
        <v>1.7288818559999999</v>
      </c>
      <c r="BC223" s="104">
        <f t="shared" si="1254"/>
        <v>1.7149766399999999</v>
      </c>
      <c r="BD223" s="104">
        <f t="shared" si="1254"/>
        <v>5.8488130282839839</v>
      </c>
      <c r="BE223" s="104">
        <f t="shared" si="1254"/>
        <v>6.3023659900976732</v>
      </c>
      <c r="BF223" s="104">
        <f t="shared" si="1254"/>
        <v>3.5133845760000009</v>
      </c>
      <c r="BG223" s="104">
        <f t="shared" si="1254"/>
        <v>3.467033856</v>
      </c>
      <c r="BH223" s="104">
        <f t="shared" si="1254"/>
        <v>3.3604271999999997</v>
      </c>
      <c r="BI223" s="104">
        <f t="shared" si="1254"/>
        <v>5.8310171399999993</v>
      </c>
      <c r="BJ223" s="104">
        <f t="shared" si="1254"/>
        <v>3.3696973440000004</v>
      </c>
      <c r="BK223" s="104">
        <f t="shared" si="1254"/>
        <v>3.3372518399999995</v>
      </c>
      <c r="BL223" s="104">
        <f t="shared" si="1254"/>
        <v>11.247920672143366</v>
      </c>
      <c r="BM223" s="122">
        <f t="shared" si="1254"/>
        <v>9.5475722870362496</v>
      </c>
      <c r="BO223" s="189">
        <f t="shared" si="1255"/>
        <v>0.21</v>
      </c>
      <c r="BP223" s="173">
        <f t="shared" si="1255"/>
        <v>0</v>
      </c>
      <c r="BQ223" s="173">
        <f t="shared" si="1255"/>
        <v>0.36842105263157887</v>
      </c>
      <c r="BR223" s="159" t="str">
        <f t="shared" si="1255"/>
        <v>JP</v>
      </c>
      <c r="BS223" s="104">
        <f t="shared" si="1256"/>
        <v>0.14313681720000002</v>
      </c>
      <c r="BT223" s="104">
        <f t="shared" si="1256"/>
        <v>0.17239570920000002</v>
      </c>
      <c r="BU223" s="104">
        <f t="shared" si="1256"/>
        <v>0.1285363404</v>
      </c>
      <c r="BV223" s="104">
        <f t="shared" si="1256"/>
        <v>0.2220706449</v>
      </c>
      <c r="BW223" s="104">
        <f t="shared" si="1256"/>
        <v>0.16251721200000002</v>
      </c>
      <c r="BX223" s="104">
        <f t="shared" si="1256"/>
        <v>0.12697200359999999</v>
      </c>
      <c r="BY223" s="104">
        <f t="shared" si="1256"/>
        <v>0.92043512245251391</v>
      </c>
      <c r="BZ223" s="104">
        <f t="shared" si="1256"/>
        <v>1.2863933913136771</v>
      </c>
      <c r="CA223" s="104">
        <f t="shared" si="1256"/>
        <v>0.27219460319999994</v>
      </c>
      <c r="CB223" s="104">
        <f t="shared" si="1256"/>
        <v>0.32790237480000001</v>
      </c>
      <c r="CC223" s="104">
        <f t="shared" si="1256"/>
        <v>0.24455798639999998</v>
      </c>
      <c r="CD223" s="104">
        <f t="shared" si="1256"/>
        <v>0.37011774150000004</v>
      </c>
      <c r="CE223" s="104">
        <f t="shared" si="1256"/>
        <v>0.30910136399999999</v>
      </c>
      <c r="CF223" s="104">
        <f t="shared" si="1256"/>
        <v>0.24142931280000005</v>
      </c>
      <c r="CG223" s="104">
        <f t="shared" si="1256"/>
        <v>1.2931821464149205</v>
      </c>
      <c r="CH223" s="122">
        <f t="shared" si="1256"/>
        <v>1.6873422458717737</v>
      </c>
      <c r="CJ223" s="204"/>
      <c r="CK223" s="209"/>
      <c r="CL223" s="209"/>
      <c r="CM223" s="221"/>
      <c r="CN223" s="161" t="str">
        <f>CN145</f>
        <v>NV, US</v>
      </c>
      <c r="CO223" s="161"/>
      <c r="CP223" s="161"/>
      <c r="CQ223" s="161"/>
      <c r="CR223" s="161"/>
      <c r="CS223" s="161"/>
      <c r="CT223" s="161"/>
      <c r="CU223" s="161"/>
      <c r="CV223" s="161"/>
      <c r="CW223" s="161"/>
      <c r="CX223" s="161"/>
      <c r="CY223" s="161"/>
      <c r="CZ223" s="161"/>
      <c r="DA223" s="161"/>
      <c r="DB223" s="161"/>
      <c r="DC223" s="162"/>
      <c r="EU223" s="189" t="str">
        <f t="shared" si="1240"/>
        <v>-</v>
      </c>
      <c r="EV223" s="173">
        <f t="shared" si="1240"/>
        <v>0</v>
      </c>
      <c r="EW223" s="173">
        <f t="shared" si="1240"/>
        <v>0</v>
      </c>
      <c r="EX223" s="159" t="str">
        <f>EX215</f>
        <v>JP</v>
      </c>
      <c r="EY223" s="104">
        <f t="shared" si="1260"/>
        <v>5.4026683342707837</v>
      </c>
      <c r="EZ223" s="104">
        <f t="shared" si="1257"/>
        <v>5.4104807670878872</v>
      </c>
      <c r="FA223" s="104">
        <f t="shared" si="1257"/>
        <v>5.3074563067268405</v>
      </c>
      <c r="FB223" s="104">
        <f t="shared" si="1257"/>
        <v>1.6416941974631831</v>
      </c>
      <c r="FC223" s="104">
        <f t="shared" si="1257"/>
        <v>5.3401737266935871</v>
      </c>
      <c r="FD223" s="104">
        <f t="shared" si="1257"/>
        <v>5.3093931297909736</v>
      </c>
      <c r="FE223" s="104">
        <f t="shared" si="1257"/>
        <v>6.5534598564800417</v>
      </c>
      <c r="FF223" s="104">
        <f t="shared" si="1257"/>
        <v>15.606249996937745</v>
      </c>
      <c r="FG223" s="104">
        <f t="shared" si="1257"/>
        <v>7.3734115677173406</v>
      </c>
      <c r="FH223" s="104">
        <f t="shared" si="1257"/>
        <v>7.3943174825771978</v>
      </c>
      <c r="FI223" s="104">
        <f t="shared" si="1257"/>
        <v>7.2230156607672216</v>
      </c>
      <c r="FJ223" s="104">
        <f t="shared" si="1257"/>
        <v>3.0391970764845606</v>
      </c>
      <c r="FK223" s="104">
        <f t="shared" si="1257"/>
        <v>7.2832158794156765</v>
      </c>
      <c r="FL223" s="104">
        <f t="shared" si="1257"/>
        <v>7.2167963428099773</v>
      </c>
      <c r="FM223" s="104">
        <f t="shared" si="1257"/>
        <v>9.2594591403397182</v>
      </c>
      <c r="FN223" s="122">
        <f t="shared" si="1257"/>
        <v>17.610283766816238</v>
      </c>
      <c r="HF223" s="189" t="str">
        <f t="shared" si="1243"/>
        <v>-</v>
      </c>
      <c r="HG223" s="173">
        <f t="shared" si="1243"/>
        <v>0</v>
      </c>
      <c r="HH223" s="173">
        <f t="shared" si="1243"/>
        <v>0</v>
      </c>
      <c r="HI223" s="159" t="str">
        <f>HI215</f>
        <v>JP</v>
      </c>
      <c r="HJ223" s="104">
        <f t="shared" si="1261"/>
        <v>0.25702118000000002</v>
      </c>
      <c r="HK223" s="104">
        <f t="shared" si="1258"/>
        <v>0.25364144</v>
      </c>
      <c r="HL223" s="104">
        <f t="shared" si="1258"/>
        <v>0.26056185999999998</v>
      </c>
      <c r="HM223" s="104">
        <f t="shared" si="1258"/>
        <v>0.2373865</v>
      </c>
      <c r="HN223" s="104">
        <f t="shared" si="1258"/>
        <v>0.25702118000000002</v>
      </c>
      <c r="HO223" s="104">
        <f t="shared" si="1258"/>
        <v>0.26072279999999998</v>
      </c>
      <c r="HP223" s="104">
        <f t="shared" si="1258"/>
        <v>0.54328978191211597</v>
      </c>
      <c r="HQ223" s="104">
        <f t="shared" si="1258"/>
        <v>0.53431718182617605</v>
      </c>
      <c r="HR223" s="104">
        <f t="shared" si="1258"/>
        <v>0.42037527999999991</v>
      </c>
      <c r="HS223" s="104">
        <f t="shared" si="1258"/>
        <v>0.42021433999999991</v>
      </c>
      <c r="HT223" s="104">
        <f t="shared" si="1258"/>
        <v>0.4272957</v>
      </c>
      <c r="HU223" s="104">
        <f t="shared" si="1258"/>
        <v>0.2373865</v>
      </c>
      <c r="HV223" s="104">
        <f t="shared" si="1258"/>
        <v>0.42037527999999991</v>
      </c>
      <c r="HW223" s="104">
        <f t="shared" si="1258"/>
        <v>0.4272957</v>
      </c>
      <c r="HX223" s="104">
        <f t="shared" si="1258"/>
        <v>0.65776804652412457</v>
      </c>
      <c r="HY223" s="122">
        <f t="shared" si="1258"/>
        <v>0.62611278035075324</v>
      </c>
      <c r="IA223" s="189" t="str">
        <f t="shared" si="1246"/>
        <v>-</v>
      </c>
      <c r="IB223" s="173">
        <f t="shared" si="1246"/>
        <v>0</v>
      </c>
      <c r="IC223" s="173">
        <f t="shared" si="1246"/>
        <v>0</v>
      </c>
      <c r="ID223" s="159" t="str">
        <f>ID215</f>
        <v>JP</v>
      </c>
      <c r="IE223" s="104">
        <f t="shared" si="1262"/>
        <v>0.17928716</v>
      </c>
      <c r="IF223" s="104">
        <f t="shared" si="1259"/>
        <v>0.18057467999999999</v>
      </c>
      <c r="IG223" s="104">
        <f t="shared" si="1259"/>
        <v>0.17429801999999997</v>
      </c>
      <c r="IH223" s="104">
        <f t="shared" si="1259"/>
        <v>0</v>
      </c>
      <c r="II223" s="104">
        <f t="shared" si="1259"/>
        <v>0.17735588000000002</v>
      </c>
      <c r="IJ223" s="104">
        <f t="shared" si="1259"/>
        <v>0.17284955999999999</v>
      </c>
      <c r="IK223" s="104">
        <f t="shared" si="1259"/>
        <v>0.22998325999999999</v>
      </c>
      <c r="IL223" s="104">
        <f t="shared" si="1259"/>
        <v>0.25704428136870616</v>
      </c>
      <c r="IM223" s="104">
        <f t="shared" si="1259"/>
        <v>0.29806087999999997</v>
      </c>
      <c r="IN223" s="104">
        <f t="shared" si="1259"/>
        <v>0.30144061999999999</v>
      </c>
      <c r="IO223" s="104">
        <f t="shared" si="1259"/>
        <v>0.28776071999999997</v>
      </c>
      <c r="IP223" s="104">
        <f t="shared" si="1259"/>
        <v>0</v>
      </c>
      <c r="IQ223" s="104">
        <f t="shared" si="1259"/>
        <v>0.29484208000000001</v>
      </c>
      <c r="IR223" s="104">
        <f t="shared" si="1259"/>
        <v>0.2848638</v>
      </c>
      <c r="IS223" s="104">
        <f t="shared" si="1259"/>
        <v>0.40154529999999999</v>
      </c>
      <c r="IT223" s="104">
        <f t="shared" si="1259"/>
        <v>0.39523012862369061</v>
      </c>
    </row>
    <row r="224" spans="4:254" x14ac:dyDescent="0.2">
      <c r="D224" s="189">
        <f t="shared" si="1249"/>
        <v>0.15</v>
      </c>
      <c r="E224" s="173">
        <f t="shared" si="1249"/>
        <v>0</v>
      </c>
      <c r="F224" s="173">
        <f t="shared" si="1249"/>
        <v>0.25862068965517243</v>
      </c>
      <c r="G224" s="159" t="str">
        <f t="shared" si="1249"/>
        <v>KR</v>
      </c>
      <c r="H224" s="104">
        <f t="shared" si="1250"/>
        <v>7.9320836899199998</v>
      </c>
      <c r="I224" s="104">
        <f t="shared" si="1250"/>
        <v>7.3106441366399988</v>
      </c>
      <c r="J224" s="104">
        <f t="shared" si="1250"/>
        <v>7.2782256705600004</v>
      </c>
      <c r="K224" s="104">
        <f t="shared" si="1250"/>
        <v>10.79931243261</v>
      </c>
      <c r="L224" s="104">
        <f t="shared" si="1250"/>
        <v>7.0400022825599997</v>
      </c>
      <c r="M224" s="104">
        <f t="shared" si="1250"/>
        <v>7.10750438112</v>
      </c>
      <c r="N224" s="104">
        <f t="shared" si="1250"/>
        <v>5.6812911694796711</v>
      </c>
      <c r="O224" s="104">
        <f t="shared" si="1250"/>
        <v>4.978896803880164</v>
      </c>
      <c r="P224" s="104">
        <f t="shared" si="1250"/>
        <v>15.56038862352</v>
      </c>
      <c r="Q224" s="104">
        <f t="shared" si="1250"/>
        <v>14.336154094079996</v>
      </c>
      <c r="R224" s="104">
        <f t="shared" si="1250"/>
        <v>14.279552139840003</v>
      </c>
      <c r="S224" s="104">
        <f t="shared" si="1250"/>
        <v>21.034147047549997</v>
      </c>
      <c r="T224" s="104">
        <f t="shared" si="1250"/>
        <v>13.806682094399996</v>
      </c>
      <c r="U224" s="104">
        <f t="shared" si="1250"/>
        <v>13.942559230080001</v>
      </c>
      <c r="V224" s="104">
        <f t="shared" si="1250"/>
        <v>10.48964220233397</v>
      </c>
      <c r="W224" s="122">
        <f t="shared" si="1250"/>
        <v>6.3284176829861432</v>
      </c>
      <c r="Y224" s="189">
        <f t="shared" si="1251"/>
        <v>0.06</v>
      </c>
      <c r="Z224" s="173">
        <f t="shared" si="1251"/>
        <v>0</v>
      </c>
      <c r="AA224" s="173">
        <f t="shared" si="1251"/>
        <v>0.1714285714285714</v>
      </c>
      <c r="AB224" s="159" t="str">
        <f t="shared" si="1251"/>
        <v>KR</v>
      </c>
      <c r="AC224" s="104">
        <f t="shared" si="1252"/>
        <v>5.5346004230399997</v>
      </c>
      <c r="AD224" s="104">
        <f t="shared" si="1252"/>
        <v>5.6638262303999998</v>
      </c>
      <c r="AE224" s="104">
        <f t="shared" si="1252"/>
        <v>5.5255774828799993</v>
      </c>
      <c r="AF224" s="104">
        <f t="shared" si="1252"/>
        <v>6.5792761257600008</v>
      </c>
      <c r="AG224" s="104">
        <f t="shared" si="1252"/>
        <v>5.6117434713599996</v>
      </c>
      <c r="AH224" s="104">
        <f t="shared" si="1252"/>
        <v>5.5175124575999996</v>
      </c>
      <c r="AI224" s="104">
        <f t="shared" si="1252"/>
        <v>4.405181415404126</v>
      </c>
      <c r="AJ224" s="104">
        <f t="shared" si="1252"/>
        <v>8.5314035935841854</v>
      </c>
      <c r="AK224" s="104">
        <f t="shared" si="1252"/>
        <v>10.623924929279999</v>
      </c>
      <c r="AL224" s="104">
        <f t="shared" si="1252"/>
        <v>10.877726021759997</v>
      </c>
      <c r="AM224" s="104">
        <f t="shared" si="1252"/>
        <v>10.613727770879999</v>
      </c>
      <c r="AN224" s="104">
        <f t="shared" si="1252"/>
        <v>3.4953036751359998</v>
      </c>
      <c r="AO224" s="104">
        <f t="shared" si="1252"/>
        <v>10.781053870079999</v>
      </c>
      <c r="AP224" s="104">
        <f t="shared" si="1252"/>
        <v>10.596438952320002</v>
      </c>
      <c r="AQ224" s="104">
        <f t="shared" si="1252"/>
        <v>6.817180260581531</v>
      </c>
      <c r="AR224" s="122">
        <f t="shared" si="1252"/>
        <v>9.8500429035310599</v>
      </c>
      <c r="AT224" s="189">
        <f t="shared" si="1253"/>
        <v>0.04</v>
      </c>
      <c r="AU224" s="173">
        <f t="shared" si="1253"/>
        <v>0</v>
      </c>
      <c r="AV224" s="173">
        <f t="shared" si="1253"/>
        <v>0.1142857142857143</v>
      </c>
      <c r="AW224" s="159" t="str">
        <f t="shared" si="1253"/>
        <v>KR</v>
      </c>
      <c r="AX224" s="104">
        <f t="shared" si="1254"/>
        <v>1.8030430079999999</v>
      </c>
      <c r="AY224" s="104">
        <f t="shared" si="1254"/>
        <v>1.7798676479999995</v>
      </c>
      <c r="AZ224" s="104">
        <f t="shared" si="1254"/>
        <v>1.724246784</v>
      </c>
      <c r="BA224" s="104">
        <f t="shared" si="1254"/>
        <v>3.027860784</v>
      </c>
      <c r="BB224" s="104">
        <f t="shared" si="1254"/>
        <v>1.7288818559999999</v>
      </c>
      <c r="BC224" s="104">
        <f t="shared" si="1254"/>
        <v>1.7149766399999999</v>
      </c>
      <c r="BD224" s="104">
        <f t="shared" si="1254"/>
        <v>5.8488130282839839</v>
      </c>
      <c r="BE224" s="104">
        <f t="shared" si="1254"/>
        <v>6.3023659900976732</v>
      </c>
      <c r="BF224" s="104">
        <f t="shared" si="1254"/>
        <v>3.5133845760000009</v>
      </c>
      <c r="BG224" s="104">
        <f t="shared" si="1254"/>
        <v>3.467033856</v>
      </c>
      <c r="BH224" s="104">
        <f t="shared" si="1254"/>
        <v>3.3604271999999997</v>
      </c>
      <c r="BI224" s="104">
        <f t="shared" si="1254"/>
        <v>5.8310171399999993</v>
      </c>
      <c r="BJ224" s="104">
        <f t="shared" si="1254"/>
        <v>3.3696973440000004</v>
      </c>
      <c r="BK224" s="104">
        <f t="shared" si="1254"/>
        <v>3.3372518399999995</v>
      </c>
      <c r="BL224" s="104">
        <f t="shared" si="1254"/>
        <v>11.247920672143366</v>
      </c>
      <c r="BM224" s="122">
        <f t="shared" si="1254"/>
        <v>9.5475722870362496</v>
      </c>
      <c r="BO224" s="189">
        <f t="shared" si="1255"/>
        <v>0.28000000000000003</v>
      </c>
      <c r="BP224" s="173">
        <f t="shared" si="1255"/>
        <v>0</v>
      </c>
      <c r="BQ224" s="173">
        <f t="shared" si="1255"/>
        <v>0.49122807017543857</v>
      </c>
      <c r="BR224" s="159" t="str">
        <f t="shared" si="1255"/>
        <v>KR</v>
      </c>
      <c r="BS224" s="104">
        <f t="shared" si="1256"/>
        <v>0.14313681720000002</v>
      </c>
      <c r="BT224" s="104">
        <f t="shared" si="1256"/>
        <v>0.17239570920000002</v>
      </c>
      <c r="BU224" s="104">
        <f t="shared" si="1256"/>
        <v>0.1285363404</v>
      </c>
      <c r="BV224" s="104">
        <f t="shared" si="1256"/>
        <v>0.2220706449</v>
      </c>
      <c r="BW224" s="104">
        <f t="shared" si="1256"/>
        <v>0.16251721200000002</v>
      </c>
      <c r="BX224" s="104">
        <f t="shared" si="1256"/>
        <v>0.12697200359999999</v>
      </c>
      <c r="BY224" s="104">
        <f t="shared" si="1256"/>
        <v>0.92043512245251391</v>
      </c>
      <c r="BZ224" s="104">
        <f t="shared" si="1256"/>
        <v>1.2863933913136771</v>
      </c>
      <c r="CA224" s="104">
        <f t="shared" si="1256"/>
        <v>0.27219460319999994</v>
      </c>
      <c r="CB224" s="104">
        <f t="shared" si="1256"/>
        <v>0.32790237480000001</v>
      </c>
      <c r="CC224" s="104">
        <f t="shared" si="1256"/>
        <v>0.24455798639999998</v>
      </c>
      <c r="CD224" s="104">
        <f t="shared" si="1256"/>
        <v>0.37011774150000004</v>
      </c>
      <c r="CE224" s="104">
        <f t="shared" si="1256"/>
        <v>0.30910136399999999</v>
      </c>
      <c r="CF224" s="104">
        <f t="shared" si="1256"/>
        <v>0.24142931280000005</v>
      </c>
      <c r="CG224" s="104">
        <f t="shared" si="1256"/>
        <v>1.2931821464149205</v>
      </c>
      <c r="CH224" s="122">
        <f t="shared" si="1256"/>
        <v>1.6873422458717737</v>
      </c>
      <c r="CJ224" s="120"/>
      <c r="CM224" s="179" t="str">
        <f>CM213</f>
        <v>Road (km)</v>
      </c>
      <c r="CN224" s="170" t="str">
        <f>CN146</f>
        <v>BEV-100 PC</v>
      </c>
      <c r="CO224" s="170"/>
      <c r="CP224" s="170"/>
      <c r="CQ224" s="170"/>
      <c r="CR224" s="170"/>
      <c r="CS224" s="170"/>
      <c r="CT224" s="170"/>
      <c r="CU224" s="170"/>
      <c r="CV224" s="170" t="str">
        <f>CV146</f>
        <v>BEV-200 PC</v>
      </c>
      <c r="CW224" s="170"/>
      <c r="CX224" s="170"/>
      <c r="CY224" s="170"/>
      <c r="CZ224" s="170"/>
      <c r="DA224" s="170"/>
      <c r="DB224" s="170"/>
      <c r="DC224" s="171"/>
      <c r="EU224" s="189" t="str">
        <f t="shared" si="1240"/>
        <v>-</v>
      </c>
      <c r="EV224" s="173">
        <f t="shared" si="1240"/>
        <v>0</v>
      </c>
      <c r="EW224" s="173">
        <f t="shared" si="1240"/>
        <v>1.4753449048443543E-2</v>
      </c>
      <c r="EX224" s="159" t="str">
        <f>EX216</f>
        <v>KR</v>
      </c>
      <c r="EY224" s="104">
        <f t="shared" si="1260"/>
        <v>5.4026683342707837</v>
      </c>
      <c r="EZ224" s="104">
        <f t="shared" si="1257"/>
        <v>5.4104807670878872</v>
      </c>
      <c r="FA224" s="104">
        <f t="shared" si="1257"/>
        <v>5.3074563067268405</v>
      </c>
      <c r="FB224" s="104">
        <f t="shared" si="1257"/>
        <v>1.6416941974631831</v>
      </c>
      <c r="FC224" s="104">
        <f t="shared" si="1257"/>
        <v>5.3401737266935871</v>
      </c>
      <c r="FD224" s="104">
        <f t="shared" si="1257"/>
        <v>5.3093931297909736</v>
      </c>
      <c r="FE224" s="104">
        <f t="shared" si="1257"/>
        <v>6.5534598564800417</v>
      </c>
      <c r="FF224" s="104">
        <f t="shared" si="1257"/>
        <v>15.606249996937745</v>
      </c>
      <c r="FG224" s="104">
        <f t="shared" si="1257"/>
        <v>7.3734115677173406</v>
      </c>
      <c r="FH224" s="104">
        <f t="shared" si="1257"/>
        <v>7.3943174825771978</v>
      </c>
      <c r="FI224" s="104">
        <f t="shared" si="1257"/>
        <v>7.2230156607672216</v>
      </c>
      <c r="FJ224" s="104">
        <f t="shared" si="1257"/>
        <v>3.0391970764845606</v>
      </c>
      <c r="FK224" s="104">
        <f t="shared" si="1257"/>
        <v>7.2832158794156765</v>
      </c>
      <c r="FL224" s="104">
        <f t="shared" si="1257"/>
        <v>7.2167963428099773</v>
      </c>
      <c r="FM224" s="104">
        <f t="shared" si="1257"/>
        <v>9.2594591403397182</v>
      </c>
      <c r="FN224" s="122">
        <f t="shared" si="1257"/>
        <v>17.610283766816238</v>
      </c>
      <c r="HF224" s="189" t="str">
        <f t="shared" si="1243"/>
        <v>-</v>
      </c>
      <c r="HG224" s="173">
        <f t="shared" si="1243"/>
        <v>0</v>
      </c>
      <c r="HH224" s="173">
        <f t="shared" si="1243"/>
        <v>1.4753449048443543E-2</v>
      </c>
      <c r="HI224" s="159" t="str">
        <f>HI216</f>
        <v>KR</v>
      </c>
      <c r="HJ224" s="104">
        <f t="shared" si="1261"/>
        <v>0.25702118000000002</v>
      </c>
      <c r="HK224" s="104">
        <f t="shared" si="1258"/>
        <v>0.25364144</v>
      </c>
      <c r="HL224" s="104">
        <f t="shared" si="1258"/>
        <v>0.26056185999999998</v>
      </c>
      <c r="HM224" s="104">
        <f t="shared" si="1258"/>
        <v>0.2373865</v>
      </c>
      <c r="HN224" s="104">
        <f t="shared" si="1258"/>
        <v>0.25702118000000002</v>
      </c>
      <c r="HO224" s="104">
        <f t="shared" si="1258"/>
        <v>0.26072279999999998</v>
      </c>
      <c r="HP224" s="104">
        <f t="shared" si="1258"/>
        <v>0.54328978191211597</v>
      </c>
      <c r="HQ224" s="104">
        <f t="shared" si="1258"/>
        <v>0.53431718182617605</v>
      </c>
      <c r="HR224" s="104">
        <f t="shared" si="1258"/>
        <v>0.42037527999999991</v>
      </c>
      <c r="HS224" s="104">
        <f t="shared" si="1258"/>
        <v>0.42021433999999991</v>
      </c>
      <c r="HT224" s="104">
        <f t="shared" si="1258"/>
        <v>0.4272957</v>
      </c>
      <c r="HU224" s="104">
        <f t="shared" si="1258"/>
        <v>0.2373865</v>
      </c>
      <c r="HV224" s="104">
        <f t="shared" si="1258"/>
        <v>0.42037527999999991</v>
      </c>
      <c r="HW224" s="104">
        <f t="shared" si="1258"/>
        <v>0.4272957</v>
      </c>
      <c r="HX224" s="104">
        <f t="shared" si="1258"/>
        <v>0.65776804652412457</v>
      </c>
      <c r="HY224" s="122">
        <f t="shared" si="1258"/>
        <v>0.62611278035075324</v>
      </c>
      <c r="IA224" s="189" t="str">
        <f t="shared" si="1246"/>
        <v>-</v>
      </c>
      <c r="IB224" s="173">
        <f t="shared" si="1246"/>
        <v>0</v>
      </c>
      <c r="IC224" s="173">
        <f t="shared" si="1246"/>
        <v>1.4753449048443543E-2</v>
      </c>
      <c r="ID224" s="159" t="str">
        <f>ID216</f>
        <v>KR</v>
      </c>
      <c r="IE224" s="104">
        <f t="shared" si="1262"/>
        <v>0.17928716</v>
      </c>
      <c r="IF224" s="104">
        <f t="shared" si="1259"/>
        <v>0.18057467999999999</v>
      </c>
      <c r="IG224" s="104">
        <f t="shared" si="1259"/>
        <v>0.17429801999999997</v>
      </c>
      <c r="IH224" s="104">
        <f t="shared" si="1259"/>
        <v>0</v>
      </c>
      <c r="II224" s="104">
        <f t="shared" si="1259"/>
        <v>0.17735588000000002</v>
      </c>
      <c r="IJ224" s="104">
        <f t="shared" si="1259"/>
        <v>0.17284955999999999</v>
      </c>
      <c r="IK224" s="104">
        <f t="shared" si="1259"/>
        <v>0.22998325999999999</v>
      </c>
      <c r="IL224" s="104">
        <f t="shared" si="1259"/>
        <v>0.25704428136870616</v>
      </c>
      <c r="IM224" s="104">
        <f t="shared" si="1259"/>
        <v>0.29806087999999997</v>
      </c>
      <c r="IN224" s="104">
        <f t="shared" si="1259"/>
        <v>0.30144061999999999</v>
      </c>
      <c r="IO224" s="104">
        <f t="shared" si="1259"/>
        <v>0.28776071999999997</v>
      </c>
      <c r="IP224" s="104">
        <f t="shared" si="1259"/>
        <v>0</v>
      </c>
      <c r="IQ224" s="104">
        <f t="shared" si="1259"/>
        <v>0.29484208000000001</v>
      </c>
      <c r="IR224" s="104">
        <f t="shared" si="1259"/>
        <v>0.2848638</v>
      </c>
      <c r="IS224" s="104">
        <f t="shared" si="1259"/>
        <v>0.40154529999999999</v>
      </c>
      <c r="IT224" s="104">
        <f t="shared" si="1259"/>
        <v>0.39523012862369061</v>
      </c>
    </row>
    <row r="225" spans="4:254" x14ac:dyDescent="0.2">
      <c r="D225" s="190">
        <f t="shared" si="1249"/>
        <v>0.1</v>
      </c>
      <c r="E225" s="183">
        <f t="shared" si="1249"/>
        <v>0</v>
      </c>
      <c r="F225" s="183">
        <f t="shared" si="1249"/>
        <v>0.17241379310344829</v>
      </c>
      <c r="G225" s="181" t="str">
        <f t="shared" si="1249"/>
        <v>RER</v>
      </c>
      <c r="H225" s="128">
        <f t="shared" si="1250"/>
        <v>7.9320836899199998</v>
      </c>
      <c r="I225" s="128">
        <f t="shared" si="1250"/>
        <v>7.3106441366399988</v>
      </c>
      <c r="J225" s="128">
        <f t="shared" si="1250"/>
        <v>7.2782256705600004</v>
      </c>
      <c r="K225" s="128">
        <f t="shared" si="1250"/>
        <v>10.79931243261</v>
      </c>
      <c r="L225" s="128">
        <f t="shared" si="1250"/>
        <v>7.0400022825599997</v>
      </c>
      <c r="M225" s="128">
        <f t="shared" si="1250"/>
        <v>7.10750438112</v>
      </c>
      <c r="N225" s="128">
        <f t="shared" si="1250"/>
        <v>5.6812911694796711</v>
      </c>
      <c r="O225" s="128">
        <f t="shared" si="1250"/>
        <v>4.978896803880164</v>
      </c>
      <c r="P225" s="128">
        <f t="shared" si="1250"/>
        <v>15.56038862352</v>
      </c>
      <c r="Q225" s="128">
        <f t="shared" si="1250"/>
        <v>14.336154094079996</v>
      </c>
      <c r="R225" s="128">
        <f t="shared" si="1250"/>
        <v>14.279552139840003</v>
      </c>
      <c r="S225" s="128">
        <f t="shared" si="1250"/>
        <v>21.034147047549997</v>
      </c>
      <c r="T225" s="128">
        <f t="shared" si="1250"/>
        <v>13.806682094399996</v>
      </c>
      <c r="U225" s="128">
        <f t="shared" si="1250"/>
        <v>13.942559230080001</v>
      </c>
      <c r="V225" s="128">
        <f t="shared" si="1250"/>
        <v>10.48964220233397</v>
      </c>
      <c r="W225" s="129">
        <f t="shared" si="1250"/>
        <v>6.3284176829861432</v>
      </c>
      <c r="Y225" s="190">
        <f t="shared" si="1251"/>
        <v>0</v>
      </c>
      <c r="Z225" s="183">
        <f t="shared" si="1251"/>
        <v>0</v>
      </c>
      <c r="AA225" s="183">
        <f t="shared" si="1251"/>
        <v>0</v>
      </c>
      <c r="AB225" s="181" t="str">
        <f t="shared" si="1251"/>
        <v>RER</v>
      </c>
      <c r="AC225" s="128">
        <f t="shared" si="1252"/>
        <v>5.5346004230399997</v>
      </c>
      <c r="AD225" s="128">
        <f t="shared" si="1252"/>
        <v>5.6638262303999998</v>
      </c>
      <c r="AE225" s="128">
        <f t="shared" si="1252"/>
        <v>5.5255774828799993</v>
      </c>
      <c r="AF225" s="128">
        <f t="shared" si="1252"/>
        <v>6.5792761257600008</v>
      </c>
      <c r="AG225" s="128">
        <f t="shared" si="1252"/>
        <v>5.6117434713599996</v>
      </c>
      <c r="AH225" s="128">
        <f t="shared" si="1252"/>
        <v>5.5175124575999996</v>
      </c>
      <c r="AI225" s="128">
        <f t="shared" si="1252"/>
        <v>4.405181415404126</v>
      </c>
      <c r="AJ225" s="128">
        <f t="shared" si="1252"/>
        <v>8.5314035935841854</v>
      </c>
      <c r="AK225" s="128">
        <f t="shared" si="1252"/>
        <v>10.623924929279999</v>
      </c>
      <c r="AL225" s="128">
        <f t="shared" si="1252"/>
        <v>10.877726021759997</v>
      </c>
      <c r="AM225" s="128">
        <f t="shared" si="1252"/>
        <v>10.613727770879999</v>
      </c>
      <c r="AN225" s="128">
        <f t="shared" si="1252"/>
        <v>3.4953036751359998</v>
      </c>
      <c r="AO225" s="128">
        <f t="shared" si="1252"/>
        <v>10.781053870079999</v>
      </c>
      <c r="AP225" s="128">
        <f t="shared" si="1252"/>
        <v>10.596438952320002</v>
      </c>
      <c r="AQ225" s="128">
        <f t="shared" si="1252"/>
        <v>6.817180260581531</v>
      </c>
      <c r="AR225" s="129">
        <f t="shared" si="1252"/>
        <v>9.8500429035310599</v>
      </c>
      <c r="AT225" s="190">
        <f t="shared" si="1253"/>
        <v>0.17</v>
      </c>
      <c r="AU225" s="183">
        <f t="shared" si="1253"/>
        <v>0</v>
      </c>
      <c r="AV225" s="183">
        <f t="shared" si="1253"/>
        <v>0.48571428571428577</v>
      </c>
      <c r="AW225" s="181" t="str">
        <f t="shared" si="1253"/>
        <v>RER</v>
      </c>
      <c r="AX225" s="128">
        <f t="shared" si="1254"/>
        <v>1.8030430079999999</v>
      </c>
      <c r="AY225" s="128">
        <f t="shared" si="1254"/>
        <v>1.7798676479999995</v>
      </c>
      <c r="AZ225" s="128">
        <f t="shared" si="1254"/>
        <v>1.724246784</v>
      </c>
      <c r="BA225" s="128">
        <f t="shared" si="1254"/>
        <v>3.027860784</v>
      </c>
      <c r="BB225" s="128">
        <f t="shared" si="1254"/>
        <v>1.7288818559999999</v>
      </c>
      <c r="BC225" s="128">
        <f t="shared" si="1254"/>
        <v>1.7149766399999999</v>
      </c>
      <c r="BD225" s="128">
        <f t="shared" si="1254"/>
        <v>5.8488130282839839</v>
      </c>
      <c r="BE225" s="128">
        <f t="shared" si="1254"/>
        <v>6.3023659900976732</v>
      </c>
      <c r="BF225" s="128">
        <f t="shared" si="1254"/>
        <v>3.5133845760000009</v>
      </c>
      <c r="BG225" s="128">
        <f t="shared" si="1254"/>
        <v>3.467033856</v>
      </c>
      <c r="BH225" s="128">
        <f t="shared" si="1254"/>
        <v>3.3604271999999997</v>
      </c>
      <c r="BI225" s="128">
        <f t="shared" si="1254"/>
        <v>5.8310171399999993</v>
      </c>
      <c r="BJ225" s="128">
        <f t="shared" si="1254"/>
        <v>3.3696973440000004</v>
      </c>
      <c r="BK225" s="128">
        <f t="shared" si="1254"/>
        <v>3.3372518399999995</v>
      </c>
      <c r="BL225" s="128">
        <f t="shared" si="1254"/>
        <v>11.247920672143366</v>
      </c>
      <c r="BM225" s="129">
        <f t="shared" si="1254"/>
        <v>9.5475722870362496</v>
      </c>
      <c r="BO225" s="190">
        <f t="shared" si="1255"/>
        <v>0.02</v>
      </c>
      <c r="BP225" s="183">
        <f t="shared" si="1255"/>
        <v>0</v>
      </c>
      <c r="BQ225" s="183">
        <f t="shared" si="1255"/>
        <v>3.5087719298245612E-2</v>
      </c>
      <c r="BR225" s="181" t="str">
        <f t="shared" si="1255"/>
        <v>RER</v>
      </c>
      <c r="BS225" s="128">
        <f t="shared" si="1256"/>
        <v>0.14313681720000002</v>
      </c>
      <c r="BT225" s="128">
        <f t="shared" si="1256"/>
        <v>0.17239570920000002</v>
      </c>
      <c r="BU225" s="128">
        <f t="shared" si="1256"/>
        <v>0.1285363404</v>
      </c>
      <c r="BV225" s="128">
        <f t="shared" si="1256"/>
        <v>0.2220706449</v>
      </c>
      <c r="BW225" s="128">
        <f t="shared" si="1256"/>
        <v>0.16251721200000002</v>
      </c>
      <c r="BX225" s="128">
        <f t="shared" si="1256"/>
        <v>0.12697200359999999</v>
      </c>
      <c r="BY225" s="128">
        <f t="shared" si="1256"/>
        <v>0.92043512245251391</v>
      </c>
      <c r="BZ225" s="128">
        <f t="shared" si="1256"/>
        <v>1.2863933913136771</v>
      </c>
      <c r="CA225" s="128">
        <f t="shared" si="1256"/>
        <v>0.27219460319999994</v>
      </c>
      <c r="CB225" s="128">
        <f t="shared" si="1256"/>
        <v>0.32790237480000001</v>
      </c>
      <c r="CC225" s="128">
        <f t="shared" si="1256"/>
        <v>0.24455798639999998</v>
      </c>
      <c r="CD225" s="128">
        <f t="shared" si="1256"/>
        <v>0.37011774150000004</v>
      </c>
      <c r="CE225" s="128">
        <f t="shared" si="1256"/>
        <v>0.30910136399999999</v>
      </c>
      <c r="CF225" s="128">
        <f t="shared" si="1256"/>
        <v>0.24142931280000005</v>
      </c>
      <c r="CG225" s="128">
        <f t="shared" si="1256"/>
        <v>1.2931821464149205</v>
      </c>
      <c r="CH225" s="129">
        <f t="shared" si="1256"/>
        <v>1.6873422458717737</v>
      </c>
      <c r="CJ225" s="174" t="s">
        <v>271</v>
      </c>
      <c r="CK225" s="179" t="s">
        <v>313</v>
      </c>
      <c r="CL225" s="179" t="s">
        <v>315</v>
      </c>
      <c r="CM225" s="179" t="s">
        <v>332</v>
      </c>
      <c r="CN225" s="159" t="str">
        <f>CN147</f>
        <v>NMC622</v>
      </c>
      <c r="CO225" s="159" t="str">
        <f t="shared" ref="CO225:DC225" si="1263">CO147</f>
        <v>NMC811</v>
      </c>
      <c r="CP225" s="159" t="str">
        <f t="shared" si="1263"/>
        <v>NCA (I)</v>
      </c>
      <c r="CQ225" s="159" t="str">
        <f t="shared" si="1263"/>
        <v>LFP(II)</v>
      </c>
      <c r="CR225" s="159" t="str">
        <f t="shared" si="1263"/>
        <v>NMC955</v>
      </c>
      <c r="CS225" s="159" t="str">
        <f t="shared" si="1263"/>
        <v>NCA955</v>
      </c>
      <c r="CT225" s="159" t="str">
        <f t="shared" si="1263"/>
        <v>Li-S</v>
      </c>
      <c r="CU225" s="159" t="str">
        <f t="shared" si="1263"/>
        <v>Li-air</v>
      </c>
      <c r="CV225" s="159" t="str">
        <f t="shared" si="1263"/>
        <v>NMC622</v>
      </c>
      <c r="CW225" s="159" t="str">
        <f t="shared" si="1263"/>
        <v>NMC811</v>
      </c>
      <c r="CX225" s="159" t="str">
        <f t="shared" si="1263"/>
        <v>NCA (I)</v>
      </c>
      <c r="CY225" s="159" t="str">
        <f t="shared" si="1263"/>
        <v>LFP(II)</v>
      </c>
      <c r="CZ225" s="159" t="str">
        <f t="shared" si="1263"/>
        <v>NMC955</v>
      </c>
      <c r="DA225" s="159" t="str">
        <f t="shared" si="1263"/>
        <v>NCA955</v>
      </c>
      <c r="DB225" s="159" t="str">
        <f t="shared" si="1263"/>
        <v>Li-S</v>
      </c>
      <c r="DC225" s="164" t="str">
        <f t="shared" si="1263"/>
        <v>Li-air</v>
      </c>
      <c r="EU225" s="190" t="str">
        <f t="shared" si="1240"/>
        <v>-</v>
      </c>
      <c r="EV225" s="183">
        <f t="shared" si="1240"/>
        <v>0</v>
      </c>
      <c r="EW225" s="183">
        <f t="shared" si="1240"/>
        <v>7.8815094243385508E-2</v>
      </c>
      <c r="EX225" s="181" t="str">
        <f>EX217</f>
        <v>RER</v>
      </c>
      <c r="EY225" s="128">
        <f t="shared" si="1260"/>
        <v>5.4026683342707837</v>
      </c>
      <c r="EZ225" s="128">
        <f t="shared" si="1257"/>
        <v>5.4104807670878872</v>
      </c>
      <c r="FA225" s="128">
        <f t="shared" si="1257"/>
        <v>5.3074563067268405</v>
      </c>
      <c r="FB225" s="128">
        <f t="shared" si="1257"/>
        <v>1.6416941974631831</v>
      </c>
      <c r="FC225" s="128">
        <f t="shared" si="1257"/>
        <v>5.3401737266935871</v>
      </c>
      <c r="FD225" s="128">
        <f t="shared" si="1257"/>
        <v>5.3093931297909736</v>
      </c>
      <c r="FE225" s="128">
        <f t="shared" si="1257"/>
        <v>6.5534598564800417</v>
      </c>
      <c r="FF225" s="128">
        <f t="shared" si="1257"/>
        <v>15.606249996937745</v>
      </c>
      <c r="FG225" s="128">
        <f t="shared" si="1257"/>
        <v>7.3734115677173406</v>
      </c>
      <c r="FH225" s="128">
        <f t="shared" si="1257"/>
        <v>7.3943174825771978</v>
      </c>
      <c r="FI225" s="128">
        <f t="shared" si="1257"/>
        <v>7.2230156607672216</v>
      </c>
      <c r="FJ225" s="128">
        <f t="shared" si="1257"/>
        <v>3.0391970764845606</v>
      </c>
      <c r="FK225" s="128">
        <f t="shared" si="1257"/>
        <v>7.2832158794156765</v>
      </c>
      <c r="FL225" s="128">
        <f t="shared" si="1257"/>
        <v>7.2167963428099773</v>
      </c>
      <c r="FM225" s="128">
        <f t="shared" si="1257"/>
        <v>9.2594591403397182</v>
      </c>
      <c r="FN225" s="129">
        <f t="shared" si="1257"/>
        <v>17.610283766816238</v>
      </c>
      <c r="HF225" s="190" t="str">
        <f t="shared" si="1243"/>
        <v>-</v>
      </c>
      <c r="HG225" s="183">
        <f t="shared" si="1243"/>
        <v>0</v>
      </c>
      <c r="HH225" s="183">
        <f t="shared" si="1243"/>
        <v>7.8815094243385508E-2</v>
      </c>
      <c r="HI225" s="181" t="str">
        <f>HI217</f>
        <v>RER</v>
      </c>
      <c r="HJ225" s="128">
        <f t="shared" si="1261"/>
        <v>0.25702118000000002</v>
      </c>
      <c r="HK225" s="128">
        <f t="shared" si="1258"/>
        <v>0.25364144</v>
      </c>
      <c r="HL225" s="128">
        <f t="shared" si="1258"/>
        <v>0.26056185999999998</v>
      </c>
      <c r="HM225" s="128">
        <f t="shared" si="1258"/>
        <v>0.2373865</v>
      </c>
      <c r="HN225" s="128">
        <f t="shared" si="1258"/>
        <v>0.25702118000000002</v>
      </c>
      <c r="HO225" s="128">
        <f t="shared" si="1258"/>
        <v>0.26072279999999998</v>
      </c>
      <c r="HP225" s="128">
        <f t="shared" si="1258"/>
        <v>0.54328978191211597</v>
      </c>
      <c r="HQ225" s="128">
        <f t="shared" si="1258"/>
        <v>0.53431718182617605</v>
      </c>
      <c r="HR225" s="128">
        <f t="shared" si="1258"/>
        <v>0.42037527999999991</v>
      </c>
      <c r="HS225" s="128">
        <f t="shared" si="1258"/>
        <v>0.42021433999999991</v>
      </c>
      <c r="HT225" s="128">
        <f t="shared" si="1258"/>
        <v>0.4272957</v>
      </c>
      <c r="HU225" s="128">
        <f t="shared" si="1258"/>
        <v>0.2373865</v>
      </c>
      <c r="HV225" s="128">
        <f t="shared" si="1258"/>
        <v>0.42037527999999991</v>
      </c>
      <c r="HW225" s="128">
        <f t="shared" si="1258"/>
        <v>0.4272957</v>
      </c>
      <c r="HX225" s="128">
        <f t="shared" si="1258"/>
        <v>0.65776804652412457</v>
      </c>
      <c r="HY225" s="129">
        <f t="shared" si="1258"/>
        <v>0.62611278035075324</v>
      </c>
      <c r="IA225" s="190" t="str">
        <f t="shared" si="1246"/>
        <v>-</v>
      </c>
      <c r="IB225" s="183">
        <f t="shared" si="1246"/>
        <v>0</v>
      </c>
      <c r="IC225" s="183">
        <f t="shared" si="1246"/>
        <v>7.8815094243385508E-2</v>
      </c>
      <c r="ID225" s="181" t="str">
        <f>ID217</f>
        <v>RER</v>
      </c>
      <c r="IE225" s="104">
        <f t="shared" si="1262"/>
        <v>0.17928716</v>
      </c>
      <c r="IF225" s="104">
        <f t="shared" si="1259"/>
        <v>0.18057467999999999</v>
      </c>
      <c r="IG225" s="104">
        <f t="shared" si="1259"/>
        <v>0.17429801999999997</v>
      </c>
      <c r="IH225" s="104">
        <f t="shared" si="1259"/>
        <v>0</v>
      </c>
      <c r="II225" s="104">
        <f t="shared" si="1259"/>
        <v>0.17735588000000002</v>
      </c>
      <c r="IJ225" s="104">
        <f t="shared" si="1259"/>
        <v>0.17284955999999999</v>
      </c>
      <c r="IK225" s="104">
        <f t="shared" si="1259"/>
        <v>0.22998325999999999</v>
      </c>
      <c r="IL225" s="104">
        <f t="shared" si="1259"/>
        <v>0.25704428136870616</v>
      </c>
      <c r="IM225" s="104">
        <f t="shared" si="1259"/>
        <v>0.29806087999999997</v>
      </c>
      <c r="IN225" s="104">
        <f t="shared" si="1259"/>
        <v>0.30144061999999999</v>
      </c>
      <c r="IO225" s="104">
        <f t="shared" si="1259"/>
        <v>0.28776071999999997</v>
      </c>
      <c r="IP225" s="104">
        <f t="shared" si="1259"/>
        <v>0</v>
      </c>
      <c r="IQ225" s="104">
        <f t="shared" si="1259"/>
        <v>0.29484208000000001</v>
      </c>
      <c r="IR225" s="104">
        <f t="shared" si="1259"/>
        <v>0.2848638</v>
      </c>
      <c r="IS225" s="104">
        <f t="shared" si="1259"/>
        <v>0.40154529999999999</v>
      </c>
      <c r="IT225" s="104">
        <f t="shared" si="1259"/>
        <v>0.39523012862369061</v>
      </c>
    </row>
    <row r="226" spans="4:254" x14ac:dyDescent="0.2">
      <c r="D226" s="204"/>
      <c r="E226" s="209"/>
      <c r="F226" s="209"/>
      <c r="G226" s="157"/>
      <c r="H226" s="161" t="str">
        <f>H145</f>
        <v>HU</v>
      </c>
      <c r="I226" s="161"/>
      <c r="J226" s="161"/>
      <c r="K226" s="161"/>
      <c r="L226" s="161"/>
      <c r="M226" s="161"/>
      <c r="N226" s="161"/>
      <c r="O226" s="161"/>
      <c r="P226" s="161"/>
      <c r="Q226" s="161"/>
      <c r="R226" s="161"/>
      <c r="S226" s="161"/>
      <c r="T226" s="161"/>
      <c r="U226" s="161"/>
      <c r="V226" s="161"/>
      <c r="W226" s="162"/>
      <c r="Y226" s="204"/>
      <c r="Z226" s="209"/>
      <c r="AA226" s="209"/>
      <c r="AB226" s="157"/>
      <c r="AC226" s="161" t="str">
        <f>AC145</f>
        <v>HU</v>
      </c>
      <c r="AD226" s="161"/>
      <c r="AE226" s="161"/>
      <c r="AF226" s="161"/>
      <c r="AG226" s="161"/>
      <c r="AH226" s="161"/>
      <c r="AI226" s="161"/>
      <c r="AJ226" s="161"/>
      <c r="AK226" s="161"/>
      <c r="AL226" s="161"/>
      <c r="AM226" s="161"/>
      <c r="AN226" s="161"/>
      <c r="AO226" s="161"/>
      <c r="AP226" s="161"/>
      <c r="AQ226" s="161"/>
      <c r="AR226" s="162"/>
      <c r="AT226" s="204"/>
      <c r="AU226" s="209"/>
      <c r="AV226" s="209"/>
      <c r="AW226" s="157"/>
      <c r="AX226" s="161" t="str">
        <f>AX145</f>
        <v>HU</v>
      </c>
      <c r="AY226" s="161"/>
      <c r="AZ226" s="161"/>
      <c r="BA226" s="161"/>
      <c r="BB226" s="161"/>
      <c r="BC226" s="161"/>
      <c r="BD226" s="161"/>
      <c r="BE226" s="161"/>
      <c r="BF226" s="161"/>
      <c r="BG226" s="161"/>
      <c r="BH226" s="161"/>
      <c r="BI226" s="161"/>
      <c r="BJ226" s="161"/>
      <c r="BK226" s="161"/>
      <c r="BL226" s="161"/>
      <c r="BM226" s="162"/>
      <c r="BO226" s="204"/>
      <c r="BP226" s="209"/>
      <c r="BQ226" s="209"/>
      <c r="BR226" s="157"/>
      <c r="BS226" s="161" t="str">
        <f>BS145</f>
        <v>HU</v>
      </c>
      <c r="BT226" s="161"/>
      <c r="BU226" s="161"/>
      <c r="BV226" s="161"/>
      <c r="BW226" s="161"/>
      <c r="BX226" s="161"/>
      <c r="BY226" s="161"/>
      <c r="BZ226" s="161"/>
      <c r="CA226" s="161"/>
      <c r="CB226" s="161"/>
      <c r="CC226" s="161"/>
      <c r="CD226" s="161"/>
      <c r="CE226" s="161"/>
      <c r="CF226" s="161"/>
      <c r="CG226" s="161"/>
      <c r="CH226" s="162"/>
      <c r="CJ226" s="222">
        <f t="shared" ref="CJ226:CM233" si="1264">CJ148</f>
        <v>3.5814567727706512E-2</v>
      </c>
      <c r="CK226" s="223">
        <f t="shared" si="1264"/>
        <v>0</v>
      </c>
      <c r="CL226" s="223">
        <f t="shared" si="1264"/>
        <v>3.5814567727706512E-2</v>
      </c>
      <c r="CM226" s="159" t="str">
        <f>CM148</f>
        <v>Belgium</v>
      </c>
      <c r="CN226" s="104" t="e">
        <f t="shared" ref="CN226:DC233" ca="1" si="1265">H$23*$AO4/1000</f>
        <v>#NAME?</v>
      </c>
      <c r="CO226" s="104" t="e">
        <f t="shared" ca="1" si="1265"/>
        <v>#NAME?</v>
      </c>
      <c r="CP226" s="104" t="e">
        <f t="shared" ca="1" si="1265"/>
        <v>#NAME?</v>
      </c>
      <c r="CQ226" s="104" t="e">
        <f t="shared" ca="1" si="1265"/>
        <v>#NAME?</v>
      </c>
      <c r="CR226" s="104" t="e">
        <f t="shared" ca="1" si="1265"/>
        <v>#NAME?</v>
      </c>
      <c r="CS226" s="104" t="e">
        <f t="shared" ca="1" si="1265"/>
        <v>#NAME?</v>
      </c>
      <c r="CT226" s="104" t="e">
        <f t="shared" ca="1" si="1265"/>
        <v>#NAME?</v>
      </c>
      <c r="CU226" s="104" t="e">
        <f t="shared" ca="1" si="1265"/>
        <v>#NAME?</v>
      </c>
      <c r="CV226" s="104" t="e">
        <f t="shared" ca="1" si="1265"/>
        <v>#NAME?</v>
      </c>
      <c r="CW226" s="104" t="e">
        <f t="shared" ca="1" si="1265"/>
        <v>#NAME?</v>
      </c>
      <c r="CX226" s="104" t="e">
        <f t="shared" ca="1" si="1265"/>
        <v>#NAME?</v>
      </c>
      <c r="CY226" s="104" t="e">
        <f t="shared" ca="1" si="1265"/>
        <v>#NAME?</v>
      </c>
      <c r="CZ226" s="104" t="e">
        <f t="shared" ca="1" si="1265"/>
        <v>#NAME?</v>
      </c>
      <c r="DA226" s="104" t="e">
        <f t="shared" ca="1" si="1265"/>
        <v>#NAME?</v>
      </c>
      <c r="DB226" s="104" t="e">
        <f t="shared" ca="1" si="1265"/>
        <v>#NAME?</v>
      </c>
      <c r="DC226" s="122" t="e">
        <f t="shared" ca="1" si="1265"/>
        <v>#NAME?</v>
      </c>
    </row>
    <row r="227" spans="4:254" x14ac:dyDescent="0.2">
      <c r="D227" s="120"/>
      <c r="G227" s="159" t="str">
        <f>G219</f>
        <v>Road (km)</v>
      </c>
      <c r="H227" s="170" t="str">
        <f>H219</f>
        <v>BEV-100 PC</v>
      </c>
      <c r="I227" s="170"/>
      <c r="J227" s="170"/>
      <c r="K227" s="170"/>
      <c r="L227" s="170"/>
      <c r="M227" s="170"/>
      <c r="N227" s="170"/>
      <c r="O227" s="170"/>
      <c r="P227" s="170" t="str">
        <f>P219</f>
        <v>BEV-200 PC</v>
      </c>
      <c r="Q227" s="170"/>
      <c r="R227" s="170"/>
      <c r="S227" s="170"/>
      <c r="T227" s="170"/>
      <c r="U227" s="170"/>
      <c r="V227" s="170"/>
      <c r="W227" s="171"/>
      <c r="Y227" s="120"/>
      <c r="AB227" s="159" t="str">
        <f>AB219</f>
        <v>Road (km)</v>
      </c>
      <c r="AC227" s="170" t="str">
        <f>AC219</f>
        <v>BEV-100 PC</v>
      </c>
      <c r="AD227" s="170"/>
      <c r="AE227" s="170"/>
      <c r="AF227" s="170"/>
      <c r="AG227" s="170"/>
      <c r="AH227" s="170"/>
      <c r="AI227" s="170"/>
      <c r="AJ227" s="170"/>
      <c r="AK227" s="170" t="str">
        <f>AK219</f>
        <v>BEV-200 PC</v>
      </c>
      <c r="AL227" s="170"/>
      <c r="AM227" s="170"/>
      <c r="AN227" s="170"/>
      <c r="AO227" s="170"/>
      <c r="AP227" s="170"/>
      <c r="AQ227" s="170"/>
      <c r="AR227" s="171"/>
      <c r="AT227" s="120"/>
      <c r="AW227" s="159" t="str">
        <f>AW219</f>
        <v>Road (km)</v>
      </c>
      <c r="AX227" s="170" t="str">
        <f>AX219</f>
        <v>BEV-100 PC</v>
      </c>
      <c r="AY227" s="170"/>
      <c r="AZ227" s="170"/>
      <c r="BA227" s="170"/>
      <c r="BB227" s="170"/>
      <c r="BC227" s="170"/>
      <c r="BD227" s="170"/>
      <c r="BE227" s="170"/>
      <c r="BF227" s="170" t="str">
        <f>BF219</f>
        <v>BEV-200 PC</v>
      </c>
      <c r="BG227" s="170"/>
      <c r="BH227" s="170"/>
      <c r="BI227" s="170"/>
      <c r="BJ227" s="170"/>
      <c r="BK227" s="170"/>
      <c r="BL227" s="170"/>
      <c r="BM227" s="171"/>
      <c r="BO227" s="120"/>
      <c r="BR227" s="159" t="str">
        <f>BR219</f>
        <v>Road (km)</v>
      </c>
      <c r="BS227" s="170" t="str">
        <f>BS219</f>
        <v>BEV-100 PC</v>
      </c>
      <c r="BT227" s="170"/>
      <c r="BU227" s="170"/>
      <c r="BV227" s="170"/>
      <c r="BW227" s="170"/>
      <c r="BX227" s="170"/>
      <c r="BY227" s="170"/>
      <c r="BZ227" s="170"/>
      <c r="CA227" s="170" t="str">
        <f>CA219</f>
        <v>BEV-200 PC</v>
      </c>
      <c r="CB227" s="170"/>
      <c r="CC227" s="170"/>
      <c r="CD227" s="170"/>
      <c r="CE227" s="170"/>
      <c r="CF227" s="170"/>
      <c r="CG227" s="170"/>
      <c r="CH227" s="171"/>
      <c r="CJ227" s="222">
        <f t="shared" si="1264"/>
        <v>2.6607649312808002E-2</v>
      </c>
      <c r="CK227" s="223">
        <f t="shared" si="1264"/>
        <v>0</v>
      </c>
      <c r="CL227" s="223">
        <f t="shared" si="1264"/>
        <v>2.6607649312808002E-2</v>
      </c>
      <c r="CM227" s="159" t="str">
        <f t="shared" si="1264"/>
        <v>Hungary</v>
      </c>
      <c r="CN227" s="104" t="e">
        <f t="shared" ca="1" si="1265"/>
        <v>#NAME?</v>
      </c>
      <c r="CO227" s="104" t="e">
        <f t="shared" ca="1" si="1265"/>
        <v>#NAME?</v>
      </c>
      <c r="CP227" s="104" t="e">
        <f t="shared" ca="1" si="1265"/>
        <v>#NAME?</v>
      </c>
      <c r="CQ227" s="104" t="e">
        <f t="shared" ca="1" si="1265"/>
        <v>#NAME?</v>
      </c>
      <c r="CR227" s="104" t="e">
        <f t="shared" ca="1" si="1265"/>
        <v>#NAME?</v>
      </c>
      <c r="CS227" s="104" t="e">
        <f t="shared" ca="1" si="1265"/>
        <v>#NAME?</v>
      </c>
      <c r="CT227" s="104" t="e">
        <f t="shared" ca="1" si="1265"/>
        <v>#NAME?</v>
      </c>
      <c r="CU227" s="104" t="e">
        <f t="shared" ca="1" si="1265"/>
        <v>#NAME?</v>
      </c>
      <c r="CV227" s="104" t="e">
        <f t="shared" ca="1" si="1265"/>
        <v>#NAME?</v>
      </c>
      <c r="CW227" s="104" t="e">
        <f t="shared" ca="1" si="1265"/>
        <v>#NAME?</v>
      </c>
      <c r="CX227" s="104" t="e">
        <f t="shared" ca="1" si="1265"/>
        <v>#NAME?</v>
      </c>
      <c r="CY227" s="104" t="e">
        <f t="shared" ca="1" si="1265"/>
        <v>#NAME?</v>
      </c>
      <c r="CZ227" s="104" t="e">
        <f t="shared" ca="1" si="1265"/>
        <v>#NAME?</v>
      </c>
      <c r="DA227" s="104" t="e">
        <f t="shared" ca="1" si="1265"/>
        <v>#NAME?</v>
      </c>
      <c r="DB227" s="104" t="e">
        <f t="shared" ca="1" si="1265"/>
        <v>#NAME?</v>
      </c>
      <c r="DC227" s="122" t="e">
        <f t="shared" ca="1" si="1265"/>
        <v>#NAME?</v>
      </c>
    </row>
    <row r="228" spans="4:254" x14ac:dyDescent="0.2">
      <c r="D228" s="163" t="str">
        <f>D220</f>
        <v>BAU</v>
      </c>
      <c r="E228" s="159" t="str">
        <f t="shared" ref="E228:F228" si="1266">E220</f>
        <v>Reshoring</v>
      </c>
      <c r="F228" s="159" t="str">
        <f t="shared" si="1266"/>
        <v>Ally-shoring</v>
      </c>
      <c r="G228" s="159" t="str">
        <f>G220</f>
        <v>Cathode-&gt;Cell (tkm)</v>
      </c>
      <c r="H228" s="159" t="str">
        <f>H220</f>
        <v>NMC622</v>
      </c>
      <c r="I228" s="159" t="str">
        <f t="shared" ref="I228:O228" si="1267">I220</f>
        <v>NMC811</v>
      </c>
      <c r="J228" s="159" t="str">
        <f t="shared" si="1267"/>
        <v>NCA (I)</v>
      </c>
      <c r="K228" s="159" t="str">
        <f t="shared" si="1267"/>
        <v>LFP(II)</v>
      </c>
      <c r="L228" s="159" t="str">
        <f t="shared" si="1267"/>
        <v>NMC955</v>
      </c>
      <c r="M228" s="159" t="str">
        <f t="shared" si="1267"/>
        <v>NCA955</v>
      </c>
      <c r="N228" s="159" t="str">
        <f t="shared" si="1267"/>
        <v>Li-S</v>
      </c>
      <c r="O228" s="159" t="str">
        <f t="shared" si="1267"/>
        <v>Li-air</v>
      </c>
      <c r="P228" s="159" t="str">
        <f>P220</f>
        <v>NMC622</v>
      </c>
      <c r="Q228" s="159" t="str">
        <f t="shared" ref="Q228:W228" si="1268">Q220</f>
        <v>NMC811</v>
      </c>
      <c r="R228" s="159" t="str">
        <f t="shared" si="1268"/>
        <v>NCA (I)</v>
      </c>
      <c r="S228" s="159" t="str">
        <f t="shared" si="1268"/>
        <v>LFP(II)</v>
      </c>
      <c r="T228" s="159" t="str">
        <f t="shared" si="1268"/>
        <v>NMC955</v>
      </c>
      <c r="U228" s="159" t="str">
        <f t="shared" si="1268"/>
        <v>NCA955</v>
      </c>
      <c r="V228" s="159" t="str">
        <f t="shared" si="1268"/>
        <v>Li-S</v>
      </c>
      <c r="W228" s="164" t="str">
        <f t="shared" si="1268"/>
        <v>Li-air</v>
      </c>
      <c r="Y228" s="163" t="str">
        <f>Y220</f>
        <v>BAU</v>
      </c>
      <c r="Z228" s="159" t="str">
        <f t="shared" ref="Z228:AA228" si="1269">Z220</f>
        <v>Reshoring</v>
      </c>
      <c r="AA228" s="159" t="str">
        <f t="shared" si="1269"/>
        <v>Ally-shoring</v>
      </c>
      <c r="AB228" s="159" t="str">
        <f>AB220</f>
        <v>Anode-&gt;Cell (tkm)</v>
      </c>
      <c r="AC228" s="159" t="str">
        <f>AC220</f>
        <v>NMC622</v>
      </c>
      <c r="AD228" s="159" t="str">
        <f t="shared" ref="AD228:AJ228" si="1270">AD220</f>
        <v>NMC811</v>
      </c>
      <c r="AE228" s="159" t="str">
        <f t="shared" si="1270"/>
        <v>NCA (I)</v>
      </c>
      <c r="AF228" s="159" t="str">
        <f t="shared" si="1270"/>
        <v>LFP(II)</v>
      </c>
      <c r="AG228" s="159" t="str">
        <f t="shared" si="1270"/>
        <v>NMC955</v>
      </c>
      <c r="AH228" s="159" t="str">
        <f t="shared" si="1270"/>
        <v>NCA955</v>
      </c>
      <c r="AI228" s="159" t="str">
        <f t="shared" si="1270"/>
        <v>Li-S</v>
      </c>
      <c r="AJ228" s="159" t="str">
        <f t="shared" si="1270"/>
        <v>Li-air</v>
      </c>
      <c r="AK228" s="159" t="str">
        <f>AK220</f>
        <v>NMC622</v>
      </c>
      <c r="AL228" s="159" t="str">
        <f t="shared" ref="AL228:AR228" si="1271">AL220</f>
        <v>NMC811</v>
      </c>
      <c r="AM228" s="159" t="str">
        <f t="shared" si="1271"/>
        <v>NCA (I)</v>
      </c>
      <c r="AN228" s="159" t="str">
        <f t="shared" si="1271"/>
        <v>LFP(II)</v>
      </c>
      <c r="AO228" s="159" t="str">
        <f t="shared" si="1271"/>
        <v>NMC955</v>
      </c>
      <c r="AP228" s="159" t="str">
        <f t="shared" si="1271"/>
        <v>NCA955</v>
      </c>
      <c r="AQ228" s="159" t="str">
        <f t="shared" si="1271"/>
        <v>Li-S</v>
      </c>
      <c r="AR228" s="164" t="str">
        <f t="shared" si="1271"/>
        <v>Li-air</v>
      </c>
      <c r="AT228" s="163" t="str">
        <f>AT220</f>
        <v>BAU</v>
      </c>
      <c r="AU228" s="159" t="str">
        <f t="shared" ref="AU228:AV228" si="1272">AU220</f>
        <v>Reshoring</v>
      </c>
      <c r="AV228" s="159" t="str">
        <f t="shared" si="1272"/>
        <v>Ally-shoring</v>
      </c>
      <c r="AW228" s="159" t="str">
        <f>AW220</f>
        <v>Anode-&gt;Cell (tkm)</v>
      </c>
      <c r="AX228" s="159" t="str">
        <f>AX220</f>
        <v>NMC622</v>
      </c>
      <c r="AY228" s="159" t="str">
        <f t="shared" ref="AY228:BE228" si="1273">AY220</f>
        <v>NMC811</v>
      </c>
      <c r="AZ228" s="159" t="str">
        <f t="shared" si="1273"/>
        <v>NCA (I)</v>
      </c>
      <c r="BA228" s="159" t="str">
        <f t="shared" si="1273"/>
        <v>LFP(II)</v>
      </c>
      <c r="BB228" s="159" t="str">
        <f t="shared" si="1273"/>
        <v>NMC955</v>
      </c>
      <c r="BC228" s="159" t="str">
        <f t="shared" si="1273"/>
        <v>NCA955</v>
      </c>
      <c r="BD228" s="159" t="str">
        <f t="shared" si="1273"/>
        <v>Li-S</v>
      </c>
      <c r="BE228" s="159" t="str">
        <f t="shared" si="1273"/>
        <v>Li-air</v>
      </c>
      <c r="BF228" s="159" t="str">
        <f>BF220</f>
        <v>NMC622</v>
      </c>
      <c r="BG228" s="159" t="str">
        <f t="shared" ref="BG228:BM228" si="1274">BG220</f>
        <v>NMC811</v>
      </c>
      <c r="BH228" s="159" t="str">
        <f t="shared" si="1274"/>
        <v>NCA (I)</v>
      </c>
      <c r="BI228" s="159" t="str">
        <f t="shared" si="1274"/>
        <v>LFP(II)</v>
      </c>
      <c r="BJ228" s="159" t="str">
        <f t="shared" si="1274"/>
        <v>NMC955</v>
      </c>
      <c r="BK228" s="159" t="str">
        <f t="shared" si="1274"/>
        <v>NCA955</v>
      </c>
      <c r="BL228" s="159" t="str">
        <f t="shared" si="1274"/>
        <v>Li-S</v>
      </c>
      <c r="BM228" s="164" t="str">
        <f t="shared" si="1274"/>
        <v>Li-air</v>
      </c>
      <c r="BO228" s="163" t="str">
        <f>BO220</f>
        <v>BAU</v>
      </c>
      <c r="BP228" s="159" t="str">
        <f t="shared" ref="BP228:BQ228" si="1275">BP220</f>
        <v>Reshoring</v>
      </c>
      <c r="BQ228" s="159" t="str">
        <f t="shared" si="1275"/>
        <v>Ally-shoring</v>
      </c>
      <c r="BR228" s="159" t="str">
        <f>BR220</f>
        <v>Anode-&gt;Cell (tkm)</v>
      </c>
      <c r="BS228" s="159" t="str">
        <f>BS220</f>
        <v>NMC622</v>
      </c>
      <c r="BT228" s="159" t="str">
        <f t="shared" ref="BT228:BZ228" si="1276">BT220</f>
        <v>NMC811</v>
      </c>
      <c r="BU228" s="159" t="str">
        <f t="shared" si="1276"/>
        <v>NCA (I)</v>
      </c>
      <c r="BV228" s="159" t="str">
        <f t="shared" si="1276"/>
        <v>LFP(II)</v>
      </c>
      <c r="BW228" s="159" t="str">
        <f t="shared" si="1276"/>
        <v>NMC955</v>
      </c>
      <c r="BX228" s="159" t="str">
        <f t="shared" si="1276"/>
        <v>NCA955</v>
      </c>
      <c r="BY228" s="159" t="str">
        <f t="shared" si="1276"/>
        <v>Li-S</v>
      </c>
      <c r="BZ228" s="159" t="str">
        <f t="shared" si="1276"/>
        <v>Li-air</v>
      </c>
      <c r="CA228" s="159" t="str">
        <f>CA220</f>
        <v>NMC622</v>
      </c>
      <c r="CB228" s="159" t="str">
        <f t="shared" ref="CB228:CH228" si="1277">CB220</f>
        <v>NMC811</v>
      </c>
      <c r="CC228" s="159" t="str">
        <f t="shared" si="1277"/>
        <v>NCA (I)</v>
      </c>
      <c r="CD228" s="159" t="str">
        <f t="shared" si="1277"/>
        <v>LFP(II)</v>
      </c>
      <c r="CE228" s="159" t="str">
        <f t="shared" si="1277"/>
        <v>NMC955</v>
      </c>
      <c r="CF228" s="159" t="str">
        <f t="shared" si="1277"/>
        <v>NCA955</v>
      </c>
      <c r="CG228" s="159" t="str">
        <f t="shared" si="1277"/>
        <v>Li-S</v>
      </c>
      <c r="CH228" s="164" t="str">
        <f t="shared" si="1277"/>
        <v>Li-air</v>
      </c>
      <c r="CJ228" s="222">
        <f t="shared" si="1264"/>
        <v>6.8727063945112937E-2</v>
      </c>
      <c r="CK228" s="223">
        <f t="shared" si="1264"/>
        <v>7.5821578605297549E-2</v>
      </c>
      <c r="CL228" s="223">
        <f t="shared" si="1264"/>
        <v>6.8727063945112937E-2</v>
      </c>
      <c r="CM228" s="159" t="str">
        <f t="shared" si="1264"/>
        <v>MI, US</v>
      </c>
      <c r="CN228" s="104">
        <f t="shared" si="1265"/>
        <v>16.759616241169155</v>
      </c>
      <c r="CO228" s="104">
        <f t="shared" si="1265"/>
        <v>16.282723691754622</v>
      </c>
      <c r="CP228" s="104">
        <f t="shared" si="1265"/>
        <v>15.966610177619714</v>
      </c>
      <c r="CQ228" s="104">
        <f t="shared" si="1265"/>
        <v>20.916621739129997</v>
      </c>
      <c r="CR228" s="104">
        <f t="shared" si="1265"/>
        <v>15.874714130820475</v>
      </c>
      <c r="CS228" s="104">
        <f t="shared" si="1265"/>
        <v>15.771444779191295</v>
      </c>
      <c r="CT228" s="104">
        <f t="shared" si="1265"/>
        <v>19.077234363409701</v>
      </c>
      <c r="CU228" s="104">
        <f t="shared" si="1265"/>
        <v>24.019649408641005</v>
      </c>
      <c r="CV228" s="104">
        <f t="shared" si="1265"/>
        <v>32.024390296379515</v>
      </c>
      <c r="CW228" s="104">
        <f t="shared" si="1265"/>
        <v>31.06873898160115</v>
      </c>
      <c r="CX228" s="104">
        <f t="shared" si="1265"/>
        <v>30.496152086025599</v>
      </c>
      <c r="CY228" s="104">
        <f t="shared" si="1265"/>
        <v>31.335215457285994</v>
      </c>
      <c r="CZ228" s="104">
        <f t="shared" si="1265"/>
        <v>30.292166921183227</v>
      </c>
      <c r="DA228" s="104">
        <f t="shared" si="1265"/>
        <v>30.101674297975485</v>
      </c>
      <c r="DB228" s="104">
        <f t="shared" si="1265"/>
        <v>33.232921164663196</v>
      </c>
      <c r="DC228" s="122">
        <f t="shared" si="1265"/>
        <v>31.011311926202143</v>
      </c>
    </row>
    <row r="229" spans="4:254" x14ac:dyDescent="0.2">
      <c r="D229" s="189">
        <f t="shared" ref="D229:G233" si="1278">D221</f>
        <v>0</v>
      </c>
      <c r="E229" s="173">
        <f t="shared" si="1278"/>
        <v>1</v>
      </c>
      <c r="F229" s="173">
        <f t="shared" si="1278"/>
        <v>0</v>
      </c>
      <c r="G229" s="159" t="str">
        <f t="shared" si="1278"/>
        <v>US</v>
      </c>
      <c r="H229" s="104">
        <f t="shared" ref="H229:W233" si="1279">H$19*$K11/1000</f>
        <v>7.9320836899199998</v>
      </c>
      <c r="I229" s="104">
        <f t="shared" si="1279"/>
        <v>7.3106441366399988</v>
      </c>
      <c r="J229" s="104">
        <f t="shared" si="1279"/>
        <v>7.2782256705600004</v>
      </c>
      <c r="K229" s="104">
        <f t="shared" si="1279"/>
        <v>10.79931243261</v>
      </c>
      <c r="L229" s="104">
        <f t="shared" si="1279"/>
        <v>7.0400022825599997</v>
      </c>
      <c r="M229" s="104">
        <f t="shared" si="1279"/>
        <v>7.10750438112</v>
      </c>
      <c r="N229" s="104">
        <f t="shared" si="1279"/>
        <v>5.6812911694796711</v>
      </c>
      <c r="O229" s="104">
        <f t="shared" si="1279"/>
        <v>4.978896803880164</v>
      </c>
      <c r="P229" s="104">
        <f t="shared" si="1279"/>
        <v>15.56038862352</v>
      </c>
      <c r="Q229" s="104">
        <f t="shared" si="1279"/>
        <v>14.336154094079996</v>
      </c>
      <c r="R229" s="104">
        <f t="shared" si="1279"/>
        <v>14.279552139840003</v>
      </c>
      <c r="S229" s="104">
        <f t="shared" si="1279"/>
        <v>21.034147047549997</v>
      </c>
      <c r="T229" s="104">
        <f t="shared" si="1279"/>
        <v>13.806682094399996</v>
      </c>
      <c r="U229" s="104">
        <f t="shared" si="1279"/>
        <v>13.942559230080001</v>
      </c>
      <c r="V229" s="104">
        <f t="shared" si="1279"/>
        <v>10.48964220233397</v>
      </c>
      <c r="W229" s="122">
        <f t="shared" si="1279"/>
        <v>6.3284176829861432</v>
      </c>
      <c r="Y229" s="189">
        <f t="shared" ref="Y229:AB233" si="1280">Y221</f>
        <v>0.1</v>
      </c>
      <c r="Z229" s="173">
        <f t="shared" si="1280"/>
        <v>1</v>
      </c>
      <c r="AA229" s="173">
        <f t="shared" si="1280"/>
        <v>0.2857142857142857</v>
      </c>
      <c r="AB229" s="159" t="str">
        <f t="shared" si="1280"/>
        <v>US</v>
      </c>
      <c r="AC229" s="104">
        <f t="shared" ref="AC229:AR233" si="1281">H$20*$K11/1000</f>
        <v>5.5346004230399997</v>
      </c>
      <c r="AD229" s="104">
        <f t="shared" si="1281"/>
        <v>5.6638262303999998</v>
      </c>
      <c r="AE229" s="104">
        <f t="shared" si="1281"/>
        <v>5.5255774828799993</v>
      </c>
      <c r="AF229" s="104">
        <f t="shared" si="1281"/>
        <v>6.5792761257600008</v>
      </c>
      <c r="AG229" s="104">
        <f t="shared" si="1281"/>
        <v>5.6117434713599996</v>
      </c>
      <c r="AH229" s="104">
        <f t="shared" si="1281"/>
        <v>5.5175124575999996</v>
      </c>
      <c r="AI229" s="104">
        <f t="shared" si="1281"/>
        <v>4.405181415404126</v>
      </c>
      <c r="AJ229" s="104">
        <f t="shared" si="1281"/>
        <v>8.5314035935841854</v>
      </c>
      <c r="AK229" s="104">
        <f t="shared" si="1281"/>
        <v>10.623924929279999</v>
      </c>
      <c r="AL229" s="104">
        <f t="shared" si="1281"/>
        <v>10.877726021759997</v>
      </c>
      <c r="AM229" s="104">
        <f t="shared" si="1281"/>
        <v>10.613727770879999</v>
      </c>
      <c r="AN229" s="104">
        <f t="shared" si="1281"/>
        <v>3.4953036751359998</v>
      </c>
      <c r="AO229" s="104">
        <f t="shared" si="1281"/>
        <v>10.781053870079999</v>
      </c>
      <c r="AP229" s="104">
        <f t="shared" si="1281"/>
        <v>10.596438952320002</v>
      </c>
      <c r="AQ229" s="104">
        <f t="shared" si="1281"/>
        <v>6.817180260581531</v>
      </c>
      <c r="AR229" s="122">
        <f t="shared" si="1281"/>
        <v>9.8500429035310599</v>
      </c>
      <c r="AT229" s="189">
        <f t="shared" ref="AT229:AW233" si="1282">AT221</f>
        <v>0.02</v>
      </c>
      <c r="AU229" s="173">
        <f t="shared" si="1282"/>
        <v>1</v>
      </c>
      <c r="AV229" s="173">
        <f t="shared" si="1282"/>
        <v>5.7142857142857148E-2</v>
      </c>
      <c r="AW229" s="159" t="str">
        <f t="shared" si="1282"/>
        <v>US</v>
      </c>
      <c r="AX229" s="104">
        <f t="shared" ref="AX229:BM233" si="1283">H$21*$K11/1000</f>
        <v>1.8030430079999999</v>
      </c>
      <c r="AY229" s="104">
        <f t="shared" si="1283"/>
        <v>1.7798676479999995</v>
      </c>
      <c r="AZ229" s="104">
        <f t="shared" si="1283"/>
        <v>1.724246784</v>
      </c>
      <c r="BA229" s="104">
        <f t="shared" si="1283"/>
        <v>3.027860784</v>
      </c>
      <c r="BB229" s="104">
        <f t="shared" si="1283"/>
        <v>1.7288818559999999</v>
      </c>
      <c r="BC229" s="104">
        <f t="shared" si="1283"/>
        <v>1.7149766399999999</v>
      </c>
      <c r="BD229" s="104">
        <f t="shared" si="1283"/>
        <v>5.8488130282839839</v>
      </c>
      <c r="BE229" s="104">
        <f t="shared" si="1283"/>
        <v>6.3023659900976732</v>
      </c>
      <c r="BF229" s="104">
        <f t="shared" si="1283"/>
        <v>3.5133845760000009</v>
      </c>
      <c r="BG229" s="104">
        <f t="shared" si="1283"/>
        <v>3.467033856</v>
      </c>
      <c r="BH229" s="104">
        <f t="shared" si="1283"/>
        <v>3.3604271999999997</v>
      </c>
      <c r="BI229" s="104">
        <f t="shared" si="1283"/>
        <v>5.8310171399999993</v>
      </c>
      <c r="BJ229" s="104">
        <f t="shared" si="1283"/>
        <v>3.3696973440000004</v>
      </c>
      <c r="BK229" s="104">
        <f t="shared" si="1283"/>
        <v>3.3372518399999995</v>
      </c>
      <c r="BL229" s="104">
        <f t="shared" si="1283"/>
        <v>11.247920672143366</v>
      </c>
      <c r="BM229" s="122">
        <f t="shared" si="1283"/>
        <v>9.5475722870362496</v>
      </c>
      <c r="BO229" s="189">
        <f t="shared" ref="BO229:BR233" si="1284">BO221</f>
        <v>0.06</v>
      </c>
      <c r="BP229" s="173">
        <f t="shared" si="1284"/>
        <v>1</v>
      </c>
      <c r="BQ229" s="173">
        <f t="shared" si="1284"/>
        <v>0.10526315789473682</v>
      </c>
      <c r="BR229" s="159" t="str">
        <f t="shared" si="1284"/>
        <v>US</v>
      </c>
      <c r="BS229" s="104">
        <f t="shared" ref="BS229:CH233" si="1285">H$22*$K11/1000</f>
        <v>0.14313681720000002</v>
      </c>
      <c r="BT229" s="104">
        <f t="shared" si="1285"/>
        <v>0.17239570920000002</v>
      </c>
      <c r="BU229" s="104">
        <f t="shared" si="1285"/>
        <v>0.1285363404</v>
      </c>
      <c r="BV229" s="104">
        <f t="shared" si="1285"/>
        <v>0.2220706449</v>
      </c>
      <c r="BW229" s="104">
        <f t="shared" si="1285"/>
        <v>0.16251721200000002</v>
      </c>
      <c r="BX229" s="104">
        <f t="shared" si="1285"/>
        <v>0.12697200359999999</v>
      </c>
      <c r="BY229" s="104">
        <f t="shared" si="1285"/>
        <v>0.92043512245251391</v>
      </c>
      <c r="BZ229" s="104">
        <f t="shared" si="1285"/>
        <v>1.2863933913136771</v>
      </c>
      <c r="CA229" s="104">
        <f t="shared" si="1285"/>
        <v>0.27219460319999994</v>
      </c>
      <c r="CB229" s="104">
        <f t="shared" si="1285"/>
        <v>0.32790237480000001</v>
      </c>
      <c r="CC229" s="104">
        <f t="shared" si="1285"/>
        <v>0.24455798639999998</v>
      </c>
      <c r="CD229" s="104">
        <f t="shared" si="1285"/>
        <v>0.37011774150000004</v>
      </c>
      <c r="CE229" s="104">
        <f t="shared" si="1285"/>
        <v>0.30910136399999999</v>
      </c>
      <c r="CF229" s="104">
        <f t="shared" si="1285"/>
        <v>0.24142931280000005</v>
      </c>
      <c r="CG229" s="104">
        <f t="shared" si="1285"/>
        <v>1.2931821464149205</v>
      </c>
      <c r="CH229" s="122">
        <f t="shared" si="1285"/>
        <v>1.6873422458717737</v>
      </c>
      <c r="CJ229" s="222">
        <f t="shared" si="1264"/>
        <v>1.4753449048443543E-2</v>
      </c>
      <c r="CK229" s="223">
        <f t="shared" si="1264"/>
        <v>0</v>
      </c>
      <c r="CL229" s="223">
        <f t="shared" si="1264"/>
        <v>1.4753449048443543E-2</v>
      </c>
      <c r="CM229" s="159" t="str">
        <f t="shared" si="1264"/>
        <v>Korea</v>
      </c>
      <c r="CN229" s="104" t="e">
        <f t="shared" ca="1" si="1265"/>
        <v>#NAME?</v>
      </c>
      <c r="CO229" s="104" t="e">
        <f t="shared" ca="1" si="1265"/>
        <v>#NAME?</v>
      </c>
      <c r="CP229" s="104" t="e">
        <f t="shared" ca="1" si="1265"/>
        <v>#NAME?</v>
      </c>
      <c r="CQ229" s="104" t="e">
        <f t="shared" ca="1" si="1265"/>
        <v>#NAME?</v>
      </c>
      <c r="CR229" s="104" t="e">
        <f t="shared" ca="1" si="1265"/>
        <v>#NAME?</v>
      </c>
      <c r="CS229" s="104" t="e">
        <f t="shared" ca="1" si="1265"/>
        <v>#NAME?</v>
      </c>
      <c r="CT229" s="104" t="e">
        <f t="shared" ca="1" si="1265"/>
        <v>#NAME?</v>
      </c>
      <c r="CU229" s="104" t="e">
        <f t="shared" ca="1" si="1265"/>
        <v>#NAME?</v>
      </c>
      <c r="CV229" s="104" t="e">
        <f t="shared" ca="1" si="1265"/>
        <v>#NAME?</v>
      </c>
      <c r="CW229" s="104" t="e">
        <f t="shared" ca="1" si="1265"/>
        <v>#NAME?</v>
      </c>
      <c r="CX229" s="104" t="e">
        <f t="shared" ca="1" si="1265"/>
        <v>#NAME?</v>
      </c>
      <c r="CY229" s="104" t="e">
        <f t="shared" ca="1" si="1265"/>
        <v>#NAME?</v>
      </c>
      <c r="CZ229" s="104" t="e">
        <f t="shared" ca="1" si="1265"/>
        <v>#NAME?</v>
      </c>
      <c r="DA229" s="104" t="e">
        <f t="shared" ca="1" si="1265"/>
        <v>#NAME?</v>
      </c>
      <c r="DB229" s="104" t="e">
        <f t="shared" ca="1" si="1265"/>
        <v>#NAME?</v>
      </c>
      <c r="DC229" s="122" t="e">
        <f t="shared" ca="1" si="1265"/>
        <v>#NAME?</v>
      </c>
    </row>
    <row r="230" spans="4:254" x14ac:dyDescent="0.2">
      <c r="D230" s="189">
        <f t="shared" si="1278"/>
        <v>0.42</v>
      </c>
      <c r="E230" s="173">
        <f t="shared" si="1278"/>
        <v>0</v>
      </c>
      <c r="F230" s="173">
        <f t="shared" si="1278"/>
        <v>0</v>
      </c>
      <c r="G230" s="159" t="str">
        <f t="shared" si="1278"/>
        <v>CN</v>
      </c>
      <c r="H230" s="104">
        <f t="shared" si="1279"/>
        <v>7.9320836899199998</v>
      </c>
      <c r="I230" s="104">
        <f t="shared" si="1279"/>
        <v>7.3106441366399988</v>
      </c>
      <c r="J230" s="104">
        <f t="shared" si="1279"/>
        <v>7.2782256705600004</v>
      </c>
      <c r="K230" s="104">
        <f t="shared" si="1279"/>
        <v>10.79931243261</v>
      </c>
      <c r="L230" s="104">
        <f t="shared" si="1279"/>
        <v>7.0400022825599997</v>
      </c>
      <c r="M230" s="104">
        <f t="shared" si="1279"/>
        <v>7.10750438112</v>
      </c>
      <c r="N230" s="104">
        <f t="shared" si="1279"/>
        <v>5.6812911694796711</v>
      </c>
      <c r="O230" s="104">
        <f t="shared" si="1279"/>
        <v>4.978896803880164</v>
      </c>
      <c r="P230" s="104">
        <f t="shared" si="1279"/>
        <v>15.56038862352</v>
      </c>
      <c r="Q230" s="104">
        <f t="shared" si="1279"/>
        <v>14.336154094079996</v>
      </c>
      <c r="R230" s="104">
        <f t="shared" si="1279"/>
        <v>14.279552139840003</v>
      </c>
      <c r="S230" s="104">
        <f t="shared" si="1279"/>
        <v>21.034147047549997</v>
      </c>
      <c r="T230" s="104">
        <f t="shared" si="1279"/>
        <v>13.806682094399996</v>
      </c>
      <c r="U230" s="104">
        <f t="shared" si="1279"/>
        <v>13.942559230080001</v>
      </c>
      <c r="V230" s="104">
        <f t="shared" si="1279"/>
        <v>10.48964220233397</v>
      </c>
      <c r="W230" s="122">
        <f t="shared" si="1279"/>
        <v>6.3284176829861432</v>
      </c>
      <c r="Y230" s="189">
        <f t="shared" si="1280"/>
        <v>0.65</v>
      </c>
      <c r="Z230" s="173">
        <f t="shared" si="1280"/>
        <v>0</v>
      </c>
      <c r="AA230" s="173">
        <f t="shared" si="1280"/>
        <v>0</v>
      </c>
      <c r="AB230" s="159" t="str">
        <f t="shared" si="1280"/>
        <v>CN</v>
      </c>
      <c r="AC230" s="104">
        <f t="shared" si="1281"/>
        <v>5.5346004230399997</v>
      </c>
      <c r="AD230" s="104">
        <f t="shared" si="1281"/>
        <v>5.6638262303999998</v>
      </c>
      <c r="AE230" s="104">
        <f t="shared" si="1281"/>
        <v>5.5255774828799993</v>
      </c>
      <c r="AF230" s="104">
        <f t="shared" si="1281"/>
        <v>6.5792761257600008</v>
      </c>
      <c r="AG230" s="104">
        <f t="shared" si="1281"/>
        <v>5.6117434713599996</v>
      </c>
      <c r="AH230" s="104">
        <f t="shared" si="1281"/>
        <v>5.5175124575999996</v>
      </c>
      <c r="AI230" s="104">
        <f t="shared" si="1281"/>
        <v>4.405181415404126</v>
      </c>
      <c r="AJ230" s="104">
        <f t="shared" si="1281"/>
        <v>8.5314035935841854</v>
      </c>
      <c r="AK230" s="104">
        <f t="shared" si="1281"/>
        <v>10.623924929279999</v>
      </c>
      <c r="AL230" s="104">
        <f t="shared" si="1281"/>
        <v>10.877726021759997</v>
      </c>
      <c r="AM230" s="104">
        <f t="shared" si="1281"/>
        <v>10.613727770879999</v>
      </c>
      <c r="AN230" s="104">
        <f t="shared" si="1281"/>
        <v>3.4953036751359998</v>
      </c>
      <c r="AO230" s="104">
        <f t="shared" si="1281"/>
        <v>10.781053870079999</v>
      </c>
      <c r="AP230" s="104">
        <f t="shared" si="1281"/>
        <v>10.596438952320002</v>
      </c>
      <c r="AQ230" s="104">
        <f t="shared" si="1281"/>
        <v>6.817180260581531</v>
      </c>
      <c r="AR230" s="122">
        <f t="shared" si="1281"/>
        <v>9.8500429035310599</v>
      </c>
      <c r="AT230" s="189">
        <f t="shared" si="1282"/>
        <v>0.65</v>
      </c>
      <c r="AU230" s="173">
        <f t="shared" si="1282"/>
        <v>0</v>
      </c>
      <c r="AV230" s="173">
        <f t="shared" si="1282"/>
        <v>0</v>
      </c>
      <c r="AW230" s="159" t="str">
        <f t="shared" si="1282"/>
        <v>CN</v>
      </c>
      <c r="AX230" s="104">
        <f t="shared" si="1283"/>
        <v>1.8030430079999999</v>
      </c>
      <c r="AY230" s="104">
        <f t="shared" si="1283"/>
        <v>1.7798676479999995</v>
      </c>
      <c r="AZ230" s="104">
        <f t="shared" si="1283"/>
        <v>1.724246784</v>
      </c>
      <c r="BA230" s="104">
        <f t="shared" si="1283"/>
        <v>3.027860784</v>
      </c>
      <c r="BB230" s="104">
        <f t="shared" si="1283"/>
        <v>1.7288818559999999</v>
      </c>
      <c r="BC230" s="104">
        <f t="shared" si="1283"/>
        <v>1.7149766399999999</v>
      </c>
      <c r="BD230" s="104">
        <f t="shared" si="1283"/>
        <v>5.8488130282839839</v>
      </c>
      <c r="BE230" s="104">
        <f t="shared" si="1283"/>
        <v>6.3023659900976732</v>
      </c>
      <c r="BF230" s="104">
        <f t="shared" si="1283"/>
        <v>3.5133845760000009</v>
      </c>
      <c r="BG230" s="104">
        <f t="shared" si="1283"/>
        <v>3.467033856</v>
      </c>
      <c r="BH230" s="104">
        <f t="shared" si="1283"/>
        <v>3.3604271999999997</v>
      </c>
      <c r="BI230" s="104">
        <f t="shared" si="1283"/>
        <v>5.8310171399999993</v>
      </c>
      <c r="BJ230" s="104">
        <f t="shared" si="1283"/>
        <v>3.3696973440000004</v>
      </c>
      <c r="BK230" s="104">
        <f t="shared" si="1283"/>
        <v>3.3372518399999995</v>
      </c>
      <c r="BL230" s="104">
        <f t="shared" si="1283"/>
        <v>11.247920672143366</v>
      </c>
      <c r="BM230" s="122">
        <f t="shared" si="1283"/>
        <v>9.5475722870362496</v>
      </c>
      <c r="BO230" s="189">
        <f t="shared" si="1284"/>
        <v>0.43</v>
      </c>
      <c r="BP230" s="173">
        <f t="shared" si="1284"/>
        <v>0</v>
      </c>
      <c r="BQ230" s="173">
        <f t="shared" si="1284"/>
        <v>0</v>
      </c>
      <c r="BR230" s="159" t="str">
        <f t="shared" si="1284"/>
        <v>CN</v>
      </c>
      <c r="BS230" s="104">
        <f t="shared" si="1285"/>
        <v>0.14313681720000002</v>
      </c>
      <c r="BT230" s="104">
        <f t="shared" si="1285"/>
        <v>0.17239570920000002</v>
      </c>
      <c r="BU230" s="104">
        <f t="shared" si="1285"/>
        <v>0.1285363404</v>
      </c>
      <c r="BV230" s="104">
        <f t="shared" si="1285"/>
        <v>0.2220706449</v>
      </c>
      <c r="BW230" s="104">
        <f t="shared" si="1285"/>
        <v>0.16251721200000002</v>
      </c>
      <c r="BX230" s="104">
        <f t="shared" si="1285"/>
        <v>0.12697200359999999</v>
      </c>
      <c r="BY230" s="104">
        <f t="shared" si="1285"/>
        <v>0.92043512245251391</v>
      </c>
      <c r="BZ230" s="104">
        <f t="shared" si="1285"/>
        <v>1.2863933913136771</v>
      </c>
      <c r="CA230" s="104">
        <f t="shared" si="1285"/>
        <v>0.27219460319999994</v>
      </c>
      <c r="CB230" s="104">
        <f t="shared" si="1285"/>
        <v>0.32790237480000001</v>
      </c>
      <c r="CC230" s="104">
        <f t="shared" si="1285"/>
        <v>0.24455798639999998</v>
      </c>
      <c r="CD230" s="104">
        <f t="shared" si="1285"/>
        <v>0.37011774150000004</v>
      </c>
      <c r="CE230" s="104">
        <f t="shared" si="1285"/>
        <v>0.30910136399999999</v>
      </c>
      <c r="CF230" s="104">
        <f t="shared" si="1285"/>
        <v>0.24142931280000005</v>
      </c>
      <c r="CG230" s="104">
        <f t="shared" si="1285"/>
        <v>1.2931821464149205</v>
      </c>
      <c r="CH230" s="122">
        <f t="shared" si="1285"/>
        <v>1.6873422458717737</v>
      </c>
      <c r="CJ230" s="222">
        <f t="shared" si="1264"/>
        <v>1.6392877202870991E-2</v>
      </c>
      <c r="CK230" s="223">
        <f t="shared" si="1264"/>
        <v>0</v>
      </c>
      <c r="CL230" s="223">
        <f t="shared" si="1264"/>
        <v>1.6392877202870991E-2</v>
      </c>
      <c r="CM230" s="159" t="str">
        <f t="shared" si="1264"/>
        <v>Poland</v>
      </c>
      <c r="CN230" s="104" t="e">
        <f t="shared" ca="1" si="1265"/>
        <v>#NAME?</v>
      </c>
      <c r="CO230" s="104" t="e">
        <f t="shared" ca="1" si="1265"/>
        <v>#NAME?</v>
      </c>
      <c r="CP230" s="104" t="e">
        <f t="shared" ca="1" si="1265"/>
        <v>#NAME?</v>
      </c>
      <c r="CQ230" s="104" t="e">
        <f t="shared" ca="1" si="1265"/>
        <v>#NAME?</v>
      </c>
      <c r="CR230" s="104" t="e">
        <f t="shared" ca="1" si="1265"/>
        <v>#NAME?</v>
      </c>
      <c r="CS230" s="104" t="e">
        <f t="shared" ca="1" si="1265"/>
        <v>#NAME?</v>
      </c>
      <c r="CT230" s="104" t="e">
        <f t="shared" ca="1" si="1265"/>
        <v>#NAME?</v>
      </c>
      <c r="CU230" s="104" t="e">
        <f t="shared" ca="1" si="1265"/>
        <v>#NAME?</v>
      </c>
      <c r="CV230" s="104" t="e">
        <f t="shared" ca="1" si="1265"/>
        <v>#NAME?</v>
      </c>
      <c r="CW230" s="104" t="e">
        <f t="shared" ca="1" si="1265"/>
        <v>#NAME?</v>
      </c>
      <c r="CX230" s="104" t="e">
        <f t="shared" ca="1" si="1265"/>
        <v>#NAME?</v>
      </c>
      <c r="CY230" s="104" t="e">
        <f t="shared" ca="1" si="1265"/>
        <v>#NAME?</v>
      </c>
      <c r="CZ230" s="104" t="e">
        <f t="shared" ca="1" si="1265"/>
        <v>#NAME?</v>
      </c>
      <c r="DA230" s="104" t="e">
        <f t="shared" ca="1" si="1265"/>
        <v>#NAME?</v>
      </c>
      <c r="DB230" s="104" t="e">
        <f t="shared" ca="1" si="1265"/>
        <v>#NAME?</v>
      </c>
      <c r="DC230" s="122" t="e">
        <f t="shared" ca="1" si="1265"/>
        <v>#NAME?</v>
      </c>
    </row>
    <row r="231" spans="4:254" x14ac:dyDescent="0.2">
      <c r="D231" s="189">
        <f t="shared" si="1278"/>
        <v>0.33</v>
      </c>
      <c r="E231" s="173">
        <f t="shared" si="1278"/>
        <v>0</v>
      </c>
      <c r="F231" s="173">
        <f t="shared" si="1278"/>
        <v>0.56896551724137934</v>
      </c>
      <c r="G231" s="159" t="str">
        <f t="shared" si="1278"/>
        <v>JP</v>
      </c>
      <c r="H231" s="104">
        <f t="shared" si="1279"/>
        <v>7.9320836899199998</v>
      </c>
      <c r="I231" s="104">
        <f t="shared" si="1279"/>
        <v>7.3106441366399988</v>
      </c>
      <c r="J231" s="104">
        <f t="shared" si="1279"/>
        <v>7.2782256705600004</v>
      </c>
      <c r="K231" s="104">
        <f t="shared" si="1279"/>
        <v>10.79931243261</v>
      </c>
      <c r="L231" s="104">
        <f t="shared" si="1279"/>
        <v>7.0400022825599997</v>
      </c>
      <c r="M231" s="104">
        <f t="shared" si="1279"/>
        <v>7.10750438112</v>
      </c>
      <c r="N231" s="104">
        <f t="shared" si="1279"/>
        <v>5.6812911694796711</v>
      </c>
      <c r="O231" s="104">
        <f t="shared" si="1279"/>
        <v>4.978896803880164</v>
      </c>
      <c r="P231" s="104">
        <f t="shared" si="1279"/>
        <v>15.56038862352</v>
      </c>
      <c r="Q231" s="104">
        <f t="shared" si="1279"/>
        <v>14.336154094079996</v>
      </c>
      <c r="R231" s="104">
        <f t="shared" si="1279"/>
        <v>14.279552139840003</v>
      </c>
      <c r="S231" s="104">
        <f t="shared" si="1279"/>
        <v>21.034147047549997</v>
      </c>
      <c r="T231" s="104">
        <f t="shared" si="1279"/>
        <v>13.806682094399996</v>
      </c>
      <c r="U231" s="104">
        <f t="shared" si="1279"/>
        <v>13.942559230080001</v>
      </c>
      <c r="V231" s="104">
        <f t="shared" si="1279"/>
        <v>10.48964220233397</v>
      </c>
      <c r="W231" s="122">
        <f t="shared" si="1279"/>
        <v>6.3284176829861432</v>
      </c>
      <c r="Y231" s="189">
        <f t="shared" si="1280"/>
        <v>0.19</v>
      </c>
      <c r="Z231" s="173">
        <f t="shared" si="1280"/>
        <v>0</v>
      </c>
      <c r="AA231" s="173">
        <f t="shared" si="1280"/>
        <v>0.54285714285714282</v>
      </c>
      <c r="AB231" s="159" t="str">
        <f t="shared" si="1280"/>
        <v>JP</v>
      </c>
      <c r="AC231" s="104">
        <f t="shared" si="1281"/>
        <v>5.5346004230399997</v>
      </c>
      <c r="AD231" s="104">
        <f t="shared" si="1281"/>
        <v>5.6638262303999998</v>
      </c>
      <c r="AE231" s="104">
        <f t="shared" si="1281"/>
        <v>5.5255774828799993</v>
      </c>
      <c r="AF231" s="104">
        <f t="shared" si="1281"/>
        <v>6.5792761257600008</v>
      </c>
      <c r="AG231" s="104">
        <f t="shared" si="1281"/>
        <v>5.6117434713599996</v>
      </c>
      <c r="AH231" s="104">
        <f t="shared" si="1281"/>
        <v>5.5175124575999996</v>
      </c>
      <c r="AI231" s="104">
        <f t="shared" si="1281"/>
        <v>4.405181415404126</v>
      </c>
      <c r="AJ231" s="104">
        <f t="shared" si="1281"/>
        <v>8.5314035935841854</v>
      </c>
      <c r="AK231" s="104">
        <f t="shared" si="1281"/>
        <v>10.623924929279999</v>
      </c>
      <c r="AL231" s="104">
        <f t="shared" si="1281"/>
        <v>10.877726021759997</v>
      </c>
      <c r="AM231" s="104">
        <f t="shared" si="1281"/>
        <v>10.613727770879999</v>
      </c>
      <c r="AN231" s="104">
        <f t="shared" si="1281"/>
        <v>3.4953036751359998</v>
      </c>
      <c r="AO231" s="104">
        <f t="shared" si="1281"/>
        <v>10.781053870079999</v>
      </c>
      <c r="AP231" s="104">
        <f t="shared" si="1281"/>
        <v>10.596438952320002</v>
      </c>
      <c r="AQ231" s="104">
        <f t="shared" si="1281"/>
        <v>6.817180260581531</v>
      </c>
      <c r="AR231" s="122">
        <f t="shared" si="1281"/>
        <v>9.8500429035310599</v>
      </c>
      <c r="AT231" s="189">
        <f t="shared" si="1282"/>
        <v>0.12</v>
      </c>
      <c r="AU231" s="173">
        <f t="shared" si="1282"/>
        <v>0</v>
      </c>
      <c r="AV231" s="173">
        <f t="shared" si="1282"/>
        <v>0.34285714285714286</v>
      </c>
      <c r="AW231" s="159" t="str">
        <f t="shared" si="1282"/>
        <v>JP</v>
      </c>
      <c r="AX231" s="104">
        <f t="shared" si="1283"/>
        <v>1.8030430079999999</v>
      </c>
      <c r="AY231" s="104">
        <f t="shared" si="1283"/>
        <v>1.7798676479999995</v>
      </c>
      <c r="AZ231" s="104">
        <f t="shared" si="1283"/>
        <v>1.724246784</v>
      </c>
      <c r="BA231" s="104">
        <f t="shared" si="1283"/>
        <v>3.027860784</v>
      </c>
      <c r="BB231" s="104">
        <f t="shared" si="1283"/>
        <v>1.7288818559999999</v>
      </c>
      <c r="BC231" s="104">
        <f t="shared" si="1283"/>
        <v>1.7149766399999999</v>
      </c>
      <c r="BD231" s="104">
        <f t="shared" si="1283"/>
        <v>5.8488130282839839</v>
      </c>
      <c r="BE231" s="104">
        <f t="shared" si="1283"/>
        <v>6.3023659900976732</v>
      </c>
      <c r="BF231" s="104">
        <f t="shared" si="1283"/>
        <v>3.5133845760000009</v>
      </c>
      <c r="BG231" s="104">
        <f t="shared" si="1283"/>
        <v>3.467033856</v>
      </c>
      <c r="BH231" s="104">
        <f t="shared" si="1283"/>
        <v>3.3604271999999997</v>
      </c>
      <c r="BI231" s="104">
        <f t="shared" si="1283"/>
        <v>5.8310171399999993</v>
      </c>
      <c r="BJ231" s="104">
        <f t="shared" si="1283"/>
        <v>3.3696973440000004</v>
      </c>
      <c r="BK231" s="104">
        <f t="shared" si="1283"/>
        <v>3.3372518399999995</v>
      </c>
      <c r="BL231" s="104">
        <f t="shared" si="1283"/>
        <v>11.247920672143366</v>
      </c>
      <c r="BM231" s="122">
        <f t="shared" si="1283"/>
        <v>9.5475722870362496</v>
      </c>
      <c r="BO231" s="189">
        <f t="shared" si="1284"/>
        <v>0.21</v>
      </c>
      <c r="BP231" s="173">
        <f t="shared" si="1284"/>
        <v>0</v>
      </c>
      <c r="BQ231" s="173">
        <f t="shared" si="1284"/>
        <v>0.36842105263157887</v>
      </c>
      <c r="BR231" s="159" t="str">
        <f t="shared" si="1284"/>
        <v>JP</v>
      </c>
      <c r="BS231" s="104">
        <f t="shared" si="1285"/>
        <v>0.14313681720000002</v>
      </c>
      <c r="BT231" s="104">
        <f t="shared" si="1285"/>
        <v>0.17239570920000002</v>
      </c>
      <c r="BU231" s="104">
        <f t="shared" si="1285"/>
        <v>0.1285363404</v>
      </c>
      <c r="BV231" s="104">
        <f t="shared" si="1285"/>
        <v>0.2220706449</v>
      </c>
      <c r="BW231" s="104">
        <f t="shared" si="1285"/>
        <v>0.16251721200000002</v>
      </c>
      <c r="BX231" s="104">
        <f t="shared" si="1285"/>
        <v>0.12697200359999999</v>
      </c>
      <c r="BY231" s="104">
        <f t="shared" si="1285"/>
        <v>0.92043512245251391</v>
      </c>
      <c r="BZ231" s="104">
        <f t="shared" si="1285"/>
        <v>1.2863933913136771</v>
      </c>
      <c r="CA231" s="104">
        <f t="shared" si="1285"/>
        <v>0.27219460319999994</v>
      </c>
      <c r="CB231" s="104">
        <f t="shared" si="1285"/>
        <v>0.32790237480000001</v>
      </c>
      <c r="CC231" s="104">
        <f t="shared" si="1285"/>
        <v>0.24455798639999998</v>
      </c>
      <c r="CD231" s="104">
        <f t="shared" si="1285"/>
        <v>0.37011774150000004</v>
      </c>
      <c r="CE231" s="104">
        <f t="shared" si="1285"/>
        <v>0.30910136399999999</v>
      </c>
      <c r="CF231" s="104">
        <f t="shared" si="1285"/>
        <v>0.24142931280000005</v>
      </c>
      <c r="CG231" s="104">
        <f t="shared" si="1285"/>
        <v>1.2931821464149205</v>
      </c>
      <c r="CH231" s="122">
        <f t="shared" si="1285"/>
        <v>1.6873422458717737</v>
      </c>
      <c r="CJ231" s="222">
        <f t="shared" si="1264"/>
        <v>3.4729362908164099E-2</v>
      </c>
      <c r="CK231" s="223">
        <f t="shared" si="1264"/>
        <v>3.8314384006804557E-2</v>
      </c>
      <c r="CL231" s="223">
        <f t="shared" si="1264"/>
        <v>3.4729362908164099E-2</v>
      </c>
      <c r="CM231" s="159" t="str">
        <f t="shared" si="1264"/>
        <v>TN, US</v>
      </c>
      <c r="CN231" s="104">
        <f t="shared" si="1265"/>
        <v>16.759616241169155</v>
      </c>
      <c r="CO231" s="104">
        <f t="shared" si="1265"/>
        <v>16.282723691754622</v>
      </c>
      <c r="CP231" s="104">
        <f t="shared" si="1265"/>
        <v>15.966610177619714</v>
      </c>
      <c r="CQ231" s="104">
        <f t="shared" si="1265"/>
        <v>20.916621739129997</v>
      </c>
      <c r="CR231" s="104">
        <f t="shared" si="1265"/>
        <v>15.874714130820475</v>
      </c>
      <c r="CS231" s="104">
        <f t="shared" si="1265"/>
        <v>15.771444779191295</v>
      </c>
      <c r="CT231" s="104">
        <f t="shared" si="1265"/>
        <v>19.077234363409701</v>
      </c>
      <c r="CU231" s="104">
        <f t="shared" si="1265"/>
        <v>24.019649408641005</v>
      </c>
      <c r="CV231" s="104">
        <f t="shared" si="1265"/>
        <v>32.024390296379515</v>
      </c>
      <c r="CW231" s="104">
        <f t="shared" si="1265"/>
        <v>31.06873898160115</v>
      </c>
      <c r="CX231" s="104">
        <f t="shared" si="1265"/>
        <v>30.496152086025599</v>
      </c>
      <c r="CY231" s="104">
        <f t="shared" si="1265"/>
        <v>31.335215457285994</v>
      </c>
      <c r="CZ231" s="104">
        <f t="shared" si="1265"/>
        <v>30.292166921183227</v>
      </c>
      <c r="DA231" s="104">
        <f t="shared" si="1265"/>
        <v>30.101674297975485</v>
      </c>
      <c r="DB231" s="104">
        <f t="shared" si="1265"/>
        <v>33.232921164663196</v>
      </c>
      <c r="DC231" s="122">
        <f t="shared" si="1265"/>
        <v>31.011311926202143</v>
      </c>
    </row>
    <row r="232" spans="4:254" x14ac:dyDescent="0.2">
      <c r="D232" s="189">
        <f t="shared" si="1278"/>
        <v>0.15</v>
      </c>
      <c r="E232" s="173">
        <f t="shared" si="1278"/>
        <v>0</v>
      </c>
      <c r="F232" s="173">
        <f t="shared" si="1278"/>
        <v>0.25862068965517243</v>
      </c>
      <c r="G232" s="159" t="str">
        <f t="shared" si="1278"/>
        <v>KR</v>
      </c>
      <c r="H232" s="104">
        <f t="shared" si="1279"/>
        <v>7.9320836899199998</v>
      </c>
      <c r="I232" s="104">
        <f t="shared" si="1279"/>
        <v>7.3106441366399988</v>
      </c>
      <c r="J232" s="104">
        <f t="shared" si="1279"/>
        <v>7.2782256705600004</v>
      </c>
      <c r="K232" s="104">
        <f t="shared" si="1279"/>
        <v>10.79931243261</v>
      </c>
      <c r="L232" s="104">
        <f t="shared" si="1279"/>
        <v>7.0400022825599997</v>
      </c>
      <c r="M232" s="104">
        <f t="shared" si="1279"/>
        <v>7.10750438112</v>
      </c>
      <c r="N232" s="104">
        <f t="shared" si="1279"/>
        <v>5.6812911694796711</v>
      </c>
      <c r="O232" s="104">
        <f t="shared" si="1279"/>
        <v>4.978896803880164</v>
      </c>
      <c r="P232" s="104">
        <f t="shared" si="1279"/>
        <v>15.56038862352</v>
      </c>
      <c r="Q232" s="104">
        <f t="shared" si="1279"/>
        <v>14.336154094079996</v>
      </c>
      <c r="R232" s="104">
        <f t="shared" si="1279"/>
        <v>14.279552139840003</v>
      </c>
      <c r="S232" s="104">
        <f t="shared" si="1279"/>
        <v>21.034147047549997</v>
      </c>
      <c r="T232" s="104">
        <f t="shared" si="1279"/>
        <v>13.806682094399996</v>
      </c>
      <c r="U232" s="104">
        <f t="shared" si="1279"/>
        <v>13.942559230080001</v>
      </c>
      <c r="V232" s="104">
        <f t="shared" si="1279"/>
        <v>10.48964220233397</v>
      </c>
      <c r="W232" s="122">
        <f t="shared" si="1279"/>
        <v>6.3284176829861432</v>
      </c>
      <c r="Y232" s="189">
        <f t="shared" si="1280"/>
        <v>0.06</v>
      </c>
      <c r="Z232" s="173">
        <f t="shared" si="1280"/>
        <v>0</v>
      </c>
      <c r="AA232" s="173">
        <f t="shared" si="1280"/>
        <v>0.1714285714285714</v>
      </c>
      <c r="AB232" s="159" t="str">
        <f t="shared" si="1280"/>
        <v>KR</v>
      </c>
      <c r="AC232" s="104">
        <f t="shared" si="1281"/>
        <v>5.5346004230399997</v>
      </c>
      <c r="AD232" s="104">
        <f t="shared" si="1281"/>
        <v>5.6638262303999998</v>
      </c>
      <c r="AE232" s="104">
        <f t="shared" si="1281"/>
        <v>5.5255774828799993</v>
      </c>
      <c r="AF232" s="104">
        <f t="shared" si="1281"/>
        <v>6.5792761257600008</v>
      </c>
      <c r="AG232" s="104">
        <f t="shared" si="1281"/>
        <v>5.6117434713599996</v>
      </c>
      <c r="AH232" s="104">
        <f t="shared" si="1281"/>
        <v>5.5175124575999996</v>
      </c>
      <c r="AI232" s="104">
        <f t="shared" si="1281"/>
        <v>4.405181415404126</v>
      </c>
      <c r="AJ232" s="104">
        <f t="shared" si="1281"/>
        <v>8.5314035935841854</v>
      </c>
      <c r="AK232" s="104">
        <f t="shared" si="1281"/>
        <v>10.623924929279999</v>
      </c>
      <c r="AL232" s="104">
        <f t="shared" si="1281"/>
        <v>10.877726021759997</v>
      </c>
      <c r="AM232" s="104">
        <f t="shared" si="1281"/>
        <v>10.613727770879999</v>
      </c>
      <c r="AN232" s="104">
        <f t="shared" si="1281"/>
        <v>3.4953036751359998</v>
      </c>
      <c r="AO232" s="104">
        <f t="shared" si="1281"/>
        <v>10.781053870079999</v>
      </c>
      <c r="AP232" s="104">
        <f t="shared" si="1281"/>
        <v>10.596438952320002</v>
      </c>
      <c r="AQ232" s="104">
        <f t="shared" si="1281"/>
        <v>6.817180260581531</v>
      </c>
      <c r="AR232" s="122">
        <f t="shared" si="1281"/>
        <v>9.8500429035310599</v>
      </c>
      <c r="AT232" s="189">
        <f t="shared" si="1282"/>
        <v>0.04</v>
      </c>
      <c r="AU232" s="173">
        <f t="shared" si="1282"/>
        <v>0</v>
      </c>
      <c r="AV232" s="173">
        <f t="shared" si="1282"/>
        <v>0.1142857142857143</v>
      </c>
      <c r="AW232" s="159" t="str">
        <f t="shared" si="1282"/>
        <v>KR</v>
      </c>
      <c r="AX232" s="104">
        <f t="shared" si="1283"/>
        <v>1.8030430079999999</v>
      </c>
      <c r="AY232" s="104">
        <f t="shared" si="1283"/>
        <v>1.7798676479999995</v>
      </c>
      <c r="AZ232" s="104">
        <f t="shared" si="1283"/>
        <v>1.724246784</v>
      </c>
      <c r="BA232" s="104">
        <f t="shared" si="1283"/>
        <v>3.027860784</v>
      </c>
      <c r="BB232" s="104">
        <f t="shared" si="1283"/>
        <v>1.7288818559999999</v>
      </c>
      <c r="BC232" s="104">
        <f t="shared" si="1283"/>
        <v>1.7149766399999999</v>
      </c>
      <c r="BD232" s="104">
        <f t="shared" si="1283"/>
        <v>5.8488130282839839</v>
      </c>
      <c r="BE232" s="104">
        <f t="shared" si="1283"/>
        <v>6.3023659900976732</v>
      </c>
      <c r="BF232" s="104">
        <f t="shared" si="1283"/>
        <v>3.5133845760000009</v>
      </c>
      <c r="BG232" s="104">
        <f t="shared" si="1283"/>
        <v>3.467033856</v>
      </c>
      <c r="BH232" s="104">
        <f t="shared" si="1283"/>
        <v>3.3604271999999997</v>
      </c>
      <c r="BI232" s="104">
        <f t="shared" si="1283"/>
        <v>5.8310171399999993</v>
      </c>
      <c r="BJ232" s="104">
        <f t="shared" si="1283"/>
        <v>3.3696973440000004</v>
      </c>
      <c r="BK232" s="104">
        <f t="shared" si="1283"/>
        <v>3.3372518399999995</v>
      </c>
      <c r="BL232" s="104">
        <f t="shared" si="1283"/>
        <v>11.247920672143366</v>
      </c>
      <c r="BM232" s="122">
        <f t="shared" si="1283"/>
        <v>9.5475722870362496</v>
      </c>
      <c r="BO232" s="189">
        <f t="shared" si="1284"/>
        <v>0.28000000000000003</v>
      </c>
      <c r="BP232" s="173">
        <f t="shared" si="1284"/>
        <v>0</v>
      </c>
      <c r="BQ232" s="173">
        <f t="shared" si="1284"/>
        <v>0.49122807017543857</v>
      </c>
      <c r="BR232" s="159" t="str">
        <f t="shared" si="1284"/>
        <v>KR</v>
      </c>
      <c r="BS232" s="104">
        <f t="shared" si="1285"/>
        <v>0.14313681720000002</v>
      </c>
      <c r="BT232" s="104">
        <f t="shared" si="1285"/>
        <v>0.17239570920000002</v>
      </c>
      <c r="BU232" s="104">
        <f t="shared" si="1285"/>
        <v>0.1285363404</v>
      </c>
      <c r="BV232" s="104">
        <f t="shared" si="1285"/>
        <v>0.2220706449</v>
      </c>
      <c r="BW232" s="104">
        <f t="shared" si="1285"/>
        <v>0.16251721200000002</v>
      </c>
      <c r="BX232" s="104">
        <f t="shared" si="1285"/>
        <v>0.12697200359999999</v>
      </c>
      <c r="BY232" s="104">
        <f t="shared" si="1285"/>
        <v>0.92043512245251391</v>
      </c>
      <c r="BZ232" s="104">
        <f t="shared" si="1285"/>
        <v>1.2863933913136771</v>
      </c>
      <c r="CA232" s="104">
        <f t="shared" si="1285"/>
        <v>0.27219460319999994</v>
      </c>
      <c r="CB232" s="104">
        <f t="shared" si="1285"/>
        <v>0.32790237480000001</v>
      </c>
      <c r="CC232" s="104">
        <f t="shared" si="1285"/>
        <v>0.24455798639999998</v>
      </c>
      <c r="CD232" s="104">
        <f t="shared" si="1285"/>
        <v>0.37011774150000004</v>
      </c>
      <c r="CE232" s="104">
        <f t="shared" si="1285"/>
        <v>0.30910136399999999</v>
      </c>
      <c r="CF232" s="104">
        <f t="shared" si="1285"/>
        <v>0.24142931280000005</v>
      </c>
      <c r="CG232" s="104">
        <f t="shared" si="1285"/>
        <v>1.2931821464149205</v>
      </c>
      <c r="CH232" s="122">
        <f t="shared" si="1285"/>
        <v>1.6873422458717737</v>
      </c>
      <c r="CJ232" s="222">
        <f t="shared" si="1264"/>
        <v>0.58711020187182972</v>
      </c>
      <c r="CK232" s="223">
        <f t="shared" si="1264"/>
        <v>0.64771604904798907</v>
      </c>
      <c r="CL232" s="223">
        <f t="shared" si="1264"/>
        <v>0.58711020187182972</v>
      </c>
      <c r="CM232" s="159" t="str">
        <f t="shared" si="1264"/>
        <v>NV, US</v>
      </c>
      <c r="CN232" s="104">
        <f t="shared" si="1265"/>
        <v>8.3798081205845776</v>
      </c>
      <c r="CO232" s="104">
        <f t="shared" si="1265"/>
        <v>8.1413618458773112</v>
      </c>
      <c r="CP232" s="104">
        <f t="shared" si="1265"/>
        <v>7.9833050888098569</v>
      </c>
      <c r="CQ232" s="104">
        <f t="shared" si="1265"/>
        <v>10.458310869564999</v>
      </c>
      <c r="CR232" s="104">
        <f t="shared" si="1265"/>
        <v>7.9373570654102377</v>
      </c>
      <c r="CS232" s="104">
        <f t="shared" si="1265"/>
        <v>7.8857223895956476</v>
      </c>
      <c r="CT232" s="104">
        <f t="shared" si="1265"/>
        <v>9.5386171817048506</v>
      </c>
      <c r="CU232" s="104">
        <f t="shared" si="1265"/>
        <v>12.009824704320502</v>
      </c>
      <c r="CV232" s="104">
        <f t="shared" si="1265"/>
        <v>16.012195148189758</v>
      </c>
      <c r="CW232" s="104">
        <f t="shared" si="1265"/>
        <v>15.534369490800575</v>
      </c>
      <c r="CX232" s="104">
        <f t="shared" si="1265"/>
        <v>15.2480760430128</v>
      </c>
      <c r="CY232" s="104">
        <f t="shared" si="1265"/>
        <v>15.667607728642997</v>
      </c>
      <c r="CZ232" s="104">
        <f t="shared" si="1265"/>
        <v>15.146083460591614</v>
      </c>
      <c r="DA232" s="104">
        <f t="shared" si="1265"/>
        <v>15.050837148987743</v>
      </c>
      <c r="DB232" s="104">
        <f t="shared" si="1265"/>
        <v>16.616460582331598</v>
      </c>
      <c r="DC232" s="122">
        <f t="shared" si="1265"/>
        <v>15.505655963101072</v>
      </c>
    </row>
    <row r="233" spans="4:254" x14ac:dyDescent="0.2">
      <c r="D233" s="190">
        <f t="shared" si="1278"/>
        <v>0.1</v>
      </c>
      <c r="E233" s="183">
        <f t="shared" si="1278"/>
        <v>0</v>
      </c>
      <c r="F233" s="183">
        <f t="shared" si="1278"/>
        <v>0.17241379310344829</v>
      </c>
      <c r="G233" s="181" t="str">
        <f t="shared" si="1278"/>
        <v>RER</v>
      </c>
      <c r="H233" s="128">
        <f t="shared" si="1279"/>
        <v>7.9320836899199998</v>
      </c>
      <c r="I233" s="128">
        <f t="shared" si="1279"/>
        <v>7.3106441366399988</v>
      </c>
      <c r="J233" s="128">
        <f t="shared" si="1279"/>
        <v>7.2782256705600004</v>
      </c>
      <c r="K233" s="128">
        <f t="shared" si="1279"/>
        <v>10.79931243261</v>
      </c>
      <c r="L233" s="128">
        <f t="shared" si="1279"/>
        <v>7.0400022825599997</v>
      </c>
      <c r="M233" s="128">
        <f t="shared" si="1279"/>
        <v>7.10750438112</v>
      </c>
      <c r="N233" s="128">
        <f t="shared" si="1279"/>
        <v>5.6812911694796711</v>
      </c>
      <c r="O233" s="128">
        <f t="shared" si="1279"/>
        <v>4.978896803880164</v>
      </c>
      <c r="P233" s="128">
        <f t="shared" si="1279"/>
        <v>15.56038862352</v>
      </c>
      <c r="Q233" s="128">
        <f t="shared" si="1279"/>
        <v>14.336154094079996</v>
      </c>
      <c r="R233" s="128">
        <f t="shared" si="1279"/>
        <v>14.279552139840003</v>
      </c>
      <c r="S233" s="128">
        <f t="shared" si="1279"/>
        <v>21.034147047549997</v>
      </c>
      <c r="T233" s="128">
        <f t="shared" si="1279"/>
        <v>13.806682094399996</v>
      </c>
      <c r="U233" s="128">
        <f t="shared" si="1279"/>
        <v>13.942559230080001</v>
      </c>
      <c r="V233" s="128">
        <f t="shared" si="1279"/>
        <v>10.48964220233397</v>
      </c>
      <c r="W233" s="129">
        <f t="shared" si="1279"/>
        <v>6.3284176829861432</v>
      </c>
      <c r="Y233" s="190">
        <f t="shared" si="1280"/>
        <v>0</v>
      </c>
      <c r="Z233" s="183">
        <f t="shared" si="1280"/>
        <v>0</v>
      </c>
      <c r="AA233" s="183">
        <f t="shared" si="1280"/>
        <v>0</v>
      </c>
      <c r="AB233" s="181" t="str">
        <f t="shared" si="1280"/>
        <v>RER</v>
      </c>
      <c r="AC233" s="128">
        <f t="shared" si="1281"/>
        <v>5.5346004230399997</v>
      </c>
      <c r="AD233" s="128">
        <f t="shared" si="1281"/>
        <v>5.6638262303999998</v>
      </c>
      <c r="AE233" s="128">
        <f t="shared" si="1281"/>
        <v>5.5255774828799993</v>
      </c>
      <c r="AF233" s="128">
        <f t="shared" si="1281"/>
        <v>6.5792761257600008</v>
      </c>
      <c r="AG233" s="128">
        <f t="shared" si="1281"/>
        <v>5.6117434713599996</v>
      </c>
      <c r="AH233" s="128">
        <f t="shared" si="1281"/>
        <v>5.5175124575999996</v>
      </c>
      <c r="AI233" s="128">
        <f t="shared" si="1281"/>
        <v>4.405181415404126</v>
      </c>
      <c r="AJ233" s="128">
        <f t="shared" si="1281"/>
        <v>8.5314035935841854</v>
      </c>
      <c r="AK233" s="128">
        <f t="shared" si="1281"/>
        <v>10.623924929279999</v>
      </c>
      <c r="AL233" s="128">
        <f t="shared" si="1281"/>
        <v>10.877726021759997</v>
      </c>
      <c r="AM233" s="128">
        <f t="shared" si="1281"/>
        <v>10.613727770879999</v>
      </c>
      <c r="AN233" s="128">
        <f t="shared" si="1281"/>
        <v>3.4953036751359998</v>
      </c>
      <c r="AO233" s="128">
        <f t="shared" si="1281"/>
        <v>10.781053870079999</v>
      </c>
      <c r="AP233" s="128">
        <f t="shared" si="1281"/>
        <v>10.596438952320002</v>
      </c>
      <c r="AQ233" s="128">
        <f t="shared" si="1281"/>
        <v>6.817180260581531</v>
      </c>
      <c r="AR233" s="129">
        <f t="shared" si="1281"/>
        <v>9.8500429035310599</v>
      </c>
      <c r="AT233" s="190">
        <f t="shared" si="1282"/>
        <v>0.17</v>
      </c>
      <c r="AU233" s="183">
        <f t="shared" si="1282"/>
        <v>0</v>
      </c>
      <c r="AV233" s="183">
        <f t="shared" si="1282"/>
        <v>0.48571428571428577</v>
      </c>
      <c r="AW233" s="181" t="str">
        <f t="shared" si="1282"/>
        <v>RER</v>
      </c>
      <c r="AX233" s="128">
        <f t="shared" si="1283"/>
        <v>1.8030430079999999</v>
      </c>
      <c r="AY233" s="128">
        <f t="shared" si="1283"/>
        <v>1.7798676479999995</v>
      </c>
      <c r="AZ233" s="128">
        <f t="shared" si="1283"/>
        <v>1.724246784</v>
      </c>
      <c r="BA233" s="128">
        <f t="shared" si="1283"/>
        <v>3.027860784</v>
      </c>
      <c r="BB233" s="128">
        <f t="shared" si="1283"/>
        <v>1.7288818559999999</v>
      </c>
      <c r="BC233" s="128">
        <f t="shared" si="1283"/>
        <v>1.7149766399999999</v>
      </c>
      <c r="BD233" s="128">
        <f t="shared" si="1283"/>
        <v>5.8488130282839839</v>
      </c>
      <c r="BE233" s="128">
        <f t="shared" si="1283"/>
        <v>6.3023659900976732</v>
      </c>
      <c r="BF233" s="128">
        <f t="shared" si="1283"/>
        <v>3.5133845760000009</v>
      </c>
      <c r="BG233" s="128">
        <f t="shared" si="1283"/>
        <v>3.467033856</v>
      </c>
      <c r="BH233" s="128">
        <f t="shared" si="1283"/>
        <v>3.3604271999999997</v>
      </c>
      <c r="BI233" s="128">
        <f t="shared" si="1283"/>
        <v>5.8310171399999993</v>
      </c>
      <c r="BJ233" s="128">
        <f t="shared" si="1283"/>
        <v>3.3696973440000004</v>
      </c>
      <c r="BK233" s="128">
        <f t="shared" si="1283"/>
        <v>3.3372518399999995</v>
      </c>
      <c r="BL233" s="128">
        <f t="shared" si="1283"/>
        <v>11.247920672143366</v>
      </c>
      <c r="BM233" s="129">
        <f t="shared" si="1283"/>
        <v>9.5475722870362496</v>
      </c>
      <c r="BO233" s="190">
        <f t="shared" si="1284"/>
        <v>0.02</v>
      </c>
      <c r="BP233" s="183">
        <f t="shared" si="1284"/>
        <v>0</v>
      </c>
      <c r="BQ233" s="183">
        <f t="shared" si="1284"/>
        <v>3.5087719298245612E-2</v>
      </c>
      <c r="BR233" s="181" t="str">
        <f t="shared" si="1284"/>
        <v>RER</v>
      </c>
      <c r="BS233" s="128">
        <f t="shared" si="1285"/>
        <v>0.14313681720000002</v>
      </c>
      <c r="BT233" s="128">
        <f t="shared" si="1285"/>
        <v>0.17239570920000002</v>
      </c>
      <c r="BU233" s="128">
        <f t="shared" si="1285"/>
        <v>0.1285363404</v>
      </c>
      <c r="BV233" s="128">
        <f t="shared" si="1285"/>
        <v>0.2220706449</v>
      </c>
      <c r="BW233" s="128">
        <f t="shared" si="1285"/>
        <v>0.16251721200000002</v>
      </c>
      <c r="BX233" s="128">
        <f t="shared" si="1285"/>
        <v>0.12697200359999999</v>
      </c>
      <c r="BY233" s="128">
        <f t="shared" si="1285"/>
        <v>0.92043512245251391</v>
      </c>
      <c r="BZ233" s="128">
        <f t="shared" si="1285"/>
        <v>1.2863933913136771</v>
      </c>
      <c r="CA233" s="128">
        <f t="shared" si="1285"/>
        <v>0.27219460319999994</v>
      </c>
      <c r="CB233" s="128">
        <f t="shared" si="1285"/>
        <v>0.32790237480000001</v>
      </c>
      <c r="CC233" s="128">
        <f t="shared" si="1285"/>
        <v>0.24455798639999998</v>
      </c>
      <c r="CD233" s="128">
        <f t="shared" si="1285"/>
        <v>0.37011774150000004</v>
      </c>
      <c r="CE233" s="128">
        <f t="shared" si="1285"/>
        <v>0.30910136399999999</v>
      </c>
      <c r="CF233" s="128">
        <f t="shared" si="1285"/>
        <v>0.24142931280000005</v>
      </c>
      <c r="CG233" s="128">
        <f t="shared" si="1285"/>
        <v>1.2931821464149205</v>
      </c>
      <c r="CH233" s="129">
        <f t="shared" si="1285"/>
        <v>1.6873422458717737</v>
      </c>
      <c r="CJ233" s="224">
        <f t="shared" si="1264"/>
        <v>0.21586482798306408</v>
      </c>
      <c r="CK233" s="225">
        <f t="shared" si="1264"/>
        <v>0.23814798833990888</v>
      </c>
      <c r="CL233" s="225">
        <f t="shared" si="1264"/>
        <v>0.21586482798306408</v>
      </c>
      <c r="CM233" s="181" t="str">
        <f t="shared" si="1264"/>
        <v>CA, US</v>
      </c>
      <c r="CN233" s="128">
        <f t="shared" si="1265"/>
        <v>16.759616241169155</v>
      </c>
      <c r="CO233" s="128">
        <f t="shared" si="1265"/>
        <v>16.282723691754622</v>
      </c>
      <c r="CP233" s="128">
        <f t="shared" si="1265"/>
        <v>15.966610177619714</v>
      </c>
      <c r="CQ233" s="128">
        <f t="shared" si="1265"/>
        <v>20.916621739129997</v>
      </c>
      <c r="CR233" s="128">
        <f t="shared" si="1265"/>
        <v>15.874714130820475</v>
      </c>
      <c r="CS233" s="128">
        <f t="shared" si="1265"/>
        <v>15.771444779191295</v>
      </c>
      <c r="CT233" s="128">
        <f t="shared" si="1265"/>
        <v>19.077234363409701</v>
      </c>
      <c r="CU233" s="128">
        <f t="shared" si="1265"/>
        <v>24.019649408641005</v>
      </c>
      <c r="CV233" s="128">
        <f t="shared" si="1265"/>
        <v>32.024390296379515</v>
      </c>
      <c r="CW233" s="128">
        <f t="shared" si="1265"/>
        <v>31.06873898160115</v>
      </c>
      <c r="CX233" s="128">
        <f t="shared" si="1265"/>
        <v>30.496152086025599</v>
      </c>
      <c r="CY233" s="128">
        <f t="shared" si="1265"/>
        <v>31.335215457285994</v>
      </c>
      <c r="CZ233" s="128">
        <f t="shared" si="1265"/>
        <v>30.292166921183227</v>
      </c>
      <c r="DA233" s="128">
        <f t="shared" si="1265"/>
        <v>30.101674297975485</v>
      </c>
      <c r="DB233" s="128">
        <f t="shared" si="1265"/>
        <v>33.232921164663196</v>
      </c>
      <c r="DC233" s="129">
        <f t="shared" si="1265"/>
        <v>31.011311926202143</v>
      </c>
    </row>
    <row r="234" spans="4:254" x14ac:dyDescent="0.2">
      <c r="D234" s="204"/>
      <c r="E234" s="209"/>
      <c r="F234" s="209"/>
      <c r="G234" s="157"/>
      <c r="H234" s="161" t="str">
        <f>H153</f>
        <v>MI, US</v>
      </c>
      <c r="I234" s="161"/>
      <c r="J234" s="161"/>
      <c r="K234" s="161"/>
      <c r="L234" s="161"/>
      <c r="M234" s="161"/>
      <c r="N234" s="161"/>
      <c r="O234" s="161"/>
      <c r="P234" s="161"/>
      <c r="Q234" s="161"/>
      <c r="R234" s="161"/>
      <c r="S234" s="161"/>
      <c r="T234" s="161"/>
      <c r="U234" s="161"/>
      <c r="V234" s="161"/>
      <c r="W234" s="162"/>
      <c r="Y234" s="204"/>
      <c r="Z234" s="209"/>
      <c r="AA234" s="209"/>
      <c r="AB234" s="157"/>
      <c r="AC234" s="161" t="str">
        <f>AC153</f>
        <v>MI, US</v>
      </c>
      <c r="AD234" s="161"/>
      <c r="AE234" s="161"/>
      <c r="AF234" s="161"/>
      <c r="AG234" s="161"/>
      <c r="AH234" s="161"/>
      <c r="AI234" s="161"/>
      <c r="AJ234" s="161"/>
      <c r="AK234" s="161"/>
      <c r="AL234" s="161"/>
      <c r="AM234" s="161"/>
      <c r="AN234" s="161"/>
      <c r="AO234" s="161"/>
      <c r="AP234" s="161"/>
      <c r="AQ234" s="161"/>
      <c r="AR234" s="162"/>
      <c r="AT234" s="204"/>
      <c r="AU234" s="209"/>
      <c r="AV234" s="209"/>
      <c r="AW234" s="157"/>
      <c r="AX234" s="161" t="str">
        <f>AX153</f>
        <v>MI, US</v>
      </c>
      <c r="AY234" s="161"/>
      <c r="AZ234" s="161"/>
      <c r="BA234" s="161"/>
      <c r="BB234" s="161"/>
      <c r="BC234" s="161"/>
      <c r="BD234" s="161"/>
      <c r="BE234" s="161"/>
      <c r="BF234" s="161"/>
      <c r="BG234" s="161"/>
      <c r="BH234" s="161"/>
      <c r="BI234" s="161"/>
      <c r="BJ234" s="161"/>
      <c r="BK234" s="161"/>
      <c r="BL234" s="161"/>
      <c r="BM234" s="162"/>
      <c r="BO234" s="204"/>
      <c r="BP234" s="209"/>
      <c r="BQ234" s="209"/>
      <c r="BR234" s="157"/>
      <c r="BS234" s="161" t="str">
        <f>BS153</f>
        <v>MI, US</v>
      </c>
      <c r="BT234" s="161"/>
      <c r="BU234" s="161"/>
      <c r="BV234" s="161"/>
      <c r="BW234" s="161"/>
      <c r="BX234" s="161"/>
      <c r="BY234" s="161"/>
      <c r="BZ234" s="161"/>
      <c r="CA234" s="161"/>
      <c r="CB234" s="161"/>
      <c r="CC234" s="161"/>
      <c r="CD234" s="161"/>
      <c r="CE234" s="161"/>
      <c r="CF234" s="161"/>
      <c r="CG234" s="161"/>
      <c r="CH234" s="162"/>
      <c r="CJ234" s="204"/>
      <c r="CK234" s="209"/>
      <c r="CL234" s="209"/>
      <c r="CM234" s="221"/>
      <c r="CN234" s="161" t="str">
        <f>CN156</f>
        <v>Japan</v>
      </c>
      <c r="CO234" s="161"/>
      <c r="CP234" s="161"/>
      <c r="CQ234" s="161"/>
      <c r="CR234" s="161"/>
      <c r="CS234" s="161"/>
      <c r="CT234" s="161"/>
      <c r="CU234" s="161"/>
      <c r="CV234" s="161"/>
      <c r="CW234" s="161"/>
      <c r="CX234" s="161"/>
      <c r="CY234" s="161"/>
      <c r="CZ234" s="161"/>
      <c r="DA234" s="161"/>
      <c r="DB234" s="161"/>
      <c r="DC234" s="162"/>
    </row>
    <row r="235" spans="4:254" x14ac:dyDescent="0.2">
      <c r="D235" s="120"/>
      <c r="G235" s="159" t="str">
        <f>G227</f>
        <v>Road (km)</v>
      </c>
      <c r="H235" s="170" t="str">
        <f>H227</f>
        <v>BEV-100 PC</v>
      </c>
      <c r="I235" s="170"/>
      <c r="J235" s="170"/>
      <c r="K235" s="170"/>
      <c r="L235" s="170"/>
      <c r="M235" s="170"/>
      <c r="N235" s="170"/>
      <c r="O235" s="170"/>
      <c r="P235" s="170" t="str">
        <f>P227</f>
        <v>BEV-200 PC</v>
      </c>
      <c r="Q235" s="170"/>
      <c r="R235" s="170"/>
      <c r="S235" s="170"/>
      <c r="T235" s="170"/>
      <c r="U235" s="170"/>
      <c r="V235" s="170"/>
      <c r="W235" s="171"/>
      <c r="Y235" s="120"/>
      <c r="AB235" s="159" t="str">
        <f>AB227</f>
        <v>Road (km)</v>
      </c>
      <c r="AC235" s="170" t="str">
        <f>AC227</f>
        <v>BEV-100 PC</v>
      </c>
      <c r="AD235" s="170"/>
      <c r="AE235" s="170"/>
      <c r="AF235" s="170"/>
      <c r="AG235" s="170"/>
      <c r="AH235" s="170"/>
      <c r="AI235" s="170"/>
      <c r="AJ235" s="170"/>
      <c r="AK235" s="170" t="str">
        <f>AK227</f>
        <v>BEV-200 PC</v>
      </c>
      <c r="AL235" s="170"/>
      <c r="AM235" s="170"/>
      <c r="AN235" s="170"/>
      <c r="AO235" s="170"/>
      <c r="AP235" s="170"/>
      <c r="AQ235" s="170"/>
      <c r="AR235" s="171"/>
      <c r="AT235" s="120"/>
      <c r="AW235" s="159" t="str">
        <f>AW227</f>
        <v>Road (km)</v>
      </c>
      <c r="AX235" s="170" t="str">
        <f>AX227</f>
        <v>BEV-100 PC</v>
      </c>
      <c r="AY235" s="170"/>
      <c r="AZ235" s="170"/>
      <c r="BA235" s="170"/>
      <c r="BB235" s="170"/>
      <c r="BC235" s="170"/>
      <c r="BD235" s="170"/>
      <c r="BE235" s="170"/>
      <c r="BF235" s="170" t="str">
        <f>BF227</f>
        <v>BEV-200 PC</v>
      </c>
      <c r="BG235" s="170"/>
      <c r="BH235" s="170"/>
      <c r="BI235" s="170"/>
      <c r="BJ235" s="170"/>
      <c r="BK235" s="170"/>
      <c r="BL235" s="170"/>
      <c r="BM235" s="171"/>
      <c r="BO235" s="120"/>
      <c r="BR235" s="159" t="str">
        <f>BR227</f>
        <v>Road (km)</v>
      </c>
      <c r="BS235" s="170" t="str">
        <f>BS227</f>
        <v>BEV-100 PC</v>
      </c>
      <c r="BT235" s="170"/>
      <c r="BU235" s="170"/>
      <c r="BV235" s="170"/>
      <c r="BW235" s="170"/>
      <c r="BX235" s="170"/>
      <c r="BY235" s="170"/>
      <c r="BZ235" s="170"/>
      <c r="CA235" s="170" t="str">
        <f>CA227</f>
        <v>BEV-200 PC</v>
      </c>
      <c r="CB235" s="170"/>
      <c r="CC235" s="170"/>
      <c r="CD235" s="170"/>
      <c r="CE235" s="170"/>
      <c r="CF235" s="170"/>
      <c r="CG235" s="170"/>
      <c r="CH235" s="171"/>
      <c r="CJ235" s="120"/>
      <c r="CM235" s="179" t="str">
        <f>CM224</f>
        <v>Road (km)</v>
      </c>
      <c r="CN235" s="170" t="str">
        <f>CN157</f>
        <v>BEV-100 PC</v>
      </c>
      <c r="CO235" s="170"/>
      <c r="CP235" s="170"/>
      <c r="CQ235" s="170"/>
      <c r="CR235" s="170"/>
      <c r="CS235" s="170"/>
      <c r="CT235" s="170"/>
      <c r="CU235" s="170"/>
      <c r="CV235" s="170" t="str">
        <f>CV157</f>
        <v>BEV-200 PC</v>
      </c>
      <c r="CW235" s="170"/>
      <c r="CX235" s="170"/>
      <c r="CY235" s="170"/>
      <c r="CZ235" s="170"/>
      <c r="DA235" s="170"/>
      <c r="DB235" s="170"/>
      <c r="DC235" s="171"/>
    </row>
    <row r="236" spans="4:254" x14ac:dyDescent="0.2">
      <c r="D236" s="163" t="str">
        <f>D228</f>
        <v>BAU</v>
      </c>
      <c r="E236" s="159" t="str">
        <f t="shared" ref="E236:F236" si="1286">E228</f>
        <v>Reshoring</v>
      </c>
      <c r="F236" s="159" t="str">
        <f t="shared" si="1286"/>
        <v>Ally-shoring</v>
      </c>
      <c r="G236" s="159" t="str">
        <f>G228</f>
        <v>Cathode-&gt;Cell (tkm)</v>
      </c>
      <c r="H236" s="159" t="str">
        <f>H228</f>
        <v>NMC622</v>
      </c>
      <c r="I236" s="159" t="str">
        <f t="shared" ref="I236:O236" si="1287">I228</f>
        <v>NMC811</v>
      </c>
      <c r="J236" s="159" t="str">
        <f t="shared" si="1287"/>
        <v>NCA (I)</v>
      </c>
      <c r="K236" s="159" t="str">
        <f t="shared" si="1287"/>
        <v>LFP(II)</v>
      </c>
      <c r="L236" s="159" t="str">
        <f t="shared" si="1287"/>
        <v>NMC955</v>
      </c>
      <c r="M236" s="159" t="str">
        <f t="shared" si="1287"/>
        <v>NCA955</v>
      </c>
      <c r="N236" s="159" t="str">
        <f t="shared" si="1287"/>
        <v>Li-S</v>
      </c>
      <c r="O236" s="159" t="str">
        <f t="shared" si="1287"/>
        <v>Li-air</v>
      </c>
      <c r="P236" s="159" t="str">
        <f>P228</f>
        <v>NMC622</v>
      </c>
      <c r="Q236" s="159" t="str">
        <f t="shared" ref="Q236:W236" si="1288">Q228</f>
        <v>NMC811</v>
      </c>
      <c r="R236" s="159" t="str">
        <f t="shared" si="1288"/>
        <v>NCA (I)</v>
      </c>
      <c r="S236" s="159" t="str">
        <f t="shared" si="1288"/>
        <v>LFP(II)</v>
      </c>
      <c r="T236" s="159" t="str">
        <f t="shared" si="1288"/>
        <v>NMC955</v>
      </c>
      <c r="U236" s="159" t="str">
        <f t="shared" si="1288"/>
        <v>NCA955</v>
      </c>
      <c r="V236" s="159" t="str">
        <f t="shared" si="1288"/>
        <v>Li-S</v>
      </c>
      <c r="W236" s="164" t="str">
        <f t="shared" si="1288"/>
        <v>Li-air</v>
      </c>
      <c r="Y236" s="163" t="str">
        <f>Y228</f>
        <v>BAU</v>
      </c>
      <c r="Z236" s="159" t="str">
        <f t="shared" ref="Z236:AA236" si="1289">Z228</f>
        <v>Reshoring</v>
      </c>
      <c r="AA236" s="159" t="str">
        <f t="shared" si="1289"/>
        <v>Ally-shoring</v>
      </c>
      <c r="AB236" s="159" t="str">
        <f>AB228</f>
        <v>Anode-&gt;Cell (tkm)</v>
      </c>
      <c r="AC236" s="159" t="str">
        <f>AC228</f>
        <v>NMC622</v>
      </c>
      <c r="AD236" s="159" t="str">
        <f t="shared" ref="AD236:AJ236" si="1290">AD228</f>
        <v>NMC811</v>
      </c>
      <c r="AE236" s="159" t="str">
        <f t="shared" si="1290"/>
        <v>NCA (I)</v>
      </c>
      <c r="AF236" s="159" t="str">
        <f t="shared" si="1290"/>
        <v>LFP(II)</v>
      </c>
      <c r="AG236" s="159" t="str">
        <f t="shared" si="1290"/>
        <v>NMC955</v>
      </c>
      <c r="AH236" s="159" t="str">
        <f t="shared" si="1290"/>
        <v>NCA955</v>
      </c>
      <c r="AI236" s="159" t="str">
        <f t="shared" si="1290"/>
        <v>Li-S</v>
      </c>
      <c r="AJ236" s="159" t="str">
        <f t="shared" si="1290"/>
        <v>Li-air</v>
      </c>
      <c r="AK236" s="159" t="str">
        <f>AK228</f>
        <v>NMC622</v>
      </c>
      <c r="AL236" s="159" t="str">
        <f t="shared" ref="AL236:AR236" si="1291">AL228</f>
        <v>NMC811</v>
      </c>
      <c r="AM236" s="159" t="str">
        <f t="shared" si="1291"/>
        <v>NCA (I)</v>
      </c>
      <c r="AN236" s="159" t="str">
        <f t="shared" si="1291"/>
        <v>LFP(II)</v>
      </c>
      <c r="AO236" s="159" t="str">
        <f t="shared" si="1291"/>
        <v>NMC955</v>
      </c>
      <c r="AP236" s="159" t="str">
        <f t="shared" si="1291"/>
        <v>NCA955</v>
      </c>
      <c r="AQ236" s="159" t="str">
        <f t="shared" si="1291"/>
        <v>Li-S</v>
      </c>
      <c r="AR236" s="164" t="str">
        <f t="shared" si="1291"/>
        <v>Li-air</v>
      </c>
      <c r="AT236" s="163" t="str">
        <f>AT228</f>
        <v>BAU</v>
      </c>
      <c r="AU236" s="159" t="str">
        <f t="shared" ref="AU236:AV236" si="1292">AU228</f>
        <v>Reshoring</v>
      </c>
      <c r="AV236" s="159" t="str">
        <f t="shared" si="1292"/>
        <v>Ally-shoring</v>
      </c>
      <c r="AW236" s="159" t="str">
        <f>AW228</f>
        <v>Anode-&gt;Cell (tkm)</v>
      </c>
      <c r="AX236" s="159" t="str">
        <f>AX228</f>
        <v>NMC622</v>
      </c>
      <c r="AY236" s="159" t="str">
        <f t="shared" ref="AY236:BE236" si="1293">AY228</f>
        <v>NMC811</v>
      </c>
      <c r="AZ236" s="159" t="str">
        <f t="shared" si="1293"/>
        <v>NCA (I)</v>
      </c>
      <c r="BA236" s="159" t="str">
        <f t="shared" si="1293"/>
        <v>LFP(II)</v>
      </c>
      <c r="BB236" s="159" t="str">
        <f t="shared" si="1293"/>
        <v>NMC955</v>
      </c>
      <c r="BC236" s="159" t="str">
        <f t="shared" si="1293"/>
        <v>NCA955</v>
      </c>
      <c r="BD236" s="159" t="str">
        <f t="shared" si="1293"/>
        <v>Li-S</v>
      </c>
      <c r="BE236" s="159" t="str">
        <f t="shared" si="1293"/>
        <v>Li-air</v>
      </c>
      <c r="BF236" s="159" t="str">
        <f>BF228</f>
        <v>NMC622</v>
      </c>
      <c r="BG236" s="159" t="str">
        <f t="shared" ref="BG236:BM236" si="1294">BG228</f>
        <v>NMC811</v>
      </c>
      <c r="BH236" s="159" t="str">
        <f t="shared" si="1294"/>
        <v>NCA (I)</v>
      </c>
      <c r="BI236" s="159" t="str">
        <f t="shared" si="1294"/>
        <v>LFP(II)</v>
      </c>
      <c r="BJ236" s="159" t="str">
        <f t="shared" si="1294"/>
        <v>NMC955</v>
      </c>
      <c r="BK236" s="159" t="str">
        <f t="shared" si="1294"/>
        <v>NCA955</v>
      </c>
      <c r="BL236" s="159" t="str">
        <f t="shared" si="1294"/>
        <v>Li-S</v>
      </c>
      <c r="BM236" s="164" t="str">
        <f t="shared" si="1294"/>
        <v>Li-air</v>
      </c>
      <c r="BO236" s="163" t="str">
        <f>BO228</f>
        <v>BAU</v>
      </c>
      <c r="BP236" s="159" t="str">
        <f t="shared" ref="BP236:BQ236" si="1295">BP228</f>
        <v>Reshoring</v>
      </c>
      <c r="BQ236" s="159" t="str">
        <f t="shared" si="1295"/>
        <v>Ally-shoring</v>
      </c>
      <c r="BR236" s="159" t="str">
        <f>BR228</f>
        <v>Anode-&gt;Cell (tkm)</v>
      </c>
      <c r="BS236" s="159" t="str">
        <f>BS228</f>
        <v>NMC622</v>
      </c>
      <c r="BT236" s="159" t="str">
        <f t="shared" ref="BT236:BZ236" si="1296">BT228</f>
        <v>NMC811</v>
      </c>
      <c r="BU236" s="159" t="str">
        <f t="shared" si="1296"/>
        <v>NCA (I)</v>
      </c>
      <c r="BV236" s="159" t="str">
        <f t="shared" si="1296"/>
        <v>LFP(II)</v>
      </c>
      <c r="BW236" s="159" t="str">
        <f t="shared" si="1296"/>
        <v>NMC955</v>
      </c>
      <c r="BX236" s="159" t="str">
        <f t="shared" si="1296"/>
        <v>NCA955</v>
      </c>
      <c r="BY236" s="159" t="str">
        <f t="shared" si="1296"/>
        <v>Li-S</v>
      </c>
      <c r="BZ236" s="159" t="str">
        <f t="shared" si="1296"/>
        <v>Li-air</v>
      </c>
      <c r="CA236" s="159" t="str">
        <f>CA228</f>
        <v>NMC622</v>
      </c>
      <c r="CB236" s="159" t="str">
        <f t="shared" ref="CB236:CH236" si="1297">CB228</f>
        <v>NMC811</v>
      </c>
      <c r="CC236" s="159" t="str">
        <f t="shared" si="1297"/>
        <v>NCA (I)</v>
      </c>
      <c r="CD236" s="159" t="str">
        <f t="shared" si="1297"/>
        <v>LFP(II)</v>
      </c>
      <c r="CE236" s="159" t="str">
        <f t="shared" si="1297"/>
        <v>NMC955</v>
      </c>
      <c r="CF236" s="159" t="str">
        <f t="shared" si="1297"/>
        <v>NCA955</v>
      </c>
      <c r="CG236" s="159" t="str">
        <f t="shared" si="1297"/>
        <v>Li-S</v>
      </c>
      <c r="CH236" s="164" t="str">
        <f t="shared" si="1297"/>
        <v>Li-air</v>
      </c>
      <c r="CJ236" s="174" t="s">
        <v>271</v>
      </c>
      <c r="CK236" s="179" t="s">
        <v>313</v>
      </c>
      <c r="CL236" s="179" t="s">
        <v>315</v>
      </c>
      <c r="CM236" s="179" t="s">
        <v>332</v>
      </c>
      <c r="CN236" s="159" t="str">
        <f>CN158</f>
        <v>NMC622</v>
      </c>
      <c r="CO236" s="159" t="str">
        <f t="shared" ref="CO236:DC236" si="1298">CO158</f>
        <v>NMC811</v>
      </c>
      <c r="CP236" s="159" t="str">
        <f t="shared" si="1298"/>
        <v>NCA (I)</v>
      </c>
      <c r="CQ236" s="159" t="str">
        <f t="shared" si="1298"/>
        <v>LFP(II)</v>
      </c>
      <c r="CR236" s="159" t="str">
        <f t="shared" si="1298"/>
        <v>NMC955</v>
      </c>
      <c r="CS236" s="159" t="str">
        <f t="shared" si="1298"/>
        <v>NCA955</v>
      </c>
      <c r="CT236" s="159" t="str">
        <f t="shared" si="1298"/>
        <v>Li-S</v>
      </c>
      <c r="CU236" s="159" t="str">
        <f t="shared" si="1298"/>
        <v>Li-air</v>
      </c>
      <c r="CV236" s="159" t="str">
        <f t="shared" si="1298"/>
        <v>NMC622</v>
      </c>
      <c r="CW236" s="159" t="str">
        <f t="shared" si="1298"/>
        <v>NMC811</v>
      </c>
      <c r="CX236" s="159" t="str">
        <f t="shared" si="1298"/>
        <v>NCA (I)</v>
      </c>
      <c r="CY236" s="159" t="str">
        <f t="shared" si="1298"/>
        <v>LFP(II)</v>
      </c>
      <c r="CZ236" s="159" t="str">
        <f t="shared" si="1298"/>
        <v>NMC955</v>
      </c>
      <c r="DA236" s="159" t="str">
        <f t="shared" si="1298"/>
        <v>NCA955</v>
      </c>
      <c r="DB236" s="159" t="str">
        <f t="shared" si="1298"/>
        <v>Li-S</v>
      </c>
      <c r="DC236" s="164" t="str">
        <f t="shared" si="1298"/>
        <v>Li-air</v>
      </c>
    </row>
    <row r="237" spans="4:254" x14ac:dyDescent="0.2">
      <c r="D237" s="189">
        <f t="shared" ref="D237:G241" si="1299">D229</f>
        <v>0</v>
      </c>
      <c r="E237" s="173">
        <f t="shared" si="1299"/>
        <v>1</v>
      </c>
      <c r="F237" s="173">
        <f t="shared" si="1299"/>
        <v>0</v>
      </c>
      <c r="G237" s="159" t="str">
        <f t="shared" si="1299"/>
        <v>US</v>
      </c>
      <c r="H237" s="104">
        <f t="shared" ref="H237:W241" si="1300">H$19*$L11/1000</f>
        <v>158.23217852905591</v>
      </c>
      <c r="I237" s="104">
        <f t="shared" si="1300"/>
        <v>145.83546939390439</v>
      </c>
      <c r="J237" s="104">
        <f t="shared" si="1300"/>
        <v>145.18877368153724</v>
      </c>
      <c r="K237" s="104">
        <f t="shared" si="1300"/>
        <v>215.4287321752947</v>
      </c>
      <c r="L237" s="104">
        <f t="shared" si="1300"/>
        <v>140.43660424745596</v>
      </c>
      <c r="M237" s="104">
        <f t="shared" si="1300"/>
        <v>141.78316141048808</v>
      </c>
      <c r="N237" s="104">
        <f t="shared" si="1300"/>
        <v>113.33252569524048</v>
      </c>
      <c r="O237" s="104">
        <f t="shared" si="1300"/>
        <v>99.320899620671767</v>
      </c>
      <c r="P237" s="104">
        <f t="shared" si="1300"/>
        <v>310.40446456549421</v>
      </c>
      <c r="Q237" s="104">
        <f t="shared" si="1300"/>
        <v>285.98297530789165</v>
      </c>
      <c r="R237" s="104">
        <f t="shared" si="1300"/>
        <v>284.85385830931824</v>
      </c>
      <c r="S237" s="104">
        <f t="shared" si="1300"/>
        <v>419.59704926763237</v>
      </c>
      <c r="T237" s="104">
        <f t="shared" si="1300"/>
        <v>275.42086940298708</v>
      </c>
      <c r="U237" s="104">
        <f t="shared" si="1300"/>
        <v>278.1313974346387</v>
      </c>
      <c r="V237" s="104">
        <f t="shared" si="1300"/>
        <v>209.25131435197557</v>
      </c>
      <c r="W237" s="122">
        <f t="shared" si="1300"/>
        <v>126.24164794090785</v>
      </c>
      <c r="Y237" s="189">
        <f t="shared" ref="Y237:AB241" si="1301">Y229</f>
        <v>0.1</v>
      </c>
      <c r="Z237" s="173">
        <f t="shared" si="1301"/>
        <v>1</v>
      </c>
      <c r="AA237" s="173">
        <f t="shared" si="1301"/>
        <v>0.2857142857142857</v>
      </c>
      <c r="AB237" s="159" t="str">
        <f t="shared" si="1301"/>
        <v>US</v>
      </c>
      <c r="AC237" s="104">
        <f t="shared" ref="AC237:AR241" si="1302">H$20*$L11/1000</f>
        <v>110.40628370302612</v>
      </c>
      <c r="AD237" s="104">
        <f t="shared" si="1302"/>
        <v>112.98412854431713</v>
      </c>
      <c r="AE237" s="104">
        <f t="shared" si="1302"/>
        <v>110.22629071075997</v>
      </c>
      <c r="AF237" s="104">
        <f t="shared" si="1302"/>
        <v>131.24586618345569</v>
      </c>
      <c r="AG237" s="104">
        <f t="shared" si="1302"/>
        <v>111.94516214546586</v>
      </c>
      <c r="AH237" s="104">
        <f t="shared" si="1302"/>
        <v>110.0654065635632</v>
      </c>
      <c r="AI237" s="104">
        <f t="shared" si="1302"/>
        <v>87.87621001287431</v>
      </c>
      <c r="AJ237" s="104">
        <f t="shared" si="1302"/>
        <v>170.1876366028429</v>
      </c>
      <c r="AK237" s="104">
        <f t="shared" si="1302"/>
        <v>211.93003652058988</v>
      </c>
      <c r="AL237" s="104">
        <f t="shared" si="1302"/>
        <v>216.992955842432</v>
      </c>
      <c r="AM237" s="104">
        <f t="shared" si="1302"/>
        <v>211.72661978275485</v>
      </c>
      <c r="AN237" s="104">
        <f t="shared" si="1302"/>
        <v>69.725627812048828</v>
      </c>
      <c r="AO237" s="104">
        <f t="shared" si="1302"/>
        <v>215.06450352632029</v>
      </c>
      <c r="AP237" s="104">
        <f t="shared" si="1302"/>
        <v>211.38173594997096</v>
      </c>
      <c r="AQ237" s="104">
        <f t="shared" si="1302"/>
        <v>135.99166703547127</v>
      </c>
      <c r="AR237" s="122">
        <f t="shared" si="1302"/>
        <v>196.4923478065455</v>
      </c>
      <c r="AT237" s="189">
        <f t="shared" ref="AT237:AW241" si="1303">AT229</f>
        <v>0.02</v>
      </c>
      <c r="AU237" s="173">
        <f t="shared" si="1303"/>
        <v>1</v>
      </c>
      <c r="AV237" s="173">
        <f t="shared" si="1303"/>
        <v>5.7142857142857148E-2</v>
      </c>
      <c r="AW237" s="159" t="str">
        <f t="shared" si="1303"/>
        <v>US</v>
      </c>
      <c r="AX237" s="104">
        <f t="shared" ref="AX237:BM241" si="1304">H$21*$L11/1000</f>
        <v>35.967777735373268</v>
      </c>
      <c r="AY237" s="104">
        <f t="shared" si="1304"/>
        <v>35.505466967566406</v>
      </c>
      <c r="AZ237" s="104">
        <f t="shared" si="1304"/>
        <v>34.395921124829961</v>
      </c>
      <c r="BA237" s="104">
        <f t="shared" si="1304"/>
        <v>60.400901813965525</v>
      </c>
      <c r="BB237" s="104">
        <f t="shared" si="1304"/>
        <v>34.488383278391332</v>
      </c>
      <c r="BC237" s="104">
        <f t="shared" si="1304"/>
        <v>34.210996817707212</v>
      </c>
      <c r="BD237" s="104">
        <f t="shared" si="1304"/>
        <v>116.6743145247669</v>
      </c>
      <c r="BE237" s="104">
        <f t="shared" si="1304"/>
        <v>125.72195900654235</v>
      </c>
      <c r="BF237" s="104">
        <f t="shared" si="1304"/>
        <v>70.08631239951913</v>
      </c>
      <c r="BG237" s="104">
        <f t="shared" si="1304"/>
        <v>69.16169086390542</v>
      </c>
      <c r="BH237" s="104">
        <f t="shared" si="1304"/>
        <v>67.035061331993873</v>
      </c>
      <c r="BI237" s="104">
        <f t="shared" si="1304"/>
        <v>116.3193154750704</v>
      </c>
      <c r="BJ237" s="104">
        <f t="shared" si="1304"/>
        <v>67.219985639116643</v>
      </c>
      <c r="BK237" s="104">
        <f t="shared" si="1304"/>
        <v>66.572750564187018</v>
      </c>
      <c r="BL237" s="104">
        <f t="shared" si="1304"/>
        <v>224.37773748365458</v>
      </c>
      <c r="BM237" s="122">
        <f t="shared" si="1304"/>
        <v>190.4585505774742</v>
      </c>
      <c r="BO237" s="189">
        <f t="shared" ref="BO237:BR241" si="1305">BO229</f>
        <v>0.06</v>
      </c>
      <c r="BP237" s="173">
        <f t="shared" si="1305"/>
        <v>1</v>
      </c>
      <c r="BQ237" s="173">
        <f t="shared" si="1305"/>
        <v>0.10526315789473682</v>
      </c>
      <c r="BR237" s="159" t="str">
        <f t="shared" si="1305"/>
        <v>US</v>
      </c>
      <c r="BS237" s="104">
        <f t="shared" ref="BS237:CH241" si="1306">H$22*$L11/1000</f>
        <v>2.8553468796670844</v>
      </c>
      <c r="BT237" s="104">
        <f t="shared" si="1306"/>
        <v>3.4390142240232384</v>
      </c>
      <c r="BU237" s="104">
        <f t="shared" si="1306"/>
        <v>2.5640910959487662</v>
      </c>
      <c r="BV237" s="104">
        <f t="shared" si="1306"/>
        <v>4.4299484603942423</v>
      </c>
      <c r="BW237" s="104">
        <f t="shared" si="1306"/>
        <v>3.241954259245567</v>
      </c>
      <c r="BX237" s="104">
        <f t="shared" si="1306"/>
        <v>2.5328851191218034</v>
      </c>
      <c r="BY237" s="104">
        <f t="shared" si="1306"/>
        <v>18.361184817729594</v>
      </c>
      <c r="BZ237" s="104">
        <f t="shared" si="1306"/>
        <v>25.661457532477996</v>
      </c>
      <c r="CA237" s="104">
        <f t="shared" si="1306"/>
        <v>5.4298399678915041</v>
      </c>
      <c r="CB237" s="104">
        <f t="shared" si="1306"/>
        <v>6.5411194760072302</v>
      </c>
      <c r="CC237" s="104">
        <f t="shared" si="1306"/>
        <v>4.8785343772818299</v>
      </c>
      <c r="CD237" s="104">
        <f t="shared" si="1306"/>
        <v>7.3832474339904035</v>
      </c>
      <c r="CE237" s="104">
        <f t="shared" si="1306"/>
        <v>6.1660698656239195</v>
      </c>
      <c r="CF237" s="104">
        <f t="shared" si="1306"/>
        <v>4.816122423627907</v>
      </c>
      <c r="CG237" s="104">
        <f t="shared" si="1306"/>
        <v>25.796882163780747</v>
      </c>
      <c r="CH237" s="122">
        <f t="shared" si="1306"/>
        <v>33.659735565787187</v>
      </c>
      <c r="CJ237" s="222">
        <f t="shared" ref="CJ237:CM244" si="1307">CJ159</f>
        <v>3.5814567727706512E-2</v>
      </c>
      <c r="CK237" s="223">
        <f t="shared" si="1307"/>
        <v>0</v>
      </c>
      <c r="CL237" s="223">
        <f t="shared" si="1307"/>
        <v>3.5814567727706512E-2</v>
      </c>
      <c r="CM237" s="159" t="str">
        <f>CM159</f>
        <v>Belgium</v>
      </c>
      <c r="CN237" s="104">
        <f t="shared" ref="CN237:DC244" si="1308">H$23*$AP4/1000</f>
        <v>16.759616241169155</v>
      </c>
      <c r="CO237" s="104">
        <f t="shared" si="1308"/>
        <v>16.282723691754622</v>
      </c>
      <c r="CP237" s="104">
        <f t="shared" si="1308"/>
        <v>15.966610177619714</v>
      </c>
      <c r="CQ237" s="104">
        <f t="shared" si="1308"/>
        <v>20.916621739129997</v>
      </c>
      <c r="CR237" s="104">
        <f t="shared" si="1308"/>
        <v>15.874714130820475</v>
      </c>
      <c r="CS237" s="104">
        <f t="shared" si="1308"/>
        <v>15.771444779191295</v>
      </c>
      <c r="CT237" s="104">
        <f t="shared" si="1308"/>
        <v>19.077234363409701</v>
      </c>
      <c r="CU237" s="104">
        <f t="shared" si="1308"/>
        <v>24.019649408641005</v>
      </c>
      <c r="CV237" s="104">
        <f t="shared" si="1308"/>
        <v>32.024390296379515</v>
      </c>
      <c r="CW237" s="104">
        <f t="shared" si="1308"/>
        <v>31.06873898160115</v>
      </c>
      <c r="CX237" s="104">
        <f t="shared" si="1308"/>
        <v>30.496152086025599</v>
      </c>
      <c r="CY237" s="104">
        <f t="shared" si="1308"/>
        <v>31.335215457285994</v>
      </c>
      <c r="CZ237" s="104">
        <f t="shared" si="1308"/>
        <v>30.292166921183227</v>
      </c>
      <c r="DA237" s="104">
        <f t="shared" si="1308"/>
        <v>30.101674297975485</v>
      </c>
      <c r="DB237" s="104">
        <f t="shared" si="1308"/>
        <v>33.232921164663196</v>
      </c>
      <c r="DC237" s="122">
        <f t="shared" si="1308"/>
        <v>31.011311926202143</v>
      </c>
    </row>
    <row r="238" spans="4:254" x14ac:dyDescent="0.2">
      <c r="D238" s="189">
        <f t="shared" si="1299"/>
        <v>0.42</v>
      </c>
      <c r="E238" s="173">
        <f t="shared" si="1299"/>
        <v>0</v>
      </c>
      <c r="F238" s="173">
        <f t="shared" si="1299"/>
        <v>0</v>
      </c>
      <c r="G238" s="159" t="str">
        <f t="shared" si="1299"/>
        <v>CN</v>
      </c>
      <c r="H238" s="104">
        <f t="shared" si="1300"/>
        <v>38.12006041783377</v>
      </c>
      <c r="I238" s="104">
        <f t="shared" si="1300"/>
        <v>35.133542090099866</v>
      </c>
      <c r="J238" s="104">
        <f t="shared" si="1300"/>
        <v>34.977745210751067</v>
      </c>
      <c r="K238" s="104">
        <f t="shared" si="1300"/>
        <v>51.899407330422228</v>
      </c>
      <c r="L238" s="104">
        <f t="shared" si="1300"/>
        <v>33.832889672345537</v>
      </c>
      <c r="M238" s="104">
        <f t="shared" si="1300"/>
        <v>34.157291705408774</v>
      </c>
      <c r="N238" s="104">
        <f t="shared" si="1300"/>
        <v>27.303186791521966</v>
      </c>
      <c r="O238" s="104">
        <f t="shared" si="1300"/>
        <v>23.927615289695151</v>
      </c>
      <c r="P238" s="104">
        <f t="shared" si="1300"/>
        <v>74.780218873300612</v>
      </c>
      <c r="Q238" s="104">
        <f t="shared" si="1300"/>
        <v>68.896784450242748</v>
      </c>
      <c r="R238" s="104">
        <f t="shared" si="1300"/>
        <v>68.624766403063305</v>
      </c>
      <c r="S238" s="104">
        <f t="shared" si="1300"/>
        <v>101.0860434199847</v>
      </c>
      <c r="T238" s="104">
        <f t="shared" si="1300"/>
        <v>66.352244401705221</v>
      </c>
      <c r="U238" s="104">
        <f t="shared" si="1300"/>
        <v>67.005243641754348</v>
      </c>
      <c r="V238" s="104">
        <f t="shared" si="1300"/>
        <v>50.411192083433846</v>
      </c>
      <c r="W238" s="122">
        <f t="shared" si="1300"/>
        <v>30.413151683117515</v>
      </c>
      <c r="Y238" s="189">
        <f t="shared" si="1301"/>
        <v>0.65</v>
      </c>
      <c r="Z238" s="173">
        <f t="shared" si="1301"/>
        <v>0</v>
      </c>
      <c r="AA238" s="173">
        <f t="shared" si="1301"/>
        <v>0</v>
      </c>
      <c r="AB238" s="159" t="str">
        <f t="shared" si="1301"/>
        <v>CN</v>
      </c>
      <c r="AC238" s="104">
        <f t="shared" si="1302"/>
        <v>26.598219429147374</v>
      </c>
      <c r="AD238" s="104">
        <f t="shared" si="1302"/>
        <v>27.219253671431854</v>
      </c>
      <c r="AE238" s="104">
        <f t="shared" si="1302"/>
        <v>26.554856923468975</v>
      </c>
      <c r="AF238" s="104">
        <f t="shared" si="1302"/>
        <v>31.618728851575192</v>
      </c>
      <c r="AG238" s="104">
        <f t="shared" si="1302"/>
        <v>26.968954002524519</v>
      </c>
      <c r="AH238" s="104">
        <f t="shared" si="1302"/>
        <v>26.51609797147561</v>
      </c>
      <c r="AI238" s="104">
        <f t="shared" si="1302"/>
        <v>21.170450069774468</v>
      </c>
      <c r="AJ238" s="104">
        <f t="shared" si="1302"/>
        <v>41.000275986703983</v>
      </c>
      <c r="AK238" s="104">
        <f t="shared" si="1302"/>
        <v>51.05652890341208</v>
      </c>
      <c r="AL238" s="104">
        <f t="shared" si="1302"/>
        <v>52.276247877348837</v>
      </c>
      <c r="AM238" s="104">
        <f t="shared" si="1302"/>
        <v>51.007523331926208</v>
      </c>
      <c r="AN238" s="104">
        <f t="shared" si="1302"/>
        <v>16.797753589536896</v>
      </c>
      <c r="AO238" s="104">
        <f t="shared" si="1302"/>
        <v>51.811660209489681</v>
      </c>
      <c r="AP238" s="104">
        <f t="shared" si="1302"/>
        <v>50.924436612997908</v>
      </c>
      <c r="AQ238" s="104">
        <f t="shared" si="1302"/>
        <v>32.76205012093773</v>
      </c>
      <c r="AR238" s="122">
        <f t="shared" si="1302"/>
        <v>47.337401530195642</v>
      </c>
      <c r="AT238" s="189">
        <f t="shared" si="1303"/>
        <v>0.65</v>
      </c>
      <c r="AU238" s="173">
        <f t="shared" si="1303"/>
        <v>0</v>
      </c>
      <c r="AV238" s="173">
        <f t="shared" si="1303"/>
        <v>0</v>
      </c>
      <c r="AW238" s="159" t="str">
        <f t="shared" si="1303"/>
        <v>CN</v>
      </c>
      <c r="AX238" s="104">
        <f t="shared" si="1304"/>
        <v>8.6650760490911996</v>
      </c>
      <c r="AY238" s="104">
        <f t="shared" si="1304"/>
        <v>8.5536997502596908</v>
      </c>
      <c r="AZ238" s="104">
        <f t="shared" si="1304"/>
        <v>8.2863966330640775</v>
      </c>
      <c r="BA238" s="104">
        <f t="shared" si="1304"/>
        <v>14.551313442336316</v>
      </c>
      <c r="BB238" s="104">
        <f t="shared" si="1304"/>
        <v>8.3086718928303807</v>
      </c>
      <c r="BC238" s="104">
        <f t="shared" si="1304"/>
        <v>8.2418461135314764</v>
      </c>
      <c r="BD238" s="104">
        <f t="shared" si="1304"/>
        <v>28.108264451890502</v>
      </c>
      <c r="BE238" s="104">
        <f t="shared" si="1304"/>
        <v>30.287952284609233</v>
      </c>
      <c r="BF238" s="104">
        <f t="shared" si="1304"/>
        <v>16.884646902856378</v>
      </c>
      <c r="BG238" s="104">
        <f t="shared" si="1304"/>
        <v>16.661894305193364</v>
      </c>
      <c r="BH238" s="104">
        <f t="shared" si="1304"/>
        <v>16.14956333056843</v>
      </c>
      <c r="BI238" s="104">
        <f t="shared" si="1304"/>
        <v>28.022740853918812</v>
      </c>
      <c r="BJ238" s="104">
        <f t="shared" si="1304"/>
        <v>16.194113850101036</v>
      </c>
      <c r="BK238" s="104">
        <f t="shared" si="1304"/>
        <v>16.038187031736921</v>
      </c>
      <c r="BL238" s="104">
        <f t="shared" si="1304"/>
        <v>54.055331784003279</v>
      </c>
      <c r="BM238" s="122">
        <f t="shared" si="1304"/>
        <v>45.883786234878713</v>
      </c>
      <c r="BO238" s="189">
        <f t="shared" si="1305"/>
        <v>0.43</v>
      </c>
      <c r="BP238" s="173">
        <f t="shared" si="1305"/>
        <v>0</v>
      </c>
      <c r="BQ238" s="173">
        <f t="shared" si="1305"/>
        <v>0</v>
      </c>
      <c r="BR238" s="159" t="str">
        <f t="shared" si="1305"/>
        <v>CN</v>
      </c>
      <c r="BS238" s="104">
        <f t="shared" si="1306"/>
        <v>0.68788786565809179</v>
      </c>
      <c r="BT238" s="104">
        <f t="shared" si="1306"/>
        <v>0.82850044293286862</v>
      </c>
      <c r="BU238" s="104">
        <f t="shared" si="1306"/>
        <v>0.61772079739424257</v>
      </c>
      <c r="BV238" s="104">
        <f t="shared" si="1306"/>
        <v>1.0672285784595255</v>
      </c>
      <c r="BW238" s="104">
        <f t="shared" si="1306"/>
        <v>0.78102629555593894</v>
      </c>
      <c r="BX238" s="104">
        <f t="shared" si="1306"/>
        <v>0.61020289722311571</v>
      </c>
      <c r="BY238" s="104">
        <f t="shared" si="1306"/>
        <v>4.4234332175761422</v>
      </c>
      <c r="BZ238" s="104">
        <f t="shared" si="1306"/>
        <v>6.1821578938073491</v>
      </c>
      <c r="CA238" s="104">
        <f t="shared" si="1306"/>
        <v>1.3081146297760429</v>
      </c>
      <c r="CB238" s="104">
        <f t="shared" si="1306"/>
        <v>1.5758354080922765</v>
      </c>
      <c r="CC238" s="104">
        <f t="shared" si="1306"/>
        <v>1.1752983934194714</v>
      </c>
      <c r="CD238" s="104">
        <f t="shared" si="1306"/>
        <v>1.7787142974325425</v>
      </c>
      <c r="CE238" s="104">
        <f t="shared" si="1306"/>
        <v>1.4854813856652169</v>
      </c>
      <c r="CF238" s="104">
        <f t="shared" si="1306"/>
        <v>1.1602625930772186</v>
      </c>
      <c r="CG238" s="104">
        <f t="shared" si="1306"/>
        <v>6.2147833381089699</v>
      </c>
      <c r="CH238" s="122">
        <f t="shared" si="1306"/>
        <v>8.1090405589056598</v>
      </c>
      <c r="CJ238" s="222">
        <f t="shared" si="1307"/>
        <v>2.6607649312808002E-2</v>
      </c>
      <c r="CK238" s="223">
        <f t="shared" si="1307"/>
        <v>0</v>
      </c>
      <c r="CL238" s="223">
        <f t="shared" si="1307"/>
        <v>2.6607649312808002E-2</v>
      </c>
      <c r="CM238" s="159" t="str">
        <f t="shared" si="1307"/>
        <v>Hungary</v>
      </c>
      <c r="CN238" s="104">
        <f t="shared" si="1308"/>
        <v>16.759616241169155</v>
      </c>
      <c r="CO238" s="104">
        <f t="shared" si="1308"/>
        <v>16.282723691754622</v>
      </c>
      <c r="CP238" s="104">
        <f t="shared" si="1308"/>
        <v>15.966610177619714</v>
      </c>
      <c r="CQ238" s="104">
        <f t="shared" si="1308"/>
        <v>20.916621739129997</v>
      </c>
      <c r="CR238" s="104">
        <f t="shared" si="1308"/>
        <v>15.874714130820475</v>
      </c>
      <c r="CS238" s="104">
        <f t="shared" si="1308"/>
        <v>15.771444779191295</v>
      </c>
      <c r="CT238" s="104">
        <f t="shared" si="1308"/>
        <v>19.077234363409701</v>
      </c>
      <c r="CU238" s="104">
        <f t="shared" si="1308"/>
        <v>24.019649408641005</v>
      </c>
      <c r="CV238" s="104">
        <f t="shared" si="1308"/>
        <v>32.024390296379515</v>
      </c>
      <c r="CW238" s="104">
        <f t="shared" si="1308"/>
        <v>31.06873898160115</v>
      </c>
      <c r="CX238" s="104">
        <f t="shared" si="1308"/>
        <v>30.496152086025599</v>
      </c>
      <c r="CY238" s="104">
        <f t="shared" si="1308"/>
        <v>31.335215457285994</v>
      </c>
      <c r="CZ238" s="104">
        <f t="shared" si="1308"/>
        <v>30.292166921183227</v>
      </c>
      <c r="DA238" s="104">
        <f t="shared" si="1308"/>
        <v>30.101674297975485</v>
      </c>
      <c r="DB238" s="104">
        <f t="shared" si="1308"/>
        <v>33.232921164663196</v>
      </c>
      <c r="DC238" s="122">
        <f t="shared" si="1308"/>
        <v>31.011311926202143</v>
      </c>
    </row>
    <row r="239" spans="4:254" x14ac:dyDescent="0.2">
      <c r="D239" s="189">
        <f t="shared" si="1299"/>
        <v>0.33</v>
      </c>
      <c r="E239" s="173">
        <f t="shared" si="1299"/>
        <v>0</v>
      </c>
      <c r="F239" s="173">
        <f t="shared" si="1299"/>
        <v>0.56896551724137934</v>
      </c>
      <c r="G239" s="159" t="str">
        <f t="shared" si="1299"/>
        <v>JP</v>
      </c>
      <c r="H239" s="104">
        <f t="shared" si="1300"/>
        <v>38.12006041783377</v>
      </c>
      <c r="I239" s="104">
        <f t="shared" si="1300"/>
        <v>35.133542090099866</v>
      </c>
      <c r="J239" s="104">
        <f t="shared" si="1300"/>
        <v>34.977745210751067</v>
      </c>
      <c r="K239" s="104">
        <f t="shared" si="1300"/>
        <v>51.899407330422228</v>
      </c>
      <c r="L239" s="104">
        <f t="shared" si="1300"/>
        <v>33.832889672345537</v>
      </c>
      <c r="M239" s="104">
        <f t="shared" si="1300"/>
        <v>34.157291705408774</v>
      </c>
      <c r="N239" s="104">
        <f t="shared" si="1300"/>
        <v>27.303186791521966</v>
      </c>
      <c r="O239" s="104">
        <f t="shared" si="1300"/>
        <v>23.927615289695151</v>
      </c>
      <c r="P239" s="104">
        <f t="shared" si="1300"/>
        <v>74.780218873300612</v>
      </c>
      <c r="Q239" s="104">
        <f t="shared" si="1300"/>
        <v>68.896784450242748</v>
      </c>
      <c r="R239" s="104">
        <f t="shared" si="1300"/>
        <v>68.624766403063305</v>
      </c>
      <c r="S239" s="104">
        <f t="shared" si="1300"/>
        <v>101.0860434199847</v>
      </c>
      <c r="T239" s="104">
        <f t="shared" si="1300"/>
        <v>66.352244401705221</v>
      </c>
      <c r="U239" s="104">
        <f t="shared" si="1300"/>
        <v>67.005243641754348</v>
      </c>
      <c r="V239" s="104">
        <f t="shared" si="1300"/>
        <v>50.411192083433846</v>
      </c>
      <c r="W239" s="122">
        <f t="shared" si="1300"/>
        <v>30.413151683117515</v>
      </c>
      <c r="Y239" s="189">
        <f t="shared" si="1301"/>
        <v>0.19</v>
      </c>
      <c r="Z239" s="173">
        <f t="shared" si="1301"/>
        <v>0</v>
      </c>
      <c r="AA239" s="173">
        <f t="shared" si="1301"/>
        <v>0.54285714285714282</v>
      </c>
      <c r="AB239" s="159" t="str">
        <f t="shared" si="1301"/>
        <v>JP</v>
      </c>
      <c r="AC239" s="104">
        <f t="shared" si="1302"/>
        <v>26.598219429147374</v>
      </c>
      <c r="AD239" s="104">
        <f t="shared" si="1302"/>
        <v>27.219253671431854</v>
      </c>
      <c r="AE239" s="104">
        <f t="shared" si="1302"/>
        <v>26.554856923468975</v>
      </c>
      <c r="AF239" s="104">
        <f t="shared" si="1302"/>
        <v>31.618728851575192</v>
      </c>
      <c r="AG239" s="104">
        <f t="shared" si="1302"/>
        <v>26.968954002524519</v>
      </c>
      <c r="AH239" s="104">
        <f t="shared" si="1302"/>
        <v>26.51609797147561</v>
      </c>
      <c r="AI239" s="104">
        <f t="shared" si="1302"/>
        <v>21.170450069774468</v>
      </c>
      <c r="AJ239" s="104">
        <f t="shared" si="1302"/>
        <v>41.000275986703983</v>
      </c>
      <c r="AK239" s="104">
        <f t="shared" si="1302"/>
        <v>51.05652890341208</v>
      </c>
      <c r="AL239" s="104">
        <f t="shared" si="1302"/>
        <v>52.276247877348837</v>
      </c>
      <c r="AM239" s="104">
        <f t="shared" si="1302"/>
        <v>51.007523331926208</v>
      </c>
      <c r="AN239" s="104">
        <f t="shared" si="1302"/>
        <v>16.797753589536896</v>
      </c>
      <c r="AO239" s="104">
        <f t="shared" si="1302"/>
        <v>51.811660209489681</v>
      </c>
      <c r="AP239" s="104">
        <f t="shared" si="1302"/>
        <v>50.924436612997908</v>
      </c>
      <c r="AQ239" s="104">
        <f t="shared" si="1302"/>
        <v>32.76205012093773</v>
      </c>
      <c r="AR239" s="122">
        <f t="shared" si="1302"/>
        <v>47.337401530195642</v>
      </c>
      <c r="AT239" s="189">
        <f t="shared" si="1303"/>
        <v>0.12</v>
      </c>
      <c r="AU239" s="173">
        <f t="shared" si="1303"/>
        <v>0</v>
      </c>
      <c r="AV239" s="173">
        <f t="shared" si="1303"/>
        <v>0.34285714285714286</v>
      </c>
      <c r="AW239" s="159" t="str">
        <f t="shared" si="1303"/>
        <v>JP</v>
      </c>
      <c r="AX239" s="104">
        <f t="shared" si="1304"/>
        <v>8.6650760490911996</v>
      </c>
      <c r="AY239" s="104">
        <f t="shared" si="1304"/>
        <v>8.5536997502596908</v>
      </c>
      <c r="AZ239" s="104">
        <f t="shared" si="1304"/>
        <v>8.2863966330640775</v>
      </c>
      <c r="BA239" s="104">
        <f t="shared" si="1304"/>
        <v>14.551313442336316</v>
      </c>
      <c r="BB239" s="104">
        <f t="shared" si="1304"/>
        <v>8.3086718928303807</v>
      </c>
      <c r="BC239" s="104">
        <f t="shared" si="1304"/>
        <v>8.2418461135314764</v>
      </c>
      <c r="BD239" s="104">
        <f t="shared" si="1304"/>
        <v>28.108264451890502</v>
      </c>
      <c r="BE239" s="104">
        <f t="shared" si="1304"/>
        <v>30.287952284609233</v>
      </c>
      <c r="BF239" s="104">
        <f t="shared" si="1304"/>
        <v>16.884646902856378</v>
      </c>
      <c r="BG239" s="104">
        <f t="shared" si="1304"/>
        <v>16.661894305193364</v>
      </c>
      <c r="BH239" s="104">
        <f t="shared" si="1304"/>
        <v>16.14956333056843</v>
      </c>
      <c r="BI239" s="104">
        <f t="shared" si="1304"/>
        <v>28.022740853918812</v>
      </c>
      <c r="BJ239" s="104">
        <f t="shared" si="1304"/>
        <v>16.194113850101036</v>
      </c>
      <c r="BK239" s="104">
        <f t="shared" si="1304"/>
        <v>16.038187031736921</v>
      </c>
      <c r="BL239" s="104">
        <f t="shared" si="1304"/>
        <v>54.055331784003279</v>
      </c>
      <c r="BM239" s="122">
        <f t="shared" si="1304"/>
        <v>45.883786234878713</v>
      </c>
      <c r="BO239" s="189">
        <f t="shared" si="1305"/>
        <v>0.21</v>
      </c>
      <c r="BP239" s="173">
        <f t="shared" si="1305"/>
        <v>0</v>
      </c>
      <c r="BQ239" s="173">
        <f t="shared" si="1305"/>
        <v>0.36842105263157887</v>
      </c>
      <c r="BR239" s="159" t="str">
        <f t="shared" si="1305"/>
        <v>JP</v>
      </c>
      <c r="BS239" s="104">
        <f t="shared" si="1306"/>
        <v>0.68788786565809179</v>
      </c>
      <c r="BT239" s="104">
        <f t="shared" si="1306"/>
        <v>0.82850044293286862</v>
      </c>
      <c r="BU239" s="104">
        <f t="shared" si="1306"/>
        <v>0.61772079739424257</v>
      </c>
      <c r="BV239" s="104">
        <f t="shared" si="1306"/>
        <v>1.0672285784595255</v>
      </c>
      <c r="BW239" s="104">
        <f t="shared" si="1306"/>
        <v>0.78102629555593894</v>
      </c>
      <c r="BX239" s="104">
        <f t="shared" si="1306"/>
        <v>0.61020289722311571</v>
      </c>
      <c r="BY239" s="104">
        <f t="shared" si="1306"/>
        <v>4.4234332175761422</v>
      </c>
      <c r="BZ239" s="104">
        <f t="shared" si="1306"/>
        <v>6.1821578938073491</v>
      </c>
      <c r="CA239" s="104">
        <f t="shared" si="1306"/>
        <v>1.3081146297760429</v>
      </c>
      <c r="CB239" s="104">
        <f t="shared" si="1306"/>
        <v>1.5758354080922765</v>
      </c>
      <c r="CC239" s="104">
        <f t="shared" si="1306"/>
        <v>1.1752983934194714</v>
      </c>
      <c r="CD239" s="104">
        <f t="shared" si="1306"/>
        <v>1.7787142974325425</v>
      </c>
      <c r="CE239" s="104">
        <f t="shared" si="1306"/>
        <v>1.4854813856652169</v>
      </c>
      <c r="CF239" s="104">
        <f t="shared" si="1306"/>
        <v>1.1602625930772186</v>
      </c>
      <c r="CG239" s="104">
        <f t="shared" si="1306"/>
        <v>6.2147833381089699</v>
      </c>
      <c r="CH239" s="122">
        <f t="shared" si="1306"/>
        <v>8.1090405589056598</v>
      </c>
      <c r="CJ239" s="222">
        <f t="shared" si="1307"/>
        <v>6.8727063945112937E-2</v>
      </c>
      <c r="CK239" s="223">
        <f t="shared" si="1307"/>
        <v>7.5821578605297549E-2</v>
      </c>
      <c r="CL239" s="223">
        <f t="shared" si="1307"/>
        <v>6.8727063945112937E-2</v>
      </c>
      <c r="CM239" s="159" t="str">
        <f t="shared" si="1307"/>
        <v>MI, US</v>
      </c>
      <c r="CN239" s="104" t="e">
        <f t="shared" ca="1" si="1308"/>
        <v>#NAME?</v>
      </c>
      <c r="CO239" s="104" t="e">
        <f t="shared" ca="1" si="1308"/>
        <v>#NAME?</v>
      </c>
      <c r="CP239" s="104" t="e">
        <f t="shared" ca="1" si="1308"/>
        <v>#NAME?</v>
      </c>
      <c r="CQ239" s="104" t="e">
        <f t="shared" ca="1" si="1308"/>
        <v>#NAME?</v>
      </c>
      <c r="CR239" s="104" t="e">
        <f t="shared" ca="1" si="1308"/>
        <v>#NAME?</v>
      </c>
      <c r="CS239" s="104" t="e">
        <f t="shared" ca="1" si="1308"/>
        <v>#NAME?</v>
      </c>
      <c r="CT239" s="104" t="e">
        <f t="shared" ca="1" si="1308"/>
        <v>#NAME?</v>
      </c>
      <c r="CU239" s="104" t="e">
        <f t="shared" ca="1" si="1308"/>
        <v>#NAME?</v>
      </c>
      <c r="CV239" s="104" t="e">
        <f t="shared" ca="1" si="1308"/>
        <v>#NAME?</v>
      </c>
      <c r="CW239" s="104" t="e">
        <f t="shared" ca="1" si="1308"/>
        <v>#NAME?</v>
      </c>
      <c r="CX239" s="104" t="e">
        <f t="shared" ca="1" si="1308"/>
        <v>#NAME?</v>
      </c>
      <c r="CY239" s="104" t="e">
        <f t="shared" ca="1" si="1308"/>
        <v>#NAME?</v>
      </c>
      <c r="CZ239" s="104" t="e">
        <f t="shared" ca="1" si="1308"/>
        <v>#NAME?</v>
      </c>
      <c r="DA239" s="104" t="e">
        <f t="shared" ca="1" si="1308"/>
        <v>#NAME?</v>
      </c>
      <c r="DB239" s="104" t="e">
        <f t="shared" ca="1" si="1308"/>
        <v>#NAME?</v>
      </c>
      <c r="DC239" s="122" t="e">
        <f t="shared" ca="1" si="1308"/>
        <v>#NAME?</v>
      </c>
    </row>
    <row r="240" spans="4:254" x14ac:dyDescent="0.2">
      <c r="D240" s="189">
        <f t="shared" si="1299"/>
        <v>0.15</v>
      </c>
      <c r="E240" s="173">
        <f t="shared" si="1299"/>
        <v>0</v>
      </c>
      <c r="F240" s="173">
        <f t="shared" si="1299"/>
        <v>0.25862068965517243</v>
      </c>
      <c r="G240" s="159" t="str">
        <f t="shared" si="1299"/>
        <v>KR</v>
      </c>
      <c r="H240" s="104">
        <f t="shared" si="1300"/>
        <v>38.12006041783377</v>
      </c>
      <c r="I240" s="104">
        <f t="shared" si="1300"/>
        <v>35.133542090099866</v>
      </c>
      <c r="J240" s="104">
        <f t="shared" si="1300"/>
        <v>34.977745210751067</v>
      </c>
      <c r="K240" s="104">
        <f t="shared" si="1300"/>
        <v>51.899407330422228</v>
      </c>
      <c r="L240" s="104">
        <f t="shared" si="1300"/>
        <v>33.832889672345537</v>
      </c>
      <c r="M240" s="104">
        <f t="shared" si="1300"/>
        <v>34.157291705408774</v>
      </c>
      <c r="N240" s="104">
        <f t="shared" si="1300"/>
        <v>27.303186791521966</v>
      </c>
      <c r="O240" s="104">
        <f t="shared" si="1300"/>
        <v>23.927615289695151</v>
      </c>
      <c r="P240" s="104">
        <f t="shared" si="1300"/>
        <v>74.780218873300612</v>
      </c>
      <c r="Q240" s="104">
        <f t="shared" si="1300"/>
        <v>68.896784450242748</v>
      </c>
      <c r="R240" s="104">
        <f t="shared" si="1300"/>
        <v>68.624766403063305</v>
      </c>
      <c r="S240" s="104">
        <f t="shared" si="1300"/>
        <v>101.0860434199847</v>
      </c>
      <c r="T240" s="104">
        <f t="shared" si="1300"/>
        <v>66.352244401705221</v>
      </c>
      <c r="U240" s="104">
        <f t="shared" si="1300"/>
        <v>67.005243641754348</v>
      </c>
      <c r="V240" s="104">
        <f t="shared" si="1300"/>
        <v>50.411192083433846</v>
      </c>
      <c r="W240" s="122">
        <f t="shared" si="1300"/>
        <v>30.413151683117515</v>
      </c>
      <c r="Y240" s="189">
        <f t="shared" si="1301"/>
        <v>0.06</v>
      </c>
      <c r="Z240" s="173">
        <f t="shared" si="1301"/>
        <v>0</v>
      </c>
      <c r="AA240" s="173">
        <f t="shared" si="1301"/>
        <v>0.1714285714285714</v>
      </c>
      <c r="AB240" s="159" t="str">
        <f t="shared" si="1301"/>
        <v>KR</v>
      </c>
      <c r="AC240" s="104">
        <f t="shared" si="1302"/>
        <v>26.598219429147374</v>
      </c>
      <c r="AD240" s="104">
        <f t="shared" si="1302"/>
        <v>27.219253671431854</v>
      </c>
      <c r="AE240" s="104">
        <f t="shared" si="1302"/>
        <v>26.554856923468975</v>
      </c>
      <c r="AF240" s="104">
        <f t="shared" si="1302"/>
        <v>31.618728851575192</v>
      </c>
      <c r="AG240" s="104">
        <f t="shared" si="1302"/>
        <v>26.968954002524519</v>
      </c>
      <c r="AH240" s="104">
        <f t="shared" si="1302"/>
        <v>26.51609797147561</v>
      </c>
      <c r="AI240" s="104">
        <f t="shared" si="1302"/>
        <v>21.170450069774468</v>
      </c>
      <c r="AJ240" s="104">
        <f t="shared" si="1302"/>
        <v>41.000275986703983</v>
      </c>
      <c r="AK240" s="104">
        <f t="shared" si="1302"/>
        <v>51.05652890341208</v>
      </c>
      <c r="AL240" s="104">
        <f t="shared" si="1302"/>
        <v>52.276247877348837</v>
      </c>
      <c r="AM240" s="104">
        <f t="shared" si="1302"/>
        <v>51.007523331926208</v>
      </c>
      <c r="AN240" s="104">
        <f t="shared" si="1302"/>
        <v>16.797753589536896</v>
      </c>
      <c r="AO240" s="104">
        <f t="shared" si="1302"/>
        <v>51.811660209489681</v>
      </c>
      <c r="AP240" s="104">
        <f t="shared" si="1302"/>
        <v>50.924436612997908</v>
      </c>
      <c r="AQ240" s="104">
        <f t="shared" si="1302"/>
        <v>32.76205012093773</v>
      </c>
      <c r="AR240" s="122">
        <f t="shared" si="1302"/>
        <v>47.337401530195642</v>
      </c>
      <c r="AT240" s="189">
        <f t="shared" si="1303"/>
        <v>0.04</v>
      </c>
      <c r="AU240" s="173">
        <f t="shared" si="1303"/>
        <v>0</v>
      </c>
      <c r="AV240" s="173">
        <f t="shared" si="1303"/>
        <v>0.1142857142857143</v>
      </c>
      <c r="AW240" s="159" t="str">
        <f t="shared" si="1303"/>
        <v>KR</v>
      </c>
      <c r="AX240" s="104">
        <f t="shared" si="1304"/>
        <v>8.6650760490911996</v>
      </c>
      <c r="AY240" s="104">
        <f t="shared" si="1304"/>
        <v>8.5536997502596908</v>
      </c>
      <c r="AZ240" s="104">
        <f t="shared" si="1304"/>
        <v>8.2863966330640775</v>
      </c>
      <c r="BA240" s="104">
        <f t="shared" si="1304"/>
        <v>14.551313442336316</v>
      </c>
      <c r="BB240" s="104">
        <f t="shared" si="1304"/>
        <v>8.3086718928303807</v>
      </c>
      <c r="BC240" s="104">
        <f t="shared" si="1304"/>
        <v>8.2418461135314764</v>
      </c>
      <c r="BD240" s="104">
        <f t="shared" si="1304"/>
        <v>28.108264451890502</v>
      </c>
      <c r="BE240" s="104">
        <f t="shared" si="1304"/>
        <v>30.287952284609233</v>
      </c>
      <c r="BF240" s="104">
        <f t="shared" si="1304"/>
        <v>16.884646902856378</v>
      </c>
      <c r="BG240" s="104">
        <f t="shared" si="1304"/>
        <v>16.661894305193364</v>
      </c>
      <c r="BH240" s="104">
        <f t="shared" si="1304"/>
        <v>16.14956333056843</v>
      </c>
      <c r="BI240" s="104">
        <f t="shared" si="1304"/>
        <v>28.022740853918812</v>
      </c>
      <c r="BJ240" s="104">
        <f t="shared" si="1304"/>
        <v>16.194113850101036</v>
      </c>
      <c r="BK240" s="104">
        <f t="shared" si="1304"/>
        <v>16.038187031736921</v>
      </c>
      <c r="BL240" s="104">
        <f t="shared" si="1304"/>
        <v>54.055331784003279</v>
      </c>
      <c r="BM240" s="122">
        <f t="shared" si="1304"/>
        <v>45.883786234878713</v>
      </c>
      <c r="BO240" s="189">
        <f t="shared" si="1305"/>
        <v>0.28000000000000003</v>
      </c>
      <c r="BP240" s="173">
        <f t="shared" si="1305"/>
        <v>0</v>
      </c>
      <c r="BQ240" s="173">
        <f t="shared" si="1305"/>
        <v>0.49122807017543857</v>
      </c>
      <c r="BR240" s="159" t="str">
        <f t="shared" si="1305"/>
        <v>KR</v>
      </c>
      <c r="BS240" s="104">
        <f t="shared" si="1306"/>
        <v>0.68788786565809179</v>
      </c>
      <c r="BT240" s="104">
        <f t="shared" si="1306"/>
        <v>0.82850044293286862</v>
      </c>
      <c r="BU240" s="104">
        <f t="shared" si="1306"/>
        <v>0.61772079739424257</v>
      </c>
      <c r="BV240" s="104">
        <f t="shared" si="1306"/>
        <v>1.0672285784595255</v>
      </c>
      <c r="BW240" s="104">
        <f t="shared" si="1306"/>
        <v>0.78102629555593894</v>
      </c>
      <c r="BX240" s="104">
        <f t="shared" si="1306"/>
        <v>0.61020289722311571</v>
      </c>
      <c r="BY240" s="104">
        <f t="shared" si="1306"/>
        <v>4.4234332175761422</v>
      </c>
      <c r="BZ240" s="104">
        <f t="shared" si="1306"/>
        <v>6.1821578938073491</v>
      </c>
      <c r="CA240" s="104">
        <f t="shared" si="1306"/>
        <v>1.3081146297760429</v>
      </c>
      <c r="CB240" s="104">
        <f t="shared" si="1306"/>
        <v>1.5758354080922765</v>
      </c>
      <c r="CC240" s="104">
        <f t="shared" si="1306"/>
        <v>1.1752983934194714</v>
      </c>
      <c r="CD240" s="104">
        <f t="shared" si="1306"/>
        <v>1.7787142974325425</v>
      </c>
      <c r="CE240" s="104">
        <f t="shared" si="1306"/>
        <v>1.4854813856652169</v>
      </c>
      <c r="CF240" s="104">
        <f t="shared" si="1306"/>
        <v>1.1602625930772186</v>
      </c>
      <c r="CG240" s="104">
        <f t="shared" si="1306"/>
        <v>6.2147833381089699</v>
      </c>
      <c r="CH240" s="122">
        <f t="shared" si="1306"/>
        <v>8.1090405589056598</v>
      </c>
      <c r="CJ240" s="222">
        <f t="shared" si="1307"/>
        <v>1.4753449048443543E-2</v>
      </c>
      <c r="CK240" s="223">
        <f t="shared" si="1307"/>
        <v>0</v>
      </c>
      <c r="CL240" s="223">
        <f t="shared" si="1307"/>
        <v>1.4753449048443543E-2</v>
      </c>
      <c r="CM240" s="159" t="str">
        <f t="shared" si="1307"/>
        <v>Korea</v>
      </c>
      <c r="CN240" s="104">
        <f t="shared" si="1308"/>
        <v>16.759616241169155</v>
      </c>
      <c r="CO240" s="104">
        <f t="shared" si="1308"/>
        <v>16.282723691754622</v>
      </c>
      <c r="CP240" s="104">
        <f t="shared" si="1308"/>
        <v>15.966610177619714</v>
      </c>
      <c r="CQ240" s="104">
        <f t="shared" si="1308"/>
        <v>20.916621739129997</v>
      </c>
      <c r="CR240" s="104">
        <f t="shared" si="1308"/>
        <v>15.874714130820475</v>
      </c>
      <c r="CS240" s="104">
        <f t="shared" si="1308"/>
        <v>15.771444779191295</v>
      </c>
      <c r="CT240" s="104">
        <f t="shared" si="1308"/>
        <v>19.077234363409701</v>
      </c>
      <c r="CU240" s="104">
        <f t="shared" si="1308"/>
        <v>24.019649408641005</v>
      </c>
      <c r="CV240" s="104">
        <f t="shared" si="1308"/>
        <v>32.024390296379515</v>
      </c>
      <c r="CW240" s="104">
        <f t="shared" si="1308"/>
        <v>31.06873898160115</v>
      </c>
      <c r="CX240" s="104">
        <f t="shared" si="1308"/>
        <v>30.496152086025599</v>
      </c>
      <c r="CY240" s="104">
        <f t="shared" si="1308"/>
        <v>31.335215457285994</v>
      </c>
      <c r="CZ240" s="104">
        <f t="shared" si="1308"/>
        <v>30.292166921183227</v>
      </c>
      <c r="DA240" s="104">
        <f t="shared" si="1308"/>
        <v>30.101674297975485</v>
      </c>
      <c r="DB240" s="104">
        <f t="shared" si="1308"/>
        <v>33.232921164663196</v>
      </c>
      <c r="DC240" s="122">
        <f t="shared" si="1308"/>
        <v>31.011311926202143</v>
      </c>
    </row>
    <row r="241" spans="4:107" x14ac:dyDescent="0.2">
      <c r="D241" s="190">
        <f t="shared" si="1299"/>
        <v>0.1</v>
      </c>
      <c r="E241" s="183">
        <f t="shared" si="1299"/>
        <v>0</v>
      </c>
      <c r="F241" s="183">
        <f t="shared" si="1299"/>
        <v>0.17241379310344829</v>
      </c>
      <c r="G241" s="181" t="str">
        <f t="shared" si="1299"/>
        <v>RER</v>
      </c>
      <c r="H241" s="128">
        <f t="shared" si="1300"/>
        <v>38.12006041783377</v>
      </c>
      <c r="I241" s="128">
        <f t="shared" si="1300"/>
        <v>35.133542090099866</v>
      </c>
      <c r="J241" s="128">
        <f t="shared" si="1300"/>
        <v>34.977745210751067</v>
      </c>
      <c r="K241" s="128">
        <f t="shared" si="1300"/>
        <v>51.899407330422228</v>
      </c>
      <c r="L241" s="128">
        <f t="shared" si="1300"/>
        <v>33.832889672345537</v>
      </c>
      <c r="M241" s="128">
        <f t="shared" si="1300"/>
        <v>34.157291705408774</v>
      </c>
      <c r="N241" s="128">
        <f t="shared" si="1300"/>
        <v>27.303186791521966</v>
      </c>
      <c r="O241" s="128">
        <f t="shared" si="1300"/>
        <v>23.927615289695151</v>
      </c>
      <c r="P241" s="128">
        <f t="shared" si="1300"/>
        <v>74.780218873300612</v>
      </c>
      <c r="Q241" s="128">
        <f t="shared" si="1300"/>
        <v>68.896784450242748</v>
      </c>
      <c r="R241" s="128">
        <f t="shared" si="1300"/>
        <v>68.624766403063305</v>
      </c>
      <c r="S241" s="128">
        <f t="shared" si="1300"/>
        <v>101.0860434199847</v>
      </c>
      <c r="T241" s="128">
        <f t="shared" si="1300"/>
        <v>66.352244401705221</v>
      </c>
      <c r="U241" s="128">
        <f t="shared" si="1300"/>
        <v>67.005243641754348</v>
      </c>
      <c r="V241" s="128">
        <f t="shared" si="1300"/>
        <v>50.411192083433846</v>
      </c>
      <c r="W241" s="129">
        <f t="shared" si="1300"/>
        <v>30.413151683117515</v>
      </c>
      <c r="Y241" s="190">
        <f t="shared" si="1301"/>
        <v>0</v>
      </c>
      <c r="Z241" s="183">
        <f t="shared" si="1301"/>
        <v>0</v>
      </c>
      <c r="AA241" s="183">
        <f t="shared" si="1301"/>
        <v>0</v>
      </c>
      <c r="AB241" s="181" t="str">
        <f t="shared" si="1301"/>
        <v>RER</v>
      </c>
      <c r="AC241" s="128">
        <f t="shared" si="1302"/>
        <v>26.598219429147374</v>
      </c>
      <c r="AD241" s="128">
        <f t="shared" si="1302"/>
        <v>27.219253671431854</v>
      </c>
      <c r="AE241" s="128">
        <f t="shared" si="1302"/>
        <v>26.554856923468975</v>
      </c>
      <c r="AF241" s="128">
        <f t="shared" si="1302"/>
        <v>31.618728851575192</v>
      </c>
      <c r="AG241" s="128">
        <f t="shared" si="1302"/>
        <v>26.968954002524519</v>
      </c>
      <c r="AH241" s="128">
        <f t="shared" si="1302"/>
        <v>26.51609797147561</v>
      </c>
      <c r="AI241" s="128">
        <f t="shared" si="1302"/>
        <v>21.170450069774468</v>
      </c>
      <c r="AJ241" s="128">
        <f t="shared" si="1302"/>
        <v>41.000275986703983</v>
      </c>
      <c r="AK241" s="128">
        <f t="shared" si="1302"/>
        <v>51.05652890341208</v>
      </c>
      <c r="AL241" s="128">
        <f t="shared" si="1302"/>
        <v>52.276247877348837</v>
      </c>
      <c r="AM241" s="128">
        <f t="shared" si="1302"/>
        <v>51.007523331926208</v>
      </c>
      <c r="AN241" s="128">
        <f t="shared" si="1302"/>
        <v>16.797753589536896</v>
      </c>
      <c r="AO241" s="128">
        <f t="shared" si="1302"/>
        <v>51.811660209489681</v>
      </c>
      <c r="AP241" s="128">
        <f t="shared" si="1302"/>
        <v>50.924436612997908</v>
      </c>
      <c r="AQ241" s="128">
        <f t="shared" si="1302"/>
        <v>32.76205012093773</v>
      </c>
      <c r="AR241" s="129">
        <f t="shared" si="1302"/>
        <v>47.337401530195642</v>
      </c>
      <c r="AT241" s="190">
        <f t="shared" si="1303"/>
        <v>0.17</v>
      </c>
      <c r="AU241" s="183">
        <f t="shared" si="1303"/>
        <v>0</v>
      </c>
      <c r="AV241" s="183">
        <f t="shared" si="1303"/>
        <v>0.48571428571428577</v>
      </c>
      <c r="AW241" s="181" t="str">
        <f t="shared" si="1303"/>
        <v>RER</v>
      </c>
      <c r="AX241" s="128">
        <f t="shared" si="1304"/>
        <v>8.6650760490911996</v>
      </c>
      <c r="AY241" s="128">
        <f t="shared" si="1304"/>
        <v>8.5536997502596908</v>
      </c>
      <c r="AZ241" s="128">
        <f t="shared" si="1304"/>
        <v>8.2863966330640775</v>
      </c>
      <c r="BA241" s="128">
        <f t="shared" si="1304"/>
        <v>14.551313442336316</v>
      </c>
      <c r="BB241" s="128">
        <f t="shared" si="1304"/>
        <v>8.3086718928303807</v>
      </c>
      <c r="BC241" s="128">
        <f t="shared" si="1304"/>
        <v>8.2418461135314764</v>
      </c>
      <c r="BD241" s="128">
        <f t="shared" si="1304"/>
        <v>28.108264451890502</v>
      </c>
      <c r="BE241" s="128">
        <f t="shared" si="1304"/>
        <v>30.287952284609233</v>
      </c>
      <c r="BF241" s="128">
        <f t="shared" si="1304"/>
        <v>16.884646902856378</v>
      </c>
      <c r="BG241" s="128">
        <f t="shared" si="1304"/>
        <v>16.661894305193364</v>
      </c>
      <c r="BH241" s="128">
        <f t="shared" si="1304"/>
        <v>16.14956333056843</v>
      </c>
      <c r="BI241" s="128">
        <f t="shared" si="1304"/>
        <v>28.022740853918812</v>
      </c>
      <c r="BJ241" s="128">
        <f t="shared" si="1304"/>
        <v>16.194113850101036</v>
      </c>
      <c r="BK241" s="128">
        <f t="shared" si="1304"/>
        <v>16.038187031736921</v>
      </c>
      <c r="BL241" s="128">
        <f t="shared" si="1304"/>
        <v>54.055331784003279</v>
      </c>
      <c r="BM241" s="129">
        <f t="shared" si="1304"/>
        <v>45.883786234878713</v>
      </c>
      <c r="BO241" s="190">
        <f t="shared" si="1305"/>
        <v>0.02</v>
      </c>
      <c r="BP241" s="183">
        <f t="shared" si="1305"/>
        <v>0</v>
      </c>
      <c r="BQ241" s="183">
        <f t="shared" si="1305"/>
        <v>3.5087719298245612E-2</v>
      </c>
      <c r="BR241" s="181" t="str">
        <f t="shared" si="1305"/>
        <v>RER</v>
      </c>
      <c r="BS241" s="128">
        <f t="shared" si="1306"/>
        <v>0.68788786565809179</v>
      </c>
      <c r="BT241" s="128">
        <f t="shared" si="1306"/>
        <v>0.82850044293286862</v>
      </c>
      <c r="BU241" s="128">
        <f t="shared" si="1306"/>
        <v>0.61772079739424257</v>
      </c>
      <c r="BV241" s="128">
        <f t="shared" si="1306"/>
        <v>1.0672285784595255</v>
      </c>
      <c r="BW241" s="128">
        <f t="shared" si="1306"/>
        <v>0.78102629555593894</v>
      </c>
      <c r="BX241" s="128">
        <f t="shared" si="1306"/>
        <v>0.61020289722311571</v>
      </c>
      <c r="BY241" s="128">
        <f t="shared" si="1306"/>
        <v>4.4234332175761422</v>
      </c>
      <c r="BZ241" s="128">
        <f t="shared" si="1306"/>
        <v>6.1821578938073491</v>
      </c>
      <c r="CA241" s="128">
        <f t="shared" si="1306"/>
        <v>1.3081146297760429</v>
      </c>
      <c r="CB241" s="128">
        <f t="shared" si="1306"/>
        <v>1.5758354080922765</v>
      </c>
      <c r="CC241" s="128">
        <f t="shared" si="1306"/>
        <v>1.1752983934194714</v>
      </c>
      <c r="CD241" s="128">
        <f t="shared" si="1306"/>
        <v>1.7787142974325425</v>
      </c>
      <c r="CE241" s="128">
        <f t="shared" si="1306"/>
        <v>1.4854813856652169</v>
      </c>
      <c r="CF241" s="128">
        <f t="shared" si="1306"/>
        <v>1.1602625930772186</v>
      </c>
      <c r="CG241" s="128">
        <f t="shared" si="1306"/>
        <v>6.2147833381089699</v>
      </c>
      <c r="CH241" s="129">
        <f t="shared" si="1306"/>
        <v>8.1090405589056598</v>
      </c>
      <c r="CJ241" s="222">
        <f t="shared" si="1307"/>
        <v>1.6392877202870991E-2</v>
      </c>
      <c r="CK241" s="223">
        <f t="shared" si="1307"/>
        <v>0</v>
      </c>
      <c r="CL241" s="223">
        <f t="shared" si="1307"/>
        <v>1.6392877202870991E-2</v>
      </c>
      <c r="CM241" s="159" t="str">
        <f t="shared" si="1307"/>
        <v>Poland</v>
      </c>
      <c r="CN241" s="104">
        <f t="shared" si="1308"/>
        <v>16.759616241169155</v>
      </c>
      <c r="CO241" s="104">
        <f t="shared" si="1308"/>
        <v>16.282723691754622</v>
      </c>
      <c r="CP241" s="104">
        <f t="shared" si="1308"/>
        <v>15.966610177619714</v>
      </c>
      <c r="CQ241" s="104">
        <f t="shared" si="1308"/>
        <v>20.916621739129997</v>
      </c>
      <c r="CR241" s="104">
        <f t="shared" si="1308"/>
        <v>15.874714130820475</v>
      </c>
      <c r="CS241" s="104">
        <f t="shared" si="1308"/>
        <v>15.771444779191295</v>
      </c>
      <c r="CT241" s="104">
        <f t="shared" si="1308"/>
        <v>19.077234363409701</v>
      </c>
      <c r="CU241" s="104">
        <f t="shared" si="1308"/>
        <v>24.019649408641005</v>
      </c>
      <c r="CV241" s="104">
        <f t="shared" si="1308"/>
        <v>32.024390296379515</v>
      </c>
      <c r="CW241" s="104">
        <f t="shared" si="1308"/>
        <v>31.06873898160115</v>
      </c>
      <c r="CX241" s="104">
        <f t="shared" si="1308"/>
        <v>30.496152086025599</v>
      </c>
      <c r="CY241" s="104">
        <f t="shared" si="1308"/>
        <v>31.335215457285994</v>
      </c>
      <c r="CZ241" s="104">
        <f t="shared" si="1308"/>
        <v>30.292166921183227</v>
      </c>
      <c r="DA241" s="104">
        <f t="shared" si="1308"/>
        <v>30.101674297975485</v>
      </c>
      <c r="DB241" s="104">
        <f t="shared" si="1308"/>
        <v>33.232921164663196</v>
      </c>
      <c r="DC241" s="122">
        <f t="shared" si="1308"/>
        <v>31.011311926202143</v>
      </c>
    </row>
    <row r="242" spans="4:107" x14ac:dyDescent="0.2">
      <c r="D242" s="204"/>
      <c r="E242" s="209"/>
      <c r="F242" s="209"/>
      <c r="G242" s="157"/>
      <c r="H242" s="161" t="str">
        <f>H161</f>
        <v>TN, US</v>
      </c>
      <c r="I242" s="161"/>
      <c r="J242" s="161"/>
      <c r="K242" s="161"/>
      <c r="L242" s="161"/>
      <c r="M242" s="161"/>
      <c r="N242" s="161"/>
      <c r="O242" s="161"/>
      <c r="P242" s="161"/>
      <c r="Q242" s="161"/>
      <c r="R242" s="161"/>
      <c r="S242" s="161"/>
      <c r="T242" s="161"/>
      <c r="U242" s="161"/>
      <c r="V242" s="161"/>
      <c r="W242" s="162"/>
      <c r="Y242" s="204"/>
      <c r="Z242" s="209"/>
      <c r="AA242" s="209"/>
      <c r="AB242" s="157"/>
      <c r="AC242" s="161" t="str">
        <f>AC161</f>
        <v>TN, US</v>
      </c>
      <c r="AD242" s="161"/>
      <c r="AE242" s="161"/>
      <c r="AF242" s="161"/>
      <c r="AG242" s="161"/>
      <c r="AH242" s="161"/>
      <c r="AI242" s="161"/>
      <c r="AJ242" s="161"/>
      <c r="AK242" s="161"/>
      <c r="AL242" s="161"/>
      <c r="AM242" s="161"/>
      <c r="AN242" s="161"/>
      <c r="AO242" s="161"/>
      <c r="AP242" s="161"/>
      <c r="AQ242" s="161"/>
      <c r="AR242" s="162"/>
      <c r="AT242" s="204"/>
      <c r="AU242" s="209"/>
      <c r="AV242" s="209"/>
      <c r="AW242" s="157"/>
      <c r="AX242" s="161" t="str">
        <f>AX161</f>
        <v>TN, US</v>
      </c>
      <c r="AY242" s="161"/>
      <c r="AZ242" s="161"/>
      <c r="BA242" s="161"/>
      <c r="BB242" s="161"/>
      <c r="BC242" s="161"/>
      <c r="BD242" s="161"/>
      <c r="BE242" s="161"/>
      <c r="BF242" s="161"/>
      <c r="BG242" s="161"/>
      <c r="BH242" s="161"/>
      <c r="BI242" s="161"/>
      <c r="BJ242" s="161"/>
      <c r="BK242" s="161"/>
      <c r="BL242" s="161"/>
      <c r="BM242" s="162"/>
      <c r="BO242" s="204"/>
      <c r="BP242" s="209"/>
      <c r="BQ242" s="209"/>
      <c r="BR242" s="157"/>
      <c r="BS242" s="161" t="str">
        <f>BS161</f>
        <v>TN, US</v>
      </c>
      <c r="BT242" s="161"/>
      <c r="BU242" s="161"/>
      <c r="BV242" s="161"/>
      <c r="BW242" s="161"/>
      <c r="BX242" s="161"/>
      <c r="BY242" s="161"/>
      <c r="BZ242" s="161"/>
      <c r="CA242" s="161"/>
      <c r="CB242" s="161"/>
      <c r="CC242" s="161"/>
      <c r="CD242" s="161"/>
      <c r="CE242" s="161"/>
      <c r="CF242" s="161"/>
      <c r="CG242" s="161"/>
      <c r="CH242" s="162"/>
      <c r="CJ242" s="222">
        <f t="shared" si="1307"/>
        <v>3.4729362908164099E-2</v>
      </c>
      <c r="CK242" s="223">
        <f t="shared" si="1307"/>
        <v>3.8314384006804557E-2</v>
      </c>
      <c r="CL242" s="223">
        <f t="shared" si="1307"/>
        <v>3.4729362908164099E-2</v>
      </c>
      <c r="CM242" s="159" t="str">
        <f t="shared" si="1307"/>
        <v>TN, US</v>
      </c>
      <c r="CN242" s="104" t="e">
        <f t="shared" ca="1" si="1308"/>
        <v>#NAME?</v>
      </c>
      <c r="CO242" s="104" t="e">
        <f t="shared" ca="1" si="1308"/>
        <v>#NAME?</v>
      </c>
      <c r="CP242" s="104" t="e">
        <f t="shared" ca="1" si="1308"/>
        <v>#NAME?</v>
      </c>
      <c r="CQ242" s="104" t="e">
        <f t="shared" ca="1" si="1308"/>
        <v>#NAME?</v>
      </c>
      <c r="CR242" s="104" t="e">
        <f t="shared" ca="1" si="1308"/>
        <v>#NAME?</v>
      </c>
      <c r="CS242" s="104" t="e">
        <f t="shared" ca="1" si="1308"/>
        <v>#NAME?</v>
      </c>
      <c r="CT242" s="104" t="e">
        <f t="shared" ca="1" si="1308"/>
        <v>#NAME?</v>
      </c>
      <c r="CU242" s="104" t="e">
        <f t="shared" ca="1" si="1308"/>
        <v>#NAME?</v>
      </c>
      <c r="CV242" s="104" t="e">
        <f t="shared" ca="1" si="1308"/>
        <v>#NAME?</v>
      </c>
      <c r="CW242" s="104" t="e">
        <f t="shared" ca="1" si="1308"/>
        <v>#NAME?</v>
      </c>
      <c r="CX242" s="104" t="e">
        <f t="shared" ca="1" si="1308"/>
        <v>#NAME?</v>
      </c>
      <c r="CY242" s="104" t="e">
        <f t="shared" ca="1" si="1308"/>
        <v>#NAME?</v>
      </c>
      <c r="CZ242" s="104" t="e">
        <f t="shared" ca="1" si="1308"/>
        <v>#NAME?</v>
      </c>
      <c r="DA242" s="104" t="e">
        <f t="shared" ca="1" si="1308"/>
        <v>#NAME?</v>
      </c>
      <c r="DB242" s="104" t="e">
        <f t="shared" ca="1" si="1308"/>
        <v>#NAME?</v>
      </c>
      <c r="DC242" s="122" t="e">
        <f t="shared" ca="1" si="1308"/>
        <v>#NAME?</v>
      </c>
    </row>
    <row r="243" spans="4:107" x14ac:dyDescent="0.2">
      <c r="D243" s="120"/>
      <c r="G243" s="159" t="str">
        <f>G235</f>
        <v>Road (km)</v>
      </c>
      <c r="H243" s="170" t="str">
        <f>H235</f>
        <v>BEV-100 PC</v>
      </c>
      <c r="I243" s="170"/>
      <c r="J243" s="170"/>
      <c r="K243" s="170"/>
      <c r="L243" s="170"/>
      <c r="M243" s="170"/>
      <c r="N243" s="170"/>
      <c r="O243" s="170"/>
      <c r="P243" s="170" t="str">
        <f>P235</f>
        <v>BEV-200 PC</v>
      </c>
      <c r="Q243" s="170"/>
      <c r="R243" s="170"/>
      <c r="S243" s="170"/>
      <c r="T243" s="170"/>
      <c r="U243" s="170"/>
      <c r="V243" s="170"/>
      <c r="W243" s="171"/>
      <c r="Y243" s="120"/>
      <c r="AB243" s="159" t="str">
        <f>AB235</f>
        <v>Road (km)</v>
      </c>
      <c r="AC243" s="170" t="str">
        <f>AC235</f>
        <v>BEV-100 PC</v>
      </c>
      <c r="AD243" s="170"/>
      <c r="AE243" s="170"/>
      <c r="AF243" s="170"/>
      <c r="AG243" s="170"/>
      <c r="AH243" s="170"/>
      <c r="AI243" s="170"/>
      <c r="AJ243" s="170"/>
      <c r="AK243" s="170" t="str">
        <f>AK235</f>
        <v>BEV-200 PC</v>
      </c>
      <c r="AL243" s="170"/>
      <c r="AM243" s="170"/>
      <c r="AN243" s="170"/>
      <c r="AO243" s="170"/>
      <c r="AP243" s="170"/>
      <c r="AQ243" s="170"/>
      <c r="AR243" s="171"/>
      <c r="AT243" s="120"/>
      <c r="AW243" s="159" t="str">
        <f>AW235</f>
        <v>Road (km)</v>
      </c>
      <c r="AX243" s="170" t="str">
        <f>AX235</f>
        <v>BEV-100 PC</v>
      </c>
      <c r="AY243" s="170"/>
      <c r="AZ243" s="170"/>
      <c r="BA243" s="170"/>
      <c r="BB243" s="170"/>
      <c r="BC243" s="170"/>
      <c r="BD243" s="170"/>
      <c r="BE243" s="170"/>
      <c r="BF243" s="170" t="str">
        <f>BF235</f>
        <v>BEV-200 PC</v>
      </c>
      <c r="BG243" s="170"/>
      <c r="BH243" s="170"/>
      <c r="BI243" s="170"/>
      <c r="BJ243" s="170"/>
      <c r="BK243" s="170"/>
      <c r="BL243" s="170"/>
      <c r="BM243" s="171"/>
      <c r="BO243" s="120"/>
      <c r="BR243" s="159" t="str">
        <f>BR235</f>
        <v>Road (km)</v>
      </c>
      <c r="BS243" s="170" t="str">
        <f>BS235</f>
        <v>BEV-100 PC</v>
      </c>
      <c r="BT243" s="170"/>
      <c r="BU243" s="170"/>
      <c r="BV243" s="170"/>
      <c r="BW243" s="170"/>
      <c r="BX243" s="170"/>
      <c r="BY243" s="170"/>
      <c r="BZ243" s="170"/>
      <c r="CA243" s="170" t="str">
        <f>CA235</f>
        <v>BEV-200 PC</v>
      </c>
      <c r="CB243" s="170"/>
      <c r="CC243" s="170"/>
      <c r="CD243" s="170"/>
      <c r="CE243" s="170"/>
      <c r="CF243" s="170"/>
      <c r="CG243" s="170"/>
      <c r="CH243" s="171"/>
      <c r="CJ243" s="222">
        <f t="shared" si="1307"/>
        <v>0.58711020187182972</v>
      </c>
      <c r="CK243" s="223">
        <f t="shared" si="1307"/>
        <v>0.64771604904798907</v>
      </c>
      <c r="CL243" s="223">
        <f t="shared" si="1307"/>
        <v>0.58711020187182972</v>
      </c>
      <c r="CM243" s="159" t="str">
        <f t="shared" si="1307"/>
        <v>NV, US</v>
      </c>
      <c r="CN243" s="104" t="e">
        <f t="shared" ca="1" si="1308"/>
        <v>#NAME?</v>
      </c>
      <c r="CO243" s="104" t="e">
        <f t="shared" ca="1" si="1308"/>
        <v>#NAME?</v>
      </c>
      <c r="CP243" s="104" t="e">
        <f t="shared" ca="1" si="1308"/>
        <v>#NAME?</v>
      </c>
      <c r="CQ243" s="104" t="e">
        <f t="shared" ca="1" si="1308"/>
        <v>#NAME?</v>
      </c>
      <c r="CR243" s="104" t="e">
        <f t="shared" ca="1" si="1308"/>
        <v>#NAME?</v>
      </c>
      <c r="CS243" s="104" t="e">
        <f t="shared" ca="1" si="1308"/>
        <v>#NAME?</v>
      </c>
      <c r="CT243" s="104" t="e">
        <f t="shared" ca="1" si="1308"/>
        <v>#NAME?</v>
      </c>
      <c r="CU243" s="104" t="e">
        <f t="shared" ca="1" si="1308"/>
        <v>#NAME?</v>
      </c>
      <c r="CV243" s="104" t="e">
        <f t="shared" ca="1" si="1308"/>
        <v>#NAME?</v>
      </c>
      <c r="CW243" s="104" t="e">
        <f t="shared" ca="1" si="1308"/>
        <v>#NAME?</v>
      </c>
      <c r="CX243" s="104" t="e">
        <f t="shared" ca="1" si="1308"/>
        <v>#NAME?</v>
      </c>
      <c r="CY243" s="104" t="e">
        <f t="shared" ca="1" si="1308"/>
        <v>#NAME?</v>
      </c>
      <c r="CZ243" s="104" t="e">
        <f t="shared" ca="1" si="1308"/>
        <v>#NAME?</v>
      </c>
      <c r="DA243" s="104" t="e">
        <f t="shared" ca="1" si="1308"/>
        <v>#NAME?</v>
      </c>
      <c r="DB243" s="104" t="e">
        <f t="shared" ca="1" si="1308"/>
        <v>#NAME?</v>
      </c>
      <c r="DC243" s="122" t="e">
        <f t="shared" ca="1" si="1308"/>
        <v>#NAME?</v>
      </c>
    </row>
    <row r="244" spans="4:107" x14ac:dyDescent="0.2">
      <c r="D244" s="163" t="str">
        <f>D236</f>
        <v>BAU</v>
      </c>
      <c r="E244" s="159" t="str">
        <f t="shared" ref="E244:F244" si="1309">E236</f>
        <v>Reshoring</v>
      </c>
      <c r="F244" s="159" t="str">
        <f t="shared" si="1309"/>
        <v>Ally-shoring</v>
      </c>
      <c r="G244" s="159" t="str">
        <f>G236</f>
        <v>Cathode-&gt;Cell (tkm)</v>
      </c>
      <c r="H244" s="159" t="str">
        <f>H236</f>
        <v>NMC622</v>
      </c>
      <c r="I244" s="159" t="str">
        <f t="shared" ref="I244:O244" si="1310">I236</f>
        <v>NMC811</v>
      </c>
      <c r="J244" s="159" t="str">
        <f t="shared" si="1310"/>
        <v>NCA (I)</v>
      </c>
      <c r="K244" s="159" t="str">
        <f t="shared" si="1310"/>
        <v>LFP(II)</v>
      </c>
      <c r="L244" s="159" t="str">
        <f t="shared" si="1310"/>
        <v>NMC955</v>
      </c>
      <c r="M244" s="159" t="str">
        <f t="shared" si="1310"/>
        <v>NCA955</v>
      </c>
      <c r="N244" s="159" t="str">
        <f t="shared" si="1310"/>
        <v>Li-S</v>
      </c>
      <c r="O244" s="159" t="str">
        <f t="shared" si="1310"/>
        <v>Li-air</v>
      </c>
      <c r="P244" s="159" t="str">
        <f>P236</f>
        <v>NMC622</v>
      </c>
      <c r="Q244" s="159" t="str">
        <f t="shared" ref="Q244:W244" si="1311">Q236</f>
        <v>NMC811</v>
      </c>
      <c r="R244" s="159" t="str">
        <f t="shared" si="1311"/>
        <v>NCA (I)</v>
      </c>
      <c r="S244" s="159" t="str">
        <f t="shared" si="1311"/>
        <v>LFP(II)</v>
      </c>
      <c r="T244" s="159" t="str">
        <f t="shared" si="1311"/>
        <v>NMC955</v>
      </c>
      <c r="U244" s="159" t="str">
        <f t="shared" si="1311"/>
        <v>NCA955</v>
      </c>
      <c r="V244" s="159" t="str">
        <f t="shared" si="1311"/>
        <v>Li-S</v>
      </c>
      <c r="W244" s="164" t="str">
        <f t="shared" si="1311"/>
        <v>Li-air</v>
      </c>
      <c r="Y244" s="163" t="str">
        <f>Y236</f>
        <v>BAU</v>
      </c>
      <c r="Z244" s="159" t="str">
        <f t="shared" ref="Z244:AA244" si="1312">Z236</f>
        <v>Reshoring</v>
      </c>
      <c r="AA244" s="159" t="str">
        <f t="shared" si="1312"/>
        <v>Ally-shoring</v>
      </c>
      <c r="AB244" s="159" t="str">
        <f>AB236</f>
        <v>Anode-&gt;Cell (tkm)</v>
      </c>
      <c r="AC244" s="159" t="str">
        <f>AC236</f>
        <v>NMC622</v>
      </c>
      <c r="AD244" s="159" t="str">
        <f t="shared" ref="AD244:AJ244" si="1313">AD236</f>
        <v>NMC811</v>
      </c>
      <c r="AE244" s="159" t="str">
        <f t="shared" si="1313"/>
        <v>NCA (I)</v>
      </c>
      <c r="AF244" s="159" t="str">
        <f t="shared" si="1313"/>
        <v>LFP(II)</v>
      </c>
      <c r="AG244" s="159" t="str">
        <f t="shared" si="1313"/>
        <v>NMC955</v>
      </c>
      <c r="AH244" s="159" t="str">
        <f t="shared" si="1313"/>
        <v>NCA955</v>
      </c>
      <c r="AI244" s="159" t="str">
        <f t="shared" si="1313"/>
        <v>Li-S</v>
      </c>
      <c r="AJ244" s="159" t="str">
        <f t="shared" si="1313"/>
        <v>Li-air</v>
      </c>
      <c r="AK244" s="159" t="str">
        <f>AK236</f>
        <v>NMC622</v>
      </c>
      <c r="AL244" s="159" t="str">
        <f t="shared" ref="AL244:AR244" si="1314">AL236</f>
        <v>NMC811</v>
      </c>
      <c r="AM244" s="159" t="str">
        <f t="shared" si="1314"/>
        <v>NCA (I)</v>
      </c>
      <c r="AN244" s="159" t="str">
        <f t="shared" si="1314"/>
        <v>LFP(II)</v>
      </c>
      <c r="AO244" s="159" t="str">
        <f t="shared" si="1314"/>
        <v>NMC955</v>
      </c>
      <c r="AP244" s="159" t="str">
        <f t="shared" si="1314"/>
        <v>NCA955</v>
      </c>
      <c r="AQ244" s="159" t="str">
        <f t="shared" si="1314"/>
        <v>Li-S</v>
      </c>
      <c r="AR244" s="164" t="str">
        <f t="shared" si="1314"/>
        <v>Li-air</v>
      </c>
      <c r="AT244" s="163" t="str">
        <f>AT236</f>
        <v>BAU</v>
      </c>
      <c r="AU244" s="159" t="str">
        <f t="shared" ref="AU244:AV244" si="1315">AU236</f>
        <v>Reshoring</v>
      </c>
      <c r="AV244" s="159" t="str">
        <f t="shared" si="1315"/>
        <v>Ally-shoring</v>
      </c>
      <c r="AW244" s="159" t="str">
        <f>AW236</f>
        <v>Anode-&gt;Cell (tkm)</v>
      </c>
      <c r="AX244" s="159" t="str">
        <f>AX236</f>
        <v>NMC622</v>
      </c>
      <c r="AY244" s="159" t="str">
        <f t="shared" ref="AY244:BE244" si="1316">AY236</f>
        <v>NMC811</v>
      </c>
      <c r="AZ244" s="159" t="str">
        <f t="shared" si="1316"/>
        <v>NCA (I)</v>
      </c>
      <c r="BA244" s="159" t="str">
        <f t="shared" si="1316"/>
        <v>LFP(II)</v>
      </c>
      <c r="BB244" s="159" t="str">
        <f t="shared" si="1316"/>
        <v>NMC955</v>
      </c>
      <c r="BC244" s="159" t="str">
        <f t="shared" si="1316"/>
        <v>NCA955</v>
      </c>
      <c r="BD244" s="159" t="str">
        <f t="shared" si="1316"/>
        <v>Li-S</v>
      </c>
      <c r="BE244" s="159" t="str">
        <f t="shared" si="1316"/>
        <v>Li-air</v>
      </c>
      <c r="BF244" s="159" t="str">
        <f>BF236</f>
        <v>NMC622</v>
      </c>
      <c r="BG244" s="159" t="str">
        <f t="shared" ref="BG244:BM244" si="1317">BG236</f>
        <v>NMC811</v>
      </c>
      <c r="BH244" s="159" t="str">
        <f t="shared" si="1317"/>
        <v>NCA (I)</v>
      </c>
      <c r="BI244" s="159" t="str">
        <f t="shared" si="1317"/>
        <v>LFP(II)</v>
      </c>
      <c r="BJ244" s="159" t="str">
        <f t="shared" si="1317"/>
        <v>NMC955</v>
      </c>
      <c r="BK244" s="159" t="str">
        <f t="shared" si="1317"/>
        <v>NCA955</v>
      </c>
      <c r="BL244" s="159" t="str">
        <f t="shared" si="1317"/>
        <v>Li-S</v>
      </c>
      <c r="BM244" s="164" t="str">
        <f t="shared" si="1317"/>
        <v>Li-air</v>
      </c>
      <c r="BO244" s="163" t="str">
        <f>BO236</f>
        <v>BAU</v>
      </c>
      <c r="BP244" s="159" t="str">
        <f t="shared" ref="BP244:BQ244" si="1318">BP236</f>
        <v>Reshoring</v>
      </c>
      <c r="BQ244" s="159" t="str">
        <f t="shared" si="1318"/>
        <v>Ally-shoring</v>
      </c>
      <c r="BR244" s="159" t="str">
        <f>BR236</f>
        <v>Anode-&gt;Cell (tkm)</v>
      </c>
      <c r="BS244" s="159" t="str">
        <f>BS236</f>
        <v>NMC622</v>
      </c>
      <c r="BT244" s="159" t="str">
        <f t="shared" ref="BT244:BZ244" si="1319">BT236</f>
        <v>NMC811</v>
      </c>
      <c r="BU244" s="159" t="str">
        <f t="shared" si="1319"/>
        <v>NCA (I)</v>
      </c>
      <c r="BV244" s="159" t="str">
        <f t="shared" si="1319"/>
        <v>LFP(II)</v>
      </c>
      <c r="BW244" s="159" t="str">
        <f t="shared" si="1319"/>
        <v>NMC955</v>
      </c>
      <c r="BX244" s="159" t="str">
        <f t="shared" si="1319"/>
        <v>NCA955</v>
      </c>
      <c r="BY244" s="159" t="str">
        <f t="shared" si="1319"/>
        <v>Li-S</v>
      </c>
      <c r="BZ244" s="159" t="str">
        <f t="shared" si="1319"/>
        <v>Li-air</v>
      </c>
      <c r="CA244" s="159" t="str">
        <f>CA236</f>
        <v>NMC622</v>
      </c>
      <c r="CB244" s="159" t="str">
        <f t="shared" ref="CB244:CH244" si="1320">CB236</f>
        <v>NMC811</v>
      </c>
      <c r="CC244" s="159" t="str">
        <f t="shared" si="1320"/>
        <v>NCA (I)</v>
      </c>
      <c r="CD244" s="159" t="str">
        <f t="shared" si="1320"/>
        <v>LFP(II)</v>
      </c>
      <c r="CE244" s="159" t="str">
        <f t="shared" si="1320"/>
        <v>NMC955</v>
      </c>
      <c r="CF244" s="159" t="str">
        <f t="shared" si="1320"/>
        <v>NCA955</v>
      </c>
      <c r="CG244" s="159" t="str">
        <f t="shared" si="1320"/>
        <v>Li-S</v>
      </c>
      <c r="CH244" s="164" t="str">
        <f t="shared" si="1320"/>
        <v>Li-air</v>
      </c>
      <c r="CJ244" s="224">
        <f t="shared" si="1307"/>
        <v>0.21586482798306408</v>
      </c>
      <c r="CK244" s="225">
        <f t="shared" si="1307"/>
        <v>0.23814798833990888</v>
      </c>
      <c r="CL244" s="225">
        <f t="shared" si="1307"/>
        <v>0.21586482798306408</v>
      </c>
      <c r="CM244" s="181" t="str">
        <f t="shared" si="1307"/>
        <v>CA, US</v>
      </c>
      <c r="CN244" s="128" t="e">
        <f t="shared" ca="1" si="1308"/>
        <v>#NAME?</v>
      </c>
      <c r="CO244" s="128" t="e">
        <f t="shared" ca="1" si="1308"/>
        <v>#NAME?</v>
      </c>
      <c r="CP244" s="128" t="e">
        <f t="shared" ca="1" si="1308"/>
        <v>#NAME?</v>
      </c>
      <c r="CQ244" s="128" t="e">
        <f t="shared" ca="1" si="1308"/>
        <v>#NAME?</v>
      </c>
      <c r="CR244" s="128" t="e">
        <f t="shared" ca="1" si="1308"/>
        <v>#NAME?</v>
      </c>
      <c r="CS244" s="128" t="e">
        <f t="shared" ca="1" si="1308"/>
        <v>#NAME?</v>
      </c>
      <c r="CT244" s="128" t="e">
        <f t="shared" ca="1" si="1308"/>
        <v>#NAME?</v>
      </c>
      <c r="CU244" s="128" t="e">
        <f t="shared" ca="1" si="1308"/>
        <v>#NAME?</v>
      </c>
      <c r="CV244" s="128" t="e">
        <f t="shared" ca="1" si="1308"/>
        <v>#NAME?</v>
      </c>
      <c r="CW244" s="128" t="e">
        <f t="shared" ca="1" si="1308"/>
        <v>#NAME?</v>
      </c>
      <c r="CX244" s="128" t="e">
        <f t="shared" ca="1" si="1308"/>
        <v>#NAME?</v>
      </c>
      <c r="CY244" s="128" t="e">
        <f t="shared" ca="1" si="1308"/>
        <v>#NAME?</v>
      </c>
      <c r="CZ244" s="128" t="e">
        <f t="shared" ca="1" si="1308"/>
        <v>#NAME?</v>
      </c>
      <c r="DA244" s="128" t="e">
        <f t="shared" ca="1" si="1308"/>
        <v>#NAME?</v>
      </c>
      <c r="DB244" s="128" t="e">
        <f t="shared" ca="1" si="1308"/>
        <v>#NAME?</v>
      </c>
      <c r="DC244" s="129" t="e">
        <f t="shared" ca="1" si="1308"/>
        <v>#NAME?</v>
      </c>
    </row>
    <row r="245" spans="4:107" x14ac:dyDescent="0.2">
      <c r="D245" s="189">
        <f t="shared" ref="D245:G249" si="1321">D237</f>
        <v>0</v>
      </c>
      <c r="E245" s="173">
        <f t="shared" si="1321"/>
        <v>1</v>
      </c>
      <c r="F245" s="173">
        <f t="shared" si="1321"/>
        <v>0</v>
      </c>
      <c r="G245" s="159" t="str">
        <f t="shared" si="1321"/>
        <v>US</v>
      </c>
      <c r="H245" s="104">
        <f t="shared" ref="H245:W249" si="1322">H$19*$M11/1000</f>
        <v>141.74246908622771</v>
      </c>
      <c r="I245" s="104">
        <f t="shared" si="1322"/>
        <v>130.63764718656893</v>
      </c>
      <c r="J245" s="104">
        <f t="shared" si="1322"/>
        <v>130.05834499993082</v>
      </c>
      <c r="K245" s="104">
        <f t="shared" si="1322"/>
        <v>192.97844910246727</v>
      </c>
      <c r="L245" s="104">
        <f t="shared" si="1322"/>
        <v>125.80140917711338</v>
      </c>
      <c r="M245" s="104">
        <f t="shared" si="1322"/>
        <v>127.00763877483627</v>
      </c>
      <c r="N245" s="104">
        <f t="shared" si="1322"/>
        <v>101.52190388298241</v>
      </c>
      <c r="O245" s="104">
        <f t="shared" si="1322"/>
        <v>88.97045894817326</v>
      </c>
      <c r="P245" s="104">
        <f t="shared" si="1322"/>
        <v>278.05655987238038</v>
      </c>
      <c r="Q245" s="104">
        <f t="shared" si="1322"/>
        <v>256.18008557799578</v>
      </c>
      <c r="R245" s="104">
        <f t="shared" si="1322"/>
        <v>255.16863624605324</v>
      </c>
      <c r="S245" s="104">
        <f t="shared" si="1322"/>
        <v>375.86995475492677</v>
      </c>
      <c r="T245" s="104">
        <f t="shared" si="1322"/>
        <v>246.71867903206686</v>
      </c>
      <c r="U245" s="104">
        <f t="shared" si="1322"/>
        <v>249.1467372140705</v>
      </c>
      <c r="V245" s="104">
        <f t="shared" si="1322"/>
        <v>187.44479303456615</v>
      </c>
      <c r="W245" s="122">
        <f t="shared" si="1322"/>
        <v>113.08573924091402</v>
      </c>
      <c r="Y245" s="189">
        <f t="shared" ref="Y245:AB249" si="1323">Y237</f>
        <v>0.1</v>
      </c>
      <c r="Z245" s="173">
        <f t="shared" si="1323"/>
        <v>1</v>
      </c>
      <c r="AA245" s="173">
        <f t="shared" si="1323"/>
        <v>0.2857142857142857</v>
      </c>
      <c r="AB245" s="159" t="str">
        <f t="shared" si="1323"/>
        <v>US</v>
      </c>
      <c r="AC245" s="104">
        <f t="shared" ref="AC245:AR249" si="1324">H$20*$M11/1000</f>
        <v>98.900611747741408</v>
      </c>
      <c r="AD245" s="104">
        <f t="shared" si="1324"/>
        <v>101.20981393482177</v>
      </c>
      <c r="AE245" s="104">
        <f t="shared" si="1324"/>
        <v>98.739376205267121</v>
      </c>
      <c r="AF245" s="104">
        <f t="shared" si="1324"/>
        <v>117.56845733364902</v>
      </c>
      <c r="AG245" s="104">
        <f t="shared" si="1324"/>
        <v>100.27912041824501</v>
      </c>
      <c r="AH245" s="104">
        <f t="shared" si="1324"/>
        <v>98.595258134767846</v>
      </c>
      <c r="AI245" s="104">
        <f t="shared" si="1324"/>
        <v>78.718444610667177</v>
      </c>
      <c r="AJ245" s="104">
        <f t="shared" si="1324"/>
        <v>152.45202362935916</v>
      </c>
      <c r="AK245" s="104">
        <f t="shared" si="1324"/>
        <v>189.84435990967992</v>
      </c>
      <c r="AL245" s="104">
        <f t="shared" si="1324"/>
        <v>194.37966171828447</v>
      </c>
      <c r="AM245" s="104">
        <f t="shared" si="1324"/>
        <v>189.66214165962333</v>
      </c>
      <c r="AN245" s="104">
        <f t="shared" si="1324"/>
        <v>62.459372907213904</v>
      </c>
      <c r="AO245" s="104">
        <f t="shared" si="1324"/>
        <v>192.65217749009679</v>
      </c>
      <c r="AP245" s="104">
        <f t="shared" si="1324"/>
        <v>189.3531988993002</v>
      </c>
      <c r="AQ245" s="104">
        <f t="shared" si="1324"/>
        <v>121.81968825778551</v>
      </c>
      <c r="AR245" s="122">
        <f t="shared" si="1324"/>
        <v>176.01546533428586</v>
      </c>
      <c r="AT245" s="189">
        <f t="shared" ref="AT245:AW249" si="1325">AT237</f>
        <v>0.02</v>
      </c>
      <c r="AU245" s="173">
        <f t="shared" si="1325"/>
        <v>1</v>
      </c>
      <c r="AV245" s="173">
        <f t="shared" si="1325"/>
        <v>5.7142857142857148E-2</v>
      </c>
      <c r="AW245" s="159" t="str">
        <f t="shared" si="1325"/>
        <v>US</v>
      </c>
      <c r="AX245" s="104">
        <f t="shared" ref="AX245:BM249" si="1326">H$21*$M11/1000</f>
        <v>32.219499669090929</v>
      </c>
      <c r="AY245" s="104">
        <f t="shared" si="1326"/>
        <v>31.805367282598752</v>
      </c>
      <c r="AZ245" s="104">
        <f t="shared" si="1326"/>
        <v>30.81144955501755</v>
      </c>
      <c r="BA245" s="104">
        <f t="shared" si="1326"/>
        <v>54.106396295202188</v>
      </c>
      <c r="BB245" s="104">
        <f t="shared" si="1326"/>
        <v>30.894276032315982</v>
      </c>
      <c r="BC245" s="104">
        <f t="shared" si="1326"/>
        <v>30.645796600420674</v>
      </c>
      <c r="BD245" s="104">
        <f t="shared" si="1326"/>
        <v>104.51543784216298</v>
      </c>
      <c r="BE245" s="104">
        <f t="shared" si="1326"/>
        <v>112.62020818775829</v>
      </c>
      <c r="BF245" s="104">
        <f t="shared" si="1326"/>
        <v>62.782469792213192</v>
      </c>
      <c r="BG245" s="104">
        <f t="shared" si="1326"/>
        <v>61.954205019228837</v>
      </c>
      <c r="BH245" s="104">
        <f t="shared" si="1326"/>
        <v>60.049196041364844</v>
      </c>
      <c r="BI245" s="104">
        <f t="shared" si="1326"/>
        <v>104.19743399304069</v>
      </c>
      <c r="BJ245" s="104">
        <f t="shared" si="1326"/>
        <v>60.214848995961724</v>
      </c>
      <c r="BK245" s="104">
        <f t="shared" si="1326"/>
        <v>59.635063654872667</v>
      </c>
      <c r="BL245" s="104">
        <f t="shared" si="1326"/>
        <v>200.99485967119219</v>
      </c>
      <c r="BM245" s="122">
        <f t="shared" si="1326"/>
        <v>170.61046285524111</v>
      </c>
      <c r="BO245" s="189">
        <f t="shared" ref="BO245:BR249" si="1327">BO237</f>
        <v>0.06</v>
      </c>
      <c r="BP245" s="173">
        <f t="shared" si="1327"/>
        <v>1</v>
      </c>
      <c r="BQ245" s="173">
        <f t="shared" si="1327"/>
        <v>0.10526315789473682</v>
      </c>
      <c r="BR245" s="159" t="str">
        <f t="shared" si="1327"/>
        <v>US</v>
      </c>
      <c r="BS245" s="104">
        <f t="shared" ref="BS245:CH249" si="1328">H$22*$M11/1000</f>
        <v>2.5577851520722739</v>
      </c>
      <c r="BT245" s="104">
        <f t="shared" si="1328"/>
        <v>3.0806272900186404</v>
      </c>
      <c r="BU245" s="104">
        <f t="shared" si="1328"/>
        <v>2.2968817485822055</v>
      </c>
      <c r="BV245" s="104">
        <f t="shared" si="1328"/>
        <v>3.9682941771904527</v>
      </c>
      <c r="BW245" s="104">
        <f t="shared" si="1328"/>
        <v>2.9041033602763524</v>
      </c>
      <c r="BX245" s="104">
        <f t="shared" si="1328"/>
        <v>2.2689278124939838</v>
      </c>
      <c r="BY245" s="104">
        <f t="shared" si="1328"/>
        <v>16.447726976947656</v>
      </c>
      <c r="BZ245" s="104">
        <f t="shared" si="1328"/>
        <v>22.987222857055542</v>
      </c>
      <c r="CA245" s="104">
        <f t="shared" si="1328"/>
        <v>4.8639848793505527</v>
      </c>
      <c r="CB245" s="104">
        <f t="shared" si="1328"/>
        <v>5.8594556033811092</v>
      </c>
      <c r="CC245" s="104">
        <f t="shared" si="1328"/>
        <v>4.3701320084586381</v>
      </c>
      <c r="CD245" s="104">
        <f t="shared" si="1328"/>
        <v>6.6138236286507555</v>
      </c>
      <c r="CE245" s="104">
        <f t="shared" si="1328"/>
        <v>5.5234907048393351</v>
      </c>
      <c r="CF245" s="104">
        <f t="shared" si="1328"/>
        <v>4.3142241362821956</v>
      </c>
      <c r="CG245" s="104">
        <f t="shared" si="1328"/>
        <v>23.108534601571648</v>
      </c>
      <c r="CH245" s="122">
        <f t="shared" si="1328"/>
        <v>30.151983447589934</v>
      </c>
    </row>
    <row r="246" spans="4:107" x14ac:dyDescent="0.2">
      <c r="D246" s="189">
        <f t="shared" si="1321"/>
        <v>0.42</v>
      </c>
      <c r="E246" s="173">
        <f t="shared" si="1321"/>
        <v>0</v>
      </c>
      <c r="F246" s="173">
        <f t="shared" si="1321"/>
        <v>0</v>
      </c>
      <c r="G246" s="159" t="str">
        <f t="shared" si="1321"/>
        <v>CN</v>
      </c>
      <c r="H246" s="104">
        <f t="shared" si="1322"/>
        <v>7.9320836899199998</v>
      </c>
      <c r="I246" s="104">
        <f t="shared" si="1322"/>
        <v>7.3106441366399988</v>
      </c>
      <c r="J246" s="104">
        <f t="shared" si="1322"/>
        <v>7.2782256705600004</v>
      </c>
      <c r="K246" s="104">
        <f t="shared" si="1322"/>
        <v>10.79931243261</v>
      </c>
      <c r="L246" s="104">
        <f t="shared" si="1322"/>
        <v>7.0400022825599997</v>
      </c>
      <c r="M246" s="104">
        <f t="shared" si="1322"/>
        <v>7.10750438112</v>
      </c>
      <c r="N246" s="104">
        <f t="shared" si="1322"/>
        <v>5.6812911694796711</v>
      </c>
      <c r="O246" s="104">
        <f t="shared" si="1322"/>
        <v>4.978896803880164</v>
      </c>
      <c r="P246" s="104">
        <f t="shared" si="1322"/>
        <v>15.56038862352</v>
      </c>
      <c r="Q246" s="104">
        <f t="shared" si="1322"/>
        <v>14.336154094079996</v>
      </c>
      <c r="R246" s="104">
        <f t="shared" si="1322"/>
        <v>14.279552139840003</v>
      </c>
      <c r="S246" s="104">
        <f t="shared" si="1322"/>
        <v>21.034147047549997</v>
      </c>
      <c r="T246" s="104">
        <f t="shared" si="1322"/>
        <v>13.806682094399996</v>
      </c>
      <c r="U246" s="104">
        <f t="shared" si="1322"/>
        <v>13.942559230080001</v>
      </c>
      <c r="V246" s="104">
        <f t="shared" si="1322"/>
        <v>10.48964220233397</v>
      </c>
      <c r="W246" s="122">
        <f t="shared" si="1322"/>
        <v>6.3284176829861432</v>
      </c>
      <c r="Y246" s="189">
        <f t="shared" si="1323"/>
        <v>0.65</v>
      </c>
      <c r="Z246" s="173">
        <f t="shared" si="1323"/>
        <v>0</v>
      </c>
      <c r="AA246" s="173">
        <f t="shared" si="1323"/>
        <v>0</v>
      </c>
      <c r="AB246" s="159" t="str">
        <f t="shared" si="1323"/>
        <v>CN</v>
      </c>
      <c r="AC246" s="104">
        <f t="shared" si="1324"/>
        <v>5.5346004230399997</v>
      </c>
      <c r="AD246" s="104">
        <f t="shared" si="1324"/>
        <v>5.6638262303999998</v>
      </c>
      <c r="AE246" s="104">
        <f t="shared" si="1324"/>
        <v>5.5255774828799993</v>
      </c>
      <c r="AF246" s="104">
        <f t="shared" si="1324"/>
        <v>6.5792761257600008</v>
      </c>
      <c r="AG246" s="104">
        <f t="shared" si="1324"/>
        <v>5.6117434713599996</v>
      </c>
      <c r="AH246" s="104">
        <f t="shared" si="1324"/>
        <v>5.5175124575999996</v>
      </c>
      <c r="AI246" s="104">
        <f t="shared" si="1324"/>
        <v>4.405181415404126</v>
      </c>
      <c r="AJ246" s="104">
        <f t="shared" si="1324"/>
        <v>8.5314035935841854</v>
      </c>
      <c r="AK246" s="104">
        <f t="shared" si="1324"/>
        <v>10.623924929279999</v>
      </c>
      <c r="AL246" s="104">
        <f t="shared" si="1324"/>
        <v>10.877726021759997</v>
      </c>
      <c r="AM246" s="104">
        <f t="shared" si="1324"/>
        <v>10.613727770879999</v>
      </c>
      <c r="AN246" s="104">
        <f t="shared" si="1324"/>
        <v>3.4953036751359998</v>
      </c>
      <c r="AO246" s="104">
        <f t="shared" si="1324"/>
        <v>10.781053870079999</v>
      </c>
      <c r="AP246" s="104">
        <f t="shared" si="1324"/>
        <v>10.596438952320002</v>
      </c>
      <c r="AQ246" s="104">
        <f t="shared" si="1324"/>
        <v>6.817180260581531</v>
      </c>
      <c r="AR246" s="122">
        <f t="shared" si="1324"/>
        <v>9.8500429035310599</v>
      </c>
      <c r="AT246" s="189">
        <f t="shared" si="1325"/>
        <v>0.65</v>
      </c>
      <c r="AU246" s="173">
        <f t="shared" si="1325"/>
        <v>0</v>
      </c>
      <c r="AV246" s="173">
        <f t="shared" si="1325"/>
        <v>0</v>
      </c>
      <c r="AW246" s="159" t="str">
        <f t="shared" si="1325"/>
        <v>CN</v>
      </c>
      <c r="AX246" s="104">
        <f t="shared" si="1326"/>
        <v>1.8030430079999999</v>
      </c>
      <c r="AY246" s="104">
        <f t="shared" si="1326"/>
        <v>1.7798676479999995</v>
      </c>
      <c r="AZ246" s="104">
        <f t="shared" si="1326"/>
        <v>1.724246784</v>
      </c>
      <c r="BA246" s="104">
        <f t="shared" si="1326"/>
        <v>3.027860784</v>
      </c>
      <c r="BB246" s="104">
        <f t="shared" si="1326"/>
        <v>1.7288818559999999</v>
      </c>
      <c r="BC246" s="104">
        <f t="shared" si="1326"/>
        <v>1.7149766399999999</v>
      </c>
      <c r="BD246" s="104">
        <f t="shared" si="1326"/>
        <v>5.8488130282839839</v>
      </c>
      <c r="BE246" s="104">
        <f t="shared" si="1326"/>
        <v>6.3023659900976732</v>
      </c>
      <c r="BF246" s="104">
        <f t="shared" si="1326"/>
        <v>3.5133845760000009</v>
      </c>
      <c r="BG246" s="104">
        <f t="shared" si="1326"/>
        <v>3.467033856</v>
      </c>
      <c r="BH246" s="104">
        <f t="shared" si="1326"/>
        <v>3.3604271999999997</v>
      </c>
      <c r="BI246" s="104">
        <f t="shared" si="1326"/>
        <v>5.8310171399999993</v>
      </c>
      <c r="BJ246" s="104">
        <f t="shared" si="1326"/>
        <v>3.3696973440000004</v>
      </c>
      <c r="BK246" s="104">
        <f t="shared" si="1326"/>
        <v>3.3372518399999995</v>
      </c>
      <c r="BL246" s="104">
        <f t="shared" si="1326"/>
        <v>11.247920672143366</v>
      </c>
      <c r="BM246" s="122">
        <f t="shared" si="1326"/>
        <v>9.5475722870362496</v>
      </c>
      <c r="BO246" s="189">
        <f t="shared" si="1327"/>
        <v>0.43</v>
      </c>
      <c r="BP246" s="173">
        <f t="shared" si="1327"/>
        <v>0</v>
      </c>
      <c r="BQ246" s="173">
        <f t="shared" si="1327"/>
        <v>0</v>
      </c>
      <c r="BR246" s="159" t="str">
        <f t="shared" si="1327"/>
        <v>CN</v>
      </c>
      <c r="BS246" s="104">
        <f t="shared" si="1328"/>
        <v>0.14313681720000002</v>
      </c>
      <c r="BT246" s="104">
        <f t="shared" si="1328"/>
        <v>0.17239570920000002</v>
      </c>
      <c r="BU246" s="104">
        <f t="shared" si="1328"/>
        <v>0.1285363404</v>
      </c>
      <c r="BV246" s="104">
        <f t="shared" si="1328"/>
        <v>0.2220706449</v>
      </c>
      <c r="BW246" s="104">
        <f t="shared" si="1328"/>
        <v>0.16251721200000002</v>
      </c>
      <c r="BX246" s="104">
        <f t="shared" si="1328"/>
        <v>0.12697200359999999</v>
      </c>
      <c r="BY246" s="104">
        <f t="shared" si="1328"/>
        <v>0.92043512245251391</v>
      </c>
      <c r="BZ246" s="104">
        <f t="shared" si="1328"/>
        <v>1.2863933913136771</v>
      </c>
      <c r="CA246" s="104">
        <f t="shared" si="1328"/>
        <v>0.27219460319999994</v>
      </c>
      <c r="CB246" s="104">
        <f t="shared" si="1328"/>
        <v>0.32790237480000001</v>
      </c>
      <c r="CC246" s="104">
        <f t="shared" si="1328"/>
        <v>0.24455798639999998</v>
      </c>
      <c r="CD246" s="104">
        <f t="shared" si="1328"/>
        <v>0.37011774150000004</v>
      </c>
      <c r="CE246" s="104">
        <f t="shared" si="1328"/>
        <v>0.30910136399999999</v>
      </c>
      <c r="CF246" s="104">
        <f t="shared" si="1328"/>
        <v>0.24142931280000005</v>
      </c>
      <c r="CG246" s="104">
        <f t="shared" si="1328"/>
        <v>1.2931821464149205</v>
      </c>
      <c r="CH246" s="122">
        <f t="shared" si="1328"/>
        <v>1.6873422458717737</v>
      </c>
    </row>
    <row r="247" spans="4:107" x14ac:dyDescent="0.2">
      <c r="D247" s="189">
        <f t="shared" si="1321"/>
        <v>0.33</v>
      </c>
      <c r="E247" s="173">
        <f t="shared" si="1321"/>
        <v>0</v>
      </c>
      <c r="F247" s="173">
        <f t="shared" si="1321"/>
        <v>0.56896551724137934</v>
      </c>
      <c r="G247" s="159" t="str">
        <f t="shared" si="1321"/>
        <v>JP</v>
      </c>
      <c r="H247" s="104">
        <f t="shared" si="1322"/>
        <v>7.9320836899199998</v>
      </c>
      <c r="I247" s="104">
        <f t="shared" si="1322"/>
        <v>7.3106441366399988</v>
      </c>
      <c r="J247" s="104">
        <f t="shared" si="1322"/>
        <v>7.2782256705600004</v>
      </c>
      <c r="K247" s="104">
        <f t="shared" si="1322"/>
        <v>10.79931243261</v>
      </c>
      <c r="L247" s="104">
        <f t="shared" si="1322"/>
        <v>7.0400022825599997</v>
      </c>
      <c r="M247" s="104">
        <f t="shared" si="1322"/>
        <v>7.10750438112</v>
      </c>
      <c r="N247" s="104">
        <f t="shared" si="1322"/>
        <v>5.6812911694796711</v>
      </c>
      <c r="O247" s="104">
        <f t="shared" si="1322"/>
        <v>4.978896803880164</v>
      </c>
      <c r="P247" s="104">
        <f t="shared" si="1322"/>
        <v>15.56038862352</v>
      </c>
      <c r="Q247" s="104">
        <f t="shared" si="1322"/>
        <v>14.336154094079996</v>
      </c>
      <c r="R247" s="104">
        <f t="shared" si="1322"/>
        <v>14.279552139840003</v>
      </c>
      <c r="S247" s="104">
        <f t="shared" si="1322"/>
        <v>21.034147047549997</v>
      </c>
      <c r="T247" s="104">
        <f t="shared" si="1322"/>
        <v>13.806682094399996</v>
      </c>
      <c r="U247" s="104">
        <f t="shared" si="1322"/>
        <v>13.942559230080001</v>
      </c>
      <c r="V247" s="104">
        <f t="shared" si="1322"/>
        <v>10.48964220233397</v>
      </c>
      <c r="W247" s="122">
        <f t="shared" si="1322"/>
        <v>6.3284176829861432</v>
      </c>
      <c r="Y247" s="189">
        <f t="shared" si="1323"/>
        <v>0.19</v>
      </c>
      <c r="Z247" s="173">
        <f t="shared" si="1323"/>
        <v>0</v>
      </c>
      <c r="AA247" s="173">
        <f t="shared" si="1323"/>
        <v>0.54285714285714282</v>
      </c>
      <c r="AB247" s="159" t="str">
        <f t="shared" si="1323"/>
        <v>JP</v>
      </c>
      <c r="AC247" s="104">
        <f t="shared" si="1324"/>
        <v>5.5346004230399997</v>
      </c>
      <c r="AD247" s="104">
        <f t="shared" si="1324"/>
        <v>5.6638262303999998</v>
      </c>
      <c r="AE247" s="104">
        <f t="shared" si="1324"/>
        <v>5.5255774828799993</v>
      </c>
      <c r="AF247" s="104">
        <f t="shared" si="1324"/>
        <v>6.5792761257600008</v>
      </c>
      <c r="AG247" s="104">
        <f t="shared" si="1324"/>
        <v>5.6117434713599996</v>
      </c>
      <c r="AH247" s="104">
        <f t="shared" si="1324"/>
        <v>5.5175124575999996</v>
      </c>
      <c r="AI247" s="104">
        <f t="shared" si="1324"/>
        <v>4.405181415404126</v>
      </c>
      <c r="AJ247" s="104">
        <f t="shared" si="1324"/>
        <v>8.5314035935841854</v>
      </c>
      <c r="AK247" s="104">
        <f t="shared" si="1324"/>
        <v>10.623924929279999</v>
      </c>
      <c r="AL247" s="104">
        <f t="shared" si="1324"/>
        <v>10.877726021759997</v>
      </c>
      <c r="AM247" s="104">
        <f t="shared" si="1324"/>
        <v>10.613727770879999</v>
      </c>
      <c r="AN247" s="104">
        <f t="shared" si="1324"/>
        <v>3.4953036751359998</v>
      </c>
      <c r="AO247" s="104">
        <f t="shared" si="1324"/>
        <v>10.781053870079999</v>
      </c>
      <c r="AP247" s="104">
        <f t="shared" si="1324"/>
        <v>10.596438952320002</v>
      </c>
      <c r="AQ247" s="104">
        <f t="shared" si="1324"/>
        <v>6.817180260581531</v>
      </c>
      <c r="AR247" s="122">
        <f t="shared" si="1324"/>
        <v>9.8500429035310599</v>
      </c>
      <c r="AT247" s="189">
        <f t="shared" si="1325"/>
        <v>0.12</v>
      </c>
      <c r="AU247" s="173">
        <f t="shared" si="1325"/>
        <v>0</v>
      </c>
      <c r="AV247" s="173">
        <f t="shared" si="1325"/>
        <v>0.34285714285714286</v>
      </c>
      <c r="AW247" s="159" t="str">
        <f t="shared" si="1325"/>
        <v>JP</v>
      </c>
      <c r="AX247" s="104">
        <f t="shared" si="1326"/>
        <v>1.8030430079999999</v>
      </c>
      <c r="AY247" s="104">
        <f t="shared" si="1326"/>
        <v>1.7798676479999995</v>
      </c>
      <c r="AZ247" s="104">
        <f t="shared" si="1326"/>
        <v>1.724246784</v>
      </c>
      <c r="BA247" s="104">
        <f t="shared" si="1326"/>
        <v>3.027860784</v>
      </c>
      <c r="BB247" s="104">
        <f t="shared" si="1326"/>
        <v>1.7288818559999999</v>
      </c>
      <c r="BC247" s="104">
        <f t="shared" si="1326"/>
        <v>1.7149766399999999</v>
      </c>
      <c r="BD247" s="104">
        <f t="shared" si="1326"/>
        <v>5.8488130282839839</v>
      </c>
      <c r="BE247" s="104">
        <f t="shared" si="1326"/>
        <v>6.3023659900976732</v>
      </c>
      <c r="BF247" s="104">
        <f t="shared" si="1326"/>
        <v>3.5133845760000009</v>
      </c>
      <c r="BG247" s="104">
        <f t="shared" si="1326"/>
        <v>3.467033856</v>
      </c>
      <c r="BH247" s="104">
        <f t="shared" si="1326"/>
        <v>3.3604271999999997</v>
      </c>
      <c r="BI247" s="104">
        <f t="shared" si="1326"/>
        <v>5.8310171399999993</v>
      </c>
      <c r="BJ247" s="104">
        <f t="shared" si="1326"/>
        <v>3.3696973440000004</v>
      </c>
      <c r="BK247" s="104">
        <f t="shared" si="1326"/>
        <v>3.3372518399999995</v>
      </c>
      <c r="BL247" s="104">
        <f t="shared" si="1326"/>
        <v>11.247920672143366</v>
      </c>
      <c r="BM247" s="122">
        <f t="shared" si="1326"/>
        <v>9.5475722870362496</v>
      </c>
      <c r="BO247" s="189">
        <f t="shared" si="1327"/>
        <v>0.21</v>
      </c>
      <c r="BP247" s="173">
        <f t="shared" si="1327"/>
        <v>0</v>
      </c>
      <c r="BQ247" s="173">
        <f t="shared" si="1327"/>
        <v>0.36842105263157887</v>
      </c>
      <c r="BR247" s="159" t="str">
        <f t="shared" si="1327"/>
        <v>JP</v>
      </c>
      <c r="BS247" s="104">
        <f t="shared" si="1328"/>
        <v>0.14313681720000002</v>
      </c>
      <c r="BT247" s="104">
        <f t="shared" si="1328"/>
        <v>0.17239570920000002</v>
      </c>
      <c r="BU247" s="104">
        <f t="shared" si="1328"/>
        <v>0.1285363404</v>
      </c>
      <c r="BV247" s="104">
        <f t="shared" si="1328"/>
        <v>0.2220706449</v>
      </c>
      <c r="BW247" s="104">
        <f t="shared" si="1328"/>
        <v>0.16251721200000002</v>
      </c>
      <c r="BX247" s="104">
        <f t="shared" si="1328"/>
        <v>0.12697200359999999</v>
      </c>
      <c r="BY247" s="104">
        <f t="shared" si="1328"/>
        <v>0.92043512245251391</v>
      </c>
      <c r="BZ247" s="104">
        <f t="shared" si="1328"/>
        <v>1.2863933913136771</v>
      </c>
      <c r="CA247" s="104">
        <f t="shared" si="1328"/>
        <v>0.27219460319999994</v>
      </c>
      <c r="CB247" s="104">
        <f t="shared" si="1328"/>
        <v>0.32790237480000001</v>
      </c>
      <c r="CC247" s="104">
        <f t="shared" si="1328"/>
        <v>0.24455798639999998</v>
      </c>
      <c r="CD247" s="104">
        <f t="shared" si="1328"/>
        <v>0.37011774150000004</v>
      </c>
      <c r="CE247" s="104">
        <f t="shared" si="1328"/>
        <v>0.30910136399999999</v>
      </c>
      <c r="CF247" s="104">
        <f t="shared" si="1328"/>
        <v>0.24142931280000005</v>
      </c>
      <c r="CG247" s="104">
        <f t="shared" si="1328"/>
        <v>1.2931821464149205</v>
      </c>
      <c r="CH247" s="122">
        <f t="shared" si="1328"/>
        <v>1.6873422458717737</v>
      </c>
    </row>
    <row r="248" spans="4:107" x14ac:dyDescent="0.2">
      <c r="D248" s="189">
        <f t="shared" si="1321"/>
        <v>0.15</v>
      </c>
      <c r="E248" s="173">
        <f t="shared" si="1321"/>
        <v>0</v>
      </c>
      <c r="F248" s="173">
        <f t="shared" si="1321"/>
        <v>0.25862068965517243</v>
      </c>
      <c r="G248" s="159" t="str">
        <f t="shared" si="1321"/>
        <v>KR</v>
      </c>
      <c r="H248" s="104">
        <f t="shared" si="1322"/>
        <v>7.9320836899199998</v>
      </c>
      <c r="I248" s="104">
        <f t="shared" si="1322"/>
        <v>7.3106441366399988</v>
      </c>
      <c r="J248" s="104">
        <f t="shared" si="1322"/>
        <v>7.2782256705600004</v>
      </c>
      <c r="K248" s="104">
        <f t="shared" si="1322"/>
        <v>10.79931243261</v>
      </c>
      <c r="L248" s="104">
        <f t="shared" si="1322"/>
        <v>7.0400022825599997</v>
      </c>
      <c r="M248" s="104">
        <f t="shared" si="1322"/>
        <v>7.10750438112</v>
      </c>
      <c r="N248" s="104">
        <f t="shared" si="1322"/>
        <v>5.6812911694796711</v>
      </c>
      <c r="O248" s="104">
        <f t="shared" si="1322"/>
        <v>4.978896803880164</v>
      </c>
      <c r="P248" s="104">
        <f t="shared" si="1322"/>
        <v>15.56038862352</v>
      </c>
      <c r="Q248" s="104">
        <f t="shared" si="1322"/>
        <v>14.336154094079996</v>
      </c>
      <c r="R248" s="104">
        <f t="shared" si="1322"/>
        <v>14.279552139840003</v>
      </c>
      <c r="S248" s="104">
        <f t="shared" si="1322"/>
        <v>21.034147047549997</v>
      </c>
      <c r="T248" s="104">
        <f t="shared" si="1322"/>
        <v>13.806682094399996</v>
      </c>
      <c r="U248" s="104">
        <f t="shared" si="1322"/>
        <v>13.942559230080001</v>
      </c>
      <c r="V248" s="104">
        <f t="shared" si="1322"/>
        <v>10.48964220233397</v>
      </c>
      <c r="W248" s="122">
        <f t="shared" si="1322"/>
        <v>6.3284176829861432</v>
      </c>
      <c r="Y248" s="189">
        <f t="shared" si="1323"/>
        <v>0.06</v>
      </c>
      <c r="Z248" s="173">
        <f t="shared" si="1323"/>
        <v>0</v>
      </c>
      <c r="AA248" s="173">
        <f t="shared" si="1323"/>
        <v>0.1714285714285714</v>
      </c>
      <c r="AB248" s="159" t="str">
        <f t="shared" si="1323"/>
        <v>KR</v>
      </c>
      <c r="AC248" s="104">
        <f t="shared" si="1324"/>
        <v>5.5346004230399997</v>
      </c>
      <c r="AD248" s="104">
        <f t="shared" si="1324"/>
        <v>5.6638262303999998</v>
      </c>
      <c r="AE248" s="104">
        <f t="shared" si="1324"/>
        <v>5.5255774828799993</v>
      </c>
      <c r="AF248" s="104">
        <f t="shared" si="1324"/>
        <v>6.5792761257600008</v>
      </c>
      <c r="AG248" s="104">
        <f t="shared" si="1324"/>
        <v>5.6117434713599996</v>
      </c>
      <c r="AH248" s="104">
        <f t="shared" si="1324"/>
        <v>5.5175124575999996</v>
      </c>
      <c r="AI248" s="104">
        <f t="shared" si="1324"/>
        <v>4.405181415404126</v>
      </c>
      <c r="AJ248" s="104">
        <f t="shared" si="1324"/>
        <v>8.5314035935841854</v>
      </c>
      <c r="AK248" s="104">
        <f t="shared" si="1324"/>
        <v>10.623924929279999</v>
      </c>
      <c r="AL248" s="104">
        <f t="shared" si="1324"/>
        <v>10.877726021759997</v>
      </c>
      <c r="AM248" s="104">
        <f t="shared" si="1324"/>
        <v>10.613727770879999</v>
      </c>
      <c r="AN248" s="104">
        <f t="shared" si="1324"/>
        <v>3.4953036751359998</v>
      </c>
      <c r="AO248" s="104">
        <f t="shared" si="1324"/>
        <v>10.781053870079999</v>
      </c>
      <c r="AP248" s="104">
        <f t="shared" si="1324"/>
        <v>10.596438952320002</v>
      </c>
      <c r="AQ248" s="104">
        <f t="shared" si="1324"/>
        <v>6.817180260581531</v>
      </c>
      <c r="AR248" s="122">
        <f t="shared" si="1324"/>
        <v>9.8500429035310599</v>
      </c>
      <c r="AT248" s="189">
        <f t="shared" si="1325"/>
        <v>0.04</v>
      </c>
      <c r="AU248" s="173">
        <f t="shared" si="1325"/>
        <v>0</v>
      </c>
      <c r="AV248" s="173">
        <f t="shared" si="1325"/>
        <v>0.1142857142857143</v>
      </c>
      <c r="AW248" s="159" t="str">
        <f t="shared" si="1325"/>
        <v>KR</v>
      </c>
      <c r="AX248" s="104">
        <f t="shared" si="1326"/>
        <v>1.8030430079999999</v>
      </c>
      <c r="AY248" s="104">
        <f t="shared" si="1326"/>
        <v>1.7798676479999995</v>
      </c>
      <c r="AZ248" s="104">
        <f t="shared" si="1326"/>
        <v>1.724246784</v>
      </c>
      <c r="BA248" s="104">
        <f t="shared" si="1326"/>
        <v>3.027860784</v>
      </c>
      <c r="BB248" s="104">
        <f t="shared" si="1326"/>
        <v>1.7288818559999999</v>
      </c>
      <c r="BC248" s="104">
        <f t="shared" si="1326"/>
        <v>1.7149766399999999</v>
      </c>
      <c r="BD248" s="104">
        <f t="shared" si="1326"/>
        <v>5.8488130282839839</v>
      </c>
      <c r="BE248" s="104">
        <f t="shared" si="1326"/>
        <v>6.3023659900976732</v>
      </c>
      <c r="BF248" s="104">
        <f t="shared" si="1326"/>
        <v>3.5133845760000009</v>
      </c>
      <c r="BG248" s="104">
        <f t="shared" si="1326"/>
        <v>3.467033856</v>
      </c>
      <c r="BH248" s="104">
        <f t="shared" si="1326"/>
        <v>3.3604271999999997</v>
      </c>
      <c r="BI248" s="104">
        <f t="shared" si="1326"/>
        <v>5.8310171399999993</v>
      </c>
      <c r="BJ248" s="104">
        <f t="shared" si="1326"/>
        <v>3.3696973440000004</v>
      </c>
      <c r="BK248" s="104">
        <f t="shared" si="1326"/>
        <v>3.3372518399999995</v>
      </c>
      <c r="BL248" s="104">
        <f t="shared" si="1326"/>
        <v>11.247920672143366</v>
      </c>
      <c r="BM248" s="122">
        <f t="shared" si="1326"/>
        <v>9.5475722870362496</v>
      </c>
      <c r="BO248" s="189">
        <f t="shared" si="1327"/>
        <v>0.28000000000000003</v>
      </c>
      <c r="BP248" s="173">
        <f t="shared" si="1327"/>
        <v>0</v>
      </c>
      <c r="BQ248" s="173">
        <f t="shared" si="1327"/>
        <v>0.49122807017543857</v>
      </c>
      <c r="BR248" s="159" t="str">
        <f t="shared" si="1327"/>
        <v>KR</v>
      </c>
      <c r="BS248" s="104">
        <f t="shared" si="1328"/>
        <v>0.14313681720000002</v>
      </c>
      <c r="BT248" s="104">
        <f t="shared" si="1328"/>
        <v>0.17239570920000002</v>
      </c>
      <c r="BU248" s="104">
        <f t="shared" si="1328"/>
        <v>0.1285363404</v>
      </c>
      <c r="BV248" s="104">
        <f t="shared" si="1328"/>
        <v>0.2220706449</v>
      </c>
      <c r="BW248" s="104">
        <f t="shared" si="1328"/>
        <v>0.16251721200000002</v>
      </c>
      <c r="BX248" s="104">
        <f t="shared" si="1328"/>
        <v>0.12697200359999999</v>
      </c>
      <c r="BY248" s="104">
        <f t="shared" si="1328"/>
        <v>0.92043512245251391</v>
      </c>
      <c r="BZ248" s="104">
        <f t="shared" si="1328"/>
        <v>1.2863933913136771</v>
      </c>
      <c r="CA248" s="104">
        <f t="shared" si="1328"/>
        <v>0.27219460319999994</v>
      </c>
      <c r="CB248" s="104">
        <f t="shared" si="1328"/>
        <v>0.32790237480000001</v>
      </c>
      <c r="CC248" s="104">
        <f t="shared" si="1328"/>
        <v>0.24455798639999998</v>
      </c>
      <c r="CD248" s="104">
        <f t="shared" si="1328"/>
        <v>0.37011774150000004</v>
      </c>
      <c r="CE248" s="104">
        <f t="shared" si="1328"/>
        <v>0.30910136399999999</v>
      </c>
      <c r="CF248" s="104">
        <f t="shared" si="1328"/>
        <v>0.24142931280000005</v>
      </c>
      <c r="CG248" s="104">
        <f t="shared" si="1328"/>
        <v>1.2931821464149205</v>
      </c>
      <c r="CH248" s="122">
        <f t="shared" si="1328"/>
        <v>1.6873422458717737</v>
      </c>
    </row>
    <row r="249" spans="4:107" x14ac:dyDescent="0.2">
      <c r="D249" s="190">
        <f t="shared" si="1321"/>
        <v>0.1</v>
      </c>
      <c r="E249" s="183">
        <f t="shared" si="1321"/>
        <v>0</v>
      </c>
      <c r="F249" s="183">
        <f t="shared" si="1321"/>
        <v>0.17241379310344829</v>
      </c>
      <c r="G249" s="181" t="str">
        <f t="shared" si="1321"/>
        <v>RER</v>
      </c>
      <c r="H249" s="128">
        <f t="shared" si="1322"/>
        <v>7.9320836899199998</v>
      </c>
      <c r="I249" s="128">
        <f t="shared" si="1322"/>
        <v>7.3106441366399988</v>
      </c>
      <c r="J249" s="128">
        <f t="shared" si="1322"/>
        <v>7.2782256705600004</v>
      </c>
      <c r="K249" s="128">
        <f t="shared" si="1322"/>
        <v>10.79931243261</v>
      </c>
      <c r="L249" s="128">
        <f t="shared" si="1322"/>
        <v>7.0400022825599997</v>
      </c>
      <c r="M249" s="128">
        <f t="shared" si="1322"/>
        <v>7.10750438112</v>
      </c>
      <c r="N249" s="128">
        <f t="shared" si="1322"/>
        <v>5.6812911694796711</v>
      </c>
      <c r="O249" s="128">
        <f t="shared" si="1322"/>
        <v>4.978896803880164</v>
      </c>
      <c r="P249" s="128">
        <f t="shared" si="1322"/>
        <v>15.56038862352</v>
      </c>
      <c r="Q249" s="128">
        <f t="shared" si="1322"/>
        <v>14.336154094079996</v>
      </c>
      <c r="R249" s="128">
        <f t="shared" si="1322"/>
        <v>14.279552139840003</v>
      </c>
      <c r="S249" s="128">
        <f t="shared" si="1322"/>
        <v>21.034147047549997</v>
      </c>
      <c r="T249" s="128">
        <f t="shared" si="1322"/>
        <v>13.806682094399996</v>
      </c>
      <c r="U249" s="128">
        <f t="shared" si="1322"/>
        <v>13.942559230080001</v>
      </c>
      <c r="V249" s="128">
        <f t="shared" si="1322"/>
        <v>10.48964220233397</v>
      </c>
      <c r="W249" s="129">
        <f t="shared" si="1322"/>
        <v>6.3284176829861432</v>
      </c>
      <c r="Y249" s="190">
        <f t="shared" si="1323"/>
        <v>0</v>
      </c>
      <c r="Z249" s="183">
        <f t="shared" si="1323"/>
        <v>0</v>
      </c>
      <c r="AA249" s="183">
        <f t="shared" si="1323"/>
        <v>0</v>
      </c>
      <c r="AB249" s="181" t="str">
        <f t="shared" si="1323"/>
        <v>RER</v>
      </c>
      <c r="AC249" s="128">
        <f t="shared" si="1324"/>
        <v>5.5346004230399997</v>
      </c>
      <c r="AD249" s="128">
        <f t="shared" si="1324"/>
        <v>5.6638262303999998</v>
      </c>
      <c r="AE249" s="128">
        <f t="shared" si="1324"/>
        <v>5.5255774828799993</v>
      </c>
      <c r="AF249" s="128">
        <f t="shared" si="1324"/>
        <v>6.5792761257600008</v>
      </c>
      <c r="AG249" s="128">
        <f t="shared" si="1324"/>
        <v>5.6117434713599996</v>
      </c>
      <c r="AH249" s="128">
        <f t="shared" si="1324"/>
        <v>5.5175124575999996</v>
      </c>
      <c r="AI249" s="128">
        <f t="shared" si="1324"/>
        <v>4.405181415404126</v>
      </c>
      <c r="AJ249" s="128">
        <f t="shared" si="1324"/>
        <v>8.5314035935841854</v>
      </c>
      <c r="AK249" s="128">
        <f t="shared" si="1324"/>
        <v>10.623924929279999</v>
      </c>
      <c r="AL249" s="128">
        <f t="shared" si="1324"/>
        <v>10.877726021759997</v>
      </c>
      <c r="AM249" s="128">
        <f t="shared" si="1324"/>
        <v>10.613727770879999</v>
      </c>
      <c r="AN249" s="128">
        <f t="shared" si="1324"/>
        <v>3.4953036751359998</v>
      </c>
      <c r="AO249" s="128">
        <f t="shared" si="1324"/>
        <v>10.781053870079999</v>
      </c>
      <c r="AP249" s="128">
        <f t="shared" si="1324"/>
        <v>10.596438952320002</v>
      </c>
      <c r="AQ249" s="128">
        <f t="shared" si="1324"/>
        <v>6.817180260581531</v>
      </c>
      <c r="AR249" s="129">
        <f t="shared" si="1324"/>
        <v>9.8500429035310599</v>
      </c>
      <c r="AT249" s="190">
        <f t="shared" si="1325"/>
        <v>0.17</v>
      </c>
      <c r="AU249" s="183">
        <f t="shared" si="1325"/>
        <v>0</v>
      </c>
      <c r="AV249" s="183">
        <f t="shared" si="1325"/>
        <v>0.48571428571428577</v>
      </c>
      <c r="AW249" s="181" t="str">
        <f t="shared" si="1325"/>
        <v>RER</v>
      </c>
      <c r="AX249" s="128">
        <f t="shared" si="1326"/>
        <v>1.8030430079999999</v>
      </c>
      <c r="AY249" s="128">
        <f t="shared" si="1326"/>
        <v>1.7798676479999995</v>
      </c>
      <c r="AZ249" s="128">
        <f t="shared" si="1326"/>
        <v>1.724246784</v>
      </c>
      <c r="BA249" s="128">
        <f t="shared" si="1326"/>
        <v>3.027860784</v>
      </c>
      <c r="BB249" s="128">
        <f t="shared" si="1326"/>
        <v>1.7288818559999999</v>
      </c>
      <c r="BC249" s="128">
        <f t="shared" si="1326"/>
        <v>1.7149766399999999</v>
      </c>
      <c r="BD249" s="128">
        <f t="shared" si="1326"/>
        <v>5.8488130282839839</v>
      </c>
      <c r="BE249" s="128">
        <f t="shared" si="1326"/>
        <v>6.3023659900976732</v>
      </c>
      <c r="BF249" s="128">
        <f t="shared" si="1326"/>
        <v>3.5133845760000009</v>
      </c>
      <c r="BG249" s="128">
        <f t="shared" si="1326"/>
        <v>3.467033856</v>
      </c>
      <c r="BH249" s="128">
        <f t="shared" si="1326"/>
        <v>3.3604271999999997</v>
      </c>
      <c r="BI249" s="128">
        <f t="shared" si="1326"/>
        <v>5.8310171399999993</v>
      </c>
      <c r="BJ249" s="128">
        <f t="shared" si="1326"/>
        <v>3.3696973440000004</v>
      </c>
      <c r="BK249" s="128">
        <f t="shared" si="1326"/>
        <v>3.3372518399999995</v>
      </c>
      <c r="BL249" s="128">
        <f t="shared" si="1326"/>
        <v>11.247920672143366</v>
      </c>
      <c r="BM249" s="129">
        <f t="shared" si="1326"/>
        <v>9.5475722870362496</v>
      </c>
      <c r="BO249" s="190">
        <f t="shared" si="1327"/>
        <v>0.02</v>
      </c>
      <c r="BP249" s="183">
        <f t="shared" si="1327"/>
        <v>0</v>
      </c>
      <c r="BQ249" s="183">
        <f t="shared" si="1327"/>
        <v>3.5087719298245612E-2</v>
      </c>
      <c r="BR249" s="181" t="str">
        <f t="shared" si="1327"/>
        <v>RER</v>
      </c>
      <c r="BS249" s="128">
        <f t="shared" si="1328"/>
        <v>0.14313681720000002</v>
      </c>
      <c r="BT249" s="128">
        <f t="shared" si="1328"/>
        <v>0.17239570920000002</v>
      </c>
      <c r="BU249" s="128">
        <f t="shared" si="1328"/>
        <v>0.1285363404</v>
      </c>
      <c r="BV249" s="128">
        <f t="shared" si="1328"/>
        <v>0.2220706449</v>
      </c>
      <c r="BW249" s="128">
        <f t="shared" si="1328"/>
        <v>0.16251721200000002</v>
      </c>
      <c r="BX249" s="128">
        <f t="shared" si="1328"/>
        <v>0.12697200359999999</v>
      </c>
      <c r="BY249" s="128">
        <f t="shared" si="1328"/>
        <v>0.92043512245251391</v>
      </c>
      <c r="BZ249" s="128">
        <f t="shared" si="1328"/>
        <v>1.2863933913136771</v>
      </c>
      <c r="CA249" s="128">
        <f t="shared" si="1328"/>
        <v>0.27219460319999994</v>
      </c>
      <c r="CB249" s="128">
        <f t="shared" si="1328"/>
        <v>0.32790237480000001</v>
      </c>
      <c r="CC249" s="128">
        <f t="shared" si="1328"/>
        <v>0.24455798639999998</v>
      </c>
      <c r="CD249" s="128">
        <f t="shared" si="1328"/>
        <v>0.37011774150000004</v>
      </c>
      <c r="CE249" s="128">
        <f t="shared" si="1328"/>
        <v>0.30910136399999999</v>
      </c>
      <c r="CF249" s="128">
        <f t="shared" si="1328"/>
        <v>0.24142931280000005</v>
      </c>
      <c r="CG249" s="128">
        <f t="shared" si="1328"/>
        <v>1.2931821464149205</v>
      </c>
      <c r="CH249" s="129">
        <f t="shared" si="1328"/>
        <v>1.6873422458717737</v>
      </c>
    </row>
    <row r="250" spans="4:107" x14ac:dyDescent="0.2">
      <c r="D250" s="204"/>
      <c r="E250" s="209"/>
      <c r="F250" s="209"/>
      <c r="G250" s="157"/>
      <c r="H250" s="161" t="str">
        <f>H169</f>
        <v>NV, US</v>
      </c>
      <c r="I250" s="161"/>
      <c r="J250" s="161"/>
      <c r="K250" s="161"/>
      <c r="L250" s="161"/>
      <c r="M250" s="161"/>
      <c r="N250" s="161"/>
      <c r="O250" s="161"/>
      <c r="P250" s="161"/>
      <c r="Q250" s="161"/>
      <c r="R250" s="161"/>
      <c r="S250" s="161"/>
      <c r="T250" s="161"/>
      <c r="U250" s="161"/>
      <c r="V250" s="161"/>
      <c r="W250" s="162"/>
      <c r="Y250" s="204"/>
      <c r="Z250" s="209"/>
      <c r="AA250" s="209"/>
      <c r="AB250" s="157"/>
      <c r="AC250" s="161" t="str">
        <f>AC169</f>
        <v>NV, US</v>
      </c>
      <c r="AD250" s="161"/>
      <c r="AE250" s="161"/>
      <c r="AF250" s="161"/>
      <c r="AG250" s="161"/>
      <c r="AH250" s="161"/>
      <c r="AI250" s="161"/>
      <c r="AJ250" s="161"/>
      <c r="AK250" s="161"/>
      <c r="AL250" s="161"/>
      <c r="AM250" s="161"/>
      <c r="AN250" s="161"/>
      <c r="AO250" s="161"/>
      <c r="AP250" s="161"/>
      <c r="AQ250" s="161"/>
      <c r="AR250" s="162"/>
      <c r="AT250" s="204"/>
      <c r="AU250" s="209"/>
      <c r="AV250" s="209"/>
      <c r="AW250" s="157"/>
      <c r="AX250" s="161" t="str">
        <f>AX169</f>
        <v>NV, US</v>
      </c>
      <c r="AY250" s="161"/>
      <c r="AZ250" s="161"/>
      <c r="BA250" s="161"/>
      <c r="BB250" s="161"/>
      <c r="BC250" s="161"/>
      <c r="BD250" s="161"/>
      <c r="BE250" s="161"/>
      <c r="BF250" s="161"/>
      <c r="BG250" s="161"/>
      <c r="BH250" s="161"/>
      <c r="BI250" s="161"/>
      <c r="BJ250" s="161"/>
      <c r="BK250" s="161"/>
      <c r="BL250" s="161"/>
      <c r="BM250" s="162"/>
      <c r="BO250" s="204"/>
      <c r="BP250" s="209"/>
      <c r="BQ250" s="209"/>
      <c r="BR250" s="157"/>
      <c r="BS250" s="161" t="str">
        <f>BS169</f>
        <v>NV, US</v>
      </c>
      <c r="BT250" s="161"/>
      <c r="BU250" s="161"/>
      <c r="BV250" s="161"/>
      <c r="BW250" s="161"/>
      <c r="BX250" s="161"/>
      <c r="BY250" s="161"/>
      <c r="BZ250" s="161"/>
      <c r="CA250" s="161"/>
      <c r="CB250" s="161"/>
      <c r="CC250" s="161"/>
      <c r="CD250" s="161"/>
      <c r="CE250" s="161"/>
      <c r="CF250" s="161"/>
      <c r="CG250" s="161"/>
      <c r="CH250" s="162"/>
    </row>
    <row r="251" spans="4:107" x14ac:dyDescent="0.2">
      <c r="D251" s="120"/>
      <c r="G251" s="159" t="str">
        <f>G243</f>
        <v>Road (km)</v>
      </c>
      <c r="H251" s="170" t="str">
        <f>H243</f>
        <v>BEV-100 PC</v>
      </c>
      <c r="I251" s="170"/>
      <c r="J251" s="170"/>
      <c r="K251" s="170"/>
      <c r="L251" s="170"/>
      <c r="M251" s="170"/>
      <c r="N251" s="170"/>
      <c r="O251" s="170"/>
      <c r="P251" s="170" t="str">
        <f>P243</f>
        <v>BEV-200 PC</v>
      </c>
      <c r="Q251" s="170"/>
      <c r="R251" s="170"/>
      <c r="S251" s="170"/>
      <c r="T251" s="170"/>
      <c r="U251" s="170"/>
      <c r="V251" s="170"/>
      <c r="W251" s="171"/>
      <c r="Y251" s="120"/>
      <c r="AB251" s="159" t="str">
        <f>AB243</f>
        <v>Road (km)</v>
      </c>
      <c r="AC251" s="170" t="str">
        <f>AC243</f>
        <v>BEV-100 PC</v>
      </c>
      <c r="AD251" s="170"/>
      <c r="AE251" s="170"/>
      <c r="AF251" s="170"/>
      <c r="AG251" s="170"/>
      <c r="AH251" s="170"/>
      <c r="AI251" s="170"/>
      <c r="AJ251" s="170"/>
      <c r="AK251" s="170" t="str">
        <f>AK243</f>
        <v>BEV-200 PC</v>
      </c>
      <c r="AL251" s="170"/>
      <c r="AM251" s="170"/>
      <c r="AN251" s="170"/>
      <c r="AO251" s="170"/>
      <c r="AP251" s="170"/>
      <c r="AQ251" s="170"/>
      <c r="AR251" s="171"/>
      <c r="AT251" s="120"/>
      <c r="AW251" s="159" t="str">
        <f>AW243</f>
        <v>Road (km)</v>
      </c>
      <c r="AX251" s="170" t="str">
        <f>AX243</f>
        <v>BEV-100 PC</v>
      </c>
      <c r="AY251" s="170"/>
      <c r="AZ251" s="170"/>
      <c r="BA251" s="170"/>
      <c r="BB251" s="170"/>
      <c r="BC251" s="170"/>
      <c r="BD251" s="170"/>
      <c r="BE251" s="170"/>
      <c r="BF251" s="170" t="str">
        <f>BF243</f>
        <v>BEV-200 PC</v>
      </c>
      <c r="BG251" s="170"/>
      <c r="BH251" s="170"/>
      <c r="BI251" s="170"/>
      <c r="BJ251" s="170"/>
      <c r="BK251" s="170"/>
      <c r="BL251" s="170"/>
      <c r="BM251" s="171"/>
      <c r="BO251" s="120"/>
      <c r="BR251" s="159" t="str">
        <f>BR243</f>
        <v>Road (km)</v>
      </c>
      <c r="BS251" s="170" t="str">
        <f>BS243</f>
        <v>BEV-100 PC</v>
      </c>
      <c r="BT251" s="170"/>
      <c r="BU251" s="170"/>
      <c r="BV251" s="170"/>
      <c r="BW251" s="170"/>
      <c r="BX251" s="170"/>
      <c r="BY251" s="170"/>
      <c r="BZ251" s="170"/>
      <c r="CA251" s="170" t="str">
        <f>CA243</f>
        <v>BEV-200 PC</v>
      </c>
      <c r="CB251" s="170"/>
      <c r="CC251" s="170"/>
      <c r="CD251" s="170"/>
      <c r="CE251" s="170"/>
      <c r="CF251" s="170"/>
      <c r="CG251" s="170"/>
      <c r="CH251" s="171"/>
    </row>
    <row r="252" spans="4:107" x14ac:dyDescent="0.2">
      <c r="D252" s="163" t="str">
        <f>D244</f>
        <v>BAU</v>
      </c>
      <c r="E252" s="159" t="str">
        <f t="shared" ref="E252:F252" si="1329">E244</f>
        <v>Reshoring</v>
      </c>
      <c r="F252" s="159" t="str">
        <f t="shared" si="1329"/>
        <v>Ally-shoring</v>
      </c>
      <c r="G252" s="159" t="str">
        <f>G244</f>
        <v>Cathode-&gt;Cell (tkm)</v>
      </c>
      <c r="H252" s="159" t="str">
        <f>H244</f>
        <v>NMC622</v>
      </c>
      <c r="I252" s="159" t="str">
        <f t="shared" ref="I252:O252" si="1330">I244</f>
        <v>NMC811</v>
      </c>
      <c r="J252" s="159" t="str">
        <f t="shared" si="1330"/>
        <v>NCA (I)</v>
      </c>
      <c r="K252" s="159" t="str">
        <f t="shared" si="1330"/>
        <v>LFP(II)</v>
      </c>
      <c r="L252" s="159" t="str">
        <f t="shared" si="1330"/>
        <v>NMC955</v>
      </c>
      <c r="M252" s="159" t="str">
        <f t="shared" si="1330"/>
        <v>NCA955</v>
      </c>
      <c r="N252" s="159" t="str">
        <f t="shared" si="1330"/>
        <v>Li-S</v>
      </c>
      <c r="O252" s="159" t="str">
        <f t="shared" si="1330"/>
        <v>Li-air</v>
      </c>
      <c r="P252" s="159" t="str">
        <f>P244</f>
        <v>NMC622</v>
      </c>
      <c r="Q252" s="159" t="str">
        <f t="shared" ref="Q252:W252" si="1331">Q244</f>
        <v>NMC811</v>
      </c>
      <c r="R252" s="159" t="str">
        <f t="shared" si="1331"/>
        <v>NCA (I)</v>
      </c>
      <c r="S252" s="159" t="str">
        <f t="shared" si="1331"/>
        <v>LFP(II)</v>
      </c>
      <c r="T252" s="159" t="str">
        <f t="shared" si="1331"/>
        <v>NMC955</v>
      </c>
      <c r="U252" s="159" t="str">
        <f t="shared" si="1331"/>
        <v>NCA955</v>
      </c>
      <c r="V252" s="159" t="str">
        <f t="shared" si="1331"/>
        <v>Li-S</v>
      </c>
      <c r="W252" s="164" t="str">
        <f t="shared" si="1331"/>
        <v>Li-air</v>
      </c>
      <c r="Y252" s="163" t="str">
        <f>Y244</f>
        <v>BAU</v>
      </c>
      <c r="Z252" s="159" t="str">
        <f t="shared" ref="Z252:AA252" si="1332">Z244</f>
        <v>Reshoring</v>
      </c>
      <c r="AA252" s="159" t="str">
        <f t="shared" si="1332"/>
        <v>Ally-shoring</v>
      </c>
      <c r="AB252" s="159" t="str">
        <f>AB244</f>
        <v>Anode-&gt;Cell (tkm)</v>
      </c>
      <c r="AC252" s="159" t="str">
        <f>AC244</f>
        <v>NMC622</v>
      </c>
      <c r="AD252" s="159" t="str">
        <f t="shared" ref="AD252:AJ252" si="1333">AD244</f>
        <v>NMC811</v>
      </c>
      <c r="AE252" s="159" t="str">
        <f t="shared" si="1333"/>
        <v>NCA (I)</v>
      </c>
      <c r="AF252" s="159" t="str">
        <f t="shared" si="1333"/>
        <v>LFP(II)</v>
      </c>
      <c r="AG252" s="159" t="str">
        <f t="shared" si="1333"/>
        <v>NMC955</v>
      </c>
      <c r="AH252" s="159" t="str">
        <f t="shared" si="1333"/>
        <v>NCA955</v>
      </c>
      <c r="AI252" s="159" t="str">
        <f t="shared" si="1333"/>
        <v>Li-S</v>
      </c>
      <c r="AJ252" s="159" t="str">
        <f t="shared" si="1333"/>
        <v>Li-air</v>
      </c>
      <c r="AK252" s="159" t="str">
        <f>AK244</f>
        <v>NMC622</v>
      </c>
      <c r="AL252" s="159" t="str">
        <f t="shared" ref="AL252:AR252" si="1334">AL244</f>
        <v>NMC811</v>
      </c>
      <c r="AM252" s="159" t="str">
        <f t="shared" si="1334"/>
        <v>NCA (I)</v>
      </c>
      <c r="AN252" s="159" t="str">
        <f t="shared" si="1334"/>
        <v>LFP(II)</v>
      </c>
      <c r="AO252" s="159" t="str">
        <f t="shared" si="1334"/>
        <v>NMC955</v>
      </c>
      <c r="AP252" s="159" t="str">
        <f t="shared" si="1334"/>
        <v>NCA955</v>
      </c>
      <c r="AQ252" s="159" t="str">
        <f t="shared" si="1334"/>
        <v>Li-S</v>
      </c>
      <c r="AR252" s="164" t="str">
        <f t="shared" si="1334"/>
        <v>Li-air</v>
      </c>
      <c r="AT252" s="163" t="str">
        <f>AT244</f>
        <v>BAU</v>
      </c>
      <c r="AU252" s="159" t="str">
        <f t="shared" ref="AU252:AV252" si="1335">AU244</f>
        <v>Reshoring</v>
      </c>
      <c r="AV252" s="159" t="str">
        <f t="shared" si="1335"/>
        <v>Ally-shoring</v>
      </c>
      <c r="AW252" s="159" t="str">
        <f>AW244</f>
        <v>Anode-&gt;Cell (tkm)</v>
      </c>
      <c r="AX252" s="159" t="str">
        <f>AX244</f>
        <v>NMC622</v>
      </c>
      <c r="AY252" s="159" t="str">
        <f t="shared" ref="AY252:BE252" si="1336">AY244</f>
        <v>NMC811</v>
      </c>
      <c r="AZ252" s="159" t="str">
        <f t="shared" si="1336"/>
        <v>NCA (I)</v>
      </c>
      <c r="BA252" s="159" t="str">
        <f t="shared" si="1336"/>
        <v>LFP(II)</v>
      </c>
      <c r="BB252" s="159" t="str">
        <f t="shared" si="1336"/>
        <v>NMC955</v>
      </c>
      <c r="BC252" s="159" t="str">
        <f t="shared" si="1336"/>
        <v>NCA955</v>
      </c>
      <c r="BD252" s="159" t="str">
        <f t="shared" si="1336"/>
        <v>Li-S</v>
      </c>
      <c r="BE252" s="159" t="str">
        <f t="shared" si="1336"/>
        <v>Li-air</v>
      </c>
      <c r="BF252" s="159" t="str">
        <f>BF244</f>
        <v>NMC622</v>
      </c>
      <c r="BG252" s="159" t="str">
        <f t="shared" ref="BG252:BM252" si="1337">BG244</f>
        <v>NMC811</v>
      </c>
      <c r="BH252" s="159" t="str">
        <f t="shared" si="1337"/>
        <v>NCA (I)</v>
      </c>
      <c r="BI252" s="159" t="str">
        <f t="shared" si="1337"/>
        <v>LFP(II)</v>
      </c>
      <c r="BJ252" s="159" t="str">
        <f t="shared" si="1337"/>
        <v>NMC955</v>
      </c>
      <c r="BK252" s="159" t="str">
        <f t="shared" si="1337"/>
        <v>NCA955</v>
      </c>
      <c r="BL252" s="159" t="str">
        <f t="shared" si="1337"/>
        <v>Li-S</v>
      </c>
      <c r="BM252" s="164" t="str">
        <f t="shared" si="1337"/>
        <v>Li-air</v>
      </c>
      <c r="BO252" s="163" t="str">
        <f>BO244</f>
        <v>BAU</v>
      </c>
      <c r="BP252" s="159" t="str">
        <f t="shared" ref="BP252:BQ252" si="1338">BP244</f>
        <v>Reshoring</v>
      </c>
      <c r="BQ252" s="159" t="str">
        <f t="shared" si="1338"/>
        <v>Ally-shoring</v>
      </c>
      <c r="BR252" s="159" t="str">
        <f>BR244</f>
        <v>Anode-&gt;Cell (tkm)</v>
      </c>
      <c r="BS252" s="159" t="str">
        <f>BS244</f>
        <v>NMC622</v>
      </c>
      <c r="BT252" s="159" t="str">
        <f t="shared" ref="BT252:BZ252" si="1339">BT244</f>
        <v>NMC811</v>
      </c>
      <c r="BU252" s="159" t="str">
        <f t="shared" si="1339"/>
        <v>NCA (I)</v>
      </c>
      <c r="BV252" s="159" t="str">
        <f t="shared" si="1339"/>
        <v>LFP(II)</v>
      </c>
      <c r="BW252" s="159" t="str">
        <f t="shared" si="1339"/>
        <v>NMC955</v>
      </c>
      <c r="BX252" s="159" t="str">
        <f t="shared" si="1339"/>
        <v>NCA955</v>
      </c>
      <c r="BY252" s="159" t="str">
        <f t="shared" si="1339"/>
        <v>Li-S</v>
      </c>
      <c r="BZ252" s="159" t="str">
        <f t="shared" si="1339"/>
        <v>Li-air</v>
      </c>
      <c r="CA252" s="159" t="str">
        <f>CA244</f>
        <v>NMC622</v>
      </c>
      <c r="CB252" s="159" t="str">
        <f t="shared" ref="CB252:CH252" si="1340">CB244</f>
        <v>NMC811</v>
      </c>
      <c r="CC252" s="159" t="str">
        <f t="shared" si="1340"/>
        <v>NCA (I)</v>
      </c>
      <c r="CD252" s="159" t="str">
        <f t="shared" si="1340"/>
        <v>LFP(II)</v>
      </c>
      <c r="CE252" s="159" t="str">
        <f t="shared" si="1340"/>
        <v>NMC955</v>
      </c>
      <c r="CF252" s="159" t="str">
        <f t="shared" si="1340"/>
        <v>NCA955</v>
      </c>
      <c r="CG252" s="159" t="str">
        <f t="shared" si="1340"/>
        <v>Li-S</v>
      </c>
      <c r="CH252" s="164" t="str">
        <f t="shared" si="1340"/>
        <v>Li-air</v>
      </c>
    </row>
    <row r="253" spans="4:107" x14ac:dyDescent="0.2">
      <c r="D253" s="189">
        <f t="shared" ref="D253:G257" si="1341">D245</f>
        <v>0</v>
      </c>
      <c r="E253" s="173">
        <f t="shared" si="1341"/>
        <v>1</v>
      </c>
      <c r="F253" s="173">
        <f t="shared" si="1341"/>
        <v>0</v>
      </c>
      <c r="G253" s="159" t="str">
        <f t="shared" si="1341"/>
        <v>US</v>
      </c>
      <c r="H253" s="104">
        <f t="shared" ref="H253:W257" si="1342">H$19*$N11/1000</f>
        <v>32.295770839307373</v>
      </c>
      <c r="I253" s="104">
        <f t="shared" si="1342"/>
        <v>29.765556813865732</v>
      </c>
      <c r="J253" s="104">
        <f t="shared" si="1342"/>
        <v>29.633563835424017</v>
      </c>
      <c r="K253" s="104">
        <f t="shared" si="1342"/>
        <v>43.969798249717314</v>
      </c>
      <c r="L253" s="104">
        <f t="shared" si="1342"/>
        <v>28.663628538701371</v>
      </c>
      <c r="M253" s="104">
        <f t="shared" si="1342"/>
        <v>28.938465818726101</v>
      </c>
      <c r="N253" s="104">
        <f t="shared" si="1342"/>
        <v>23.131586207803437</v>
      </c>
      <c r="O253" s="104">
        <f t="shared" si="1342"/>
        <v>20.271761682874455</v>
      </c>
      <c r="P253" s="104">
        <f t="shared" si="1342"/>
        <v>63.354695285727097</v>
      </c>
      <c r="Q253" s="104">
        <f t="shared" si="1342"/>
        <v>58.370179317166958</v>
      </c>
      <c r="R253" s="104">
        <f t="shared" si="1342"/>
        <v>58.139722376134578</v>
      </c>
      <c r="S253" s="104">
        <f t="shared" si="1342"/>
        <v>85.641304278122135</v>
      </c>
      <c r="T253" s="104">
        <f t="shared" si="1342"/>
        <v>56.214414572875974</v>
      </c>
      <c r="U253" s="104">
        <f t="shared" si="1342"/>
        <v>56.767643334418089</v>
      </c>
      <c r="V253" s="104">
        <f t="shared" si="1342"/>
        <v>42.708964503666515</v>
      </c>
      <c r="W253" s="122">
        <f t="shared" si="1342"/>
        <v>25.766385637719154</v>
      </c>
      <c r="Y253" s="189">
        <f t="shared" ref="Y253:AB257" si="1343">Y245</f>
        <v>0.1</v>
      </c>
      <c r="Z253" s="173">
        <f t="shared" si="1343"/>
        <v>1</v>
      </c>
      <c r="AA253" s="173">
        <f t="shared" si="1343"/>
        <v>0.2857142857142857</v>
      </c>
      <c r="AB253" s="159" t="str">
        <f t="shared" si="1343"/>
        <v>US</v>
      </c>
      <c r="AC253" s="104">
        <f t="shared" ref="AC253:AR257" si="1344">H$20*$N11/1000</f>
        <v>22.534329431846455</v>
      </c>
      <c r="AD253" s="104">
        <f t="shared" si="1344"/>
        <v>23.060477065201184</v>
      </c>
      <c r="AE253" s="104">
        <f t="shared" si="1344"/>
        <v>22.497592198718866</v>
      </c>
      <c r="AF253" s="104">
        <f t="shared" si="1344"/>
        <v>26.787765025234378</v>
      </c>
      <c r="AG253" s="104">
        <f t="shared" si="1344"/>
        <v>22.848420193843126</v>
      </c>
      <c r="AH253" s="104">
        <f t="shared" si="1344"/>
        <v>22.464755151300029</v>
      </c>
      <c r="AI253" s="104">
        <f t="shared" si="1344"/>
        <v>17.935858351855366</v>
      </c>
      <c r="AJ253" s="104">
        <f t="shared" si="1344"/>
        <v>34.735923896791</v>
      </c>
      <c r="AK253" s="104">
        <f t="shared" si="1344"/>
        <v>43.255701571334804</v>
      </c>
      <c r="AL253" s="104">
        <f t="shared" si="1344"/>
        <v>44.289062065490477</v>
      </c>
      <c r="AM253" s="104">
        <f t="shared" si="1344"/>
        <v>43.21418346540294</v>
      </c>
      <c r="AN253" s="104">
        <f t="shared" si="1344"/>
        <v>14.231257626471113</v>
      </c>
      <c r="AO253" s="104">
        <f t="shared" si="1344"/>
        <v>43.89545784001217</v>
      </c>
      <c r="AP253" s="104">
        <f t="shared" si="1344"/>
        <v>43.1437914039821</v>
      </c>
      <c r="AQ253" s="104">
        <f t="shared" si="1344"/>
        <v>27.756400470884515</v>
      </c>
      <c r="AR253" s="122">
        <f t="shared" si="1344"/>
        <v>40.10481240560302</v>
      </c>
      <c r="AT253" s="189">
        <f t="shared" ref="AT253:AW257" si="1345">AT245</f>
        <v>0.02</v>
      </c>
      <c r="AU253" s="173">
        <f t="shared" si="1345"/>
        <v>1</v>
      </c>
      <c r="AV253" s="173">
        <f t="shared" si="1345"/>
        <v>5.7142857142857148E-2</v>
      </c>
      <c r="AW253" s="159" t="str">
        <f t="shared" si="1345"/>
        <v>US</v>
      </c>
      <c r="AX253" s="104">
        <f t="shared" ref="AX253:BM257" si="1346">H$21*$N11/1000</f>
        <v>7.341156003407062</v>
      </c>
      <c r="AY253" s="104">
        <f t="shared" si="1346"/>
        <v>7.2467966717437315</v>
      </c>
      <c r="AZ253" s="104">
        <f t="shared" si="1346"/>
        <v>7.0203342757517415</v>
      </c>
      <c r="BA253" s="104">
        <f t="shared" si="1346"/>
        <v>12.328046681814048</v>
      </c>
      <c r="BB253" s="104">
        <f t="shared" si="1346"/>
        <v>7.0392061420844074</v>
      </c>
      <c r="BC253" s="104">
        <f t="shared" si="1346"/>
        <v>6.9825905430864088</v>
      </c>
      <c r="BD253" s="104">
        <f t="shared" si="1346"/>
        <v>23.813657624850407</v>
      </c>
      <c r="BE253" s="104">
        <f t="shared" si="1346"/>
        <v>25.660315210780617</v>
      </c>
      <c r="BF253" s="104">
        <f t="shared" si="1346"/>
        <v>14.304874680160809</v>
      </c>
      <c r="BG253" s="104">
        <f t="shared" si="1346"/>
        <v>14.116156016834147</v>
      </c>
      <c r="BH253" s="104">
        <f t="shared" si="1346"/>
        <v>13.682103091182828</v>
      </c>
      <c r="BI253" s="104">
        <f t="shared" si="1346"/>
        <v>23.741201010375718</v>
      </c>
      <c r="BJ253" s="104">
        <f t="shared" si="1346"/>
        <v>13.719846823848163</v>
      </c>
      <c r="BK253" s="104">
        <f t="shared" si="1346"/>
        <v>13.587743759519498</v>
      </c>
      <c r="BL253" s="104">
        <f t="shared" si="1346"/>
        <v>45.79632321679577</v>
      </c>
      <c r="BM253" s="122">
        <f t="shared" si="1346"/>
        <v>38.87329215218535</v>
      </c>
      <c r="BO253" s="189">
        <f t="shared" ref="BO253:BR257" si="1347">BO245</f>
        <v>0.06</v>
      </c>
      <c r="BP253" s="173">
        <f t="shared" si="1347"/>
        <v>1</v>
      </c>
      <c r="BQ253" s="173">
        <f t="shared" si="1347"/>
        <v>0.10526315789473682</v>
      </c>
      <c r="BR253" s="159" t="str">
        <f t="shared" si="1347"/>
        <v>US</v>
      </c>
      <c r="BS253" s="104">
        <f t="shared" ref="BS253:CH257" si="1348">H$22*$N11/1000</f>
        <v>0.58278682218564104</v>
      </c>
      <c r="BT253" s="104">
        <f t="shared" si="1348"/>
        <v>0.7019154784105951</v>
      </c>
      <c r="BU253" s="104">
        <f t="shared" si="1348"/>
        <v>0.5233404432377432</v>
      </c>
      <c r="BV253" s="104">
        <f t="shared" si="1348"/>
        <v>0.90416880837271341</v>
      </c>
      <c r="BW253" s="104">
        <f t="shared" si="1348"/>
        <v>0.66169481328910085</v>
      </c>
      <c r="BX253" s="104">
        <f t="shared" si="1348"/>
        <v>0.5169711883504684</v>
      </c>
      <c r="BY253" s="104">
        <f t="shared" si="1348"/>
        <v>3.74758549571935</v>
      </c>
      <c r="BZ253" s="104">
        <f t="shared" si="1348"/>
        <v>5.2375980636539374</v>
      </c>
      <c r="CA253" s="104">
        <f t="shared" si="1348"/>
        <v>1.108250350385809</v>
      </c>
      <c r="CB253" s="104">
        <f t="shared" si="1348"/>
        <v>1.3350665938715383</v>
      </c>
      <c r="CC253" s="104">
        <f t="shared" si="1348"/>
        <v>0.99572684737728823</v>
      </c>
      <c r="CD253" s="104">
        <f t="shared" si="1348"/>
        <v>1.5069480139545226</v>
      </c>
      <c r="CE253" s="104">
        <f t="shared" si="1348"/>
        <v>1.2585175860596618</v>
      </c>
      <c r="CF253" s="104">
        <f t="shared" si="1348"/>
        <v>0.98298833760273896</v>
      </c>
      <c r="CG253" s="104">
        <f t="shared" si="1348"/>
        <v>5.2652387300418315</v>
      </c>
      <c r="CH253" s="122">
        <f t="shared" si="1348"/>
        <v>6.8700760897678643</v>
      </c>
    </row>
    <row r="254" spans="4:107" x14ac:dyDescent="0.2">
      <c r="D254" s="189">
        <f t="shared" si="1341"/>
        <v>0.42</v>
      </c>
      <c r="E254" s="173">
        <f t="shared" si="1341"/>
        <v>0</v>
      </c>
      <c r="F254" s="173">
        <f t="shared" si="1341"/>
        <v>0</v>
      </c>
      <c r="G254" s="159" t="str">
        <f t="shared" si="1341"/>
        <v>CN</v>
      </c>
      <c r="H254" s="104">
        <f t="shared" si="1342"/>
        <v>32.295770839307373</v>
      </c>
      <c r="I254" s="104">
        <f t="shared" si="1342"/>
        <v>29.765556813865732</v>
      </c>
      <c r="J254" s="104">
        <f t="shared" si="1342"/>
        <v>29.633563835424017</v>
      </c>
      <c r="K254" s="104">
        <f t="shared" si="1342"/>
        <v>43.969798249717314</v>
      </c>
      <c r="L254" s="104">
        <f t="shared" si="1342"/>
        <v>28.663628538701371</v>
      </c>
      <c r="M254" s="104">
        <f t="shared" si="1342"/>
        <v>28.938465818726101</v>
      </c>
      <c r="N254" s="104">
        <f t="shared" si="1342"/>
        <v>23.131586207803437</v>
      </c>
      <c r="O254" s="104">
        <f t="shared" si="1342"/>
        <v>20.271761682874455</v>
      </c>
      <c r="P254" s="104">
        <f t="shared" si="1342"/>
        <v>63.354695285727097</v>
      </c>
      <c r="Q254" s="104">
        <f t="shared" si="1342"/>
        <v>58.370179317166958</v>
      </c>
      <c r="R254" s="104">
        <f t="shared" si="1342"/>
        <v>58.139722376134578</v>
      </c>
      <c r="S254" s="104">
        <f t="shared" si="1342"/>
        <v>85.641304278122135</v>
      </c>
      <c r="T254" s="104">
        <f t="shared" si="1342"/>
        <v>56.214414572875974</v>
      </c>
      <c r="U254" s="104">
        <f t="shared" si="1342"/>
        <v>56.767643334418089</v>
      </c>
      <c r="V254" s="104">
        <f t="shared" si="1342"/>
        <v>42.708964503666515</v>
      </c>
      <c r="W254" s="122">
        <f t="shared" si="1342"/>
        <v>25.766385637719154</v>
      </c>
      <c r="Y254" s="189">
        <f t="shared" si="1343"/>
        <v>0.65</v>
      </c>
      <c r="Z254" s="173">
        <f t="shared" si="1343"/>
        <v>0</v>
      </c>
      <c r="AA254" s="173">
        <f t="shared" si="1343"/>
        <v>0</v>
      </c>
      <c r="AB254" s="159" t="str">
        <f t="shared" si="1343"/>
        <v>CN</v>
      </c>
      <c r="AC254" s="104">
        <f t="shared" si="1344"/>
        <v>22.534329431846455</v>
      </c>
      <c r="AD254" s="104">
        <f t="shared" si="1344"/>
        <v>23.060477065201184</v>
      </c>
      <c r="AE254" s="104">
        <f t="shared" si="1344"/>
        <v>22.497592198718866</v>
      </c>
      <c r="AF254" s="104">
        <f t="shared" si="1344"/>
        <v>26.787765025234378</v>
      </c>
      <c r="AG254" s="104">
        <f t="shared" si="1344"/>
        <v>22.848420193843126</v>
      </c>
      <c r="AH254" s="104">
        <f t="shared" si="1344"/>
        <v>22.464755151300029</v>
      </c>
      <c r="AI254" s="104">
        <f t="shared" si="1344"/>
        <v>17.935858351855366</v>
      </c>
      <c r="AJ254" s="104">
        <f t="shared" si="1344"/>
        <v>34.735923896791</v>
      </c>
      <c r="AK254" s="104">
        <f t="shared" si="1344"/>
        <v>43.255701571334804</v>
      </c>
      <c r="AL254" s="104">
        <f t="shared" si="1344"/>
        <v>44.289062065490477</v>
      </c>
      <c r="AM254" s="104">
        <f t="shared" si="1344"/>
        <v>43.21418346540294</v>
      </c>
      <c r="AN254" s="104">
        <f t="shared" si="1344"/>
        <v>14.231257626471113</v>
      </c>
      <c r="AO254" s="104">
        <f t="shared" si="1344"/>
        <v>43.89545784001217</v>
      </c>
      <c r="AP254" s="104">
        <f t="shared" si="1344"/>
        <v>43.1437914039821</v>
      </c>
      <c r="AQ254" s="104">
        <f t="shared" si="1344"/>
        <v>27.756400470884515</v>
      </c>
      <c r="AR254" s="122">
        <f t="shared" si="1344"/>
        <v>40.10481240560302</v>
      </c>
      <c r="AT254" s="189">
        <f t="shared" si="1345"/>
        <v>0.65</v>
      </c>
      <c r="AU254" s="173">
        <f t="shared" si="1345"/>
        <v>0</v>
      </c>
      <c r="AV254" s="173">
        <f t="shared" si="1345"/>
        <v>0</v>
      </c>
      <c r="AW254" s="159" t="str">
        <f t="shared" si="1345"/>
        <v>CN</v>
      </c>
      <c r="AX254" s="104">
        <f t="shared" si="1346"/>
        <v>7.341156003407062</v>
      </c>
      <c r="AY254" s="104">
        <f t="shared" si="1346"/>
        <v>7.2467966717437315</v>
      </c>
      <c r="AZ254" s="104">
        <f t="shared" si="1346"/>
        <v>7.0203342757517415</v>
      </c>
      <c r="BA254" s="104">
        <f t="shared" si="1346"/>
        <v>12.328046681814048</v>
      </c>
      <c r="BB254" s="104">
        <f t="shared" si="1346"/>
        <v>7.0392061420844074</v>
      </c>
      <c r="BC254" s="104">
        <f t="shared" si="1346"/>
        <v>6.9825905430864088</v>
      </c>
      <c r="BD254" s="104">
        <f t="shared" si="1346"/>
        <v>23.813657624850407</v>
      </c>
      <c r="BE254" s="104">
        <f t="shared" si="1346"/>
        <v>25.660315210780617</v>
      </c>
      <c r="BF254" s="104">
        <f t="shared" si="1346"/>
        <v>14.304874680160809</v>
      </c>
      <c r="BG254" s="104">
        <f t="shared" si="1346"/>
        <v>14.116156016834147</v>
      </c>
      <c r="BH254" s="104">
        <f t="shared" si="1346"/>
        <v>13.682103091182828</v>
      </c>
      <c r="BI254" s="104">
        <f t="shared" si="1346"/>
        <v>23.741201010375718</v>
      </c>
      <c r="BJ254" s="104">
        <f t="shared" si="1346"/>
        <v>13.719846823848163</v>
      </c>
      <c r="BK254" s="104">
        <f t="shared" si="1346"/>
        <v>13.587743759519498</v>
      </c>
      <c r="BL254" s="104">
        <f t="shared" si="1346"/>
        <v>45.79632321679577</v>
      </c>
      <c r="BM254" s="122">
        <f t="shared" si="1346"/>
        <v>38.87329215218535</v>
      </c>
      <c r="BO254" s="189">
        <f t="shared" si="1347"/>
        <v>0.43</v>
      </c>
      <c r="BP254" s="173">
        <f t="shared" si="1347"/>
        <v>0</v>
      </c>
      <c r="BQ254" s="173">
        <f t="shared" si="1347"/>
        <v>0</v>
      </c>
      <c r="BR254" s="159" t="str">
        <f t="shared" si="1347"/>
        <v>CN</v>
      </c>
      <c r="BS254" s="104">
        <f t="shared" si="1348"/>
        <v>0.58278682218564104</v>
      </c>
      <c r="BT254" s="104">
        <f t="shared" si="1348"/>
        <v>0.7019154784105951</v>
      </c>
      <c r="BU254" s="104">
        <f t="shared" si="1348"/>
        <v>0.5233404432377432</v>
      </c>
      <c r="BV254" s="104">
        <f t="shared" si="1348"/>
        <v>0.90416880837271341</v>
      </c>
      <c r="BW254" s="104">
        <f t="shared" si="1348"/>
        <v>0.66169481328910085</v>
      </c>
      <c r="BX254" s="104">
        <f t="shared" si="1348"/>
        <v>0.5169711883504684</v>
      </c>
      <c r="BY254" s="104">
        <f t="shared" si="1348"/>
        <v>3.74758549571935</v>
      </c>
      <c r="BZ254" s="104">
        <f t="shared" si="1348"/>
        <v>5.2375980636539374</v>
      </c>
      <c r="CA254" s="104">
        <f t="shared" si="1348"/>
        <v>1.108250350385809</v>
      </c>
      <c r="CB254" s="104">
        <f t="shared" si="1348"/>
        <v>1.3350665938715383</v>
      </c>
      <c r="CC254" s="104">
        <f t="shared" si="1348"/>
        <v>0.99572684737728823</v>
      </c>
      <c r="CD254" s="104">
        <f t="shared" si="1348"/>
        <v>1.5069480139545226</v>
      </c>
      <c r="CE254" s="104">
        <f t="shared" si="1348"/>
        <v>1.2585175860596618</v>
      </c>
      <c r="CF254" s="104">
        <f t="shared" si="1348"/>
        <v>0.98298833760273896</v>
      </c>
      <c r="CG254" s="104">
        <f t="shared" si="1348"/>
        <v>5.2652387300418315</v>
      </c>
      <c r="CH254" s="122">
        <f t="shared" si="1348"/>
        <v>6.8700760897678643</v>
      </c>
    </row>
    <row r="255" spans="4:107" x14ac:dyDescent="0.2">
      <c r="D255" s="189">
        <f t="shared" si="1341"/>
        <v>0.33</v>
      </c>
      <c r="E255" s="173">
        <f t="shared" si="1341"/>
        <v>0</v>
      </c>
      <c r="F255" s="173">
        <f t="shared" si="1341"/>
        <v>0.56896551724137934</v>
      </c>
      <c r="G255" s="159" t="str">
        <f t="shared" si="1341"/>
        <v>JP</v>
      </c>
      <c r="H255" s="104">
        <f t="shared" si="1342"/>
        <v>32.295770839307373</v>
      </c>
      <c r="I255" s="104">
        <f t="shared" si="1342"/>
        <v>29.765556813865732</v>
      </c>
      <c r="J255" s="104">
        <f t="shared" si="1342"/>
        <v>29.633563835424017</v>
      </c>
      <c r="K255" s="104">
        <f t="shared" si="1342"/>
        <v>43.969798249717314</v>
      </c>
      <c r="L255" s="104">
        <f t="shared" si="1342"/>
        <v>28.663628538701371</v>
      </c>
      <c r="M255" s="104">
        <f t="shared" si="1342"/>
        <v>28.938465818726101</v>
      </c>
      <c r="N255" s="104">
        <f t="shared" si="1342"/>
        <v>23.131586207803437</v>
      </c>
      <c r="O255" s="104">
        <f t="shared" si="1342"/>
        <v>20.271761682874455</v>
      </c>
      <c r="P255" s="104">
        <f t="shared" si="1342"/>
        <v>63.354695285727097</v>
      </c>
      <c r="Q255" s="104">
        <f t="shared" si="1342"/>
        <v>58.370179317166958</v>
      </c>
      <c r="R255" s="104">
        <f t="shared" si="1342"/>
        <v>58.139722376134578</v>
      </c>
      <c r="S255" s="104">
        <f t="shared" si="1342"/>
        <v>85.641304278122135</v>
      </c>
      <c r="T255" s="104">
        <f t="shared" si="1342"/>
        <v>56.214414572875974</v>
      </c>
      <c r="U255" s="104">
        <f t="shared" si="1342"/>
        <v>56.767643334418089</v>
      </c>
      <c r="V255" s="104">
        <f t="shared" si="1342"/>
        <v>42.708964503666515</v>
      </c>
      <c r="W255" s="122">
        <f t="shared" si="1342"/>
        <v>25.766385637719154</v>
      </c>
      <c r="Y255" s="189">
        <f t="shared" si="1343"/>
        <v>0.19</v>
      </c>
      <c r="Z255" s="173">
        <f t="shared" si="1343"/>
        <v>0</v>
      </c>
      <c r="AA255" s="173">
        <f t="shared" si="1343"/>
        <v>0.54285714285714282</v>
      </c>
      <c r="AB255" s="159" t="str">
        <f t="shared" si="1343"/>
        <v>JP</v>
      </c>
      <c r="AC255" s="104">
        <f t="shared" si="1344"/>
        <v>22.534329431846455</v>
      </c>
      <c r="AD255" s="104">
        <f t="shared" si="1344"/>
        <v>23.060477065201184</v>
      </c>
      <c r="AE255" s="104">
        <f t="shared" si="1344"/>
        <v>22.497592198718866</v>
      </c>
      <c r="AF255" s="104">
        <f t="shared" si="1344"/>
        <v>26.787765025234378</v>
      </c>
      <c r="AG255" s="104">
        <f t="shared" si="1344"/>
        <v>22.848420193843126</v>
      </c>
      <c r="AH255" s="104">
        <f t="shared" si="1344"/>
        <v>22.464755151300029</v>
      </c>
      <c r="AI255" s="104">
        <f t="shared" si="1344"/>
        <v>17.935858351855366</v>
      </c>
      <c r="AJ255" s="104">
        <f t="shared" si="1344"/>
        <v>34.735923896791</v>
      </c>
      <c r="AK255" s="104">
        <f t="shared" si="1344"/>
        <v>43.255701571334804</v>
      </c>
      <c r="AL255" s="104">
        <f t="shared" si="1344"/>
        <v>44.289062065490477</v>
      </c>
      <c r="AM255" s="104">
        <f t="shared" si="1344"/>
        <v>43.21418346540294</v>
      </c>
      <c r="AN255" s="104">
        <f t="shared" si="1344"/>
        <v>14.231257626471113</v>
      </c>
      <c r="AO255" s="104">
        <f t="shared" si="1344"/>
        <v>43.89545784001217</v>
      </c>
      <c r="AP255" s="104">
        <f t="shared" si="1344"/>
        <v>43.1437914039821</v>
      </c>
      <c r="AQ255" s="104">
        <f t="shared" si="1344"/>
        <v>27.756400470884515</v>
      </c>
      <c r="AR255" s="122">
        <f t="shared" si="1344"/>
        <v>40.10481240560302</v>
      </c>
      <c r="AT255" s="189">
        <f t="shared" si="1345"/>
        <v>0.12</v>
      </c>
      <c r="AU255" s="173">
        <f t="shared" si="1345"/>
        <v>0</v>
      </c>
      <c r="AV255" s="173">
        <f t="shared" si="1345"/>
        <v>0.34285714285714286</v>
      </c>
      <c r="AW255" s="159" t="str">
        <f t="shared" si="1345"/>
        <v>JP</v>
      </c>
      <c r="AX255" s="104">
        <f t="shared" si="1346"/>
        <v>7.341156003407062</v>
      </c>
      <c r="AY255" s="104">
        <f t="shared" si="1346"/>
        <v>7.2467966717437315</v>
      </c>
      <c r="AZ255" s="104">
        <f t="shared" si="1346"/>
        <v>7.0203342757517415</v>
      </c>
      <c r="BA255" s="104">
        <f t="shared" si="1346"/>
        <v>12.328046681814048</v>
      </c>
      <c r="BB255" s="104">
        <f t="shared" si="1346"/>
        <v>7.0392061420844074</v>
      </c>
      <c r="BC255" s="104">
        <f t="shared" si="1346"/>
        <v>6.9825905430864088</v>
      </c>
      <c r="BD255" s="104">
        <f t="shared" si="1346"/>
        <v>23.813657624850407</v>
      </c>
      <c r="BE255" s="104">
        <f t="shared" si="1346"/>
        <v>25.660315210780617</v>
      </c>
      <c r="BF255" s="104">
        <f t="shared" si="1346"/>
        <v>14.304874680160809</v>
      </c>
      <c r="BG255" s="104">
        <f t="shared" si="1346"/>
        <v>14.116156016834147</v>
      </c>
      <c r="BH255" s="104">
        <f t="shared" si="1346"/>
        <v>13.682103091182828</v>
      </c>
      <c r="BI255" s="104">
        <f t="shared" si="1346"/>
        <v>23.741201010375718</v>
      </c>
      <c r="BJ255" s="104">
        <f t="shared" si="1346"/>
        <v>13.719846823848163</v>
      </c>
      <c r="BK255" s="104">
        <f t="shared" si="1346"/>
        <v>13.587743759519498</v>
      </c>
      <c r="BL255" s="104">
        <f t="shared" si="1346"/>
        <v>45.79632321679577</v>
      </c>
      <c r="BM255" s="122">
        <f t="shared" si="1346"/>
        <v>38.87329215218535</v>
      </c>
      <c r="BO255" s="189">
        <f t="shared" si="1347"/>
        <v>0.21</v>
      </c>
      <c r="BP255" s="173">
        <f t="shared" si="1347"/>
        <v>0</v>
      </c>
      <c r="BQ255" s="173">
        <f t="shared" si="1347"/>
        <v>0.36842105263157887</v>
      </c>
      <c r="BR255" s="159" t="str">
        <f t="shared" si="1347"/>
        <v>JP</v>
      </c>
      <c r="BS255" s="104">
        <f t="shared" si="1348"/>
        <v>0.58278682218564104</v>
      </c>
      <c r="BT255" s="104">
        <f t="shared" si="1348"/>
        <v>0.7019154784105951</v>
      </c>
      <c r="BU255" s="104">
        <f t="shared" si="1348"/>
        <v>0.5233404432377432</v>
      </c>
      <c r="BV255" s="104">
        <f t="shared" si="1348"/>
        <v>0.90416880837271341</v>
      </c>
      <c r="BW255" s="104">
        <f t="shared" si="1348"/>
        <v>0.66169481328910085</v>
      </c>
      <c r="BX255" s="104">
        <f t="shared" si="1348"/>
        <v>0.5169711883504684</v>
      </c>
      <c r="BY255" s="104">
        <f t="shared" si="1348"/>
        <v>3.74758549571935</v>
      </c>
      <c r="BZ255" s="104">
        <f t="shared" si="1348"/>
        <v>5.2375980636539374</v>
      </c>
      <c r="CA255" s="104">
        <f t="shared" si="1348"/>
        <v>1.108250350385809</v>
      </c>
      <c r="CB255" s="104">
        <f t="shared" si="1348"/>
        <v>1.3350665938715383</v>
      </c>
      <c r="CC255" s="104">
        <f t="shared" si="1348"/>
        <v>0.99572684737728823</v>
      </c>
      <c r="CD255" s="104">
        <f t="shared" si="1348"/>
        <v>1.5069480139545226</v>
      </c>
      <c r="CE255" s="104">
        <f t="shared" si="1348"/>
        <v>1.2585175860596618</v>
      </c>
      <c r="CF255" s="104">
        <f t="shared" si="1348"/>
        <v>0.98298833760273896</v>
      </c>
      <c r="CG255" s="104">
        <f t="shared" si="1348"/>
        <v>5.2652387300418315</v>
      </c>
      <c r="CH255" s="122">
        <f t="shared" si="1348"/>
        <v>6.8700760897678643</v>
      </c>
    </row>
    <row r="256" spans="4:107" x14ac:dyDescent="0.2">
      <c r="D256" s="189">
        <f t="shared" si="1341"/>
        <v>0.15</v>
      </c>
      <c r="E256" s="173">
        <f t="shared" si="1341"/>
        <v>0</v>
      </c>
      <c r="F256" s="173">
        <f t="shared" si="1341"/>
        <v>0.25862068965517243</v>
      </c>
      <c r="G256" s="159" t="str">
        <f t="shared" si="1341"/>
        <v>KR</v>
      </c>
      <c r="H256" s="104">
        <f t="shared" si="1342"/>
        <v>32.295770839307373</v>
      </c>
      <c r="I256" s="104">
        <f t="shared" si="1342"/>
        <v>29.765556813865732</v>
      </c>
      <c r="J256" s="104">
        <f t="shared" si="1342"/>
        <v>29.633563835424017</v>
      </c>
      <c r="K256" s="104">
        <f t="shared" si="1342"/>
        <v>43.969798249717314</v>
      </c>
      <c r="L256" s="104">
        <f t="shared" si="1342"/>
        <v>28.663628538701371</v>
      </c>
      <c r="M256" s="104">
        <f t="shared" si="1342"/>
        <v>28.938465818726101</v>
      </c>
      <c r="N256" s="104">
        <f t="shared" si="1342"/>
        <v>23.131586207803437</v>
      </c>
      <c r="O256" s="104">
        <f t="shared" si="1342"/>
        <v>20.271761682874455</v>
      </c>
      <c r="P256" s="104">
        <f t="shared" si="1342"/>
        <v>63.354695285727097</v>
      </c>
      <c r="Q256" s="104">
        <f t="shared" si="1342"/>
        <v>58.370179317166958</v>
      </c>
      <c r="R256" s="104">
        <f t="shared" si="1342"/>
        <v>58.139722376134578</v>
      </c>
      <c r="S256" s="104">
        <f t="shared" si="1342"/>
        <v>85.641304278122135</v>
      </c>
      <c r="T256" s="104">
        <f t="shared" si="1342"/>
        <v>56.214414572875974</v>
      </c>
      <c r="U256" s="104">
        <f t="shared" si="1342"/>
        <v>56.767643334418089</v>
      </c>
      <c r="V256" s="104">
        <f t="shared" si="1342"/>
        <v>42.708964503666515</v>
      </c>
      <c r="W256" s="122">
        <f t="shared" si="1342"/>
        <v>25.766385637719154</v>
      </c>
      <c r="Y256" s="189">
        <f t="shared" si="1343"/>
        <v>0.06</v>
      </c>
      <c r="Z256" s="173">
        <f t="shared" si="1343"/>
        <v>0</v>
      </c>
      <c r="AA256" s="173">
        <f t="shared" si="1343"/>
        <v>0.1714285714285714</v>
      </c>
      <c r="AB256" s="159" t="str">
        <f t="shared" si="1343"/>
        <v>KR</v>
      </c>
      <c r="AC256" s="104">
        <f t="shared" si="1344"/>
        <v>22.534329431846455</v>
      </c>
      <c r="AD256" s="104">
        <f t="shared" si="1344"/>
        <v>23.060477065201184</v>
      </c>
      <c r="AE256" s="104">
        <f t="shared" si="1344"/>
        <v>22.497592198718866</v>
      </c>
      <c r="AF256" s="104">
        <f t="shared" si="1344"/>
        <v>26.787765025234378</v>
      </c>
      <c r="AG256" s="104">
        <f t="shared" si="1344"/>
        <v>22.848420193843126</v>
      </c>
      <c r="AH256" s="104">
        <f t="shared" si="1344"/>
        <v>22.464755151300029</v>
      </c>
      <c r="AI256" s="104">
        <f t="shared" si="1344"/>
        <v>17.935858351855366</v>
      </c>
      <c r="AJ256" s="104">
        <f t="shared" si="1344"/>
        <v>34.735923896791</v>
      </c>
      <c r="AK256" s="104">
        <f t="shared" si="1344"/>
        <v>43.255701571334804</v>
      </c>
      <c r="AL256" s="104">
        <f t="shared" si="1344"/>
        <v>44.289062065490477</v>
      </c>
      <c r="AM256" s="104">
        <f t="shared" si="1344"/>
        <v>43.21418346540294</v>
      </c>
      <c r="AN256" s="104">
        <f t="shared" si="1344"/>
        <v>14.231257626471113</v>
      </c>
      <c r="AO256" s="104">
        <f t="shared" si="1344"/>
        <v>43.89545784001217</v>
      </c>
      <c r="AP256" s="104">
        <f t="shared" si="1344"/>
        <v>43.1437914039821</v>
      </c>
      <c r="AQ256" s="104">
        <f t="shared" si="1344"/>
        <v>27.756400470884515</v>
      </c>
      <c r="AR256" s="122">
        <f t="shared" si="1344"/>
        <v>40.10481240560302</v>
      </c>
      <c r="AT256" s="189">
        <f t="shared" si="1345"/>
        <v>0.04</v>
      </c>
      <c r="AU256" s="173">
        <f t="shared" si="1345"/>
        <v>0</v>
      </c>
      <c r="AV256" s="173">
        <f t="shared" si="1345"/>
        <v>0.1142857142857143</v>
      </c>
      <c r="AW256" s="159" t="str">
        <f t="shared" si="1345"/>
        <v>KR</v>
      </c>
      <c r="AX256" s="104">
        <f t="shared" si="1346"/>
        <v>7.341156003407062</v>
      </c>
      <c r="AY256" s="104">
        <f t="shared" si="1346"/>
        <v>7.2467966717437315</v>
      </c>
      <c r="AZ256" s="104">
        <f t="shared" si="1346"/>
        <v>7.0203342757517415</v>
      </c>
      <c r="BA256" s="104">
        <f t="shared" si="1346"/>
        <v>12.328046681814048</v>
      </c>
      <c r="BB256" s="104">
        <f t="shared" si="1346"/>
        <v>7.0392061420844074</v>
      </c>
      <c r="BC256" s="104">
        <f t="shared" si="1346"/>
        <v>6.9825905430864088</v>
      </c>
      <c r="BD256" s="104">
        <f t="shared" si="1346"/>
        <v>23.813657624850407</v>
      </c>
      <c r="BE256" s="104">
        <f t="shared" si="1346"/>
        <v>25.660315210780617</v>
      </c>
      <c r="BF256" s="104">
        <f t="shared" si="1346"/>
        <v>14.304874680160809</v>
      </c>
      <c r="BG256" s="104">
        <f t="shared" si="1346"/>
        <v>14.116156016834147</v>
      </c>
      <c r="BH256" s="104">
        <f t="shared" si="1346"/>
        <v>13.682103091182828</v>
      </c>
      <c r="BI256" s="104">
        <f t="shared" si="1346"/>
        <v>23.741201010375718</v>
      </c>
      <c r="BJ256" s="104">
        <f t="shared" si="1346"/>
        <v>13.719846823848163</v>
      </c>
      <c r="BK256" s="104">
        <f t="shared" si="1346"/>
        <v>13.587743759519498</v>
      </c>
      <c r="BL256" s="104">
        <f t="shared" si="1346"/>
        <v>45.79632321679577</v>
      </c>
      <c r="BM256" s="122">
        <f t="shared" si="1346"/>
        <v>38.87329215218535</v>
      </c>
      <c r="BO256" s="189">
        <f t="shared" si="1347"/>
        <v>0.28000000000000003</v>
      </c>
      <c r="BP256" s="173">
        <f t="shared" si="1347"/>
        <v>0</v>
      </c>
      <c r="BQ256" s="173">
        <f t="shared" si="1347"/>
        <v>0.49122807017543857</v>
      </c>
      <c r="BR256" s="159" t="str">
        <f t="shared" si="1347"/>
        <v>KR</v>
      </c>
      <c r="BS256" s="104">
        <f t="shared" si="1348"/>
        <v>0.58278682218564104</v>
      </c>
      <c r="BT256" s="104">
        <f t="shared" si="1348"/>
        <v>0.7019154784105951</v>
      </c>
      <c r="BU256" s="104">
        <f t="shared" si="1348"/>
        <v>0.5233404432377432</v>
      </c>
      <c r="BV256" s="104">
        <f t="shared" si="1348"/>
        <v>0.90416880837271341</v>
      </c>
      <c r="BW256" s="104">
        <f t="shared" si="1348"/>
        <v>0.66169481328910085</v>
      </c>
      <c r="BX256" s="104">
        <f t="shared" si="1348"/>
        <v>0.5169711883504684</v>
      </c>
      <c r="BY256" s="104">
        <f t="shared" si="1348"/>
        <v>3.74758549571935</v>
      </c>
      <c r="BZ256" s="104">
        <f t="shared" si="1348"/>
        <v>5.2375980636539374</v>
      </c>
      <c r="CA256" s="104">
        <f t="shared" si="1348"/>
        <v>1.108250350385809</v>
      </c>
      <c r="CB256" s="104">
        <f t="shared" si="1348"/>
        <v>1.3350665938715383</v>
      </c>
      <c r="CC256" s="104">
        <f t="shared" si="1348"/>
        <v>0.99572684737728823</v>
      </c>
      <c r="CD256" s="104">
        <f t="shared" si="1348"/>
        <v>1.5069480139545226</v>
      </c>
      <c r="CE256" s="104">
        <f t="shared" si="1348"/>
        <v>1.2585175860596618</v>
      </c>
      <c r="CF256" s="104">
        <f t="shared" si="1348"/>
        <v>0.98298833760273896</v>
      </c>
      <c r="CG256" s="104">
        <f t="shared" si="1348"/>
        <v>5.2652387300418315</v>
      </c>
      <c r="CH256" s="122">
        <f t="shared" si="1348"/>
        <v>6.8700760897678643</v>
      </c>
    </row>
    <row r="257" spans="3:171" x14ac:dyDescent="0.2">
      <c r="D257" s="190">
        <f t="shared" si="1341"/>
        <v>0.1</v>
      </c>
      <c r="E257" s="183">
        <f t="shared" si="1341"/>
        <v>0</v>
      </c>
      <c r="F257" s="183">
        <f t="shared" si="1341"/>
        <v>0.17241379310344829</v>
      </c>
      <c r="G257" s="181" t="str">
        <f t="shared" si="1341"/>
        <v>RER</v>
      </c>
      <c r="H257" s="128">
        <f t="shared" si="1342"/>
        <v>32.295770839307373</v>
      </c>
      <c r="I257" s="128">
        <f t="shared" si="1342"/>
        <v>29.765556813865732</v>
      </c>
      <c r="J257" s="128">
        <f t="shared" si="1342"/>
        <v>29.633563835424017</v>
      </c>
      <c r="K257" s="128">
        <f t="shared" si="1342"/>
        <v>43.969798249717314</v>
      </c>
      <c r="L257" s="128">
        <f t="shared" si="1342"/>
        <v>28.663628538701371</v>
      </c>
      <c r="M257" s="128">
        <f t="shared" si="1342"/>
        <v>28.938465818726101</v>
      </c>
      <c r="N257" s="128">
        <f t="shared" si="1342"/>
        <v>23.131586207803437</v>
      </c>
      <c r="O257" s="128">
        <f t="shared" si="1342"/>
        <v>20.271761682874455</v>
      </c>
      <c r="P257" s="128">
        <f t="shared" si="1342"/>
        <v>63.354695285727097</v>
      </c>
      <c r="Q257" s="128">
        <f t="shared" si="1342"/>
        <v>58.370179317166958</v>
      </c>
      <c r="R257" s="128">
        <f t="shared" si="1342"/>
        <v>58.139722376134578</v>
      </c>
      <c r="S257" s="128">
        <f t="shared" si="1342"/>
        <v>85.641304278122135</v>
      </c>
      <c r="T257" s="128">
        <f t="shared" si="1342"/>
        <v>56.214414572875974</v>
      </c>
      <c r="U257" s="128">
        <f t="shared" si="1342"/>
        <v>56.767643334418089</v>
      </c>
      <c r="V257" s="128">
        <f t="shared" si="1342"/>
        <v>42.708964503666515</v>
      </c>
      <c r="W257" s="129">
        <f t="shared" si="1342"/>
        <v>25.766385637719154</v>
      </c>
      <c r="Y257" s="190">
        <f t="shared" si="1343"/>
        <v>0</v>
      </c>
      <c r="Z257" s="183">
        <f t="shared" si="1343"/>
        <v>0</v>
      </c>
      <c r="AA257" s="183">
        <f t="shared" si="1343"/>
        <v>0</v>
      </c>
      <c r="AB257" s="181" t="str">
        <f t="shared" si="1343"/>
        <v>RER</v>
      </c>
      <c r="AC257" s="128">
        <f t="shared" si="1344"/>
        <v>22.534329431846455</v>
      </c>
      <c r="AD257" s="128">
        <f t="shared" si="1344"/>
        <v>23.060477065201184</v>
      </c>
      <c r="AE257" s="128">
        <f t="shared" si="1344"/>
        <v>22.497592198718866</v>
      </c>
      <c r="AF257" s="128">
        <f t="shared" si="1344"/>
        <v>26.787765025234378</v>
      </c>
      <c r="AG257" s="128">
        <f t="shared" si="1344"/>
        <v>22.848420193843126</v>
      </c>
      <c r="AH257" s="128">
        <f t="shared" si="1344"/>
        <v>22.464755151300029</v>
      </c>
      <c r="AI257" s="128">
        <f t="shared" si="1344"/>
        <v>17.935858351855366</v>
      </c>
      <c r="AJ257" s="128">
        <f t="shared" si="1344"/>
        <v>34.735923896791</v>
      </c>
      <c r="AK257" s="128">
        <f t="shared" si="1344"/>
        <v>43.255701571334804</v>
      </c>
      <c r="AL257" s="128">
        <f t="shared" si="1344"/>
        <v>44.289062065490477</v>
      </c>
      <c r="AM257" s="128">
        <f t="shared" si="1344"/>
        <v>43.21418346540294</v>
      </c>
      <c r="AN257" s="128">
        <f t="shared" si="1344"/>
        <v>14.231257626471113</v>
      </c>
      <c r="AO257" s="128">
        <f t="shared" si="1344"/>
        <v>43.89545784001217</v>
      </c>
      <c r="AP257" s="128">
        <f t="shared" si="1344"/>
        <v>43.1437914039821</v>
      </c>
      <c r="AQ257" s="128">
        <f t="shared" si="1344"/>
        <v>27.756400470884515</v>
      </c>
      <c r="AR257" s="129">
        <f t="shared" si="1344"/>
        <v>40.10481240560302</v>
      </c>
      <c r="AT257" s="190">
        <f t="shared" si="1345"/>
        <v>0.17</v>
      </c>
      <c r="AU257" s="183">
        <f t="shared" si="1345"/>
        <v>0</v>
      </c>
      <c r="AV257" s="183">
        <f t="shared" si="1345"/>
        <v>0.48571428571428577</v>
      </c>
      <c r="AW257" s="181" t="str">
        <f t="shared" si="1345"/>
        <v>RER</v>
      </c>
      <c r="AX257" s="128">
        <f t="shared" si="1346"/>
        <v>7.341156003407062</v>
      </c>
      <c r="AY257" s="128">
        <f t="shared" si="1346"/>
        <v>7.2467966717437315</v>
      </c>
      <c r="AZ257" s="128">
        <f t="shared" si="1346"/>
        <v>7.0203342757517415</v>
      </c>
      <c r="BA257" s="128">
        <f t="shared" si="1346"/>
        <v>12.328046681814048</v>
      </c>
      <c r="BB257" s="128">
        <f t="shared" si="1346"/>
        <v>7.0392061420844074</v>
      </c>
      <c r="BC257" s="128">
        <f t="shared" si="1346"/>
        <v>6.9825905430864088</v>
      </c>
      <c r="BD257" s="128">
        <f t="shared" si="1346"/>
        <v>23.813657624850407</v>
      </c>
      <c r="BE257" s="128">
        <f t="shared" si="1346"/>
        <v>25.660315210780617</v>
      </c>
      <c r="BF257" s="128">
        <f t="shared" si="1346"/>
        <v>14.304874680160809</v>
      </c>
      <c r="BG257" s="128">
        <f t="shared" si="1346"/>
        <v>14.116156016834147</v>
      </c>
      <c r="BH257" s="128">
        <f t="shared" si="1346"/>
        <v>13.682103091182828</v>
      </c>
      <c r="BI257" s="128">
        <f t="shared" si="1346"/>
        <v>23.741201010375718</v>
      </c>
      <c r="BJ257" s="128">
        <f t="shared" si="1346"/>
        <v>13.719846823848163</v>
      </c>
      <c r="BK257" s="128">
        <f t="shared" si="1346"/>
        <v>13.587743759519498</v>
      </c>
      <c r="BL257" s="128">
        <f t="shared" si="1346"/>
        <v>45.79632321679577</v>
      </c>
      <c r="BM257" s="129">
        <f t="shared" si="1346"/>
        <v>38.87329215218535</v>
      </c>
      <c r="BO257" s="190">
        <f t="shared" si="1347"/>
        <v>0.02</v>
      </c>
      <c r="BP257" s="183">
        <f t="shared" si="1347"/>
        <v>0</v>
      </c>
      <c r="BQ257" s="183">
        <f t="shared" si="1347"/>
        <v>3.5087719298245612E-2</v>
      </c>
      <c r="BR257" s="181" t="str">
        <f t="shared" si="1347"/>
        <v>RER</v>
      </c>
      <c r="BS257" s="128">
        <f t="shared" si="1348"/>
        <v>0.58278682218564104</v>
      </c>
      <c r="BT257" s="128">
        <f t="shared" si="1348"/>
        <v>0.7019154784105951</v>
      </c>
      <c r="BU257" s="128">
        <f t="shared" si="1348"/>
        <v>0.5233404432377432</v>
      </c>
      <c r="BV257" s="128">
        <f t="shared" si="1348"/>
        <v>0.90416880837271341</v>
      </c>
      <c r="BW257" s="128">
        <f t="shared" si="1348"/>
        <v>0.66169481328910085</v>
      </c>
      <c r="BX257" s="128">
        <f t="shared" si="1348"/>
        <v>0.5169711883504684</v>
      </c>
      <c r="BY257" s="128">
        <f t="shared" si="1348"/>
        <v>3.74758549571935</v>
      </c>
      <c r="BZ257" s="128">
        <f t="shared" si="1348"/>
        <v>5.2375980636539374</v>
      </c>
      <c r="CA257" s="128">
        <f t="shared" si="1348"/>
        <v>1.108250350385809</v>
      </c>
      <c r="CB257" s="128">
        <f t="shared" si="1348"/>
        <v>1.3350665938715383</v>
      </c>
      <c r="CC257" s="128">
        <f t="shared" si="1348"/>
        <v>0.99572684737728823</v>
      </c>
      <c r="CD257" s="128">
        <f t="shared" si="1348"/>
        <v>1.5069480139545226</v>
      </c>
      <c r="CE257" s="128">
        <f t="shared" si="1348"/>
        <v>1.2585175860596618</v>
      </c>
      <c r="CF257" s="128">
        <f t="shared" si="1348"/>
        <v>0.98298833760273896</v>
      </c>
      <c r="CG257" s="128">
        <f t="shared" si="1348"/>
        <v>5.2652387300418315</v>
      </c>
      <c r="CH257" s="129">
        <f t="shared" si="1348"/>
        <v>6.8700760897678643</v>
      </c>
    </row>
    <row r="260" spans="3:171" x14ac:dyDescent="0.2">
      <c r="X260" s="204"/>
      <c r="Y260" s="209"/>
      <c r="Z260" s="209"/>
      <c r="AA260" s="209"/>
      <c r="AB260" s="209"/>
      <c r="AC260" s="209"/>
      <c r="AD260" s="209"/>
      <c r="AE260" s="209"/>
      <c r="AF260" s="209"/>
      <c r="AG260" s="209"/>
      <c r="AH260" s="209"/>
      <c r="AI260" s="209"/>
      <c r="AJ260" s="193" t="s">
        <v>344</v>
      </c>
      <c r="AK260" s="193"/>
      <c r="AL260" s="161" t="s">
        <v>345</v>
      </c>
      <c r="AM260" s="161"/>
      <c r="AN260" s="161"/>
      <c r="AO260" s="161"/>
      <c r="AP260" s="161"/>
      <c r="AQ260" s="162"/>
      <c r="AR260" s="194" t="s">
        <v>346</v>
      </c>
      <c r="AS260" s="193"/>
      <c r="AT260" s="193"/>
      <c r="AU260" s="193"/>
      <c r="AV260" s="193"/>
      <c r="AW260" s="193"/>
      <c r="AX260" s="193"/>
      <c r="AY260" s="193"/>
      <c r="AZ260" s="193"/>
      <c r="BA260" s="193"/>
      <c r="BB260" s="193"/>
      <c r="BC260" s="193"/>
      <c r="BD260" s="193"/>
      <c r="BE260" s="193"/>
      <c r="BF260" s="193"/>
      <c r="BG260" s="195"/>
      <c r="BH260" s="194" t="s">
        <v>347</v>
      </c>
      <c r="BI260" s="193"/>
      <c r="BJ260" s="193"/>
      <c r="BK260" s="193"/>
      <c r="BL260" s="193"/>
      <c r="BM260" s="193"/>
      <c r="BN260" s="193"/>
      <c r="BO260" s="193"/>
      <c r="BP260" s="193"/>
      <c r="BQ260" s="193"/>
      <c r="BR260" s="193"/>
      <c r="BS260" s="193"/>
      <c r="BT260" s="193"/>
      <c r="BU260" s="193"/>
      <c r="BV260" s="193"/>
      <c r="BW260" s="195"/>
      <c r="BX260" s="194" t="s">
        <v>348</v>
      </c>
      <c r="BY260" s="193"/>
      <c r="BZ260" s="193"/>
      <c r="CA260" s="193"/>
      <c r="CB260" s="193"/>
      <c r="CC260" s="193"/>
      <c r="CD260" s="193"/>
      <c r="CE260" s="193"/>
      <c r="CF260" s="193"/>
      <c r="CG260" s="193"/>
      <c r="CH260" s="193"/>
      <c r="CI260" s="193"/>
      <c r="CJ260" s="193"/>
      <c r="CK260" s="193"/>
      <c r="CL260" s="193"/>
      <c r="CM260" s="195"/>
      <c r="CN260" s="194" t="s">
        <v>349</v>
      </c>
      <c r="CO260" s="193"/>
      <c r="CP260" s="193"/>
      <c r="CQ260" s="193"/>
      <c r="CR260" s="193"/>
      <c r="CS260" s="193"/>
      <c r="CT260" s="193"/>
      <c r="CU260" s="193"/>
      <c r="CV260" s="193"/>
      <c r="CW260" s="193"/>
      <c r="CX260" s="193"/>
      <c r="CY260" s="193"/>
      <c r="CZ260" s="193"/>
      <c r="DA260" s="193"/>
      <c r="DB260" s="193"/>
      <c r="DC260" s="195"/>
      <c r="DD260" s="194" t="s">
        <v>350</v>
      </c>
      <c r="DE260" s="193"/>
      <c r="DF260" s="193"/>
      <c r="DG260" s="193"/>
      <c r="DH260" s="193"/>
      <c r="DI260" s="193"/>
      <c r="DJ260" s="193"/>
      <c r="DK260" s="193"/>
      <c r="DL260" s="193"/>
      <c r="DM260" s="193"/>
      <c r="DN260" s="193"/>
      <c r="DO260" s="193"/>
      <c r="DP260" s="193"/>
      <c r="DQ260" s="193"/>
      <c r="DR260" s="193"/>
      <c r="DS260" s="195"/>
      <c r="DT260" s="194" t="s">
        <v>351</v>
      </c>
      <c r="DU260" s="193"/>
      <c r="DV260" s="193"/>
      <c r="DW260" s="193"/>
      <c r="DX260" s="193"/>
      <c r="DY260" s="193"/>
      <c r="DZ260" s="193"/>
      <c r="EA260" s="193"/>
      <c r="EB260" s="193"/>
      <c r="EC260" s="193"/>
      <c r="ED260" s="193"/>
      <c r="EE260" s="193"/>
      <c r="EF260" s="193"/>
      <c r="EG260" s="193"/>
      <c r="EH260" s="193"/>
      <c r="EI260" s="195"/>
      <c r="EJ260" s="194" t="s">
        <v>352</v>
      </c>
      <c r="EK260" s="193"/>
      <c r="EL260" s="193"/>
      <c r="EM260" s="193"/>
      <c r="EN260" s="193"/>
      <c r="EO260" s="193"/>
      <c r="EP260" s="193"/>
      <c r="EQ260" s="193"/>
      <c r="ER260" s="193"/>
      <c r="ES260" s="193"/>
      <c r="ET260" s="193"/>
      <c r="EU260" s="193"/>
      <c r="EV260" s="193"/>
      <c r="EW260" s="193"/>
      <c r="EX260" s="193"/>
      <c r="EY260" s="195"/>
      <c r="EZ260" s="194" t="s">
        <v>353</v>
      </c>
      <c r="FA260" s="193"/>
      <c r="FB260" s="193"/>
      <c r="FC260" s="193"/>
      <c r="FD260" s="193"/>
      <c r="FE260" s="193"/>
      <c r="FF260" s="193"/>
      <c r="FG260" s="193"/>
      <c r="FH260" s="193"/>
      <c r="FI260" s="193"/>
      <c r="FJ260" s="193"/>
      <c r="FK260" s="193"/>
      <c r="FL260" s="193"/>
      <c r="FM260" s="193"/>
      <c r="FN260" s="193"/>
      <c r="FO260" s="195"/>
    </row>
    <row r="261" spans="3:171" x14ac:dyDescent="0.2">
      <c r="X261" s="120"/>
      <c r="AJ261" s="196"/>
      <c r="AK261" s="196"/>
      <c r="AL261" s="170" t="str">
        <f>D262</f>
        <v>BAU</v>
      </c>
      <c r="AM261" s="170"/>
      <c r="AN261" s="170" t="str">
        <f>E262</f>
        <v>Reshoring</v>
      </c>
      <c r="AO261" s="170"/>
      <c r="AP261" s="170" t="str">
        <f>F262</f>
        <v>Ally-shoring</v>
      </c>
      <c r="AQ261" s="171"/>
      <c r="AR261" s="165"/>
      <c r="AS261" s="196"/>
      <c r="AT261" s="196"/>
      <c r="AU261" s="196"/>
      <c r="AV261" s="196"/>
      <c r="AW261" s="196"/>
      <c r="AX261" s="196"/>
      <c r="AY261" s="196"/>
      <c r="AZ261" s="196"/>
      <c r="BA261" s="196"/>
      <c r="BB261" s="196"/>
      <c r="BC261" s="196"/>
      <c r="BD261" s="196"/>
      <c r="BE261" s="196"/>
      <c r="BF261" s="196"/>
      <c r="BG261" s="197"/>
      <c r="BH261" s="165"/>
      <c r="BI261" s="196"/>
      <c r="BJ261" s="196"/>
      <c r="BK261" s="196"/>
      <c r="BL261" s="196"/>
      <c r="BM261" s="196"/>
      <c r="BN261" s="196"/>
      <c r="BO261" s="196"/>
      <c r="BP261" s="196"/>
      <c r="BQ261" s="196"/>
      <c r="BR261" s="196"/>
      <c r="BS261" s="196"/>
      <c r="BT261" s="196"/>
      <c r="BU261" s="196"/>
      <c r="BV261" s="196"/>
      <c r="BW261" s="197"/>
      <c r="BX261" s="165"/>
      <c r="BY261" s="196"/>
      <c r="BZ261" s="196"/>
      <c r="CA261" s="196"/>
      <c r="CB261" s="196"/>
      <c r="CC261" s="196"/>
      <c r="CD261" s="196"/>
      <c r="CE261" s="196"/>
      <c r="CF261" s="196"/>
      <c r="CG261" s="196"/>
      <c r="CH261" s="196"/>
      <c r="CI261" s="196"/>
      <c r="CJ261" s="196"/>
      <c r="CK261" s="196"/>
      <c r="CL261" s="196"/>
      <c r="CM261" s="197"/>
      <c r="CN261" s="165"/>
      <c r="CO261" s="196"/>
      <c r="CP261" s="196"/>
      <c r="CQ261" s="196"/>
      <c r="CR261" s="196"/>
      <c r="CS261" s="196"/>
      <c r="CT261" s="196"/>
      <c r="CU261" s="196"/>
      <c r="CV261" s="196"/>
      <c r="CW261" s="196"/>
      <c r="CX261" s="196"/>
      <c r="CY261" s="196"/>
      <c r="CZ261" s="196"/>
      <c r="DA261" s="196"/>
      <c r="DB261" s="196"/>
      <c r="DC261" s="197"/>
      <c r="DD261" s="165"/>
      <c r="DE261" s="196"/>
      <c r="DF261" s="196"/>
      <c r="DG261" s="196"/>
      <c r="DH261" s="196"/>
      <c r="DI261" s="196"/>
      <c r="DJ261" s="196"/>
      <c r="DK261" s="196"/>
      <c r="DL261" s="196"/>
      <c r="DM261" s="196"/>
      <c r="DN261" s="196"/>
      <c r="DO261" s="196"/>
      <c r="DP261" s="196"/>
      <c r="DQ261" s="196"/>
      <c r="DR261" s="196"/>
      <c r="DS261" s="197"/>
      <c r="DT261" s="165"/>
      <c r="DU261" s="196"/>
      <c r="DV261" s="196"/>
      <c r="DW261" s="196"/>
      <c r="DX261" s="196"/>
      <c r="DY261" s="196"/>
      <c r="DZ261" s="196"/>
      <c r="EA261" s="196"/>
      <c r="EB261" s="196"/>
      <c r="EC261" s="196"/>
      <c r="ED261" s="196"/>
      <c r="EE261" s="196"/>
      <c r="EF261" s="196"/>
      <c r="EG261" s="196"/>
      <c r="EH261" s="196"/>
      <c r="EI261" s="197"/>
      <c r="EJ261" s="165"/>
      <c r="EK261" s="196"/>
      <c r="EL261" s="196"/>
      <c r="EM261" s="196"/>
      <c r="EN261" s="196"/>
      <c r="EO261" s="196"/>
      <c r="EP261" s="196"/>
      <c r="EQ261" s="196"/>
      <c r="ER261" s="196"/>
      <c r="ES261" s="196"/>
      <c r="ET261" s="196"/>
      <c r="EU261" s="196"/>
      <c r="EV261" s="196"/>
      <c r="EW261" s="196"/>
      <c r="EX261" s="196"/>
      <c r="EY261" s="197"/>
      <c r="EZ261" s="165"/>
      <c r="FA261" s="196"/>
      <c r="FB261" s="196"/>
      <c r="FC261" s="196"/>
      <c r="FD261" s="196"/>
      <c r="FE261" s="196"/>
      <c r="FF261" s="196"/>
      <c r="FG261" s="196"/>
      <c r="FH261" s="196"/>
      <c r="FI261" s="196"/>
      <c r="FJ261" s="196"/>
      <c r="FK261" s="196"/>
      <c r="FL261" s="196"/>
      <c r="FM261" s="196"/>
      <c r="FN261" s="196"/>
      <c r="FO261" s="197"/>
    </row>
    <row r="262" spans="3:171" x14ac:dyDescent="0.2">
      <c r="C262" s="156" t="s">
        <v>354</v>
      </c>
      <c r="D262" s="157" t="str">
        <f>D252</f>
        <v>BAU</v>
      </c>
      <c r="E262" s="157" t="str">
        <f t="shared" ref="E262:F262" si="1349">E252</f>
        <v>Reshoring</v>
      </c>
      <c r="F262" s="158" t="str">
        <f t="shared" si="1349"/>
        <v>Ally-shoring</v>
      </c>
      <c r="H262" s="156" t="s">
        <v>355</v>
      </c>
      <c r="I262" s="157" t="s">
        <v>356</v>
      </c>
      <c r="J262" s="157" t="s">
        <v>357</v>
      </c>
      <c r="K262" s="157" t="s">
        <v>358</v>
      </c>
      <c r="L262" s="157" t="s">
        <v>359</v>
      </c>
      <c r="M262" s="157" t="s">
        <v>360</v>
      </c>
      <c r="N262" s="157" t="s">
        <v>361</v>
      </c>
      <c r="O262" s="157" t="s">
        <v>362</v>
      </c>
      <c r="P262" s="157" t="s">
        <v>363</v>
      </c>
      <c r="Q262" s="157" t="s">
        <v>364</v>
      </c>
      <c r="R262" s="157" t="s">
        <v>365</v>
      </c>
      <c r="S262" s="157" t="s">
        <v>366</v>
      </c>
      <c r="T262" s="158" t="s">
        <v>367</v>
      </c>
      <c r="X262" s="120"/>
      <c r="Y262" s="159" t="str">
        <f>[1]Transport!W276</f>
        <v>Mining</v>
      </c>
      <c r="Z262" s="159" t="s">
        <v>368</v>
      </c>
      <c r="AA262" s="159" t="s">
        <v>369</v>
      </c>
      <c r="AB262" s="159" t="str">
        <f>[1]Transport!X276</f>
        <v>Refining</v>
      </c>
      <c r="AC262" s="159" t="s">
        <v>370</v>
      </c>
      <c r="AD262" s="159" t="s">
        <v>356</v>
      </c>
      <c r="AE262" s="159" t="s">
        <v>357</v>
      </c>
      <c r="AF262" s="159" t="str">
        <f>M262</f>
        <v>Lat1</v>
      </c>
      <c r="AG262" s="159" t="str">
        <f>N262</f>
        <v>Lon1</v>
      </c>
      <c r="AH262" s="159" t="str">
        <f>O262</f>
        <v>Lat2</v>
      </c>
      <c r="AI262" s="159" t="str">
        <f>P262</f>
        <v>Lon2</v>
      </c>
      <c r="AJ262" s="159" t="s">
        <v>366</v>
      </c>
      <c r="AK262" s="159" t="s">
        <v>367</v>
      </c>
      <c r="AL262" s="159" t="str">
        <f>AJ262</f>
        <v>Dist (sea)</v>
      </c>
      <c r="AM262" s="159" t="str">
        <f>AK262</f>
        <v>Dist (road, 50 mile if no calculation)</v>
      </c>
      <c r="AN262" s="159" t="str">
        <f t="shared" ref="AN262:AQ262" si="1350">AL262</f>
        <v>Dist (sea)</v>
      </c>
      <c r="AO262" s="159" t="str">
        <f t="shared" si="1350"/>
        <v>Dist (road, 50 mile if no calculation)</v>
      </c>
      <c r="AP262" s="159" t="str">
        <f t="shared" si="1350"/>
        <v>Dist (sea)</v>
      </c>
      <c r="AQ262" s="164" t="str">
        <f t="shared" si="1350"/>
        <v>Dist (road, 50 mile if no calculation)</v>
      </c>
      <c r="AR262" s="163" t="str">
        <f>AC252</f>
        <v>NMC622</v>
      </c>
      <c r="AS262" s="159" t="str">
        <f t="shared" ref="AS262:BF262" si="1351">AD252</f>
        <v>NMC811</v>
      </c>
      <c r="AT262" s="159" t="str">
        <f t="shared" si="1351"/>
        <v>NCA (I)</v>
      </c>
      <c r="AU262" s="159" t="str">
        <f t="shared" si="1351"/>
        <v>LFP(II)</v>
      </c>
      <c r="AV262" s="159" t="str">
        <f t="shared" si="1351"/>
        <v>NMC955</v>
      </c>
      <c r="AW262" s="159" t="str">
        <f t="shared" si="1351"/>
        <v>NCA955</v>
      </c>
      <c r="AX262" s="159" t="str">
        <f t="shared" si="1351"/>
        <v>Li-S</v>
      </c>
      <c r="AY262" s="159" t="str">
        <f t="shared" si="1351"/>
        <v>Li-air</v>
      </c>
      <c r="AZ262" s="159" t="str">
        <f t="shared" si="1351"/>
        <v>NMC622</v>
      </c>
      <c r="BA262" s="159" t="str">
        <f t="shared" si="1351"/>
        <v>NMC811</v>
      </c>
      <c r="BB262" s="159" t="str">
        <f t="shared" si="1351"/>
        <v>NCA (I)</v>
      </c>
      <c r="BC262" s="159" t="str">
        <f t="shared" si="1351"/>
        <v>LFP(II)</v>
      </c>
      <c r="BD262" s="159" t="str">
        <f t="shared" si="1351"/>
        <v>NMC955</v>
      </c>
      <c r="BE262" s="159" t="str">
        <f t="shared" si="1351"/>
        <v>NCA955</v>
      </c>
      <c r="BF262" s="159" t="str">
        <f t="shared" si="1351"/>
        <v>Li-S</v>
      </c>
      <c r="BG262" s="164" t="str">
        <f>AR252</f>
        <v>Li-air</v>
      </c>
      <c r="BH262" s="163" t="str">
        <f>AR262</f>
        <v>NMC622</v>
      </c>
      <c r="BI262" s="159" t="str">
        <f t="shared" ref="BI262:BW262" si="1352">AS262</f>
        <v>NMC811</v>
      </c>
      <c r="BJ262" s="159" t="str">
        <f t="shared" si="1352"/>
        <v>NCA (I)</v>
      </c>
      <c r="BK262" s="159" t="str">
        <f t="shared" si="1352"/>
        <v>LFP(II)</v>
      </c>
      <c r="BL262" s="159" t="str">
        <f t="shared" si="1352"/>
        <v>NMC955</v>
      </c>
      <c r="BM262" s="159" t="str">
        <f t="shared" si="1352"/>
        <v>NCA955</v>
      </c>
      <c r="BN262" s="159" t="str">
        <f t="shared" si="1352"/>
        <v>Li-S</v>
      </c>
      <c r="BO262" s="159" t="str">
        <f t="shared" si="1352"/>
        <v>Li-air</v>
      </c>
      <c r="BP262" s="159" t="str">
        <f t="shared" si="1352"/>
        <v>NMC622</v>
      </c>
      <c r="BQ262" s="159" t="str">
        <f t="shared" si="1352"/>
        <v>NMC811</v>
      </c>
      <c r="BR262" s="159" t="str">
        <f t="shared" si="1352"/>
        <v>NCA (I)</v>
      </c>
      <c r="BS262" s="159" t="str">
        <f t="shared" si="1352"/>
        <v>LFP(II)</v>
      </c>
      <c r="BT262" s="159" t="str">
        <f t="shared" si="1352"/>
        <v>NMC955</v>
      </c>
      <c r="BU262" s="159" t="str">
        <f t="shared" si="1352"/>
        <v>NCA955</v>
      </c>
      <c r="BV262" s="159" t="str">
        <f t="shared" si="1352"/>
        <v>Li-S</v>
      </c>
      <c r="BW262" s="164" t="str">
        <f t="shared" si="1352"/>
        <v>Li-air</v>
      </c>
      <c r="BX262" s="163" t="str">
        <f>BH262</f>
        <v>NMC622</v>
      </c>
      <c r="BY262" s="159" t="str">
        <f t="shared" ref="BY262:CM262" si="1353">BI262</f>
        <v>NMC811</v>
      </c>
      <c r="BZ262" s="159" t="str">
        <f t="shared" si="1353"/>
        <v>NCA (I)</v>
      </c>
      <c r="CA262" s="159" t="str">
        <f t="shared" si="1353"/>
        <v>LFP(II)</v>
      </c>
      <c r="CB262" s="159" t="str">
        <f t="shared" si="1353"/>
        <v>NMC955</v>
      </c>
      <c r="CC262" s="159" t="str">
        <f t="shared" si="1353"/>
        <v>NCA955</v>
      </c>
      <c r="CD262" s="159" t="str">
        <f t="shared" si="1353"/>
        <v>Li-S</v>
      </c>
      <c r="CE262" s="159" t="str">
        <f t="shared" si="1353"/>
        <v>Li-air</v>
      </c>
      <c r="CF262" s="159" t="str">
        <f t="shared" si="1353"/>
        <v>NMC622</v>
      </c>
      <c r="CG262" s="159" t="str">
        <f t="shared" si="1353"/>
        <v>NMC811</v>
      </c>
      <c r="CH262" s="159" t="str">
        <f t="shared" si="1353"/>
        <v>NCA (I)</v>
      </c>
      <c r="CI262" s="159" t="str">
        <f t="shared" si="1353"/>
        <v>LFP(II)</v>
      </c>
      <c r="CJ262" s="159" t="str">
        <f t="shared" si="1353"/>
        <v>NMC955</v>
      </c>
      <c r="CK262" s="159" t="str">
        <f t="shared" si="1353"/>
        <v>NCA955</v>
      </c>
      <c r="CL262" s="159" t="str">
        <f t="shared" si="1353"/>
        <v>Li-S</v>
      </c>
      <c r="CM262" s="164" t="str">
        <f t="shared" si="1353"/>
        <v>Li-air</v>
      </c>
      <c r="CN262" s="163" t="str">
        <f>BX262</f>
        <v>NMC622</v>
      </c>
      <c r="CO262" s="159" t="str">
        <f t="shared" ref="CO262:DC262" si="1354">BY262</f>
        <v>NMC811</v>
      </c>
      <c r="CP262" s="159" t="str">
        <f t="shared" si="1354"/>
        <v>NCA (I)</v>
      </c>
      <c r="CQ262" s="159" t="str">
        <f t="shared" si="1354"/>
        <v>LFP(II)</v>
      </c>
      <c r="CR262" s="159" t="str">
        <f t="shared" si="1354"/>
        <v>NMC955</v>
      </c>
      <c r="CS262" s="159" t="str">
        <f t="shared" si="1354"/>
        <v>NCA955</v>
      </c>
      <c r="CT262" s="159" t="str">
        <f t="shared" si="1354"/>
        <v>Li-S</v>
      </c>
      <c r="CU262" s="159" t="str">
        <f t="shared" si="1354"/>
        <v>Li-air</v>
      </c>
      <c r="CV262" s="159" t="str">
        <f t="shared" si="1354"/>
        <v>NMC622</v>
      </c>
      <c r="CW262" s="159" t="str">
        <f t="shared" si="1354"/>
        <v>NMC811</v>
      </c>
      <c r="CX262" s="159" t="str">
        <f t="shared" si="1354"/>
        <v>NCA (I)</v>
      </c>
      <c r="CY262" s="159" t="str">
        <f t="shared" si="1354"/>
        <v>LFP(II)</v>
      </c>
      <c r="CZ262" s="159" t="str">
        <f t="shared" si="1354"/>
        <v>NMC955</v>
      </c>
      <c r="DA262" s="159" t="str">
        <f t="shared" si="1354"/>
        <v>NCA955</v>
      </c>
      <c r="DB262" s="159" t="str">
        <f t="shared" si="1354"/>
        <v>Li-S</v>
      </c>
      <c r="DC262" s="164" t="str">
        <f t="shared" si="1354"/>
        <v>Li-air</v>
      </c>
      <c r="DD262" s="163" t="str">
        <f>CN262</f>
        <v>NMC622</v>
      </c>
      <c r="DE262" s="159" t="str">
        <f t="shared" ref="DE262:DS262" si="1355">CO262</f>
        <v>NMC811</v>
      </c>
      <c r="DF262" s="159" t="str">
        <f t="shared" si="1355"/>
        <v>NCA (I)</v>
      </c>
      <c r="DG262" s="159" t="str">
        <f t="shared" si="1355"/>
        <v>LFP(II)</v>
      </c>
      <c r="DH262" s="159" t="str">
        <f t="shared" si="1355"/>
        <v>NMC955</v>
      </c>
      <c r="DI262" s="159" t="str">
        <f t="shared" si="1355"/>
        <v>NCA955</v>
      </c>
      <c r="DJ262" s="159" t="str">
        <f t="shared" si="1355"/>
        <v>Li-S</v>
      </c>
      <c r="DK262" s="159" t="str">
        <f t="shared" si="1355"/>
        <v>Li-air</v>
      </c>
      <c r="DL262" s="159" t="str">
        <f t="shared" si="1355"/>
        <v>NMC622</v>
      </c>
      <c r="DM262" s="159" t="str">
        <f t="shared" si="1355"/>
        <v>NMC811</v>
      </c>
      <c r="DN262" s="159" t="str">
        <f t="shared" si="1355"/>
        <v>NCA (I)</v>
      </c>
      <c r="DO262" s="159" t="str">
        <f t="shared" si="1355"/>
        <v>LFP(II)</v>
      </c>
      <c r="DP262" s="159" t="str">
        <f t="shared" si="1355"/>
        <v>NMC955</v>
      </c>
      <c r="DQ262" s="159" t="str">
        <f t="shared" si="1355"/>
        <v>NCA955</v>
      </c>
      <c r="DR262" s="159" t="str">
        <f t="shared" si="1355"/>
        <v>Li-S</v>
      </c>
      <c r="DS262" s="164" t="str">
        <f t="shared" si="1355"/>
        <v>Li-air</v>
      </c>
      <c r="DT262" s="163" t="str">
        <f>DD262</f>
        <v>NMC622</v>
      </c>
      <c r="DU262" s="159" t="str">
        <f t="shared" ref="DU262:EI262" si="1356">DE262</f>
        <v>NMC811</v>
      </c>
      <c r="DV262" s="159" t="str">
        <f t="shared" si="1356"/>
        <v>NCA (I)</v>
      </c>
      <c r="DW262" s="159" t="str">
        <f t="shared" si="1356"/>
        <v>LFP(II)</v>
      </c>
      <c r="DX262" s="159" t="str">
        <f t="shared" si="1356"/>
        <v>NMC955</v>
      </c>
      <c r="DY262" s="159" t="str">
        <f t="shared" si="1356"/>
        <v>NCA955</v>
      </c>
      <c r="DZ262" s="159" t="str">
        <f t="shared" si="1356"/>
        <v>Li-S</v>
      </c>
      <c r="EA262" s="159" t="str">
        <f t="shared" si="1356"/>
        <v>Li-air</v>
      </c>
      <c r="EB262" s="159" t="str">
        <f t="shared" si="1356"/>
        <v>NMC622</v>
      </c>
      <c r="EC262" s="159" t="str">
        <f t="shared" si="1356"/>
        <v>NMC811</v>
      </c>
      <c r="ED262" s="159" t="str">
        <f t="shared" si="1356"/>
        <v>NCA (I)</v>
      </c>
      <c r="EE262" s="159" t="str">
        <f t="shared" si="1356"/>
        <v>LFP(II)</v>
      </c>
      <c r="EF262" s="159" t="str">
        <f t="shared" si="1356"/>
        <v>NMC955</v>
      </c>
      <c r="EG262" s="159" t="str">
        <f t="shared" si="1356"/>
        <v>NCA955</v>
      </c>
      <c r="EH262" s="159" t="str">
        <f t="shared" si="1356"/>
        <v>Li-S</v>
      </c>
      <c r="EI262" s="164" t="str">
        <f t="shared" si="1356"/>
        <v>Li-air</v>
      </c>
      <c r="EJ262" s="163" t="str">
        <f>DT262</f>
        <v>NMC622</v>
      </c>
      <c r="EK262" s="159" t="str">
        <f t="shared" ref="EK262:EY262" si="1357">DU262</f>
        <v>NMC811</v>
      </c>
      <c r="EL262" s="159" t="str">
        <f t="shared" si="1357"/>
        <v>NCA (I)</v>
      </c>
      <c r="EM262" s="159" t="str">
        <f t="shared" si="1357"/>
        <v>LFP(II)</v>
      </c>
      <c r="EN262" s="159" t="str">
        <f t="shared" si="1357"/>
        <v>NMC955</v>
      </c>
      <c r="EO262" s="159" t="str">
        <f t="shared" si="1357"/>
        <v>NCA955</v>
      </c>
      <c r="EP262" s="159" t="str">
        <f t="shared" si="1357"/>
        <v>Li-S</v>
      </c>
      <c r="EQ262" s="159" t="str">
        <f t="shared" si="1357"/>
        <v>Li-air</v>
      </c>
      <c r="ER262" s="159" t="str">
        <f t="shared" si="1357"/>
        <v>NMC622</v>
      </c>
      <c r="ES262" s="159" t="str">
        <f t="shared" si="1357"/>
        <v>NMC811</v>
      </c>
      <c r="ET262" s="159" t="str">
        <f t="shared" si="1357"/>
        <v>NCA (I)</v>
      </c>
      <c r="EU262" s="159" t="str">
        <f t="shared" si="1357"/>
        <v>LFP(II)</v>
      </c>
      <c r="EV262" s="159" t="str">
        <f t="shared" si="1357"/>
        <v>NMC955</v>
      </c>
      <c r="EW262" s="159" t="str">
        <f t="shared" si="1357"/>
        <v>NCA955</v>
      </c>
      <c r="EX262" s="159" t="str">
        <f t="shared" si="1357"/>
        <v>Li-S</v>
      </c>
      <c r="EY262" s="164" t="str">
        <f t="shared" si="1357"/>
        <v>Li-air</v>
      </c>
      <c r="EZ262" s="163" t="str">
        <f>EJ262</f>
        <v>NMC622</v>
      </c>
      <c r="FA262" s="159" t="str">
        <f t="shared" ref="FA262:FO262" si="1358">EK262</f>
        <v>NMC811</v>
      </c>
      <c r="FB262" s="159" t="str">
        <f t="shared" si="1358"/>
        <v>NCA (I)</v>
      </c>
      <c r="FC262" s="159" t="str">
        <f t="shared" si="1358"/>
        <v>LFP(II)</v>
      </c>
      <c r="FD262" s="159" t="str">
        <f t="shared" si="1358"/>
        <v>NMC955</v>
      </c>
      <c r="FE262" s="159" t="str">
        <f t="shared" si="1358"/>
        <v>NCA955</v>
      </c>
      <c r="FF262" s="159" t="str">
        <f t="shared" si="1358"/>
        <v>Li-S</v>
      </c>
      <c r="FG262" s="159" t="str">
        <f t="shared" si="1358"/>
        <v>Li-air</v>
      </c>
      <c r="FH262" s="159" t="str">
        <f t="shared" si="1358"/>
        <v>NMC622</v>
      </c>
      <c r="FI262" s="159" t="str">
        <f t="shared" si="1358"/>
        <v>NMC811</v>
      </c>
      <c r="FJ262" s="159" t="str">
        <f t="shared" si="1358"/>
        <v>NCA (I)</v>
      </c>
      <c r="FK262" s="159" t="str">
        <f t="shared" si="1358"/>
        <v>LFP(II)</v>
      </c>
      <c r="FL262" s="159" t="str">
        <f t="shared" si="1358"/>
        <v>NMC955</v>
      </c>
      <c r="FM262" s="159" t="str">
        <f t="shared" si="1358"/>
        <v>NCA955</v>
      </c>
      <c r="FN262" s="159" t="str">
        <f t="shared" si="1358"/>
        <v>Li-S</v>
      </c>
      <c r="FO262" s="164" t="str">
        <f t="shared" si="1358"/>
        <v>Li-air</v>
      </c>
    </row>
    <row r="263" spans="3:171" x14ac:dyDescent="0.2">
      <c r="C263" s="187" t="str">
        <f>[1]LCIA_BAU!G71</f>
        <v>China</v>
      </c>
      <c r="D263" s="173">
        <f>[1]LCIA_BAU!I71</f>
        <v>0.8089887640449438</v>
      </c>
      <c r="E263" s="203">
        <f>[1]LCIA_reshoring!I75</f>
        <v>0</v>
      </c>
      <c r="F263" s="213">
        <f>'[1]LCIA_ally-shoring'!I75</f>
        <v>0</v>
      </c>
      <c r="H263" s="163" t="str">
        <f t="shared" ref="H263:H270" si="1359">Y4</f>
        <v>Belgium</v>
      </c>
      <c r="J263" s="104" t="str">
        <f>[1]Transport!J67</f>
        <v>Antwerp, Belgium</v>
      </c>
      <c r="K263" s="104" t="str">
        <f>[1]Transport!I67</f>
        <v>Gdansk, Poland</v>
      </c>
      <c r="L263" s="159" t="str">
        <f>[1]LCIA_BAU!G326</f>
        <v>Poland</v>
      </c>
      <c r="O263" s="104">
        <f>[1]Transport!Q67</f>
        <v>51.241126600000001</v>
      </c>
      <c r="P263" s="104">
        <f>[1]Transport!R67</f>
        <v>4.4073495999999999</v>
      </c>
      <c r="Q263" s="104">
        <f>[1]Transport!O87</f>
        <v>54.400246299999999</v>
      </c>
      <c r="R263" s="104">
        <f>[1]Transport!P87</f>
        <v>18.677374199999999</v>
      </c>
      <c r="S263" s="104" t="e">
        <f ca="1">getDistance(O263,P263,Q263,R263)</f>
        <v>#NAME?</v>
      </c>
      <c r="T263" s="122">
        <f>IF(H263=L263,80.47,80.47*2)</f>
        <v>160.94</v>
      </c>
      <c r="X263" s="194" t="str">
        <f>[1]Transport!V277</f>
        <v>Li2CO3</v>
      </c>
      <c r="Y263" s="157" t="str">
        <f>[1]Transport!W277</f>
        <v>Australia</v>
      </c>
      <c r="Z263" s="226">
        <f>'[1]LIB components'!B14/SUM('[1]LIB components'!$B$14:$B$17)</f>
        <v>0.63157894736842102</v>
      </c>
      <c r="AA263" s="227">
        <f>SUM(Z263:Z266)</f>
        <v>0.99999999999999989</v>
      </c>
      <c r="AB263" s="157" t="str">
        <f>[1]Transport!X277</f>
        <v>US</v>
      </c>
      <c r="AC263" s="209">
        <v>4.1900000000000004</v>
      </c>
      <c r="AD263" s="209" t="str">
        <f>[1]Transport!AA277</f>
        <v>The Port of Melbourne, Australia</v>
      </c>
      <c r="AE263" s="209" t="str">
        <f>[1]Transport!AB277</f>
        <v>Los Angeles, CA</v>
      </c>
      <c r="AF263" s="209">
        <f>[1]Transport!AC277</f>
        <v>-37.821584199999997</v>
      </c>
      <c r="AG263" s="209">
        <f>[1]Transport!AD277</f>
        <v>144.9443459</v>
      </c>
      <c r="AH263" s="209">
        <f>[1]Transport!AE277</f>
        <v>33.736540099999999</v>
      </c>
      <c r="AI263" s="209">
        <f>[1]Transport!AF277</f>
        <v>-118.264982</v>
      </c>
      <c r="AJ263" s="209" t="e">
        <f ca="1">getDistance(AF263,AG263,AH263,AI263)</f>
        <v>#NAME?</v>
      </c>
      <c r="AK263" s="209">
        <f t="shared" ref="AK263:AK326" si="1360">IF(Y263=AB263,80.47,80.47*2)</f>
        <v>160.94</v>
      </c>
      <c r="AL263" s="209">
        <f>SUMPRODUCT($E$4:$E$8,D$100:D$104)</f>
        <v>9687.5065831303727</v>
      </c>
      <c r="AM263" s="209">
        <f>SUMPRODUCT($E$11:$E$15,D$100:D$104)</f>
        <v>160.93999999999997</v>
      </c>
      <c r="AN263" s="209">
        <f>SUMPRODUCT($E$4:$E$8,E$100:E$104)</f>
        <v>0</v>
      </c>
      <c r="AO263" s="209">
        <f>SUMPRODUCT($E$11:$E$15,E$100:E$104)</f>
        <v>80.47</v>
      </c>
      <c r="AP263" s="209">
        <f>SUMPRODUCT($E$4:$E$8,F$100:F$104)</f>
        <v>9112.6422637939359</v>
      </c>
      <c r="AQ263" s="209">
        <f>SUMPRODUCT($E$11:$E$15,F$100:F$104)</f>
        <v>160.94</v>
      </c>
      <c r="AR263" s="204" t="e">
        <f ca="1">$AJ263*H$29/1000*$AC263</f>
        <v>#NAME?</v>
      </c>
      <c r="AS263" s="209" t="e">
        <f t="shared" ref="AS263:BG272" ca="1" si="1361">$AJ263*I$29/1000*$AC263</f>
        <v>#NAME?</v>
      </c>
      <c r="AT263" s="209" t="e">
        <f t="shared" ca="1" si="1361"/>
        <v>#NAME?</v>
      </c>
      <c r="AU263" s="209" t="e">
        <f t="shared" ca="1" si="1361"/>
        <v>#NAME?</v>
      </c>
      <c r="AV263" s="209" t="e">
        <f t="shared" ca="1" si="1361"/>
        <v>#NAME?</v>
      </c>
      <c r="AW263" s="209" t="e">
        <f t="shared" ca="1" si="1361"/>
        <v>#NAME?</v>
      </c>
      <c r="AX263" s="209" t="e">
        <f t="shared" ca="1" si="1361"/>
        <v>#NAME?</v>
      </c>
      <c r="AY263" s="209" t="e">
        <f t="shared" ca="1" si="1361"/>
        <v>#NAME?</v>
      </c>
      <c r="AZ263" s="209" t="e">
        <f t="shared" ca="1" si="1361"/>
        <v>#NAME?</v>
      </c>
      <c r="BA263" s="209" t="e">
        <f t="shared" ca="1" si="1361"/>
        <v>#NAME?</v>
      </c>
      <c r="BB263" s="209" t="e">
        <f t="shared" ca="1" si="1361"/>
        <v>#NAME?</v>
      </c>
      <c r="BC263" s="209" t="e">
        <f t="shared" ca="1" si="1361"/>
        <v>#NAME?</v>
      </c>
      <c r="BD263" s="209" t="e">
        <f t="shared" ca="1" si="1361"/>
        <v>#NAME?</v>
      </c>
      <c r="BE263" s="209" t="e">
        <f t="shared" ca="1" si="1361"/>
        <v>#NAME?</v>
      </c>
      <c r="BF263" s="209" t="e">
        <f t="shared" ca="1" si="1361"/>
        <v>#NAME?</v>
      </c>
      <c r="BG263" s="228" t="e">
        <f t="shared" ca="1" si="1361"/>
        <v>#NAME?</v>
      </c>
      <c r="BH263" s="209">
        <f>$AK263*H$29/1000*$AC263</f>
        <v>11.321476150108802</v>
      </c>
      <c r="BI263" s="209">
        <f t="shared" ref="BI263:BW272" si="1362">$AK263*I$29/1000*$AC263</f>
        <v>0</v>
      </c>
      <c r="BJ263" s="209">
        <f t="shared" si="1362"/>
        <v>0</v>
      </c>
      <c r="BK263" s="209">
        <f t="shared" si="1362"/>
        <v>0</v>
      </c>
      <c r="BL263" s="209">
        <f t="shared" si="1362"/>
        <v>0</v>
      </c>
      <c r="BM263" s="209">
        <f t="shared" si="1362"/>
        <v>0</v>
      </c>
      <c r="BN263" s="209">
        <f t="shared" si="1362"/>
        <v>0.6322683859835555</v>
      </c>
      <c r="BO263" s="209">
        <f t="shared" si="1362"/>
        <v>0</v>
      </c>
      <c r="BP263" s="209">
        <f t="shared" si="1362"/>
        <v>22.267804250265602</v>
      </c>
      <c r="BQ263" s="209">
        <f t="shared" si="1362"/>
        <v>0</v>
      </c>
      <c r="BR263" s="209">
        <f t="shared" si="1362"/>
        <v>0</v>
      </c>
      <c r="BS263" s="209">
        <f t="shared" si="1362"/>
        <v>0</v>
      </c>
      <c r="BT263" s="209">
        <f t="shared" si="1362"/>
        <v>0</v>
      </c>
      <c r="BU263" s="209">
        <f t="shared" si="1362"/>
        <v>0</v>
      </c>
      <c r="BV263" s="209">
        <f t="shared" si="1362"/>
        <v>1.2159227205000416</v>
      </c>
      <c r="BW263" s="209">
        <f t="shared" si="1362"/>
        <v>0</v>
      </c>
      <c r="BX263" s="204">
        <f>$AL263*H$29/1000</f>
        <v>162.64362552422853</v>
      </c>
      <c r="BY263" s="209">
        <f t="shared" ref="BY263:CM272" si="1363">$AL263*I$29/1000</f>
        <v>0</v>
      </c>
      <c r="BZ263" s="209">
        <f t="shared" si="1363"/>
        <v>0</v>
      </c>
      <c r="CA263" s="209">
        <f t="shared" si="1363"/>
        <v>0</v>
      </c>
      <c r="CB263" s="209">
        <f t="shared" si="1363"/>
        <v>0</v>
      </c>
      <c r="CC263" s="209">
        <f t="shared" si="1363"/>
        <v>0</v>
      </c>
      <c r="CD263" s="209">
        <f t="shared" si="1363"/>
        <v>9.0831284928979432</v>
      </c>
      <c r="CE263" s="209">
        <f t="shared" si="1363"/>
        <v>0</v>
      </c>
      <c r="CF263" s="209">
        <f t="shared" si="1363"/>
        <v>319.8978973861299</v>
      </c>
      <c r="CG263" s="209">
        <f t="shared" si="1363"/>
        <v>0</v>
      </c>
      <c r="CH263" s="209">
        <f t="shared" si="1363"/>
        <v>0</v>
      </c>
      <c r="CI263" s="209">
        <f t="shared" si="1363"/>
        <v>0</v>
      </c>
      <c r="CJ263" s="209">
        <f t="shared" si="1363"/>
        <v>0</v>
      </c>
      <c r="CK263" s="209">
        <f t="shared" si="1363"/>
        <v>0</v>
      </c>
      <c r="CL263" s="209">
        <f t="shared" si="1363"/>
        <v>17.467870531839559</v>
      </c>
      <c r="CM263" s="209">
        <f t="shared" si="1363"/>
        <v>0</v>
      </c>
      <c r="CN263" s="204">
        <f>$AM263*H$29/1000</f>
        <v>2.7020229475199997</v>
      </c>
      <c r="CO263" s="209">
        <f t="shared" ref="CO263:DC272" si="1364">$AM263*I$29/1000</f>
        <v>0</v>
      </c>
      <c r="CP263" s="209">
        <f t="shared" si="1364"/>
        <v>0</v>
      </c>
      <c r="CQ263" s="209">
        <f t="shared" si="1364"/>
        <v>0</v>
      </c>
      <c r="CR263" s="209">
        <f t="shared" si="1364"/>
        <v>0</v>
      </c>
      <c r="CS263" s="209">
        <f t="shared" si="1364"/>
        <v>0</v>
      </c>
      <c r="CT263" s="209">
        <f t="shared" si="1364"/>
        <v>0.15089937612972681</v>
      </c>
      <c r="CU263" s="209">
        <f t="shared" si="1364"/>
        <v>0</v>
      </c>
      <c r="CV263" s="209">
        <f t="shared" si="1364"/>
        <v>5.3145117542399989</v>
      </c>
      <c r="CW263" s="209">
        <f t="shared" si="1364"/>
        <v>0</v>
      </c>
      <c r="CX263" s="209">
        <f t="shared" si="1364"/>
        <v>0</v>
      </c>
      <c r="CY263" s="209">
        <f t="shared" si="1364"/>
        <v>0</v>
      </c>
      <c r="CZ263" s="209">
        <f t="shared" si="1364"/>
        <v>0</v>
      </c>
      <c r="DA263" s="209">
        <f t="shared" si="1364"/>
        <v>0</v>
      </c>
      <c r="DB263" s="209">
        <f t="shared" si="1364"/>
        <v>0.29019635334129862</v>
      </c>
      <c r="DC263" s="209">
        <f t="shared" si="1364"/>
        <v>0</v>
      </c>
      <c r="DD263" s="204">
        <f>$AN263*H$29/1000</f>
        <v>0</v>
      </c>
      <c r="DE263" s="209">
        <f t="shared" ref="DE263:DS272" si="1365">$AN263*I$29/1000</f>
        <v>0</v>
      </c>
      <c r="DF263" s="209">
        <f t="shared" si="1365"/>
        <v>0</v>
      </c>
      <c r="DG263" s="209">
        <f t="shared" si="1365"/>
        <v>0</v>
      </c>
      <c r="DH263" s="209">
        <f t="shared" si="1365"/>
        <v>0</v>
      </c>
      <c r="DI263" s="209">
        <f t="shared" si="1365"/>
        <v>0</v>
      </c>
      <c r="DJ263" s="209">
        <f t="shared" si="1365"/>
        <v>0</v>
      </c>
      <c r="DK263" s="209">
        <f t="shared" si="1365"/>
        <v>0</v>
      </c>
      <c r="DL263" s="209">
        <f t="shared" si="1365"/>
        <v>0</v>
      </c>
      <c r="DM263" s="209">
        <f t="shared" si="1365"/>
        <v>0</v>
      </c>
      <c r="DN263" s="209">
        <f t="shared" si="1365"/>
        <v>0</v>
      </c>
      <c r="DO263" s="209">
        <f t="shared" si="1365"/>
        <v>0</v>
      </c>
      <c r="DP263" s="209">
        <f t="shared" si="1365"/>
        <v>0</v>
      </c>
      <c r="DQ263" s="209">
        <f t="shared" si="1365"/>
        <v>0</v>
      </c>
      <c r="DR263" s="209">
        <f t="shared" si="1365"/>
        <v>0</v>
      </c>
      <c r="DS263" s="209">
        <f t="shared" si="1365"/>
        <v>0</v>
      </c>
      <c r="DT263" s="204">
        <f>$AO263*H$29/1000</f>
        <v>1.3510114737600001</v>
      </c>
      <c r="DU263" s="209">
        <f t="shared" ref="DU263:EI272" si="1366">$AO263*I$29/1000</f>
        <v>0</v>
      </c>
      <c r="DV263" s="209">
        <f t="shared" si="1366"/>
        <v>0</v>
      </c>
      <c r="DW263" s="209">
        <f t="shared" si="1366"/>
        <v>0</v>
      </c>
      <c r="DX263" s="209">
        <f t="shared" si="1366"/>
        <v>0</v>
      </c>
      <c r="DY263" s="209">
        <f t="shared" si="1366"/>
        <v>0</v>
      </c>
      <c r="DZ263" s="209">
        <f t="shared" si="1366"/>
        <v>7.5449688064863421E-2</v>
      </c>
      <c r="EA263" s="209">
        <f t="shared" si="1366"/>
        <v>0</v>
      </c>
      <c r="EB263" s="209">
        <f t="shared" si="1366"/>
        <v>2.6572558771199999</v>
      </c>
      <c r="EC263" s="209">
        <f t="shared" si="1366"/>
        <v>0</v>
      </c>
      <c r="ED263" s="209">
        <f t="shared" si="1366"/>
        <v>0</v>
      </c>
      <c r="EE263" s="209">
        <f t="shared" si="1366"/>
        <v>0</v>
      </c>
      <c r="EF263" s="209">
        <f t="shared" si="1366"/>
        <v>0</v>
      </c>
      <c r="EG263" s="209">
        <f t="shared" si="1366"/>
        <v>0</v>
      </c>
      <c r="EH263" s="209">
        <f t="shared" si="1366"/>
        <v>0.14509817667064934</v>
      </c>
      <c r="EI263" s="209">
        <f t="shared" si="1366"/>
        <v>0</v>
      </c>
      <c r="EJ263" s="204">
        <f>$AP263*H$29/1000</f>
        <v>152.99222386797453</v>
      </c>
      <c r="EK263" s="209">
        <f t="shared" ref="EK263:EY272" si="1367">$AP263*I$29/1000</f>
        <v>0</v>
      </c>
      <c r="EL263" s="209">
        <f t="shared" si="1367"/>
        <v>0</v>
      </c>
      <c r="EM263" s="209">
        <f t="shared" si="1367"/>
        <v>0</v>
      </c>
      <c r="EN263" s="209">
        <f t="shared" si="1367"/>
        <v>0</v>
      </c>
      <c r="EO263" s="209">
        <f t="shared" si="1367"/>
        <v>0</v>
      </c>
      <c r="EP263" s="209">
        <f t="shared" si="1367"/>
        <v>8.5441284484894169</v>
      </c>
      <c r="EQ263" s="209">
        <f t="shared" si="1367"/>
        <v>0</v>
      </c>
      <c r="ER263" s="209">
        <f t="shared" si="1367"/>
        <v>300.91490259175515</v>
      </c>
      <c r="ES263" s="209">
        <f t="shared" si="1367"/>
        <v>0</v>
      </c>
      <c r="ET263" s="209">
        <f t="shared" si="1367"/>
        <v>0</v>
      </c>
      <c r="EU263" s="209">
        <f t="shared" si="1367"/>
        <v>0</v>
      </c>
      <c r="EV263" s="209">
        <f t="shared" si="1367"/>
        <v>0</v>
      </c>
      <c r="EW263" s="209">
        <f t="shared" si="1367"/>
        <v>0</v>
      </c>
      <c r="EX263" s="209">
        <f t="shared" si="1367"/>
        <v>16.431313248768468</v>
      </c>
      <c r="EY263" s="209">
        <f t="shared" si="1367"/>
        <v>0</v>
      </c>
      <c r="EZ263" s="204">
        <f>$AQ263*H$29/1000</f>
        <v>2.7020229475200002</v>
      </c>
      <c r="FA263" s="209">
        <f t="shared" ref="FA263:FO272" si="1368">$AQ263*I$29/1000</f>
        <v>0</v>
      </c>
      <c r="FB263" s="209">
        <f t="shared" si="1368"/>
        <v>0</v>
      </c>
      <c r="FC263" s="209">
        <f t="shared" si="1368"/>
        <v>0</v>
      </c>
      <c r="FD263" s="209">
        <f t="shared" si="1368"/>
        <v>0</v>
      </c>
      <c r="FE263" s="209">
        <f t="shared" si="1368"/>
        <v>0</v>
      </c>
      <c r="FF263" s="209">
        <f t="shared" si="1368"/>
        <v>0.15089937612972684</v>
      </c>
      <c r="FG263" s="209">
        <f t="shared" si="1368"/>
        <v>0</v>
      </c>
      <c r="FH263" s="209">
        <f t="shared" si="1368"/>
        <v>5.3145117542399998</v>
      </c>
      <c r="FI263" s="209">
        <f t="shared" si="1368"/>
        <v>0</v>
      </c>
      <c r="FJ263" s="209">
        <f t="shared" si="1368"/>
        <v>0</v>
      </c>
      <c r="FK263" s="209">
        <f t="shared" si="1368"/>
        <v>0</v>
      </c>
      <c r="FL263" s="209">
        <f t="shared" si="1368"/>
        <v>0</v>
      </c>
      <c r="FM263" s="209">
        <f t="shared" si="1368"/>
        <v>0</v>
      </c>
      <c r="FN263" s="209">
        <f t="shared" si="1368"/>
        <v>0.29019635334129867</v>
      </c>
      <c r="FO263" s="228">
        <f t="shared" si="1368"/>
        <v>0</v>
      </c>
    </row>
    <row r="264" spans="3:171" x14ac:dyDescent="0.2">
      <c r="C264" s="187" t="str">
        <f>[1]LCIA_BAU!G72</f>
        <v>Finland</v>
      </c>
      <c r="D264" s="173">
        <f>[1]LCIA_BAU!I72</f>
        <v>0.10112359550561797</v>
      </c>
      <c r="E264" s="203">
        <f>[1]LCIA_reshoring!I76</f>
        <v>0</v>
      </c>
      <c r="F264" s="213">
        <f>'[1]LCIA_ally-shoring'!I76</f>
        <v>0.52941176470588236</v>
      </c>
      <c r="H264" s="163" t="str">
        <f t="shared" si="1359"/>
        <v>Hungary</v>
      </c>
      <c r="J264" s="104" t="str">
        <f>[1]Transport!I72</f>
        <v>Budapest, Hungary</v>
      </c>
      <c r="K264" s="104" t="str">
        <f t="shared" ref="K264:L270" si="1369">K263</f>
        <v>Gdansk, Poland</v>
      </c>
      <c r="L264" s="159" t="str">
        <f t="shared" si="1369"/>
        <v>Poland</v>
      </c>
      <c r="O264" s="104">
        <f>[1]Transport!O72</f>
        <v>47.506405899999997</v>
      </c>
      <c r="P264" s="104">
        <f>[1]Transport!P72</f>
        <v>19.049742999999999</v>
      </c>
      <c r="Q264" s="104">
        <f t="shared" ref="Q264:R269" si="1370">Q263</f>
        <v>54.400246299999999</v>
      </c>
      <c r="R264" s="104">
        <f t="shared" si="1370"/>
        <v>18.677374199999999</v>
      </c>
      <c r="S264" s="104" t="e">
        <f t="shared" ref="S264:S318" ca="1" si="1371">getDistance(O264,P264,Q264,R264)</f>
        <v>#NAME?</v>
      </c>
      <c r="T264" s="122">
        <f>IF(H264=L264,80.47,80.47*2)</f>
        <v>160.94</v>
      </c>
      <c r="X264" s="165"/>
      <c r="Y264" s="159" t="str">
        <f>[1]Transport!W278</f>
        <v>Chile</v>
      </c>
      <c r="Z264" s="203">
        <f>'[1]LIB components'!B15/SUM('[1]LIB components'!$B$14:$B$17)</f>
        <v>0.2</v>
      </c>
      <c r="AA264" s="105"/>
      <c r="AB264" s="159" t="str">
        <f>[1]Transport!X278</f>
        <v>US</v>
      </c>
      <c r="AC264" s="104">
        <f>AC263</f>
        <v>4.1900000000000004</v>
      </c>
      <c r="AD264" s="104" t="str">
        <f>[1]Transport!AA278</f>
        <v>Puerto San Antonio, Chile</v>
      </c>
      <c r="AE264" s="104" t="str">
        <f>[1]Transport!AB278</f>
        <v>Los Angeles, CA</v>
      </c>
      <c r="AF264" s="104">
        <f>[1]Transport!AC278</f>
        <v>-33.593956200000001</v>
      </c>
      <c r="AG264" s="104">
        <f>[1]Transport!AD278</f>
        <v>-71.613475100000002</v>
      </c>
      <c r="AH264" s="104">
        <f>[1]Transport!AE278</f>
        <v>33.736540099999999</v>
      </c>
      <c r="AI264" s="104">
        <f>[1]Transport!AF278</f>
        <v>-118.264982</v>
      </c>
      <c r="AJ264" s="104" t="e">
        <f t="shared" ref="AJ264:AJ327" ca="1" si="1372">getDistance(AF264,AG264,AH264,AI264)</f>
        <v>#NAME?</v>
      </c>
      <c r="AK264" s="104">
        <f t="shared" si="1360"/>
        <v>160.94</v>
      </c>
      <c r="AL264" s="104">
        <f>SUMPRODUCT($E$4:$E$8,D$100:D$104)</f>
        <v>9687.5065831303727</v>
      </c>
      <c r="AM264" s="104">
        <f>SUMPRODUCT($E$11:$E$15,D$100:D$104)</f>
        <v>160.93999999999997</v>
      </c>
      <c r="AN264" s="104">
        <f>SUMPRODUCT($E$4:$E$8,E$100:E$104)</f>
        <v>0</v>
      </c>
      <c r="AO264" s="104">
        <f>SUMPRODUCT($E$11:$E$15,E$100:E$104)</f>
        <v>80.47</v>
      </c>
      <c r="AP264" s="104">
        <f>SUMPRODUCT($E$4:$E$8,F$100:F$104)</f>
        <v>9112.6422637939359</v>
      </c>
      <c r="AQ264" s="104">
        <f>SUMPRODUCT($E$11:$E$15,F$100:F$104)</f>
        <v>160.94</v>
      </c>
      <c r="AR264" s="120" t="e">
        <f t="shared" ref="AR264:AR272" ca="1" si="1373">$AJ264*H$29/1000*$AC264</f>
        <v>#NAME?</v>
      </c>
      <c r="AS264" s="104" t="e">
        <f t="shared" ca="1" si="1361"/>
        <v>#NAME?</v>
      </c>
      <c r="AT264" s="104" t="e">
        <f t="shared" ca="1" si="1361"/>
        <v>#NAME?</v>
      </c>
      <c r="AU264" s="104" t="e">
        <f t="shared" ca="1" si="1361"/>
        <v>#NAME?</v>
      </c>
      <c r="AV264" s="104" t="e">
        <f t="shared" ca="1" si="1361"/>
        <v>#NAME?</v>
      </c>
      <c r="AW264" s="104" t="e">
        <f t="shared" ca="1" si="1361"/>
        <v>#NAME?</v>
      </c>
      <c r="AX264" s="104" t="e">
        <f t="shared" ca="1" si="1361"/>
        <v>#NAME?</v>
      </c>
      <c r="AY264" s="104" t="e">
        <f t="shared" ca="1" si="1361"/>
        <v>#NAME?</v>
      </c>
      <c r="AZ264" s="104" t="e">
        <f t="shared" ca="1" si="1361"/>
        <v>#NAME?</v>
      </c>
      <c r="BA264" s="104" t="e">
        <f t="shared" ca="1" si="1361"/>
        <v>#NAME?</v>
      </c>
      <c r="BB264" s="104" t="e">
        <f t="shared" ca="1" si="1361"/>
        <v>#NAME?</v>
      </c>
      <c r="BC264" s="104" t="e">
        <f t="shared" ca="1" si="1361"/>
        <v>#NAME?</v>
      </c>
      <c r="BD264" s="104" t="e">
        <f t="shared" ca="1" si="1361"/>
        <v>#NAME?</v>
      </c>
      <c r="BE264" s="104" t="e">
        <f t="shared" ca="1" si="1361"/>
        <v>#NAME?</v>
      </c>
      <c r="BF264" s="104" t="e">
        <f t="shared" ca="1" si="1361"/>
        <v>#NAME?</v>
      </c>
      <c r="BG264" s="122" t="e">
        <f t="shared" ca="1" si="1361"/>
        <v>#NAME?</v>
      </c>
      <c r="BH264" s="104">
        <f t="shared" ref="BH264:BH272" si="1374">$AK264*H$29/1000*$AC264</f>
        <v>11.321476150108802</v>
      </c>
      <c r="BI264" s="104">
        <f t="shared" si="1362"/>
        <v>0</v>
      </c>
      <c r="BJ264" s="104">
        <f t="shared" si="1362"/>
        <v>0</v>
      </c>
      <c r="BK264" s="104">
        <f t="shared" si="1362"/>
        <v>0</v>
      </c>
      <c r="BL264" s="104">
        <f t="shared" si="1362"/>
        <v>0</v>
      </c>
      <c r="BM264" s="104">
        <f t="shared" si="1362"/>
        <v>0</v>
      </c>
      <c r="BN264" s="104">
        <f t="shared" si="1362"/>
        <v>0.6322683859835555</v>
      </c>
      <c r="BO264" s="104">
        <f t="shared" si="1362"/>
        <v>0</v>
      </c>
      <c r="BP264" s="104">
        <f t="shared" si="1362"/>
        <v>22.267804250265602</v>
      </c>
      <c r="BQ264" s="104">
        <f t="shared" si="1362"/>
        <v>0</v>
      </c>
      <c r="BR264" s="104">
        <f t="shared" si="1362"/>
        <v>0</v>
      </c>
      <c r="BS264" s="104">
        <f t="shared" si="1362"/>
        <v>0</v>
      </c>
      <c r="BT264" s="104">
        <f t="shared" si="1362"/>
        <v>0</v>
      </c>
      <c r="BU264" s="104">
        <f t="shared" si="1362"/>
        <v>0</v>
      </c>
      <c r="BV264" s="104">
        <f t="shared" si="1362"/>
        <v>1.2159227205000416</v>
      </c>
      <c r="BW264" s="104">
        <f t="shared" si="1362"/>
        <v>0</v>
      </c>
      <c r="BX264" s="120">
        <f t="shared" ref="BX264:BX272" si="1375">$AL264*H$29/1000</f>
        <v>162.64362552422853</v>
      </c>
      <c r="BY264" s="104">
        <f t="shared" si="1363"/>
        <v>0</v>
      </c>
      <c r="BZ264" s="104">
        <f t="shared" si="1363"/>
        <v>0</v>
      </c>
      <c r="CA264" s="104">
        <f t="shared" si="1363"/>
        <v>0</v>
      </c>
      <c r="CB264" s="104">
        <f t="shared" si="1363"/>
        <v>0</v>
      </c>
      <c r="CC264" s="104">
        <f t="shared" si="1363"/>
        <v>0</v>
      </c>
      <c r="CD264" s="104">
        <f t="shared" si="1363"/>
        <v>9.0831284928979432</v>
      </c>
      <c r="CE264" s="104">
        <f t="shared" si="1363"/>
        <v>0</v>
      </c>
      <c r="CF264" s="104">
        <f t="shared" si="1363"/>
        <v>319.8978973861299</v>
      </c>
      <c r="CG264" s="104">
        <f t="shared" si="1363"/>
        <v>0</v>
      </c>
      <c r="CH264" s="104">
        <f t="shared" si="1363"/>
        <v>0</v>
      </c>
      <c r="CI264" s="104">
        <f t="shared" si="1363"/>
        <v>0</v>
      </c>
      <c r="CJ264" s="104">
        <f t="shared" si="1363"/>
        <v>0</v>
      </c>
      <c r="CK264" s="104">
        <f t="shared" si="1363"/>
        <v>0</v>
      </c>
      <c r="CL264" s="104">
        <f t="shared" si="1363"/>
        <v>17.467870531839559</v>
      </c>
      <c r="CM264" s="104">
        <f t="shared" si="1363"/>
        <v>0</v>
      </c>
      <c r="CN264" s="120">
        <f t="shared" ref="CN264:CN272" si="1376">$AM264*H$29/1000</f>
        <v>2.7020229475199997</v>
      </c>
      <c r="CO264" s="104">
        <f t="shared" si="1364"/>
        <v>0</v>
      </c>
      <c r="CP264" s="104">
        <f t="shared" si="1364"/>
        <v>0</v>
      </c>
      <c r="CQ264" s="104">
        <f t="shared" si="1364"/>
        <v>0</v>
      </c>
      <c r="CR264" s="104">
        <f t="shared" si="1364"/>
        <v>0</v>
      </c>
      <c r="CS264" s="104">
        <f t="shared" si="1364"/>
        <v>0</v>
      </c>
      <c r="CT264" s="104">
        <f t="shared" si="1364"/>
        <v>0.15089937612972681</v>
      </c>
      <c r="CU264" s="104">
        <f t="shared" si="1364"/>
        <v>0</v>
      </c>
      <c r="CV264" s="104">
        <f t="shared" si="1364"/>
        <v>5.3145117542399989</v>
      </c>
      <c r="CW264" s="104">
        <f t="shared" si="1364"/>
        <v>0</v>
      </c>
      <c r="CX264" s="104">
        <f t="shared" si="1364"/>
        <v>0</v>
      </c>
      <c r="CY264" s="104">
        <f t="shared" si="1364"/>
        <v>0</v>
      </c>
      <c r="CZ264" s="104">
        <f t="shared" si="1364"/>
        <v>0</v>
      </c>
      <c r="DA264" s="104">
        <f t="shared" si="1364"/>
        <v>0</v>
      </c>
      <c r="DB264" s="104">
        <f t="shared" si="1364"/>
        <v>0.29019635334129862</v>
      </c>
      <c r="DC264" s="104">
        <f t="shared" si="1364"/>
        <v>0</v>
      </c>
      <c r="DD264" s="120">
        <f t="shared" ref="DD264:DD272" si="1377">$AN264*H$29/1000</f>
        <v>0</v>
      </c>
      <c r="DE264" s="104">
        <f t="shared" si="1365"/>
        <v>0</v>
      </c>
      <c r="DF264" s="104">
        <f t="shared" si="1365"/>
        <v>0</v>
      </c>
      <c r="DG264" s="104">
        <f t="shared" si="1365"/>
        <v>0</v>
      </c>
      <c r="DH264" s="104">
        <f t="shared" si="1365"/>
        <v>0</v>
      </c>
      <c r="DI264" s="104">
        <f t="shared" si="1365"/>
        <v>0</v>
      </c>
      <c r="DJ264" s="104">
        <f t="shared" si="1365"/>
        <v>0</v>
      </c>
      <c r="DK264" s="104">
        <f t="shared" si="1365"/>
        <v>0</v>
      </c>
      <c r="DL264" s="104">
        <f t="shared" si="1365"/>
        <v>0</v>
      </c>
      <c r="DM264" s="104">
        <f t="shared" si="1365"/>
        <v>0</v>
      </c>
      <c r="DN264" s="104">
        <f t="shared" si="1365"/>
        <v>0</v>
      </c>
      <c r="DO264" s="104">
        <f t="shared" si="1365"/>
        <v>0</v>
      </c>
      <c r="DP264" s="104">
        <f t="shared" si="1365"/>
        <v>0</v>
      </c>
      <c r="DQ264" s="104">
        <f t="shared" si="1365"/>
        <v>0</v>
      </c>
      <c r="DR264" s="104">
        <f t="shared" si="1365"/>
        <v>0</v>
      </c>
      <c r="DS264" s="104">
        <f t="shared" si="1365"/>
        <v>0</v>
      </c>
      <c r="DT264" s="120">
        <f t="shared" ref="DT264:DT272" si="1378">$AO264*H$29/1000</f>
        <v>1.3510114737600001</v>
      </c>
      <c r="DU264" s="104">
        <f t="shared" si="1366"/>
        <v>0</v>
      </c>
      <c r="DV264" s="104">
        <f t="shared" si="1366"/>
        <v>0</v>
      </c>
      <c r="DW264" s="104">
        <f t="shared" si="1366"/>
        <v>0</v>
      </c>
      <c r="DX264" s="104">
        <f t="shared" si="1366"/>
        <v>0</v>
      </c>
      <c r="DY264" s="104">
        <f t="shared" si="1366"/>
        <v>0</v>
      </c>
      <c r="DZ264" s="104">
        <f t="shared" si="1366"/>
        <v>7.5449688064863421E-2</v>
      </c>
      <c r="EA264" s="104">
        <f t="shared" si="1366"/>
        <v>0</v>
      </c>
      <c r="EB264" s="104">
        <f t="shared" si="1366"/>
        <v>2.6572558771199999</v>
      </c>
      <c r="EC264" s="104">
        <f t="shared" si="1366"/>
        <v>0</v>
      </c>
      <c r="ED264" s="104">
        <f t="shared" si="1366"/>
        <v>0</v>
      </c>
      <c r="EE264" s="104">
        <f t="shared" si="1366"/>
        <v>0</v>
      </c>
      <c r="EF264" s="104">
        <f t="shared" si="1366"/>
        <v>0</v>
      </c>
      <c r="EG264" s="104">
        <f t="shared" si="1366"/>
        <v>0</v>
      </c>
      <c r="EH264" s="104">
        <f t="shared" si="1366"/>
        <v>0.14509817667064934</v>
      </c>
      <c r="EI264" s="104">
        <f t="shared" si="1366"/>
        <v>0</v>
      </c>
      <c r="EJ264" s="120">
        <f t="shared" ref="EJ264:EJ272" si="1379">$AP264*H$29/1000</f>
        <v>152.99222386797453</v>
      </c>
      <c r="EK264" s="104">
        <f t="shared" si="1367"/>
        <v>0</v>
      </c>
      <c r="EL264" s="104">
        <f t="shared" si="1367"/>
        <v>0</v>
      </c>
      <c r="EM264" s="104">
        <f t="shared" si="1367"/>
        <v>0</v>
      </c>
      <c r="EN264" s="104">
        <f t="shared" si="1367"/>
        <v>0</v>
      </c>
      <c r="EO264" s="104">
        <f t="shared" si="1367"/>
        <v>0</v>
      </c>
      <c r="EP264" s="104">
        <f t="shared" si="1367"/>
        <v>8.5441284484894169</v>
      </c>
      <c r="EQ264" s="104">
        <f t="shared" si="1367"/>
        <v>0</v>
      </c>
      <c r="ER264" s="104">
        <f t="shared" si="1367"/>
        <v>300.91490259175515</v>
      </c>
      <c r="ES264" s="104">
        <f t="shared" si="1367"/>
        <v>0</v>
      </c>
      <c r="ET264" s="104">
        <f t="shared" si="1367"/>
        <v>0</v>
      </c>
      <c r="EU264" s="104">
        <f t="shared" si="1367"/>
        <v>0</v>
      </c>
      <c r="EV264" s="104">
        <f t="shared" si="1367"/>
        <v>0</v>
      </c>
      <c r="EW264" s="104">
        <f t="shared" si="1367"/>
        <v>0</v>
      </c>
      <c r="EX264" s="104">
        <f t="shared" si="1367"/>
        <v>16.431313248768468</v>
      </c>
      <c r="EY264" s="104">
        <f t="shared" si="1367"/>
        <v>0</v>
      </c>
      <c r="EZ264" s="120">
        <f t="shared" ref="EZ264:EZ272" si="1380">$AQ264*H$29/1000</f>
        <v>2.7020229475200002</v>
      </c>
      <c r="FA264" s="104">
        <f t="shared" si="1368"/>
        <v>0</v>
      </c>
      <c r="FB264" s="104">
        <f t="shared" si="1368"/>
        <v>0</v>
      </c>
      <c r="FC264" s="104">
        <f t="shared" si="1368"/>
        <v>0</v>
      </c>
      <c r="FD264" s="104">
        <f t="shared" si="1368"/>
        <v>0</v>
      </c>
      <c r="FE264" s="104">
        <f t="shared" si="1368"/>
        <v>0</v>
      </c>
      <c r="FF264" s="104">
        <f t="shared" si="1368"/>
        <v>0.15089937612972684</v>
      </c>
      <c r="FG264" s="104">
        <f t="shared" si="1368"/>
        <v>0</v>
      </c>
      <c r="FH264" s="104">
        <f t="shared" si="1368"/>
        <v>5.3145117542399998</v>
      </c>
      <c r="FI264" s="104">
        <f t="shared" si="1368"/>
        <v>0</v>
      </c>
      <c r="FJ264" s="104">
        <f t="shared" si="1368"/>
        <v>0</v>
      </c>
      <c r="FK264" s="104">
        <f t="shared" si="1368"/>
        <v>0</v>
      </c>
      <c r="FL264" s="104">
        <f t="shared" si="1368"/>
        <v>0</v>
      </c>
      <c r="FM264" s="104">
        <f t="shared" si="1368"/>
        <v>0</v>
      </c>
      <c r="FN264" s="104">
        <f t="shared" si="1368"/>
        <v>0.29019635334129867</v>
      </c>
      <c r="FO264" s="122">
        <f t="shared" si="1368"/>
        <v>0</v>
      </c>
    </row>
    <row r="265" spans="3:171" x14ac:dyDescent="0.2">
      <c r="C265" s="187" t="str">
        <f>[1]LCIA_BAU!G73</f>
        <v>Canada</v>
      </c>
      <c r="D265" s="173">
        <f>[1]LCIA_BAU!I73</f>
        <v>4.49438202247191E-2</v>
      </c>
      <c r="E265" s="203">
        <f>[1]LCIA_reshoring!I77</f>
        <v>0</v>
      </c>
      <c r="F265" s="213">
        <f>'[1]LCIA_ally-shoring'!I77</f>
        <v>0.23529411764705882</v>
      </c>
      <c r="H265" s="163" t="str">
        <f t="shared" si="1359"/>
        <v>MI, US</v>
      </c>
      <c r="I265" s="104" t="str">
        <f>[1]Transport!J77</f>
        <v>Detroit, MI, US</v>
      </c>
      <c r="J265" s="104" t="str">
        <f>[1]Transport!I78</f>
        <v>New York, NY</v>
      </c>
      <c r="K265" s="104" t="str">
        <f t="shared" si="1369"/>
        <v>Gdansk, Poland</v>
      </c>
      <c r="L265" s="159" t="str">
        <f t="shared" si="1369"/>
        <v>Poland</v>
      </c>
      <c r="M265" s="104">
        <f>[1]Transport!O77</f>
        <v>42.331426999999998</v>
      </c>
      <c r="N265" s="104">
        <f>[1]Transport!P77</f>
        <v>-83.0457538</v>
      </c>
      <c r="O265" s="104">
        <f>[1]Transport!O78</f>
        <v>40.618058499999997</v>
      </c>
      <c r="P265" s="104">
        <f>[1]Transport!P78</f>
        <v>-74.066672199999999</v>
      </c>
      <c r="Q265" s="104">
        <f t="shared" si="1370"/>
        <v>54.400246299999999</v>
      </c>
      <c r="R265" s="104">
        <f t="shared" si="1370"/>
        <v>18.677374199999999</v>
      </c>
      <c r="S265" s="104" t="e">
        <f t="shared" ca="1" si="1371"/>
        <v>#NAME?</v>
      </c>
      <c r="T265" s="122" t="e">
        <f t="shared" ref="T265:T318" ca="1" si="1381">getDistance(M265,N265,O265,P265)</f>
        <v>#NAME?</v>
      </c>
      <c r="X265" s="165"/>
      <c r="Y265" s="159" t="str">
        <f>[1]Transport!W279</f>
        <v>China</v>
      </c>
      <c r="Z265" s="203">
        <f>'[1]LIB components'!B16/SUM('[1]LIB components'!$B$14:$B$17)</f>
        <v>9.4736842105263161E-2</v>
      </c>
      <c r="AA265" s="105"/>
      <c r="AB265" s="159" t="str">
        <f>[1]Transport!X279</f>
        <v>US</v>
      </c>
      <c r="AC265" s="104">
        <f t="shared" ref="AC265:AC272" si="1382">AC264</f>
        <v>4.1900000000000004</v>
      </c>
      <c r="AD265" s="104" t="str">
        <f>[1]Transport!AA279</f>
        <v>Shanghai, China</v>
      </c>
      <c r="AE265" s="104" t="str">
        <f>[1]Transport!AB279</f>
        <v>Los Angeles, CA</v>
      </c>
      <c r="AF265" s="104">
        <f>[1]Transport!AC279</f>
        <v>31.230416000000002</v>
      </c>
      <c r="AG265" s="104">
        <f>[1]Transport!AD279</f>
        <v>121.47370100000001</v>
      </c>
      <c r="AH265" s="104">
        <f>[1]Transport!AE279</f>
        <v>33.736540099999999</v>
      </c>
      <c r="AI265" s="104">
        <f>[1]Transport!AF279</f>
        <v>-118.264982</v>
      </c>
      <c r="AJ265" s="104" t="e">
        <f t="shared" ca="1" si="1372"/>
        <v>#NAME?</v>
      </c>
      <c r="AK265" s="104">
        <f t="shared" si="1360"/>
        <v>160.94</v>
      </c>
      <c r="AL265" s="104">
        <f>SUMPRODUCT($E$4:$E$8,D$100:D$104)</f>
        <v>9687.5065831303727</v>
      </c>
      <c r="AM265" s="104">
        <f>SUMPRODUCT($E$11:$E$15,D$100:D$104)</f>
        <v>160.93999999999997</v>
      </c>
      <c r="AN265" s="104">
        <f>SUMPRODUCT($E$4:$E$8,E$100:E$104)</f>
        <v>0</v>
      </c>
      <c r="AO265" s="104">
        <f>SUMPRODUCT($E$11:$E$15,E$100:E$104)</f>
        <v>80.47</v>
      </c>
      <c r="AP265" s="104">
        <f>SUMPRODUCT($E$4:$E$8,F$100:F$104)</f>
        <v>9112.6422637939359</v>
      </c>
      <c r="AQ265" s="104">
        <f>SUMPRODUCT($E$11:$E$15,F$100:F$104)</f>
        <v>160.94</v>
      </c>
      <c r="AR265" s="120" t="e">
        <f t="shared" ca="1" si="1373"/>
        <v>#NAME?</v>
      </c>
      <c r="AS265" s="104" t="e">
        <f t="shared" ca="1" si="1361"/>
        <v>#NAME?</v>
      </c>
      <c r="AT265" s="104" t="e">
        <f t="shared" ca="1" si="1361"/>
        <v>#NAME?</v>
      </c>
      <c r="AU265" s="104" t="e">
        <f t="shared" ca="1" si="1361"/>
        <v>#NAME?</v>
      </c>
      <c r="AV265" s="104" t="e">
        <f t="shared" ca="1" si="1361"/>
        <v>#NAME?</v>
      </c>
      <c r="AW265" s="104" t="e">
        <f t="shared" ca="1" si="1361"/>
        <v>#NAME?</v>
      </c>
      <c r="AX265" s="104" t="e">
        <f t="shared" ca="1" si="1361"/>
        <v>#NAME?</v>
      </c>
      <c r="AY265" s="104" t="e">
        <f t="shared" ca="1" si="1361"/>
        <v>#NAME?</v>
      </c>
      <c r="AZ265" s="104" t="e">
        <f t="shared" ca="1" si="1361"/>
        <v>#NAME?</v>
      </c>
      <c r="BA265" s="104" t="e">
        <f t="shared" ca="1" si="1361"/>
        <v>#NAME?</v>
      </c>
      <c r="BB265" s="104" t="e">
        <f t="shared" ca="1" si="1361"/>
        <v>#NAME?</v>
      </c>
      <c r="BC265" s="104" t="e">
        <f t="shared" ca="1" si="1361"/>
        <v>#NAME?</v>
      </c>
      <c r="BD265" s="104" t="e">
        <f t="shared" ca="1" si="1361"/>
        <v>#NAME?</v>
      </c>
      <c r="BE265" s="104" t="e">
        <f t="shared" ca="1" si="1361"/>
        <v>#NAME?</v>
      </c>
      <c r="BF265" s="104" t="e">
        <f t="shared" ca="1" si="1361"/>
        <v>#NAME?</v>
      </c>
      <c r="BG265" s="122" t="e">
        <f t="shared" ca="1" si="1361"/>
        <v>#NAME?</v>
      </c>
      <c r="BH265" s="104">
        <f t="shared" si="1374"/>
        <v>11.321476150108802</v>
      </c>
      <c r="BI265" s="104">
        <f t="shared" si="1362"/>
        <v>0</v>
      </c>
      <c r="BJ265" s="104">
        <f t="shared" si="1362"/>
        <v>0</v>
      </c>
      <c r="BK265" s="104">
        <f t="shared" si="1362"/>
        <v>0</v>
      </c>
      <c r="BL265" s="104">
        <f t="shared" si="1362"/>
        <v>0</v>
      </c>
      <c r="BM265" s="104">
        <f t="shared" si="1362"/>
        <v>0</v>
      </c>
      <c r="BN265" s="104">
        <f t="shared" si="1362"/>
        <v>0.6322683859835555</v>
      </c>
      <c r="BO265" s="104">
        <f t="shared" si="1362"/>
        <v>0</v>
      </c>
      <c r="BP265" s="104">
        <f t="shared" si="1362"/>
        <v>22.267804250265602</v>
      </c>
      <c r="BQ265" s="104">
        <f t="shared" si="1362"/>
        <v>0</v>
      </c>
      <c r="BR265" s="104">
        <f t="shared" si="1362"/>
        <v>0</v>
      </c>
      <c r="BS265" s="104">
        <f t="shared" si="1362"/>
        <v>0</v>
      </c>
      <c r="BT265" s="104">
        <f t="shared" si="1362"/>
        <v>0</v>
      </c>
      <c r="BU265" s="104">
        <f t="shared" si="1362"/>
        <v>0</v>
      </c>
      <c r="BV265" s="104">
        <f t="shared" si="1362"/>
        <v>1.2159227205000416</v>
      </c>
      <c r="BW265" s="104">
        <f t="shared" si="1362"/>
        <v>0</v>
      </c>
      <c r="BX265" s="120">
        <f t="shared" si="1375"/>
        <v>162.64362552422853</v>
      </c>
      <c r="BY265" s="104">
        <f t="shared" si="1363"/>
        <v>0</v>
      </c>
      <c r="BZ265" s="104">
        <f t="shared" si="1363"/>
        <v>0</v>
      </c>
      <c r="CA265" s="104">
        <f t="shared" si="1363"/>
        <v>0</v>
      </c>
      <c r="CB265" s="104">
        <f t="shared" si="1363"/>
        <v>0</v>
      </c>
      <c r="CC265" s="104">
        <f t="shared" si="1363"/>
        <v>0</v>
      </c>
      <c r="CD265" s="104">
        <f t="shared" si="1363"/>
        <v>9.0831284928979432</v>
      </c>
      <c r="CE265" s="104">
        <f t="shared" si="1363"/>
        <v>0</v>
      </c>
      <c r="CF265" s="104">
        <f t="shared" si="1363"/>
        <v>319.8978973861299</v>
      </c>
      <c r="CG265" s="104">
        <f t="shared" si="1363"/>
        <v>0</v>
      </c>
      <c r="CH265" s="104">
        <f t="shared" si="1363"/>
        <v>0</v>
      </c>
      <c r="CI265" s="104">
        <f t="shared" si="1363"/>
        <v>0</v>
      </c>
      <c r="CJ265" s="104">
        <f t="shared" si="1363"/>
        <v>0</v>
      </c>
      <c r="CK265" s="104">
        <f t="shared" si="1363"/>
        <v>0</v>
      </c>
      <c r="CL265" s="104">
        <f t="shared" si="1363"/>
        <v>17.467870531839559</v>
      </c>
      <c r="CM265" s="104">
        <f t="shared" si="1363"/>
        <v>0</v>
      </c>
      <c r="CN265" s="120">
        <f t="shared" si="1376"/>
        <v>2.7020229475199997</v>
      </c>
      <c r="CO265" s="104">
        <f t="shared" si="1364"/>
        <v>0</v>
      </c>
      <c r="CP265" s="104">
        <f t="shared" si="1364"/>
        <v>0</v>
      </c>
      <c r="CQ265" s="104">
        <f t="shared" si="1364"/>
        <v>0</v>
      </c>
      <c r="CR265" s="104">
        <f t="shared" si="1364"/>
        <v>0</v>
      </c>
      <c r="CS265" s="104">
        <f t="shared" si="1364"/>
        <v>0</v>
      </c>
      <c r="CT265" s="104">
        <f t="shared" si="1364"/>
        <v>0.15089937612972681</v>
      </c>
      <c r="CU265" s="104">
        <f t="shared" si="1364"/>
        <v>0</v>
      </c>
      <c r="CV265" s="104">
        <f t="shared" si="1364"/>
        <v>5.3145117542399989</v>
      </c>
      <c r="CW265" s="104">
        <f t="shared" si="1364"/>
        <v>0</v>
      </c>
      <c r="CX265" s="104">
        <f t="shared" si="1364"/>
        <v>0</v>
      </c>
      <c r="CY265" s="104">
        <f t="shared" si="1364"/>
        <v>0</v>
      </c>
      <c r="CZ265" s="104">
        <f t="shared" si="1364"/>
        <v>0</v>
      </c>
      <c r="DA265" s="104">
        <f t="shared" si="1364"/>
        <v>0</v>
      </c>
      <c r="DB265" s="104">
        <f t="shared" si="1364"/>
        <v>0.29019635334129862</v>
      </c>
      <c r="DC265" s="104">
        <f t="shared" si="1364"/>
        <v>0</v>
      </c>
      <c r="DD265" s="120">
        <f t="shared" si="1377"/>
        <v>0</v>
      </c>
      <c r="DE265" s="104">
        <f t="shared" si="1365"/>
        <v>0</v>
      </c>
      <c r="DF265" s="104">
        <f t="shared" si="1365"/>
        <v>0</v>
      </c>
      <c r="DG265" s="104">
        <f t="shared" si="1365"/>
        <v>0</v>
      </c>
      <c r="DH265" s="104">
        <f t="shared" si="1365"/>
        <v>0</v>
      </c>
      <c r="DI265" s="104">
        <f t="shared" si="1365"/>
        <v>0</v>
      </c>
      <c r="DJ265" s="104">
        <f t="shared" si="1365"/>
        <v>0</v>
      </c>
      <c r="DK265" s="104">
        <f t="shared" si="1365"/>
        <v>0</v>
      </c>
      <c r="DL265" s="104">
        <f t="shared" si="1365"/>
        <v>0</v>
      </c>
      <c r="DM265" s="104">
        <f t="shared" si="1365"/>
        <v>0</v>
      </c>
      <c r="DN265" s="104">
        <f t="shared" si="1365"/>
        <v>0</v>
      </c>
      <c r="DO265" s="104">
        <f t="shared" si="1365"/>
        <v>0</v>
      </c>
      <c r="DP265" s="104">
        <f t="shared" si="1365"/>
        <v>0</v>
      </c>
      <c r="DQ265" s="104">
        <f t="shared" si="1365"/>
        <v>0</v>
      </c>
      <c r="DR265" s="104">
        <f t="shared" si="1365"/>
        <v>0</v>
      </c>
      <c r="DS265" s="104">
        <f t="shared" si="1365"/>
        <v>0</v>
      </c>
      <c r="DT265" s="120">
        <f t="shared" si="1378"/>
        <v>1.3510114737600001</v>
      </c>
      <c r="DU265" s="104">
        <f t="shared" si="1366"/>
        <v>0</v>
      </c>
      <c r="DV265" s="104">
        <f t="shared" si="1366"/>
        <v>0</v>
      </c>
      <c r="DW265" s="104">
        <f t="shared" si="1366"/>
        <v>0</v>
      </c>
      <c r="DX265" s="104">
        <f t="shared" si="1366"/>
        <v>0</v>
      </c>
      <c r="DY265" s="104">
        <f t="shared" si="1366"/>
        <v>0</v>
      </c>
      <c r="DZ265" s="104">
        <f t="shared" si="1366"/>
        <v>7.5449688064863421E-2</v>
      </c>
      <c r="EA265" s="104">
        <f t="shared" si="1366"/>
        <v>0</v>
      </c>
      <c r="EB265" s="104">
        <f t="shared" si="1366"/>
        <v>2.6572558771199999</v>
      </c>
      <c r="EC265" s="104">
        <f t="shared" si="1366"/>
        <v>0</v>
      </c>
      <c r="ED265" s="104">
        <f t="shared" si="1366"/>
        <v>0</v>
      </c>
      <c r="EE265" s="104">
        <f t="shared" si="1366"/>
        <v>0</v>
      </c>
      <c r="EF265" s="104">
        <f t="shared" si="1366"/>
        <v>0</v>
      </c>
      <c r="EG265" s="104">
        <f t="shared" si="1366"/>
        <v>0</v>
      </c>
      <c r="EH265" s="104">
        <f t="shared" si="1366"/>
        <v>0.14509817667064934</v>
      </c>
      <c r="EI265" s="104">
        <f t="shared" si="1366"/>
        <v>0</v>
      </c>
      <c r="EJ265" s="120">
        <f t="shared" si="1379"/>
        <v>152.99222386797453</v>
      </c>
      <c r="EK265" s="104">
        <f t="shared" si="1367"/>
        <v>0</v>
      </c>
      <c r="EL265" s="104">
        <f t="shared" si="1367"/>
        <v>0</v>
      </c>
      <c r="EM265" s="104">
        <f t="shared" si="1367"/>
        <v>0</v>
      </c>
      <c r="EN265" s="104">
        <f t="shared" si="1367"/>
        <v>0</v>
      </c>
      <c r="EO265" s="104">
        <f t="shared" si="1367"/>
        <v>0</v>
      </c>
      <c r="EP265" s="104">
        <f t="shared" si="1367"/>
        <v>8.5441284484894169</v>
      </c>
      <c r="EQ265" s="104">
        <f t="shared" si="1367"/>
        <v>0</v>
      </c>
      <c r="ER265" s="104">
        <f t="shared" si="1367"/>
        <v>300.91490259175515</v>
      </c>
      <c r="ES265" s="104">
        <f t="shared" si="1367"/>
        <v>0</v>
      </c>
      <c r="ET265" s="104">
        <f t="shared" si="1367"/>
        <v>0</v>
      </c>
      <c r="EU265" s="104">
        <f t="shared" si="1367"/>
        <v>0</v>
      </c>
      <c r="EV265" s="104">
        <f t="shared" si="1367"/>
        <v>0</v>
      </c>
      <c r="EW265" s="104">
        <f t="shared" si="1367"/>
        <v>0</v>
      </c>
      <c r="EX265" s="104">
        <f t="shared" si="1367"/>
        <v>16.431313248768468</v>
      </c>
      <c r="EY265" s="104">
        <f t="shared" si="1367"/>
        <v>0</v>
      </c>
      <c r="EZ265" s="120">
        <f t="shared" si="1380"/>
        <v>2.7020229475200002</v>
      </c>
      <c r="FA265" s="104">
        <f t="shared" si="1368"/>
        <v>0</v>
      </c>
      <c r="FB265" s="104">
        <f t="shared" si="1368"/>
        <v>0</v>
      </c>
      <c r="FC265" s="104">
        <f t="shared" si="1368"/>
        <v>0</v>
      </c>
      <c r="FD265" s="104">
        <f t="shared" si="1368"/>
        <v>0</v>
      </c>
      <c r="FE265" s="104">
        <f t="shared" si="1368"/>
        <v>0</v>
      </c>
      <c r="FF265" s="104">
        <f t="shared" si="1368"/>
        <v>0.15089937612972684</v>
      </c>
      <c r="FG265" s="104">
        <f t="shared" si="1368"/>
        <v>0</v>
      </c>
      <c r="FH265" s="104">
        <f t="shared" si="1368"/>
        <v>5.3145117542399998</v>
      </c>
      <c r="FI265" s="104">
        <f t="shared" si="1368"/>
        <v>0</v>
      </c>
      <c r="FJ265" s="104">
        <f t="shared" si="1368"/>
        <v>0</v>
      </c>
      <c r="FK265" s="104">
        <f t="shared" si="1368"/>
        <v>0</v>
      </c>
      <c r="FL265" s="104">
        <f t="shared" si="1368"/>
        <v>0</v>
      </c>
      <c r="FM265" s="104">
        <f t="shared" si="1368"/>
        <v>0</v>
      </c>
      <c r="FN265" s="104">
        <f t="shared" si="1368"/>
        <v>0.29019635334129867</v>
      </c>
      <c r="FO265" s="122">
        <f t="shared" si="1368"/>
        <v>0</v>
      </c>
    </row>
    <row r="266" spans="3:171" x14ac:dyDescent="0.2">
      <c r="C266" s="187" t="str">
        <f>[1]LCIA_BAU!G74</f>
        <v>Norway</v>
      </c>
      <c r="D266" s="173">
        <f>[1]LCIA_BAU!I74</f>
        <v>4.49438202247191E-2</v>
      </c>
      <c r="E266" s="203">
        <f>[1]LCIA_reshoring!I78</f>
        <v>0</v>
      </c>
      <c r="F266" s="213">
        <f>'[1]LCIA_ally-shoring'!I78</f>
        <v>0.23529411764705882</v>
      </c>
      <c r="H266" s="163" t="str">
        <f t="shared" si="1359"/>
        <v>Korea</v>
      </c>
      <c r="J266" s="104" t="str">
        <f>[1]Transport!I82</f>
        <v>Busan, Korea</v>
      </c>
      <c r="K266" s="104" t="str">
        <f t="shared" si="1369"/>
        <v>Gdansk, Poland</v>
      </c>
      <c r="L266" s="159" t="str">
        <f t="shared" si="1369"/>
        <v>Poland</v>
      </c>
      <c r="O266" s="104">
        <f>[1]Transport!O92</f>
        <v>35.1035355</v>
      </c>
      <c r="P266" s="104">
        <f>[1]Transport!P92</f>
        <v>129.04236879999999</v>
      </c>
      <c r="Q266" s="104">
        <f t="shared" si="1370"/>
        <v>54.400246299999999</v>
      </c>
      <c r="R266" s="104">
        <f t="shared" si="1370"/>
        <v>18.677374199999999</v>
      </c>
      <c r="S266" s="104" t="e">
        <f t="shared" ca="1" si="1371"/>
        <v>#NAME?</v>
      </c>
      <c r="T266" s="122">
        <f>IF(H266=L266,80.47,80.47*2)</f>
        <v>160.94</v>
      </c>
      <c r="X266" s="165"/>
      <c r="Y266" s="159" t="str">
        <f>[1]Transport!W280</f>
        <v>Argentina</v>
      </c>
      <c r="Z266" s="203">
        <f>'[1]LIB components'!B17/SUM('[1]LIB components'!$B$14:$B$17)</f>
        <v>7.3684210526315796E-2</v>
      </c>
      <c r="AA266" s="105"/>
      <c r="AB266" s="159" t="str">
        <f>[1]Transport!X280</f>
        <v>US</v>
      </c>
      <c r="AC266" s="104">
        <f t="shared" si="1382"/>
        <v>4.1900000000000004</v>
      </c>
      <c r="AD266" s="104" t="str">
        <f>[1]Transport!AA280</f>
        <v>Buenos Aires, Argentina</v>
      </c>
      <c r="AE266" s="104" t="str">
        <f>[1]Transport!AB280</f>
        <v>Los Angeles, CA</v>
      </c>
      <c r="AF266" s="104">
        <f>[1]Transport!AC280</f>
        <v>-34.617719399999999</v>
      </c>
      <c r="AG266" s="104">
        <f>[1]Transport!AD280</f>
        <v>-58.362056099999997</v>
      </c>
      <c r="AH266" s="104">
        <f>[1]Transport!AE280</f>
        <v>33.736540099999999</v>
      </c>
      <c r="AI266" s="104">
        <f>[1]Transport!AF280</f>
        <v>-118.264982</v>
      </c>
      <c r="AJ266" s="104" t="e">
        <f t="shared" ca="1" si="1372"/>
        <v>#NAME?</v>
      </c>
      <c r="AK266" s="104">
        <f t="shared" si="1360"/>
        <v>160.94</v>
      </c>
      <c r="AL266" s="104">
        <f>SUMPRODUCT($E$4:$E$8,D$100:D$104)</f>
        <v>9687.5065831303727</v>
      </c>
      <c r="AM266" s="104">
        <f>SUMPRODUCT($E$11:$E$15,D$100:D$104)</f>
        <v>160.93999999999997</v>
      </c>
      <c r="AN266" s="104">
        <f>SUMPRODUCT($E$4:$E$8,E$100:E$104)</f>
        <v>0</v>
      </c>
      <c r="AO266" s="104">
        <f>SUMPRODUCT($E$11:$E$15,E$100:E$104)</f>
        <v>80.47</v>
      </c>
      <c r="AP266" s="104">
        <f>SUMPRODUCT($E$4:$E$8,F$100:F$104)</f>
        <v>9112.6422637939359</v>
      </c>
      <c r="AQ266" s="104">
        <f>SUMPRODUCT($E$11:$E$15,F$100:F$104)</f>
        <v>160.94</v>
      </c>
      <c r="AR266" s="120" t="e">
        <f t="shared" ca="1" si="1373"/>
        <v>#NAME?</v>
      </c>
      <c r="AS266" s="104" t="e">
        <f t="shared" ca="1" si="1361"/>
        <v>#NAME?</v>
      </c>
      <c r="AT266" s="104" t="e">
        <f t="shared" ca="1" si="1361"/>
        <v>#NAME?</v>
      </c>
      <c r="AU266" s="104" t="e">
        <f t="shared" ca="1" si="1361"/>
        <v>#NAME?</v>
      </c>
      <c r="AV266" s="104" t="e">
        <f t="shared" ca="1" si="1361"/>
        <v>#NAME?</v>
      </c>
      <c r="AW266" s="104" t="e">
        <f t="shared" ca="1" si="1361"/>
        <v>#NAME?</v>
      </c>
      <c r="AX266" s="104" t="e">
        <f t="shared" ca="1" si="1361"/>
        <v>#NAME?</v>
      </c>
      <c r="AY266" s="104" t="e">
        <f t="shared" ca="1" si="1361"/>
        <v>#NAME?</v>
      </c>
      <c r="AZ266" s="104" t="e">
        <f t="shared" ca="1" si="1361"/>
        <v>#NAME?</v>
      </c>
      <c r="BA266" s="104" t="e">
        <f t="shared" ca="1" si="1361"/>
        <v>#NAME?</v>
      </c>
      <c r="BB266" s="104" t="e">
        <f t="shared" ca="1" si="1361"/>
        <v>#NAME?</v>
      </c>
      <c r="BC266" s="104" t="e">
        <f t="shared" ca="1" si="1361"/>
        <v>#NAME?</v>
      </c>
      <c r="BD266" s="104" t="e">
        <f t="shared" ca="1" si="1361"/>
        <v>#NAME?</v>
      </c>
      <c r="BE266" s="104" t="e">
        <f t="shared" ca="1" si="1361"/>
        <v>#NAME?</v>
      </c>
      <c r="BF266" s="104" t="e">
        <f t="shared" ca="1" si="1361"/>
        <v>#NAME?</v>
      </c>
      <c r="BG266" s="122" t="e">
        <f t="shared" ca="1" si="1361"/>
        <v>#NAME?</v>
      </c>
      <c r="BH266" s="104">
        <f t="shared" si="1374"/>
        <v>11.321476150108802</v>
      </c>
      <c r="BI266" s="104">
        <f t="shared" si="1362"/>
        <v>0</v>
      </c>
      <c r="BJ266" s="104">
        <f t="shared" si="1362"/>
        <v>0</v>
      </c>
      <c r="BK266" s="104">
        <f t="shared" si="1362"/>
        <v>0</v>
      </c>
      <c r="BL266" s="104">
        <f t="shared" si="1362"/>
        <v>0</v>
      </c>
      <c r="BM266" s="104">
        <f t="shared" si="1362"/>
        <v>0</v>
      </c>
      <c r="BN266" s="104">
        <f t="shared" si="1362"/>
        <v>0.6322683859835555</v>
      </c>
      <c r="BO266" s="104">
        <f t="shared" si="1362"/>
        <v>0</v>
      </c>
      <c r="BP266" s="104">
        <f t="shared" si="1362"/>
        <v>22.267804250265602</v>
      </c>
      <c r="BQ266" s="104">
        <f t="shared" si="1362"/>
        <v>0</v>
      </c>
      <c r="BR266" s="104">
        <f t="shared" si="1362"/>
        <v>0</v>
      </c>
      <c r="BS266" s="104">
        <f t="shared" si="1362"/>
        <v>0</v>
      </c>
      <c r="BT266" s="104">
        <f t="shared" si="1362"/>
        <v>0</v>
      </c>
      <c r="BU266" s="104">
        <f t="shared" si="1362"/>
        <v>0</v>
      </c>
      <c r="BV266" s="104">
        <f t="shared" si="1362"/>
        <v>1.2159227205000416</v>
      </c>
      <c r="BW266" s="104">
        <f t="shared" si="1362"/>
        <v>0</v>
      </c>
      <c r="BX266" s="120">
        <f t="shared" si="1375"/>
        <v>162.64362552422853</v>
      </c>
      <c r="BY266" s="104">
        <f t="shared" si="1363"/>
        <v>0</v>
      </c>
      <c r="BZ266" s="104">
        <f t="shared" si="1363"/>
        <v>0</v>
      </c>
      <c r="CA266" s="104">
        <f t="shared" si="1363"/>
        <v>0</v>
      </c>
      <c r="CB266" s="104">
        <f t="shared" si="1363"/>
        <v>0</v>
      </c>
      <c r="CC266" s="104">
        <f t="shared" si="1363"/>
        <v>0</v>
      </c>
      <c r="CD266" s="104">
        <f t="shared" si="1363"/>
        <v>9.0831284928979432</v>
      </c>
      <c r="CE266" s="104">
        <f t="shared" si="1363"/>
        <v>0</v>
      </c>
      <c r="CF266" s="104">
        <f t="shared" si="1363"/>
        <v>319.8978973861299</v>
      </c>
      <c r="CG266" s="104">
        <f t="shared" si="1363"/>
        <v>0</v>
      </c>
      <c r="CH266" s="104">
        <f t="shared" si="1363"/>
        <v>0</v>
      </c>
      <c r="CI266" s="104">
        <f t="shared" si="1363"/>
        <v>0</v>
      </c>
      <c r="CJ266" s="104">
        <f t="shared" si="1363"/>
        <v>0</v>
      </c>
      <c r="CK266" s="104">
        <f t="shared" si="1363"/>
        <v>0</v>
      </c>
      <c r="CL266" s="104">
        <f t="shared" si="1363"/>
        <v>17.467870531839559</v>
      </c>
      <c r="CM266" s="104">
        <f t="shared" si="1363"/>
        <v>0</v>
      </c>
      <c r="CN266" s="120">
        <f t="shared" si="1376"/>
        <v>2.7020229475199997</v>
      </c>
      <c r="CO266" s="104">
        <f t="shared" si="1364"/>
        <v>0</v>
      </c>
      <c r="CP266" s="104">
        <f t="shared" si="1364"/>
        <v>0</v>
      </c>
      <c r="CQ266" s="104">
        <f t="shared" si="1364"/>
        <v>0</v>
      </c>
      <c r="CR266" s="104">
        <f t="shared" si="1364"/>
        <v>0</v>
      </c>
      <c r="CS266" s="104">
        <f t="shared" si="1364"/>
        <v>0</v>
      </c>
      <c r="CT266" s="104">
        <f t="shared" si="1364"/>
        <v>0.15089937612972681</v>
      </c>
      <c r="CU266" s="104">
        <f t="shared" si="1364"/>
        <v>0</v>
      </c>
      <c r="CV266" s="104">
        <f t="shared" si="1364"/>
        <v>5.3145117542399989</v>
      </c>
      <c r="CW266" s="104">
        <f t="shared" si="1364"/>
        <v>0</v>
      </c>
      <c r="CX266" s="104">
        <f t="shared" si="1364"/>
        <v>0</v>
      </c>
      <c r="CY266" s="104">
        <f t="shared" si="1364"/>
        <v>0</v>
      </c>
      <c r="CZ266" s="104">
        <f t="shared" si="1364"/>
        <v>0</v>
      </c>
      <c r="DA266" s="104">
        <f t="shared" si="1364"/>
        <v>0</v>
      </c>
      <c r="DB266" s="104">
        <f t="shared" si="1364"/>
        <v>0.29019635334129862</v>
      </c>
      <c r="DC266" s="104">
        <f t="shared" si="1364"/>
        <v>0</v>
      </c>
      <c r="DD266" s="120">
        <f t="shared" si="1377"/>
        <v>0</v>
      </c>
      <c r="DE266" s="104">
        <f t="shared" si="1365"/>
        <v>0</v>
      </c>
      <c r="DF266" s="104">
        <f t="shared" si="1365"/>
        <v>0</v>
      </c>
      <c r="DG266" s="104">
        <f t="shared" si="1365"/>
        <v>0</v>
      </c>
      <c r="DH266" s="104">
        <f t="shared" si="1365"/>
        <v>0</v>
      </c>
      <c r="DI266" s="104">
        <f t="shared" si="1365"/>
        <v>0</v>
      </c>
      <c r="DJ266" s="104">
        <f t="shared" si="1365"/>
        <v>0</v>
      </c>
      <c r="DK266" s="104">
        <f t="shared" si="1365"/>
        <v>0</v>
      </c>
      <c r="DL266" s="104">
        <f t="shared" si="1365"/>
        <v>0</v>
      </c>
      <c r="DM266" s="104">
        <f t="shared" si="1365"/>
        <v>0</v>
      </c>
      <c r="DN266" s="104">
        <f t="shared" si="1365"/>
        <v>0</v>
      </c>
      <c r="DO266" s="104">
        <f t="shared" si="1365"/>
        <v>0</v>
      </c>
      <c r="DP266" s="104">
        <f t="shared" si="1365"/>
        <v>0</v>
      </c>
      <c r="DQ266" s="104">
        <f t="shared" si="1365"/>
        <v>0</v>
      </c>
      <c r="DR266" s="104">
        <f t="shared" si="1365"/>
        <v>0</v>
      </c>
      <c r="DS266" s="104">
        <f t="shared" si="1365"/>
        <v>0</v>
      </c>
      <c r="DT266" s="120">
        <f t="shared" si="1378"/>
        <v>1.3510114737600001</v>
      </c>
      <c r="DU266" s="104">
        <f t="shared" si="1366"/>
        <v>0</v>
      </c>
      <c r="DV266" s="104">
        <f t="shared" si="1366"/>
        <v>0</v>
      </c>
      <c r="DW266" s="104">
        <f t="shared" si="1366"/>
        <v>0</v>
      </c>
      <c r="DX266" s="104">
        <f t="shared" si="1366"/>
        <v>0</v>
      </c>
      <c r="DY266" s="104">
        <f t="shared" si="1366"/>
        <v>0</v>
      </c>
      <c r="DZ266" s="104">
        <f t="shared" si="1366"/>
        <v>7.5449688064863421E-2</v>
      </c>
      <c r="EA266" s="104">
        <f t="shared" si="1366"/>
        <v>0</v>
      </c>
      <c r="EB266" s="104">
        <f t="shared" si="1366"/>
        <v>2.6572558771199999</v>
      </c>
      <c r="EC266" s="104">
        <f t="shared" si="1366"/>
        <v>0</v>
      </c>
      <c r="ED266" s="104">
        <f t="shared" si="1366"/>
        <v>0</v>
      </c>
      <c r="EE266" s="104">
        <f t="shared" si="1366"/>
        <v>0</v>
      </c>
      <c r="EF266" s="104">
        <f t="shared" si="1366"/>
        <v>0</v>
      </c>
      <c r="EG266" s="104">
        <f t="shared" si="1366"/>
        <v>0</v>
      </c>
      <c r="EH266" s="104">
        <f t="shared" si="1366"/>
        <v>0.14509817667064934</v>
      </c>
      <c r="EI266" s="104">
        <f t="shared" si="1366"/>
        <v>0</v>
      </c>
      <c r="EJ266" s="120">
        <f t="shared" si="1379"/>
        <v>152.99222386797453</v>
      </c>
      <c r="EK266" s="104">
        <f t="shared" si="1367"/>
        <v>0</v>
      </c>
      <c r="EL266" s="104">
        <f t="shared" si="1367"/>
        <v>0</v>
      </c>
      <c r="EM266" s="104">
        <f t="shared" si="1367"/>
        <v>0</v>
      </c>
      <c r="EN266" s="104">
        <f t="shared" si="1367"/>
        <v>0</v>
      </c>
      <c r="EO266" s="104">
        <f t="shared" si="1367"/>
        <v>0</v>
      </c>
      <c r="EP266" s="104">
        <f t="shared" si="1367"/>
        <v>8.5441284484894169</v>
      </c>
      <c r="EQ266" s="104">
        <f t="shared" si="1367"/>
        <v>0</v>
      </c>
      <c r="ER266" s="104">
        <f t="shared" si="1367"/>
        <v>300.91490259175515</v>
      </c>
      <c r="ES266" s="104">
        <f t="shared" si="1367"/>
        <v>0</v>
      </c>
      <c r="ET266" s="104">
        <f t="shared" si="1367"/>
        <v>0</v>
      </c>
      <c r="EU266" s="104">
        <f t="shared" si="1367"/>
        <v>0</v>
      </c>
      <c r="EV266" s="104">
        <f t="shared" si="1367"/>
        <v>0</v>
      </c>
      <c r="EW266" s="104">
        <f t="shared" si="1367"/>
        <v>0</v>
      </c>
      <c r="EX266" s="104">
        <f t="shared" si="1367"/>
        <v>16.431313248768468</v>
      </c>
      <c r="EY266" s="104">
        <f t="shared" si="1367"/>
        <v>0</v>
      </c>
      <c r="EZ266" s="120">
        <f t="shared" si="1380"/>
        <v>2.7020229475200002</v>
      </c>
      <c r="FA266" s="104">
        <f t="shared" si="1368"/>
        <v>0</v>
      </c>
      <c r="FB266" s="104">
        <f t="shared" si="1368"/>
        <v>0</v>
      </c>
      <c r="FC266" s="104">
        <f t="shared" si="1368"/>
        <v>0</v>
      </c>
      <c r="FD266" s="104">
        <f t="shared" si="1368"/>
        <v>0</v>
      </c>
      <c r="FE266" s="104">
        <f t="shared" si="1368"/>
        <v>0</v>
      </c>
      <c r="FF266" s="104">
        <f t="shared" si="1368"/>
        <v>0.15089937612972684</v>
      </c>
      <c r="FG266" s="104">
        <f t="shared" si="1368"/>
        <v>0</v>
      </c>
      <c r="FH266" s="104">
        <f t="shared" si="1368"/>
        <v>5.3145117542399998</v>
      </c>
      <c r="FI266" s="104">
        <f t="shared" si="1368"/>
        <v>0</v>
      </c>
      <c r="FJ266" s="104">
        <f t="shared" si="1368"/>
        <v>0</v>
      </c>
      <c r="FK266" s="104">
        <f t="shared" si="1368"/>
        <v>0</v>
      </c>
      <c r="FL266" s="104">
        <f t="shared" si="1368"/>
        <v>0</v>
      </c>
      <c r="FM266" s="104">
        <f t="shared" si="1368"/>
        <v>0</v>
      </c>
      <c r="FN266" s="104">
        <f t="shared" si="1368"/>
        <v>0.29019635334129867</v>
      </c>
      <c r="FO266" s="122">
        <f t="shared" si="1368"/>
        <v>0</v>
      </c>
    </row>
    <row r="267" spans="3:171" x14ac:dyDescent="0.2">
      <c r="C267" s="187" t="str">
        <f>[1]LCIA_BAU!G75</f>
        <v>KR</v>
      </c>
      <c r="D267" s="173">
        <f>[1]LCIA_BAU!I75</f>
        <v>0</v>
      </c>
      <c r="E267" s="203">
        <f>[1]LCIA_reshoring!I79</f>
        <v>0</v>
      </c>
      <c r="F267" s="213">
        <f>'[1]LCIA_ally-shoring'!I79</f>
        <v>0</v>
      </c>
      <c r="H267" s="163" t="str">
        <f t="shared" si="1359"/>
        <v>Poland</v>
      </c>
      <c r="J267" s="104" t="str">
        <f>K267</f>
        <v>Gdansk, Poland</v>
      </c>
      <c r="K267" s="104" t="str">
        <f>K266</f>
        <v>Gdansk, Poland</v>
      </c>
      <c r="L267" s="159" t="str">
        <f t="shared" si="1369"/>
        <v>Poland</v>
      </c>
      <c r="O267" s="104">
        <f>Q267</f>
        <v>54.400246299999999</v>
      </c>
      <c r="P267" s="104">
        <f>R267</f>
        <v>18.677374199999999</v>
      </c>
      <c r="Q267" s="104">
        <f t="shared" si="1370"/>
        <v>54.400246299999999</v>
      </c>
      <c r="R267" s="104">
        <f t="shared" si="1370"/>
        <v>18.677374199999999</v>
      </c>
      <c r="S267" s="104" t="e">
        <f ca="1">getDistance(O267,P267,Q267,R267)</f>
        <v>#NAME?</v>
      </c>
      <c r="T267" s="122">
        <f>IF(H267=L267,80.47,80.47*2)</f>
        <v>80.47</v>
      </c>
      <c r="X267" s="165"/>
      <c r="Y267" s="159" t="str">
        <f>[1]Transport!W281</f>
        <v>Australia</v>
      </c>
      <c r="Z267" s="203">
        <f>Z263</f>
        <v>0.63157894736842102</v>
      </c>
      <c r="AA267" s="229">
        <f>SUM(Z267:Z270)</f>
        <v>0.99999999999999989</v>
      </c>
      <c r="AB267" s="159" t="str">
        <f>[1]Transport!X281</f>
        <v>China</v>
      </c>
      <c r="AC267" s="104">
        <f t="shared" si="1382"/>
        <v>4.1900000000000004</v>
      </c>
      <c r="AD267" s="104" t="str">
        <f>[1]Transport!AA281</f>
        <v>The Port of Melbourne, Australia</v>
      </c>
      <c r="AE267" s="104" t="str">
        <f>[1]Transport!AB281</f>
        <v>Shanghai, China</v>
      </c>
      <c r="AF267" s="104">
        <f>[1]Transport!AC281</f>
        <v>-37.821584199999997</v>
      </c>
      <c r="AG267" s="104">
        <f>[1]Transport!AD281</f>
        <v>144.9443459</v>
      </c>
      <c r="AH267" s="104">
        <f>[1]Transport!AE281</f>
        <v>31.230416000000002</v>
      </c>
      <c r="AI267" s="104">
        <f>[1]Transport!AF281</f>
        <v>121.47370100000001</v>
      </c>
      <c r="AJ267" s="104" t="e">
        <f t="shared" ca="1" si="1372"/>
        <v>#NAME?</v>
      </c>
      <c r="AK267" s="104">
        <f t="shared" si="1360"/>
        <v>160.94</v>
      </c>
      <c r="AL267" s="104">
        <f>SUMPRODUCT($F$4:$F$8,D$100:D$104)</f>
        <v>1562.8410848903104</v>
      </c>
      <c r="AM267" s="104">
        <f>SUMPRODUCT($F$11:$F$15,D$100:D$104)</f>
        <v>127.14259999999999</v>
      </c>
      <c r="AN267" s="104">
        <f>SUMPRODUCT($F$4:$F$8,E$100:E$104)</f>
        <v>10481.366833642593</v>
      </c>
      <c r="AO267" s="104">
        <f>SUMPRODUCT($F$11:$F$15,E$100:E$104)</f>
        <v>160.94</v>
      </c>
      <c r="AP267" s="104">
        <f>SUMPRODUCT($F$4:$F$8,F$100:F$104)</f>
        <v>2694.5535946384662</v>
      </c>
      <c r="AQ267" s="104">
        <f>SUMPRODUCT($F$11:$F$15,F$100:F$104)</f>
        <v>160.94</v>
      </c>
      <c r="AR267" s="120" t="e">
        <f t="shared" ca="1" si="1373"/>
        <v>#NAME?</v>
      </c>
      <c r="AS267" s="104" t="e">
        <f t="shared" ca="1" si="1361"/>
        <v>#NAME?</v>
      </c>
      <c r="AT267" s="104" t="e">
        <f t="shared" ca="1" si="1361"/>
        <v>#NAME?</v>
      </c>
      <c r="AU267" s="104" t="e">
        <f t="shared" ca="1" si="1361"/>
        <v>#NAME?</v>
      </c>
      <c r="AV267" s="104" t="e">
        <f t="shared" ca="1" si="1361"/>
        <v>#NAME?</v>
      </c>
      <c r="AW267" s="104" t="e">
        <f t="shared" ca="1" si="1361"/>
        <v>#NAME?</v>
      </c>
      <c r="AX267" s="104" t="e">
        <f t="shared" ca="1" si="1361"/>
        <v>#NAME?</v>
      </c>
      <c r="AY267" s="104" t="e">
        <f t="shared" ca="1" si="1361"/>
        <v>#NAME?</v>
      </c>
      <c r="AZ267" s="104" t="e">
        <f t="shared" ca="1" si="1361"/>
        <v>#NAME?</v>
      </c>
      <c r="BA267" s="104" t="e">
        <f t="shared" ca="1" si="1361"/>
        <v>#NAME?</v>
      </c>
      <c r="BB267" s="104" t="e">
        <f t="shared" ca="1" si="1361"/>
        <v>#NAME?</v>
      </c>
      <c r="BC267" s="104" t="e">
        <f t="shared" ca="1" si="1361"/>
        <v>#NAME?</v>
      </c>
      <c r="BD267" s="104" t="e">
        <f t="shared" ca="1" si="1361"/>
        <v>#NAME?</v>
      </c>
      <c r="BE267" s="104" t="e">
        <f t="shared" ca="1" si="1361"/>
        <v>#NAME?</v>
      </c>
      <c r="BF267" s="104" t="e">
        <f t="shared" ca="1" si="1361"/>
        <v>#NAME?</v>
      </c>
      <c r="BG267" s="122" t="e">
        <f t="shared" ca="1" si="1361"/>
        <v>#NAME?</v>
      </c>
      <c r="BH267" s="104">
        <f t="shared" si="1374"/>
        <v>11.321476150108802</v>
      </c>
      <c r="BI267" s="104">
        <f t="shared" si="1362"/>
        <v>0</v>
      </c>
      <c r="BJ267" s="104">
        <f t="shared" si="1362"/>
        <v>0</v>
      </c>
      <c r="BK267" s="104">
        <f t="shared" si="1362"/>
        <v>0</v>
      </c>
      <c r="BL267" s="104">
        <f t="shared" si="1362"/>
        <v>0</v>
      </c>
      <c r="BM267" s="104">
        <f t="shared" si="1362"/>
        <v>0</v>
      </c>
      <c r="BN267" s="104">
        <f t="shared" si="1362"/>
        <v>0.6322683859835555</v>
      </c>
      <c r="BO267" s="104">
        <f t="shared" si="1362"/>
        <v>0</v>
      </c>
      <c r="BP267" s="104">
        <f t="shared" si="1362"/>
        <v>22.267804250265602</v>
      </c>
      <c r="BQ267" s="104">
        <f t="shared" si="1362"/>
        <v>0</v>
      </c>
      <c r="BR267" s="104">
        <f t="shared" si="1362"/>
        <v>0</v>
      </c>
      <c r="BS267" s="104">
        <f t="shared" si="1362"/>
        <v>0</v>
      </c>
      <c r="BT267" s="104">
        <f t="shared" si="1362"/>
        <v>0</v>
      </c>
      <c r="BU267" s="104">
        <f t="shared" si="1362"/>
        <v>0</v>
      </c>
      <c r="BV267" s="104">
        <f t="shared" si="1362"/>
        <v>1.2159227205000416</v>
      </c>
      <c r="BW267" s="104">
        <f t="shared" si="1362"/>
        <v>0</v>
      </c>
      <c r="BX267" s="120">
        <f t="shared" si="1375"/>
        <v>26.238551476952104</v>
      </c>
      <c r="BY267" s="104">
        <f t="shared" si="1363"/>
        <v>0</v>
      </c>
      <c r="BZ267" s="104">
        <f t="shared" si="1363"/>
        <v>0</v>
      </c>
      <c r="CA267" s="104">
        <f t="shared" si="1363"/>
        <v>0</v>
      </c>
      <c r="CB267" s="104">
        <f t="shared" si="1363"/>
        <v>0</v>
      </c>
      <c r="CC267" s="104">
        <f t="shared" si="1363"/>
        <v>0</v>
      </c>
      <c r="CD267" s="104">
        <f t="shared" si="1363"/>
        <v>1.4653395346082598</v>
      </c>
      <c r="CE267" s="104">
        <f t="shared" si="1363"/>
        <v>0</v>
      </c>
      <c r="CF267" s="104">
        <f t="shared" si="1363"/>
        <v>51.607663201558019</v>
      </c>
      <c r="CG267" s="104">
        <f t="shared" si="1363"/>
        <v>0</v>
      </c>
      <c r="CH267" s="104">
        <f t="shared" si="1363"/>
        <v>0</v>
      </c>
      <c r="CI267" s="104">
        <f t="shared" si="1363"/>
        <v>0</v>
      </c>
      <c r="CJ267" s="104">
        <f t="shared" si="1363"/>
        <v>0</v>
      </c>
      <c r="CK267" s="104">
        <f t="shared" si="1363"/>
        <v>0</v>
      </c>
      <c r="CL267" s="104">
        <f t="shared" si="1363"/>
        <v>2.8180115800119743</v>
      </c>
      <c r="CM267" s="104">
        <f t="shared" si="1363"/>
        <v>0</v>
      </c>
      <c r="CN267" s="120">
        <f t="shared" si="1376"/>
        <v>2.1345981285408002</v>
      </c>
      <c r="CO267" s="104">
        <f t="shared" si="1364"/>
        <v>0</v>
      </c>
      <c r="CP267" s="104">
        <f t="shared" si="1364"/>
        <v>0</v>
      </c>
      <c r="CQ267" s="104">
        <f t="shared" si="1364"/>
        <v>0</v>
      </c>
      <c r="CR267" s="104">
        <f t="shared" si="1364"/>
        <v>0</v>
      </c>
      <c r="CS267" s="104">
        <f t="shared" si="1364"/>
        <v>0</v>
      </c>
      <c r="CT267" s="104">
        <f t="shared" si="1364"/>
        <v>0.1192105071424842</v>
      </c>
      <c r="CU267" s="104">
        <f t="shared" si="1364"/>
        <v>0</v>
      </c>
      <c r="CV267" s="104">
        <f t="shared" si="1364"/>
        <v>4.1984642858495986</v>
      </c>
      <c r="CW267" s="104">
        <f t="shared" si="1364"/>
        <v>0</v>
      </c>
      <c r="CX267" s="104">
        <f t="shared" si="1364"/>
        <v>0</v>
      </c>
      <c r="CY267" s="104">
        <f t="shared" si="1364"/>
        <v>0</v>
      </c>
      <c r="CZ267" s="104">
        <f t="shared" si="1364"/>
        <v>0</v>
      </c>
      <c r="DA267" s="104">
        <f t="shared" si="1364"/>
        <v>0</v>
      </c>
      <c r="DB267" s="104">
        <f t="shared" si="1364"/>
        <v>0.22925511913962596</v>
      </c>
      <c r="DC267" s="104">
        <f t="shared" si="1364"/>
        <v>0</v>
      </c>
      <c r="DD267" s="120">
        <f t="shared" si="1377"/>
        <v>175.97175162096019</v>
      </c>
      <c r="DE267" s="104">
        <f t="shared" si="1365"/>
        <v>0</v>
      </c>
      <c r="DF267" s="104">
        <f t="shared" si="1365"/>
        <v>0</v>
      </c>
      <c r="DG267" s="104">
        <f t="shared" si="1365"/>
        <v>0</v>
      </c>
      <c r="DH267" s="104">
        <f t="shared" si="1365"/>
        <v>0</v>
      </c>
      <c r="DI267" s="104">
        <f t="shared" si="1365"/>
        <v>0</v>
      </c>
      <c r="DJ267" s="104">
        <f t="shared" si="1365"/>
        <v>9.8274618875573356</v>
      </c>
      <c r="DK267" s="104">
        <f t="shared" si="1365"/>
        <v>0</v>
      </c>
      <c r="DL267" s="104">
        <f t="shared" si="1365"/>
        <v>346.11250924502826</v>
      </c>
      <c r="DM267" s="104">
        <f t="shared" si="1365"/>
        <v>0</v>
      </c>
      <c r="DN267" s="104">
        <f t="shared" si="1365"/>
        <v>0</v>
      </c>
      <c r="DO267" s="104">
        <f t="shared" si="1365"/>
        <v>0</v>
      </c>
      <c r="DP267" s="104">
        <f t="shared" si="1365"/>
        <v>0</v>
      </c>
      <c r="DQ267" s="104">
        <f t="shared" si="1365"/>
        <v>0</v>
      </c>
      <c r="DR267" s="104">
        <f t="shared" si="1365"/>
        <v>18.899306779890114</v>
      </c>
      <c r="DS267" s="104">
        <f t="shared" si="1365"/>
        <v>0</v>
      </c>
      <c r="DT267" s="120">
        <f t="shared" si="1378"/>
        <v>2.7020229475200002</v>
      </c>
      <c r="DU267" s="104">
        <f t="shared" si="1366"/>
        <v>0</v>
      </c>
      <c r="DV267" s="104">
        <f t="shared" si="1366"/>
        <v>0</v>
      </c>
      <c r="DW267" s="104">
        <f t="shared" si="1366"/>
        <v>0</v>
      </c>
      <c r="DX267" s="104">
        <f t="shared" si="1366"/>
        <v>0</v>
      </c>
      <c r="DY267" s="104">
        <f t="shared" si="1366"/>
        <v>0</v>
      </c>
      <c r="DZ267" s="104">
        <f t="shared" si="1366"/>
        <v>0.15089937612972684</v>
      </c>
      <c r="EA267" s="104">
        <f t="shared" si="1366"/>
        <v>0</v>
      </c>
      <c r="EB267" s="104">
        <f t="shared" si="1366"/>
        <v>5.3145117542399998</v>
      </c>
      <c r="EC267" s="104">
        <f t="shared" si="1366"/>
        <v>0</v>
      </c>
      <c r="ED267" s="104">
        <f t="shared" si="1366"/>
        <v>0</v>
      </c>
      <c r="EE267" s="104">
        <f t="shared" si="1366"/>
        <v>0</v>
      </c>
      <c r="EF267" s="104">
        <f t="shared" si="1366"/>
        <v>0</v>
      </c>
      <c r="EG267" s="104">
        <f t="shared" si="1366"/>
        <v>0</v>
      </c>
      <c r="EH267" s="104">
        <f t="shared" si="1366"/>
        <v>0.29019635334129867</v>
      </c>
      <c r="EI267" s="104">
        <f t="shared" si="1366"/>
        <v>0</v>
      </c>
      <c r="EJ267" s="120">
        <f t="shared" si="1379"/>
        <v>45.238881856813975</v>
      </c>
      <c r="EK267" s="104">
        <f t="shared" si="1367"/>
        <v>0</v>
      </c>
      <c r="EL267" s="104">
        <f t="shared" si="1367"/>
        <v>0</v>
      </c>
      <c r="EM267" s="104">
        <f t="shared" si="1367"/>
        <v>0</v>
      </c>
      <c r="EN267" s="104">
        <f t="shared" si="1367"/>
        <v>0</v>
      </c>
      <c r="EO267" s="104">
        <f t="shared" si="1367"/>
        <v>0</v>
      </c>
      <c r="EP267" s="104">
        <f t="shared" si="1367"/>
        <v>2.5264474734625169</v>
      </c>
      <c r="EQ267" s="104">
        <f t="shared" si="1367"/>
        <v>0</v>
      </c>
      <c r="ER267" s="104">
        <f t="shared" si="1367"/>
        <v>88.978729657858651</v>
      </c>
      <c r="ES267" s="104">
        <f t="shared" si="1367"/>
        <v>0</v>
      </c>
      <c r="ET267" s="104">
        <f t="shared" si="1367"/>
        <v>0</v>
      </c>
      <c r="EU267" s="104">
        <f t="shared" si="1367"/>
        <v>0</v>
      </c>
      <c r="EV267" s="104">
        <f t="shared" si="1367"/>
        <v>0</v>
      </c>
      <c r="EW267" s="104">
        <f t="shared" si="1367"/>
        <v>0</v>
      </c>
      <c r="EX267" s="104">
        <f t="shared" si="1367"/>
        <v>4.8586406551930583</v>
      </c>
      <c r="EY267" s="104">
        <f t="shared" si="1367"/>
        <v>0</v>
      </c>
      <c r="EZ267" s="120">
        <f t="shared" si="1380"/>
        <v>2.7020229475200002</v>
      </c>
      <c r="FA267" s="104">
        <f t="shared" si="1368"/>
        <v>0</v>
      </c>
      <c r="FB267" s="104">
        <f t="shared" si="1368"/>
        <v>0</v>
      </c>
      <c r="FC267" s="104">
        <f t="shared" si="1368"/>
        <v>0</v>
      </c>
      <c r="FD267" s="104">
        <f t="shared" si="1368"/>
        <v>0</v>
      </c>
      <c r="FE267" s="104">
        <f t="shared" si="1368"/>
        <v>0</v>
      </c>
      <c r="FF267" s="104">
        <f t="shared" si="1368"/>
        <v>0.15089937612972684</v>
      </c>
      <c r="FG267" s="104">
        <f t="shared" si="1368"/>
        <v>0</v>
      </c>
      <c r="FH267" s="104">
        <f t="shared" si="1368"/>
        <v>5.3145117542399998</v>
      </c>
      <c r="FI267" s="104">
        <f t="shared" si="1368"/>
        <v>0</v>
      </c>
      <c r="FJ267" s="104">
        <f t="shared" si="1368"/>
        <v>0</v>
      </c>
      <c r="FK267" s="104">
        <f t="shared" si="1368"/>
        <v>0</v>
      </c>
      <c r="FL267" s="104">
        <f t="shared" si="1368"/>
        <v>0</v>
      </c>
      <c r="FM267" s="104">
        <f t="shared" si="1368"/>
        <v>0</v>
      </c>
      <c r="FN267" s="104">
        <f t="shared" si="1368"/>
        <v>0.29019635334129867</v>
      </c>
      <c r="FO267" s="122">
        <f t="shared" si="1368"/>
        <v>0</v>
      </c>
    </row>
    <row r="268" spans="3:171" x14ac:dyDescent="0.2">
      <c r="C268" s="187" t="str">
        <f>[1]LCIA_BAU!G76</f>
        <v>US</v>
      </c>
      <c r="D268" s="173">
        <f>[1]LCIA_BAU!I76</f>
        <v>0</v>
      </c>
      <c r="E268" s="203">
        <f>[1]LCIA_reshoring!I80</f>
        <v>1</v>
      </c>
      <c r="F268" s="213">
        <f>'[1]LCIA_ally-shoring'!I80</f>
        <v>0</v>
      </c>
      <c r="H268" s="163" t="str">
        <f t="shared" si="1359"/>
        <v>TN, US</v>
      </c>
      <c r="I268" s="104" t="str">
        <f>[1]Transport!I97</f>
        <v>Nashville,Tennessee,US</v>
      </c>
      <c r="J268" s="104" t="str">
        <f>[1]Transport!I98</f>
        <v>Savannah, GA</v>
      </c>
      <c r="K268" s="104" t="str">
        <f>K267</f>
        <v>Gdansk, Poland</v>
      </c>
      <c r="L268" s="159" t="str">
        <f t="shared" si="1369"/>
        <v>Poland</v>
      </c>
      <c r="M268" s="104">
        <f>[1]Transport!O97</f>
        <v>36.162663799999997</v>
      </c>
      <c r="N268" s="104">
        <f>[1]Transport!P97</f>
        <v>-86.781601600000002</v>
      </c>
      <c r="O268" s="104">
        <f>[1]Transport!O98</f>
        <v>32.087181000000001</v>
      </c>
      <c r="P268" s="104">
        <f>[1]Transport!P98</f>
        <v>-81.134254400000003</v>
      </c>
      <c r="Q268" s="104">
        <f t="shared" si="1370"/>
        <v>54.400246299999999</v>
      </c>
      <c r="R268" s="104">
        <f t="shared" si="1370"/>
        <v>18.677374199999999</v>
      </c>
      <c r="S268" s="104" t="e">
        <f t="shared" ca="1" si="1371"/>
        <v>#NAME?</v>
      </c>
      <c r="T268" s="122" t="e">
        <f t="shared" ca="1" si="1381"/>
        <v>#NAME?</v>
      </c>
      <c r="X268" s="165"/>
      <c r="Y268" s="159" t="str">
        <f>[1]Transport!W282</f>
        <v>Chile</v>
      </c>
      <c r="Z268" s="203">
        <f t="shared" ref="Z268:Z270" si="1383">Z264</f>
        <v>0.2</v>
      </c>
      <c r="AA268" s="105"/>
      <c r="AB268" s="159" t="str">
        <f>[1]Transport!X282</f>
        <v>China</v>
      </c>
      <c r="AC268" s="104">
        <f t="shared" si="1382"/>
        <v>4.1900000000000004</v>
      </c>
      <c r="AD268" s="104" t="str">
        <f>[1]Transport!AA282</f>
        <v>Puerto San Antonio, Chile</v>
      </c>
      <c r="AE268" s="104" t="str">
        <f>[1]Transport!AB282</f>
        <v>Shanghai, China</v>
      </c>
      <c r="AF268" s="104">
        <f>[1]Transport!AC282</f>
        <v>-33.593956200000001</v>
      </c>
      <c r="AG268" s="104">
        <f>[1]Transport!AD282</f>
        <v>-71.613475100000002</v>
      </c>
      <c r="AH268" s="104">
        <f>[1]Transport!AE282</f>
        <v>31.230416000000002</v>
      </c>
      <c r="AI268" s="104">
        <f>[1]Transport!AF282</f>
        <v>121.47370100000001</v>
      </c>
      <c r="AJ268" s="104" t="e">
        <f t="shared" ca="1" si="1372"/>
        <v>#NAME?</v>
      </c>
      <c r="AK268" s="104">
        <f t="shared" si="1360"/>
        <v>160.94</v>
      </c>
      <c r="AL268" s="104">
        <f>SUMPRODUCT($F$4:$F$8,D$100:D$104)</f>
        <v>1562.8410848903104</v>
      </c>
      <c r="AM268" s="104">
        <f>SUMPRODUCT($F$11:$F$15,D$100:D$104)</f>
        <v>127.14259999999999</v>
      </c>
      <c r="AN268" s="104">
        <f>SUMPRODUCT($F$4:$F$8,E$100:E$104)</f>
        <v>10481.366833642593</v>
      </c>
      <c r="AO268" s="104">
        <f>SUMPRODUCT($F$11:$F$15,E$100:E$104)</f>
        <v>160.94</v>
      </c>
      <c r="AP268" s="104">
        <f>SUMPRODUCT($F$4:$F$8,F$100:F$104)</f>
        <v>2694.5535946384662</v>
      </c>
      <c r="AQ268" s="104">
        <f>SUMPRODUCT($F$11:$F$15,F$100:F$104)</f>
        <v>160.94</v>
      </c>
      <c r="AR268" s="120" t="e">
        <f t="shared" ca="1" si="1373"/>
        <v>#NAME?</v>
      </c>
      <c r="AS268" s="104" t="e">
        <f t="shared" ca="1" si="1361"/>
        <v>#NAME?</v>
      </c>
      <c r="AT268" s="104" t="e">
        <f t="shared" ca="1" si="1361"/>
        <v>#NAME?</v>
      </c>
      <c r="AU268" s="104" t="e">
        <f t="shared" ca="1" si="1361"/>
        <v>#NAME?</v>
      </c>
      <c r="AV268" s="104" t="e">
        <f t="shared" ca="1" si="1361"/>
        <v>#NAME?</v>
      </c>
      <c r="AW268" s="104" t="e">
        <f t="shared" ca="1" si="1361"/>
        <v>#NAME?</v>
      </c>
      <c r="AX268" s="104" t="e">
        <f t="shared" ca="1" si="1361"/>
        <v>#NAME?</v>
      </c>
      <c r="AY268" s="104" t="e">
        <f t="shared" ca="1" si="1361"/>
        <v>#NAME?</v>
      </c>
      <c r="AZ268" s="104" t="e">
        <f t="shared" ca="1" si="1361"/>
        <v>#NAME?</v>
      </c>
      <c r="BA268" s="104" t="e">
        <f t="shared" ca="1" si="1361"/>
        <v>#NAME?</v>
      </c>
      <c r="BB268" s="104" t="e">
        <f t="shared" ca="1" si="1361"/>
        <v>#NAME?</v>
      </c>
      <c r="BC268" s="104" t="e">
        <f t="shared" ca="1" si="1361"/>
        <v>#NAME?</v>
      </c>
      <c r="BD268" s="104" t="e">
        <f t="shared" ca="1" si="1361"/>
        <v>#NAME?</v>
      </c>
      <c r="BE268" s="104" t="e">
        <f t="shared" ca="1" si="1361"/>
        <v>#NAME?</v>
      </c>
      <c r="BF268" s="104" t="e">
        <f t="shared" ca="1" si="1361"/>
        <v>#NAME?</v>
      </c>
      <c r="BG268" s="122" t="e">
        <f t="shared" ca="1" si="1361"/>
        <v>#NAME?</v>
      </c>
      <c r="BH268" s="104">
        <f t="shared" si="1374"/>
        <v>11.321476150108802</v>
      </c>
      <c r="BI268" s="104">
        <f t="shared" si="1362"/>
        <v>0</v>
      </c>
      <c r="BJ268" s="104">
        <f t="shared" si="1362"/>
        <v>0</v>
      </c>
      <c r="BK268" s="104">
        <f t="shared" si="1362"/>
        <v>0</v>
      </c>
      <c r="BL268" s="104">
        <f t="shared" si="1362"/>
        <v>0</v>
      </c>
      <c r="BM268" s="104">
        <f t="shared" si="1362"/>
        <v>0</v>
      </c>
      <c r="BN268" s="104">
        <f t="shared" si="1362"/>
        <v>0.6322683859835555</v>
      </c>
      <c r="BO268" s="104">
        <f t="shared" si="1362"/>
        <v>0</v>
      </c>
      <c r="BP268" s="104">
        <f t="shared" si="1362"/>
        <v>22.267804250265602</v>
      </c>
      <c r="BQ268" s="104">
        <f t="shared" si="1362"/>
        <v>0</v>
      </c>
      <c r="BR268" s="104">
        <f t="shared" si="1362"/>
        <v>0</v>
      </c>
      <c r="BS268" s="104">
        <f t="shared" si="1362"/>
        <v>0</v>
      </c>
      <c r="BT268" s="104">
        <f t="shared" si="1362"/>
        <v>0</v>
      </c>
      <c r="BU268" s="104">
        <f t="shared" si="1362"/>
        <v>0</v>
      </c>
      <c r="BV268" s="104">
        <f t="shared" si="1362"/>
        <v>1.2159227205000416</v>
      </c>
      <c r="BW268" s="104">
        <f t="shared" si="1362"/>
        <v>0</v>
      </c>
      <c r="BX268" s="120">
        <f t="shared" si="1375"/>
        <v>26.238551476952104</v>
      </c>
      <c r="BY268" s="104">
        <f t="shared" si="1363"/>
        <v>0</v>
      </c>
      <c r="BZ268" s="104">
        <f t="shared" si="1363"/>
        <v>0</v>
      </c>
      <c r="CA268" s="104">
        <f t="shared" si="1363"/>
        <v>0</v>
      </c>
      <c r="CB268" s="104">
        <f t="shared" si="1363"/>
        <v>0</v>
      </c>
      <c r="CC268" s="104">
        <f t="shared" si="1363"/>
        <v>0</v>
      </c>
      <c r="CD268" s="104">
        <f t="shared" si="1363"/>
        <v>1.4653395346082598</v>
      </c>
      <c r="CE268" s="104">
        <f t="shared" si="1363"/>
        <v>0</v>
      </c>
      <c r="CF268" s="104">
        <f t="shared" si="1363"/>
        <v>51.607663201558019</v>
      </c>
      <c r="CG268" s="104">
        <f t="shared" si="1363"/>
        <v>0</v>
      </c>
      <c r="CH268" s="104">
        <f t="shared" si="1363"/>
        <v>0</v>
      </c>
      <c r="CI268" s="104">
        <f t="shared" si="1363"/>
        <v>0</v>
      </c>
      <c r="CJ268" s="104">
        <f t="shared" si="1363"/>
        <v>0</v>
      </c>
      <c r="CK268" s="104">
        <f t="shared" si="1363"/>
        <v>0</v>
      </c>
      <c r="CL268" s="104">
        <f t="shared" si="1363"/>
        <v>2.8180115800119743</v>
      </c>
      <c r="CM268" s="104">
        <f t="shared" si="1363"/>
        <v>0</v>
      </c>
      <c r="CN268" s="120">
        <f t="shared" si="1376"/>
        <v>2.1345981285408002</v>
      </c>
      <c r="CO268" s="104">
        <f t="shared" si="1364"/>
        <v>0</v>
      </c>
      <c r="CP268" s="104">
        <f t="shared" si="1364"/>
        <v>0</v>
      </c>
      <c r="CQ268" s="104">
        <f t="shared" si="1364"/>
        <v>0</v>
      </c>
      <c r="CR268" s="104">
        <f t="shared" si="1364"/>
        <v>0</v>
      </c>
      <c r="CS268" s="104">
        <f t="shared" si="1364"/>
        <v>0</v>
      </c>
      <c r="CT268" s="104">
        <f t="shared" si="1364"/>
        <v>0.1192105071424842</v>
      </c>
      <c r="CU268" s="104">
        <f t="shared" si="1364"/>
        <v>0</v>
      </c>
      <c r="CV268" s="104">
        <f t="shared" si="1364"/>
        <v>4.1984642858495986</v>
      </c>
      <c r="CW268" s="104">
        <f t="shared" si="1364"/>
        <v>0</v>
      </c>
      <c r="CX268" s="104">
        <f t="shared" si="1364"/>
        <v>0</v>
      </c>
      <c r="CY268" s="104">
        <f t="shared" si="1364"/>
        <v>0</v>
      </c>
      <c r="CZ268" s="104">
        <f t="shared" si="1364"/>
        <v>0</v>
      </c>
      <c r="DA268" s="104">
        <f t="shared" si="1364"/>
        <v>0</v>
      </c>
      <c r="DB268" s="104">
        <f t="shared" si="1364"/>
        <v>0.22925511913962596</v>
      </c>
      <c r="DC268" s="104">
        <f t="shared" si="1364"/>
        <v>0</v>
      </c>
      <c r="DD268" s="120">
        <f t="shared" si="1377"/>
        <v>175.97175162096019</v>
      </c>
      <c r="DE268" s="104">
        <f t="shared" si="1365"/>
        <v>0</v>
      </c>
      <c r="DF268" s="104">
        <f t="shared" si="1365"/>
        <v>0</v>
      </c>
      <c r="DG268" s="104">
        <f t="shared" si="1365"/>
        <v>0</v>
      </c>
      <c r="DH268" s="104">
        <f t="shared" si="1365"/>
        <v>0</v>
      </c>
      <c r="DI268" s="104">
        <f t="shared" si="1365"/>
        <v>0</v>
      </c>
      <c r="DJ268" s="104">
        <f t="shared" si="1365"/>
        <v>9.8274618875573356</v>
      </c>
      <c r="DK268" s="104">
        <f t="shared" si="1365"/>
        <v>0</v>
      </c>
      <c r="DL268" s="104">
        <f t="shared" si="1365"/>
        <v>346.11250924502826</v>
      </c>
      <c r="DM268" s="104">
        <f t="shared" si="1365"/>
        <v>0</v>
      </c>
      <c r="DN268" s="104">
        <f t="shared" si="1365"/>
        <v>0</v>
      </c>
      <c r="DO268" s="104">
        <f t="shared" si="1365"/>
        <v>0</v>
      </c>
      <c r="DP268" s="104">
        <f t="shared" si="1365"/>
        <v>0</v>
      </c>
      <c r="DQ268" s="104">
        <f t="shared" si="1365"/>
        <v>0</v>
      </c>
      <c r="DR268" s="104">
        <f t="shared" si="1365"/>
        <v>18.899306779890114</v>
      </c>
      <c r="DS268" s="104">
        <f t="shared" si="1365"/>
        <v>0</v>
      </c>
      <c r="DT268" s="120">
        <f t="shared" si="1378"/>
        <v>2.7020229475200002</v>
      </c>
      <c r="DU268" s="104">
        <f t="shared" si="1366"/>
        <v>0</v>
      </c>
      <c r="DV268" s="104">
        <f t="shared" si="1366"/>
        <v>0</v>
      </c>
      <c r="DW268" s="104">
        <f t="shared" si="1366"/>
        <v>0</v>
      </c>
      <c r="DX268" s="104">
        <f t="shared" si="1366"/>
        <v>0</v>
      </c>
      <c r="DY268" s="104">
        <f t="shared" si="1366"/>
        <v>0</v>
      </c>
      <c r="DZ268" s="104">
        <f t="shared" si="1366"/>
        <v>0.15089937612972684</v>
      </c>
      <c r="EA268" s="104">
        <f t="shared" si="1366"/>
        <v>0</v>
      </c>
      <c r="EB268" s="104">
        <f t="shared" si="1366"/>
        <v>5.3145117542399998</v>
      </c>
      <c r="EC268" s="104">
        <f t="shared" si="1366"/>
        <v>0</v>
      </c>
      <c r="ED268" s="104">
        <f t="shared" si="1366"/>
        <v>0</v>
      </c>
      <c r="EE268" s="104">
        <f t="shared" si="1366"/>
        <v>0</v>
      </c>
      <c r="EF268" s="104">
        <f t="shared" si="1366"/>
        <v>0</v>
      </c>
      <c r="EG268" s="104">
        <f t="shared" si="1366"/>
        <v>0</v>
      </c>
      <c r="EH268" s="104">
        <f t="shared" si="1366"/>
        <v>0.29019635334129867</v>
      </c>
      <c r="EI268" s="104">
        <f t="shared" si="1366"/>
        <v>0</v>
      </c>
      <c r="EJ268" s="120">
        <f t="shared" si="1379"/>
        <v>45.238881856813975</v>
      </c>
      <c r="EK268" s="104">
        <f t="shared" si="1367"/>
        <v>0</v>
      </c>
      <c r="EL268" s="104">
        <f t="shared" si="1367"/>
        <v>0</v>
      </c>
      <c r="EM268" s="104">
        <f t="shared" si="1367"/>
        <v>0</v>
      </c>
      <c r="EN268" s="104">
        <f t="shared" si="1367"/>
        <v>0</v>
      </c>
      <c r="EO268" s="104">
        <f t="shared" si="1367"/>
        <v>0</v>
      </c>
      <c r="EP268" s="104">
        <f t="shared" si="1367"/>
        <v>2.5264474734625169</v>
      </c>
      <c r="EQ268" s="104">
        <f t="shared" si="1367"/>
        <v>0</v>
      </c>
      <c r="ER268" s="104">
        <f t="shared" si="1367"/>
        <v>88.978729657858651</v>
      </c>
      <c r="ES268" s="104">
        <f t="shared" si="1367"/>
        <v>0</v>
      </c>
      <c r="ET268" s="104">
        <f t="shared" si="1367"/>
        <v>0</v>
      </c>
      <c r="EU268" s="104">
        <f t="shared" si="1367"/>
        <v>0</v>
      </c>
      <c r="EV268" s="104">
        <f t="shared" si="1367"/>
        <v>0</v>
      </c>
      <c r="EW268" s="104">
        <f t="shared" si="1367"/>
        <v>0</v>
      </c>
      <c r="EX268" s="104">
        <f t="shared" si="1367"/>
        <v>4.8586406551930583</v>
      </c>
      <c r="EY268" s="104">
        <f t="shared" si="1367"/>
        <v>0</v>
      </c>
      <c r="EZ268" s="120">
        <f t="shared" si="1380"/>
        <v>2.7020229475200002</v>
      </c>
      <c r="FA268" s="104">
        <f t="shared" si="1368"/>
        <v>0</v>
      </c>
      <c r="FB268" s="104">
        <f t="shared" si="1368"/>
        <v>0</v>
      </c>
      <c r="FC268" s="104">
        <f t="shared" si="1368"/>
        <v>0</v>
      </c>
      <c r="FD268" s="104">
        <f t="shared" si="1368"/>
        <v>0</v>
      </c>
      <c r="FE268" s="104">
        <f t="shared" si="1368"/>
        <v>0</v>
      </c>
      <c r="FF268" s="104">
        <f t="shared" si="1368"/>
        <v>0.15089937612972684</v>
      </c>
      <c r="FG268" s="104">
        <f t="shared" si="1368"/>
        <v>0</v>
      </c>
      <c r="FH268" s="104">
        <f t="shared" si="1368"/>
        <v>5.3145117542399998</v>
      </c>
      <c r="FI268" s="104">
        <f t="shared" si="1368"/>
        <v>0</v>
      </c>
      <c r="FJ268" s="104">
        <f t="shared" si="1368"/>
        <v>0</v>
      </c>
      <c r="FK268" s="104">
        <f t="shared" si="1368"/>
        <v>0</v>
      </c>
      <c r="FL268" s="104">
        <f t="shared" si="1368"/>
        <v>0</v>
      </c>
      <c r="FM268" s="104">
        <f t="shared" si="1368"/>
        <v>0</v>
      </c>
      <c r="FN268" s="104">
        <f t="shared" si="1368"/>
        <v>0.29019635334129867</v>
      </c>
      <c r="FO268" s="122">
        <f t="shared" si="1368"/>
        <v>0</v>
      </c>
    </row>
    <row r="269" spans="3:171" x14ac:dyDescent="0.2">
      <c r="C269" s="198" t="str">
        <f>[1]LCIA_BAU!G77</f>
        <v>Japan</v>
      </c>
      <c r="D269" s="183">
        <f>[1]LCIA_BAU!I77</f>
        <v>0</v>
      </c>
      <c r="E269" s="215">
        <f>[1]LCIA_reshoring!I81</f>
        <v>0</v>
      </c>
      <c r="F269" s="216">
        <f>'[1]LCIA_ally-shoring'!I81</f>
        <v>0</v>
      </c>
      <c r="H269" s="163" t="str">
        <f t="shared" si="1359"/>
        <v>NV, US</v>
      </c>
      <c r="I269" s="104" t="str">
        <f>[1]Transport!J102</f>
        <v>Sparks, NV, US</v>
      </c>
      <c r="J269" s="104" t="str">
        <f>[1]Transport!K102</f>
        <v>Los Angeles, CA</v>
      </c>
      <c r="K269" s="104" t="str">
        <f t="shared" ref="K269" si="1384">K268</f>
        <v>Gdansk, Poland</v>
      </c>
      <c r="L269" s="159" t="str">
        <f t="shared" si="1369"/>
        <v>Poland</v>
      </c>
      <c r="M269" s="104">
        <f>[1]Transport!O102</f>
        <v>39.549178400000002</v>
      </c>
      <c r="N269" s="104">
        <f>[1]Transport!P102</f>
        <v>-119.4659174</v>
      </c>
      <c r="O269" s="104">
        <f>[1]Transport!O103</f>
        <v>33.736540099999999</v>
      </c>
      <c r="P269" s="104">
        <f>[1]Transport!P103</f>
        <v>-118.264982</v>
      </c>
      <c r="Q269" s="104">
        <f t="shared" si="1370"/>
        <v>54.400246299999999</v>
      </c>
      <c r="R269" s="104">
        <f t="shared" si="1370"/>
        <v>18.677374199999999</v>
      </c>
      <c r="S269" s="104" t="e">
        <f t="shared" ca="1" si="1371"/>
        <v>#NAME?</v>
      </c>
      <c r="T269" s="122" t="e">
        <f t="shared" ca="1" si="1381"/>
        <v>#NAME?</v>
      </c>
      <c r="X269" s="165"/>
      <c r="Y269" s="159" t="str">
        <f>[1]Transport!W283</f>
        <v>China</v>
      </c>
      <c r="Z269" s="203">
        <f t="shared" si="1383"/>
        <v>9.4736842105263161E-2</v>
      </c>
      <c r="AA269" s="105"/>
      <c r="AB269" s="159" t="str">
        <f>[1]Transport!X283</f>
        <v>China</v>
      </c>
      <c r="AC269" s="104">
        <f t="shared" si="1382"/>
        <v>4.1900000000000004</v>
      </c>
      <c r="AD269" s="104" t="str">
        <f>[1]Transport!AA283</f>
        <v>Shanghai, China</v>
      </c>
      <c r="AE269" s="104" t="str">
        <f>[1]Transport!AB283</f>
        <v>Shanghai, China</v>
      </c>
      <c r="AF269" s="104">
        <f>[1]Transport!AC283</f>
        <v>31.230416000000002</v>
      </c>
      <c r="AG269" s="104">
        <f>[1]Transport!AD283</f>
        <v>121.47370100000001</v>
      </c>
      <c r="AH269" s="104">
        <f>[1]Transport!AE283</f>
        <v>31.230416000000002</v>
      </c>
      <c r="AI269" s="104">
        <f>[1]Transport!AF283</f>
        <v>121.47370100000001</v>
      </c>
      <c r="AJ269" s="104" t="e">
        <f t="shared" ca="1" si="1372"/>
        <v>#NAME?</v>
      </c>
      <c r="AK269" s="104">
        <f t="shared" si="1360"/>
        <v>80.47</v>
      </c>
      <c r="AL269" s="104">
        <f>SUMPRODUCT($F$4:$F$8,D$100:D$104)</f>
        <v>1562.8410848903104</v>
      </c>
      <c r="AM269" s="104">
        <f>SUMPRODUCT($F$11:$F$15,D$100:D$104)</f>
        <v>127.14259999999999</v>
      </c>
      <c r="AN269" s="104">
        <f>SUMPRODUCT($F$4:$F$8,E$100:E$104)</f>
        <v>10481.366833642593</v>
      </c>
      <c r="AO269" s="104">
        <f>SUMPRODUCT($F$11:$F$15,E$100:E$104)</f>
        <v>160.94</v>
      </c>
      <c r="AP269" s="104">
        <f>SUMPRODUCT($F$4:$F$8,F$100:F$104)</f>
        <v>2694.5535946384662</v>
      </c>
      <c r="AQ269" s="104">
        <f>SUMPRODUCT($F$11:$F$15,F$100:F$104)</f>
        <v>160.94</v>
      </c>
      <c r="AR269" s="120" t="e">
        <f t="shared" ca="1" si="1373"/>
        <v>#NAME?</v>
      </c>
      <c r="AS269" s="104" t="e">
        <f t="shared" ca="1" si="1361"/>
        <v>#NAME?</v>
      </c>
      <c r="AT269" s="104" t="e">
        <f t="shared" ca="1" si="1361"/>
        <v>#NAME?</v>
      </c>
      <c r="AU269" s="104" t="e">
        <f t="shared" ca="1" si="1361"/>
        <v>#NAME?</v>
      </c>
      <c r="AV269" s="104" t="e">
        <f t="shared" ca="1" si="1361"/>
        <v>#NAME?</v>
      </c>
      <c r="AW269" s="104" t="e">
        <f t="shared" ca="1" si="1361"/>
        <v>#NAME?</v>
      </c>
      <c r="AX269" s="104" t="e">
        <f t="shared" ca="1" si="1361"/>
        <v>#NAME?</v>
      </c>
      <c r="AY269" s="104" t="e">
        <f t="shared" ca="1" si="1361"/>
        <v>#NAME?</v>
      </c>
      <c r="AZ269" s="104" t="e">
        <f t="shared" ca="1" si="1361"/>
        <v>#NAME?</v>
      </c>
      <c r="BA269" s="104" t="e">
        <f t="shared" ca="1" si="1361"/>
        <v>#NAME?</v>
      </c>
      <c r="BB269" s="104" t="e">
        <f t="shared" ca="1" si="1361"/>
        <v>#NAME?</v>
      </c>
      <c r="BC269" s="104" t="e">
        <f t="shared" ca="1" si="1361"/>
        <v>#NAME?</v>
      </c>
      <c r="BD269" s="104" t="e">
        <f t="shared" ca="1" si="1361"/>
        <v>#NAME?</v>
      </c>
      <c r="BE269" s="104" t="e">
        <f t="shared" ca="1" si="1361"/>
        <v>#NAME?</v>
      </c>
      <c r="BF269" s="104" t="e">
        <f t="shared" ca="1" si="1361"/>
        <v>#NAME?</v>
      </c>
      <c r="BG269" s="122" t="e">
        <f t="shared" ca="1" si="1361"/>
        <v>#NAME?</v>
      </c>
      <c r="BH269" s="104">
        <f t="shared" si="1374"/>
        <v>5.6607380750544012</v>
      </c>
      <c r="BI269" s="104">
        <f t="shared" si="1362"/>
        <v>0</v>
      </c>
      <c r="BJ269" s="104">
        <f t="shared" si="1362"/>
        <v>0</v>
      </c>
      <c r="BK269" s="104">
        <f t="shared" si="1362"/>
        <v>0</v>
      </c>
      <c r="BL269" s="104">
        <f t="shared" si="1362"/>
        <v>0</v>
      </c>
      <c r="BM269" s="104">
        <f t="shared" si="1362"/>
        <v>0</v>
      </c>
      <c r="BN269" s="104">
        <f t="shared" si="1362"/>
        <v>0.31613419299177775</v>
      </c>
      <c r="BO269" s="104">
        <f t="shared" si="1362"/>
        <v>0</v>
      </c>
      <c r="BP269" s="104">
        <f t="shared" si="1362"/>
        <v>11.133902125132801</v>
      </c>
      <c r="BQ269" s="104">
        <f t="shared" si="1362"/>
        <v>0</v>
      </c>
      <c r="BR269" s="104">
        <f t="shared" si="1362"/>
        <v>0</v>
      </c>
      <c r="BS269" s="104">
        <f t="shared" si="1362"/>
        <v>0</v>
      </c>
      <c r="BT269" s="104">
        <f t="shared" si="1362"/>
        <v>0</v>
      </c>
      <c r="BU269" s="104">
        <f t="shared" si="1362"/>
        <v>0</v>
      </c>
      <c r="BV269" s="104">
        <f t="shared" si="1362"/>
        <v>0.60796136025002079</v>
      </c>
      <c r="BW269" s="104">
        <f t="shared" si="1362"/>
        <v>0</v>
      </c>
      <c r="BX269" s="120">
        <f t="shared" si="1375"/>
        <v>26.238551476952104</v>
      </c>
      <c r="BY269" s="104">
        <f t="shared" si="1363"/>
        <v>0</v>
      </c>
      <c r="BZ269" s="104">
        <f t="shared" si="1363"/>
        <v>0</v>
      </c>
      <c r="CA269" s="104">
        <f t="shared" si="1363"/>
        <v>0</v>
      </c>
      <c r="CB269" s="104">
        <f t="shared" si="1363"/>
        <v>0</v>
      </c>
      <c r="CC269" s="104">
        <f t="shared" si="1363"/>
        <v>0</v>
      </c>
      <c r="CD269" s="104">
        <f t="shared" si="1363"/>
        <v>1.4653395346082598</v>
      </c>
      <c r="CE269" s="104">
        <f t="shared" si="1363"/>
        <v>0</v>
      </c>
      <c r="CF269" s="104">
        <f t="shared" si="1363"/>
        <v>51.607663201558019</v>
      </c>
      <c r="CG269" s="104">
        <f t="shared" si="1363"/>
        <v>0</v>
      </c>
      <c r="CH269" s="104">
        <f t="shared" si="1363"/>
        <v>0</v>
      </c>
      <c r="CI269" s="104">
        <f t="shared" si="1363"/>
        <v>0</v>
      </c>
      <c r="CJ269" s="104">
        <f t="shared" si="1363"/>
        <v>0</v>
      </c>
      <c r="CK269" s="104">
        <f t="shared" si="1363"/>
        <v>0</v>
      </c>
      <c r="CL269" s="104">
        <f t="shared" si="1363"/>
        <v>2.8180115800119743</v>
      </c>
      <c r="CM269" s="104">
        <f t="shared" si="1363"/>
        <v>0</v>
      </c>
      <c r="CN269" s="120">
        <f t="shared" si="1376"/>
        <v>2.1345981285408002</v>
      </c>
      <c r="CO269" s="104">
        <f t="shared" si="1364"/>
        <v>0</v>
      </c>
      <c r="CP269" s="104">
        <f t="shared" si="1364"/>
        <v>0</v>
      </c>
      <c r="CQ269" s="104">
        <f t="shared" si="1364"/>
        <v>0</v>
      </c>
      <c r="CR269" s="104">
        <f t="shared" si="1364"/>
        <v>0</v>
      </c>
      <c r="CS269" s="104">
        <f t="shared" si="1364"/>
        <v>0</v>
      </c>
      <c r="CT269" s="104">
        <f t="shared" si="1364"/>
        <v>0.1192105071424842</v>
      </c>
      <c r="CU269" s="104">
        <f t="shared" si="1364"/>
        <v>0</v>
      </c>
      <c r="CV269" s="104">
        <f t="shared" si="1364"/>
        <v>4.1984642858495986</v>
      </c>
      <c r="CW269" s="104">
        <f t="shared" si="1364"/>
        <v>0</v>
      </c>
      <c r="CX269" s="104">
        <f t="shared" si="1364"/>
        <v>0</v>
      </c>
      <c r="CY269" s="104">
        <f t="shared" si="1364"/>
        <v>0</v>
      </c>
      <c r="CZ269" s="104">
        <f t="shared" si="1364"/>
        <v>0</v>
      </c>
      <c r="DA269" s="104">
        <f t="shared" si="1364"/>
        <v>0</v>
      </c>
      <c r="DB269" s="104">
        <f t="shared" si="1364"/>
        <v>0.22925511913962596</v>
      </c>
      <c r="DC269" s="104">
        <f t="shared" si="1364"/>
        <v>0</v>
      </c>
      <c r="DD269" s="120">
        <f t="shared" si="1377"/>
        <v>175.97175162096019</v>
      </c>
      <c r="DE269" s="104">
        <f t="shared" si="1365"/>
        <v>0</v>
      </c>
      <c r="DF269" s="104">
        <f t="shared" si="1365"/>
        <v>0</v>
      </c>
      <c r="DG269" s="104">
        <f t="shared" si="1365"/>
        <v>0</v>
      </c>
      <c r="DH269" s="104">
        <f t="shared" si="1365"/>
        <v>0</v>
      </c>
      <c r="DI269" s="104">
        <f t="shared" si="1365"/>
        <v>0</v>
      </c>
      <c r="DJ269" s="104">
        <f t="shared" si="1365"/>
        <v>9.8274618875573356</v>
      </c>
      <c r="DK269" s="104">
        <f t="shared" si="1365"/>
        <v>0</v>
      </c>
      <c r="DL269" s="104">
        <f t="shared" si="1365"/>
        <v>346.11250924502826</v>
      </c>
      <c r="DM269" s="104">
        <f t="shared" si="1365"/>
        <v>0</v>
      </c>
      <c r="DN269" s="104">
        <f t="shared" si="1365"/>
        <v>0</v>
      </c>
      <c r="DO269" s="104">
        <f t="shared" si="1365"/>
        <v>0</v>
      </c>
      <c r="DP269" s="104">
        <f t="shared" si="1365"/>
        <v>0</v>
      </c>
      <c r="DQ269" s="104">
        <f t="shared" si="1365"/>
        <v>0</v>
      </c>
      <c r="DR269" s="104">
        <f t="shared" si="1365"/>
        <v>18.899306779890114</v>
      </c>
      <c r="DS269" s="104">
        <f t="shared" si="1365"/>
        <v>0</v>
      </c>
      <c r="DT269" s="120">
        <f t="shared" si="1378"/>
        <v>2.7020229475200002</v>
      </c>
      <c r="DU269" s="104">
        <f t="shared" si="1366"/>
        <v>0</v>
      </c>
      <c r="DV269" s="104">
        <f t="shared" si="1366"/>
        <v>0</v>
      </c>
      <c r="DW269" s="104">
        <f t="shared" si="1366"/>
        <v>0</v>
      </c>
      <c r="DX269" s="104">
        <f t="shared" si="1366"/>
        <v>0</v>
      </c>
      <c r="DY269" s="104">
        <f t="shared" si="1366"/>
        <v>0</v>
      </c>
      <c r="DZ269" s="104">
        <f t="shared" si="1366"/>
        <v>0.15089937612972684</v>
      </c>
      <c r="EA269" s="104">
        <f t="shared" si="1366"/>
        <v>0</v>
      </c>
      <c r="EB269" s="104">
        <f t="shared" si="1366"/>
        <v>5.3145117542399998</v>
      </c>
      <c r="EC269" s="104">
        <f t="shared" si="1366"/>
        <v>0</v>
      </c>
      <c r="ED269" s="104">
        <f t="shared" si="1366"/>
        <v>0</v>
      </c>
      <c r="EE269" s="104">
        <f t="shared" si="1366"/>
        <v>0</v>
      </c>
      <c r="EF269" s="104">
        <f t="shared" si="1366"/>
        <v>0</v>
      </c>
      <c r="EG269" s="104">
        <f t="shared" si="1366"/>
        <v>0</v>
      </c>
      <c r="EH269" s="104">
        <f t="shared" si="1366"/>
        <v>0.29019635334129867</v>
      </c>
      <c r="EI269" s="104">
        <f t="shared" si="1366"/>
        <v>0</v>
      </c>
      <c r="EJ269" s="120">
        <f t="shared" si="1379"/>
        <v>45.238881856813975</v>
      </c>
      <c r="EK269" s="104">
        <f t="shared" si="1367"/>
        <v>0</v>
      </c>
      <c r="EL269" s="104">
        <f t="shared" si="1367"/>
        <v>0</v>
      </c>
      <c r="EM269" s="104">
        <f t="shared" si="1367"/>
        <v>0</v>
      </c>
      <c r="EN269" s="104">
        <f t="shared" si="1367"/>
        <v>0</v>
      </c>
      <c r="EO269" s="104">
        <f t="shared" si="1367"/>
        <v>0</v>
      </c>
      <c r="EP269" s="104">
        <f t="shared" si="1367"/>
        <v>2.5264474734625169</v>
      </c>
      <c r="EQ269" s="104">
        <f t="shared" si="1367"/>
        <v>0</v>
      </c>
      <c r="ER269" s="104">
        <f t="shared" si="1367"/>
        <v>88.978729657858651</v>
      </c>
      <c r="ES269" s="104">
        <f t="shared" si="1367"/>
        <v>0</v>
      </c>
      <c r="ET269" s="104">
        <f t="shared" si="1367"/>
        <v>0</v>
      </c>
      <c r="EU269" s="104">
        <f t="shared" si="1367"/>
        <v>0</v>
      </c>
      <c r="EV269" s="104">
        <f t="shared" si="1367"/>
        <v>0</v>
      </c>
      <c r="EW269" s="104">
        <f t="shared" si="1367"/>
        <v>0</v>
      </c>
      <c r="EX269" s="104">
        <f t="shared" si="1367"/>
        <v>4.8586406551930583</v>
      </c>
      <c r="EY269" s="104">
        <f t="shared" si="1367"/>
        <v>0</v>
      </c>
      <c r="EZ269" s="120">
        <f t="shared" si="1380"/>
        <v>2.7020229475200002</v>
      </c>
      <c r="FA269" s="104">
        <f t="shared" si="1368"/>
        <v>0</v>
      </c>
      <c r="FB269" s="104">
        <f t="shared" si="1368"/>
        <v>0</v>
      </c>
      <c r="FC269" s="104">
        <f t="shared" si="1368"/>
        <v>0</v>
      </c>
      <c r="FD269" s="104">
        <f t="shared" si="1368"/>
        <v>0</v>
      </c>
      <c r="FE269" s="104">
        <f t="shared" si="1368"/>
        <v>0</v>
      </c>
      <c r="FF269" s="104">
        <f t="shared" si="1368"/>
        <v>0.15089937612972684</v>
      </c>
      <c r="FG269" s="104">
        <f t="shared" si="1368"/>
        <v>0</v>
      </c>
      <c r="FH269" s="104">
        <f t="shared" si="1368"/>
        <v>5.3145117542399998</v>
      </c>
      <c r="FI269" s="104">
        <f t="shared" si="1368"/>
        <v>0</v>
      </c>
      <c r="FJ269" s="104">
        <f t="shared" si="1368"/>
        <v>0</v>
      </c>
      <c r="FK269" s="104">
        <f t="shared" si="1368"/>
        <v>0</v>
      </c>
      <c r="FL269" s="104">
        <f t="shared" si="1368"/>
        <v>0</v>
      </c>
      <c r="FM269" s="104">
        <f t="shared" si="1368"/>
        <v>0</v>
      </c>
      <c r="FN269" s="104">
        <f t="shared" si="1368"/>
        <v>0.29019635334129867</v>
      </c>
      <c r="FO269" s="122">
        <f t="shared" si="1368"/>
        <v>0</v>
      </c>
    </row>
    <row r="270" spans="3:171" x14ac:dyDescent="0.2">
      <c r="H270" s="163" t="str">
        <f t="shared" si="1359"/>
        <v>CA, US</v>
      </c>
      <c r="J270" s="104" t="str">
        <f>[1]Transport!J107</f>
        <v>Los Angeles, CA</v>
      </c>
      <c r="K270" s="104" t="str">
        <f>K269</f>
        <v>Gdansk, Poland</v>
      </c>
      <c r="L270" s="159" t="str">
        <f t="shared" si="1369"/>
        <v>Poland</v>
      </c>
      <c r="O270" s="104">
        <f>O269</f>
        <v>33.736540099999999</v>
      </c>
      <c r="P270" s="104">
        <f>P269</f>
        <v>-118.264982</v>
      </c>
      <c r="Q270" s="104">
        <f>Q269</f>
        <v>54.400246299999999</v>
      </c>
      <c r="R270" s="104">
        <f>R269</f>
        <v>18.677374199999999</v>
      </c>
      <c r="S270" s="104" t="e">
        <f t="shared" ca="1" si="1371"/>
        <v>#NAME?</v>
      </c>
      <c r="T270" s="122">
        <f>IF(H270=L270,80.47,80.47*2)</f>
        <v>160.94</v>
      </c>
      <c r="X270" s="165"/>
      <c r="Y270" s="159" t="str">
        <f>[1]Transport!W284</f>
        <v>Argentina</v>
      </c>
      <c r="Z270" s="203">
        <f t="shared" si="1383"/>
        <v>7.3684210526315796E-2</v>
      </c>
      <c r="AA270" s="105"/>
      <c r="AB270" s="159" t="str">
        <f>[1]Transport!X284</f>
        <v>China</v>
      </c>
      <c r="AC270" s="104">
        <f t="shared" si="1382"/>
        <v>4.1900000000000004</v>
      </c>
      <c r="AD270" s="104" t="str">
        <f>[1]Transport!AA284</f>
        <v>Buenos Aires, Argentina</v>
      </c>
      <c r="AE270" s="104" t="str">
        <f>[1]Transport!AB284</f>
        <v>Shanghai, China</v>
      </c>
      <c r="AF270" s="104">
        <f>[1]Transport!AC284</f>
        <v>-34.617719399999999</v>
      </c>
      <c r="AG270" s="104">
        <f>[1]Transport!AD284</f>
        <v>-58.362056099999997</v>
      </c>
      <c r="AH270" s="104">
        <f>[1]Transport!AE284</f>
        <v>31.230416000000002</v>
      </c>
      <c r="AI270" s="104">
        <f>[1]Transport!AF284</f>
        <v>121.47370100000001</v>
      </c>
      <c r="AJ270" s="104" t="e">
        <f t="shared" ca="1" si="1372"/>
        <v>#NAME?</v>
      </c>
      <c r="AK270" s="104">
        <f t="shared" si="1360"/>
        <v>160.94</v>
      </c>
      <c r="AL270" s="104">
        <f>SUMPRODUCT($F$4:$F$8,D$100:D$104)</f>
        <v>1562.8410848903104</v>
      </c>
      <c r="AM270" s="104">
        <f>SUMPRODUCT($F$11:$F$15,D$100:D$104)</f>
        <v>127.14259999999999</v>
      </c>
      <c r="AN270" s="104">
        <f>SUMPRODUCT($F$4:$F$8,E$100:E$104)</f>
        <v>10481.366833642593</v>
      </c>
      <c r="AO270" s="104">
        <f>SUMPRODUCT($F$11:$F$15,E$100:E$104)</f>
        <v>160.94</v>
      </c>
      <c r="AP270" s="104">
        <f>SUMPRODUCT($F$4:$F$8,F$100:F$104)</f>
        <v>2694.5535946384662</v>
      </c>
      <c r="AQ270" s="104">
        <f>SUMPRODUCT($F$11:$F$15,F$100:F$104)</f>
        <v>160.94</v>
      </c>
      <c r="AR270" s="120" t="e">
        <f t="shared" ca="1" si="1373"/>
        <v>#NAME?</v>
      </c>
      <c r="AS270" s="104" t="e">
        <f t="shared" ca="1" si="1361"/>
        <v>#NAME?</v>
      </c>
      <c r="AT270" s="104" t="e">
        <f t="shared" ca="1" si="1361"/>
        <v>#NAME?</v>
      </c>
      <c r="AU270" s="104" t="e">
        <f t="shared" ca="1" si="1361"/>
        <v>#NAME?</v>
      </c>
      <c r="AV270" s="104" t="e">
        <f t="shared" ca="1" si="1361"/>
        <v>#NAME?</v>
      </c>
      <c r="AW270" s="104" t="e">
        <f t="shared" ca="1" si="1361"/>
        <v>#NAME?</v>
      </c>
      <c r="AX270" s="104" t="e">
        <f t="shared" ca="1" si="1361"/>
        <v>#NAME?</v>
      </c>
      <c r="AY270" s="104" t="e">
        <f t="shared" ca="1" si="1361"/>
        <v>#NAME?</v>
      </c>
      <c r="AZ270" s="104" t="e">
        <f t="shared" ca="1" si="1361"/>
        <v>#NAME?</v>
      </c>
      <c r="BA270" s="104" t="e">
        <f t="shared" ca="1" si="1361"/>
        <v>#NAME?</v>
      </c>
      <c r="BB270" s="104" t="e">
        <f t="shared" ca="1" si="1361"/>
        <v>#NAME?</v>
      </c>
      <c r="BC270" s="104" t="e">
        <f t="shared" ca="1" si="1361"/>
        <v>#NAME?</v>
      </c>
      <c r="BD270" s="104" t="e">
        <f t="shared" ca="1" si="1361"/>
        <v>#NAME?</v>
      </c>
      <c r="BE270" s="104" t="e">
        <f t="shared" ca="1" si="1361"/>
        <v>#NAME?</v>
      </c>
      <c r="BF270" s="104" t="e">
        <f t="shared" ca="1" si="1361"/>
        <v>#NAME?</v>
      </c>
      <c r="BG270" s="122" t="e">
        <f t="shared" ca="1" si="1361"/>
        <v>#NAME?</v>
      </c>
      <c r="BH270" s="104">
        <f t="shared" si="1374"/>
        <v>11.321476150108802</v>
      </c>
      <c r="BI270" s="104">
        <f t="shared" si="1362"/>
        <v>0</v>
      </c>
      <c r="BJ270" s="104">
        <f t="shared" si="1362"/>
        <v>0</v>
      </c>
      <c r="BK270" s="104">
        <f t="shared" si="1362"/>
        <v>0</v>
      </c>
      <c r="BL270" s="104">
        <f t="shared" si="1362"/>
        <v>0</v>
      </c>
      <c r="BM270" s="104">
        <f t="shared" si="1362"/>
        <v>0</v>
      </c>
      <c r="BN270" s="104">
        <f t="shared" si="1362"/>
        <v>0.6322683859835555</v>
      </c>
      <c r="BO270" s="104">
        <f t="shared" si="1362"/>
        <v>0</v>
      </c>
      <c r="BP270" s="104">
        <f t="shared" si="1362"/>
        <v>22.267804250265602</v>
      </c>
      <c r="BQ270" s="104">
        <f t="shared" si="1362"/>
        <v>0</v>
      </c>
      <c r="BR270" s="104">
        <f t="shared" si="1362"/>
        <v>0</v>
      </c>
      <c r="BS270" s="104">
        <f t="shared" si="1362"/>
        <v>0</v>
      </c>
      <c r="BT270" s="104">
        <f t="shared" si="1362"/>
        <v>0</v>
      </c>
      <c r="BU270" s="104">
        <f t="shared" si="1362"/>
        <v>0</v>
      </c>
      <c r="BV270" s="104">
        <f t="shared" si="1362"/>
        <v>1.2159227205000416</v>
      </c>
      <c r="BW270" s="104">
        <f t="shared" si="1362"/>
        <v>0</v>
      </c>
      <c r="BX270" s="120">
        <f t="shared" si="1375"/>
        <v>26.238551476952104</v>
      </c>
      <c r="BY270" s="104">
        <f t="shared" si="1363"/>
        <v>0</v>
      </c>
      <c r="BZ270" s="104">
        <f t="shared" si="1363"/>
        <v>0</v>
      </c>
      <c r="CA270" s="104">
        <f t="shared" si="1363"/>
        <v>0</v>
      </c>
      <c r="CB270" s="104">
        <f t="shared" si="1363"/>
        <v>0</v>
      </c>
      <c r="CC270" s="104">
        <f t="shared" si="1363"/>
        <v>0</v>
      </c>
      <c r="CD270" s="104">
        <f t="shared" si="1363"/>
        <v>1.4653395346082598</v>
      </c>
      <c r="CE270" s="104">
        <f t="shared" si="1363"/>
        <v>0</v>
      </c>
      <c r="CF270" s="104">
        <f t="shared" si="1363"/>
        <v>51.607663201558019</v>
      </c>
      <c r="CG270" s="104">
        <f t="shared" si="1363"/>
        <v>0</v>
      </c>
      <c r="CH270" s="104">
        <f t="shared" si="1363"/>
        <v>0</v>
      </c>
      <c r="CI270" s="104">
        <f t="shared" si="1363"/>
        <v>0</v>
      </c>
      <c r="CJ270" s="104">
        <f t="shared" si="1363"/>
        <v>0</v>
      </c>
      <c r="CK270" s="104">
        <f t="shared" si="1363"/>
        <v>0</v>
      </c>
      <c r="CL270" s="104">
        <f t="shared" si="1363"/>
        <v>2.8180115800119743</v>
      </c>
      <c r="CM270" s="104">
        <f t="shared" si="1363"/>
        <v>0</v>
      </c>
      <c r="CN270" s="120">
        <f t="shared" si="1376"/>
        <v>2.1345981285408002</v>
      </c>
      <c r="CO270" s="104">
        <f t="shared" si="1364"/>
        <v>0</v>
      </c>
      <c r="CP270" s="104">
        <f t="shared" si="1364"/>
        <v>0</v>
      </c>
      <c r="CQ270" s="104">
        <f t="shared" si="1364"/>
        <v>0</v>
      </c>
      <c r="CR270" s="104">
        <f t="shared" si="1364"/>
        <v>0</v>
      </c>
      <c r="CS270" s="104">
        <f t="shared" si="1364"/>
        <v>0</v>
      </c>
      <c r="CT270" s="104">
        <f t="shared" si="1364"/>
        <v>0.1192105071424842</v>
      </c>
      <c r="CU270" s="104">
        <f t="shared" si="1364"/>
        <v>0</v>
      </c>
      <c r="CV270" s="104">
        <f t="shared" si="1364"/>
        <v>4.1984642858495986</v>
      </c>
      <c r="CW270" s="104">
        <f t="shared" si="1364"/>
        <v>0</v>
      </c>
      <c r="CX270" s="104">
        <f t="shared" si="1364"/>
        <v>0</v>
      </c>
      <c r="CY270" s="104">
        <f t="shared" si="1364"/>
        <v>0</v>
      </c>
      <c r="CZ270" s="104">
        <f t="shared" si="1364"/>
        <v>0</v>
      </c>
      <c r="DA270" s="104">
        <f t="shared" si="1364"/>
        <v>0</v>
      </c>
      <c r="DB270" s="104">
        <f t="shared" si="1364"/>
        <v>0.22925511913962596</v>
      </c>
      <c r="DC270" s="104">
        <f t="shared" si="1364"/>
        <v>0</v>
      </c>
      <c r="DD270" s="120">
        <f t="shared" si="1377"/>
        <v>175.97175162096019</v>
      </c>
      <c r="DE270" s="104">
        <f t="shared" si="1365"/>
        <v>0</v>
      </c>
      <c r="DF270" s="104">
        <f t="shared" si="1365"/>
        <v>0</v>
      </c>
      <c r="DG270" s="104">
        <f t="shared" si="1365"/>
        <v>0</v>
      </c>
      <c r="DH270" s="104">
        <f t="shared" si="1365"/>
        <v>0</v>
      </c>
      <c r="DI270" s="104">
        <f t="shared" si="1365"/>
        <v>0</v>
      </c>
      <c r="DJ270" s="104">
        <f t="shared" si="1365"/>
        <v>9.8274618875573356</v>
      </c>
      <c r="DK270" s="104">
        <f t="shared" si="1365"/>
        <v>0</v>
      </c>
      <c r="DL270" s="104">
        <f t="shared" si="1365"/>
        <v>346.11250924502826</v>
      </c>
      <c r="DM270" s="104">
        <f t="shared" si="1365"/>
        <v>0</v>
      </c>
      <c r="DN270" s="104">
        <f t="shared" si="1365"/>
        <v>0</v>
      </c>
      <c r="DO270" s="104">
        <f t="shared" si="1365"/>
        <v>0</v>
      </c>
      <c r="DP270" s="104">
        <f t="shared" si="1365"/>
        <v>0</v>
      </c>
      <c r="DQ270" s="104">
        <f t="shared" si="1365"/>
        <v>0</v>
      </c>
      <c r="DR270" s="104">
        <f t="shared" si="1365"/>
        <v>18.899306779890114</v>
      </c>
      <c r="DS270" s="104">
        <f t="shared" si="1365"/>
        <v>0</v>
      </c>
      <c r="DT270" s="120">
        <f t="shared" si="1378"/>
        <v>2.7020229475200002</v>
      </c>
      <c r="DU270" s="104">
        <f t="shared" si="1366"/>
        <v>0</v>
      </c>
      <c r="DV270" s="104">
        <f t="shared" si="1366"/>
        <v>0</v>
      </c>
      <c r="DW270" s="104">
        <f t="shared" si="1366"/>
        <v>0</v>
      </c>
      <c r="DX270" s="104">
        <f t="shared" si="1366"/>
        <v>0</v>
      </c>
      <c r="DY270" s="104">
        <f t="shared" si="1366"/>
        <v>0</v>
      </c>
      <c r="DZ270" s="104">
        <f t="shared" si="1366"/>
        <v>0.15089937612972684</v>
      </c>
      <c r="EA270" s="104">
        <f t="shared" si="1366"/>
        <v>0</v>
      </c>
      <c r="EB270" s="104">
        <f t="shared" si="1366"/>
        <v>5.3145117542399998</v>
      </c>
      <c r="EC270" s="104">
        <f t="shared" si="1366"/>
        <v>0</v>
      </c>
      <c r="ED270" s="104">
        <f t="shared" si="1366"/>
        <v>0</v>
      </c>
      <c r="EE270" s="104">
        <f t="shared" si="1366"/>
        <v>0</v>
      </c>
      <c r="EF270" s="104">
        <f t="shared" si="1366"/>
        <v>0</v>
      </c>
      <c r="EG270" s="104">
        <f t="shared" si="1366"/>
        <v>0</v>
      </c>
      <c r="EH270" s="104">
        <f t="shared" si="1366"/>
        <v>0.29019635334129867</v>
      </c>
      <c r="EI270" s="104">
        <f t="shared" si="1366"/>
        <v>0</v>
      </c>
      <c r="EJ270" s="120">
        <f t="shared" si="1379"/>
        <v>45.238881856813975</v>
      </c>
      <c r="EK270" s="104">
        <f t="shared" si="1367"/>
        <v>0</v>
      </c>
      <c r="EL270" s="104">
        <f t="shared" si="1367"/>
        <v>0</v>
      </c>
      <c r="EM270" s="104">
        <f t="shared" si="1367"/>
        <v>0</v>
      </c>
      <c r="EN270" s="104">
        <f t="shared" si="1367"/>
        <v>0</v>
      </c>
      <c r="EO270" s="104">
        <f t="shared" si="1367"/>
        <v>0</v>
      </c>
      <c r="EP270" s="104">
        <f t="shared" si="1367"/>
        <v>2.5264474734625169</v>
      </c>
      <c r="EQ270" s="104">
        <f t="shared" si="1367"/>
        <v>0</v>
      </c>
      <c r="ER270" s="104">
        <f t="shared" si="1367"/>
        <v>88.978729657858651</v>
      </c>
      <c r="ES270" s="104">
        <f t="shared" si="1367"/>
        <v>0</v>
      </c>
      <c r="ET270" s="104">
        <f t="shared" si="1367"/>
        <v>0</v>
      </c>
      <c r="EU270" s="104">
        <f t="shared" si="1367"/>
        <v>0</v>
      </c>
      <c r="EV270" s="104">
        <f t="shared" si="1367"/>
        <v>0</v>
      </c>
      <c r="EW270" s="104">
        <f t="shared" si="1367"/>
        <v>0</v>
      </c>
      <c r="EX270" s="104">
        <f t="shared" si="1367"/>
        <v>4.8586406551930583</v>
      </c>
      <c r="EY270" s="104">
        <f t="shared" si="1367"/>
        <v>0</v>
      </c>
      <c r="EZ270" s="120">
        <f t="shared" si="1380"/>
        <v>2.7020229475200002</v>
      </c>
      <c r="FA270" s="104">
        <f t="shared" si="1368"/>
        <v>0</v>
      </c>
      <c r="FB270" s="104">
        <f t="shared" si="1368"/>
        <v>0</v>
      </c>
      <c r="FC270" s="104">
        <f t="shared" si="1368"/>
        <v>0</v>
      </c>
      <c r="FD270" s="104">
        <f t="shared" si="1368"/>
        <v>0</v>
      </c>
      <c r="FE270" s="104">
        <f t="shared" si="1368"/>
        <v>0</v>
      </c>
      <c r="FF270" s="104">
        <f t="shared" si="1368"/>
        <v>0.15089937612972684</v>
      </c>
      <c r="FG270" s="104">
        <f t="shared" si="1368"/>
        <v>0</v>
      </c>
      <c r="FH270" s="104">
        <f t="shared" si="1368"/>
        <v>5.3145117542399998</v>
      </c>
      <c r="FI270" s="104">
        <f t="shared" si="1368"/>
        <v>0</v>
      </c>
      <c r="FJ270" s="104">
        <f t="shared" si="1368"/>
        <v>0</v>
      </c>
      <c r="FK270" s="104">
        <f t="shared" si="1368"/>
        <v>0</v>
      </c>
      <c r="FL270" s="104">
        <f t="shared" si="1368"/>
        <v>0</v>
      </c>
      <c r="FM270" s="104">
        <f t="shared" si="1368"/>
        <v>0</v>
      </c>
      <c r="FN270" s="104">
        <f t="shared" si="1368"/>
        <v>0.29019635334129867</v>
      </c>
      <c r="FO270" s="122">
        <f t="shared" si="1368"/>
        <v>0</v>
      </c>
    </row>
    <row r="271" spans="3:171" x14ac:dyDescent="0.2">
      <c r="C271" s="156" t="s">
        <v>371</v>
      </c>
      <c r="D271" s="157" t="str">
        <f>D262</f>
        <v>BAU</v>
      </c>
      <c r="E271" s="157" t="str">
        <f t="shared" ref="E271:F271" si="1385">E262</f>
        <v>Reshoring</v>
      </c>
      <c r="F271" s="158" t="str">
        <f t="shared" si="1385"/>
        <v>Ally-shoring</v>
      </c>
      <c r="H271" s="163" t="str">
        <f>H263</f>
        <v>Belgium</v>
      </c>
      <c r="J271" s="104" t="str">
        <f>J263</f>
        <v>Antwerp, Belgium</v>
      </c>
      <c r="K271" s="104" t="str">
        <f>J264</f>
        <v>Budapest, Hungary</v>
      </c>
      <c r="L271" s="159" t="str">
        <f>[1]LCIA_BAU!G327</f>
        <v>Hungary</v>
      </c>
      <c r="O271" s="104">
        <f t="shared" ref="O271:P277" si="1386">O263</f>
        <v>51.241126600000001</v>
      </c>
      <c r="P271" s="104">
        <f t="shared" si="1386"/>
        <v>4.4073495999999999</v>
      </c>
      <c r="Q271" s="104">
        <f>O264</f>
        <v>47.506405899999997</v>
      </c>
      <c r="R271" s="104">
        <f>P264</f>
        <v>19.049742999999999</v>
      </c>
      <c r="S271" s="104" t="e">
        <f t="shared" ca="1" si="1371"/>
        <v>#NAME?</v>
      </c>
      <c r="T271" s="122">
        <f>IF(H271=L271,80.47,80.47*2)</f>
        <v>160.94</v>
      </c>
      <c r="X271" s="165"/>
      <c r="Y271" s="159" t="str">
        <f>[1]Transport!W285</f>
        <v>Chile</v>
      </c>
      <c r="Z271" s="203">
        <v>1</v>
      </c>
      <c r="AA271" s="230">
        <f>Z271</f>
        <v>1</v>
      </c>
      <c r="AB271" s="159" t="str">
        <f>[1]Transport!X285</f>
        <v>Chile</v>
      </c>
      <c r="AC271" s="104">
        <f t="shared" si="1382"/>
        <v>4.1900000000000004</v>
      </c>
      <c r="AD271" s="104" t="str">
        <f>[1]Transport!AA285</f>
        <v>Puerto San Antonio, Chile</v>
      </c>
      <c r="AE271" s="104" t="str">
        <f>[1]Transport!AB285</f>
        <v>Puerto San Antonio, Chile</v>
      </c>
      <c r="AF271" s="104">
        <f>[1]Transport!AC285</f>
        <v>-33.593956200000001</v>
      </c>
      <c r="AG271" s="104">
        <f>[1]Transport!AD285</f>
        <v>-71.613475100000002</v>
      </c>
      <c r="AH271" s="104">
        <f>[1]Transport!AE285</f>
        <v>-33.593956200000001</v>
      </c>
      <c r="AI271" s="104">
        <f>[1]Transport!AF285</f>
        <v>-71.613475100000002</v>
      </c>
      <c r="AJ271" s="104" t="e">
        <f t="shared" ca="1" si="1372"/>
        <v>#NAME?</v>
      </c>
      <c r="AK271" s="104">
        <f t="shared" si="1360"/>
        <v>80.47</v>
      </c>
      <c r="AL271" s="104">
        <f>SUMPRODUCT($O$4:$O$8,D$100:D$104)</f>
        <v>17514.124002599256</v>
      </c>
      <c r="AM271" s="104">
        <f>SUMPRODUCT($O$11:$O$15,D$100:D$104)</f>
        <v>160.93999999999997</v>
      </c>
      <c r="AN271" s="104">
        <f>SUMPRODUCT($O$4:$O$8,E$100:E$104)</f>
        <v>8925.2044052700876</v>
      </c>
      <c r="AO271" s="104">
        <f>SUMPRODUCT($O$11:$O$15,E$100:E$104)</f>
        <v>160.94</v>
      </c>
      <c r="AP271" s="104">
        <f>SUMPRODUCT($O$4:$O$8,F$100:F$104)</f>
        <v>16597.71535678715</v>
      </c>
      <c r="AQ271" s="104">
        <f>SUMPRODUCT($O$11:$O$15,F$100:F$104)</f>
        <v>160.94</v>
      </c>
      <c r="AR271" s="120" t="e">
        <f t="shared" ca="1" si="1373"/>
        <v>#NAME?</v>
      </c>
      <c r="AS271" s="104" t="e">
        <f t="shared" ca="1" si="1361"/>
        <v>#NAME?</v>
      </c>
      <c r="AT271" s="104" t="e">
        <f t="shared" ca="1" si="1361"/>
        <v>#NAME?</v>
      </c>
      <c r="AU271" s="104" t="e">
        <f t="shared" ca="1" si="1361"/>
        <v>#NAME?</v>
      </c>
      <c r="AV271" s="104" t="e">
        <f t="shared" ca="1" si="1361"/>
        <v>#NAME?</v>
      </c>
      <c r="AW271" s="104" t="e">
        <f t="shared" ca="1" si="1361"/>
        <v>#NAME?</v>
      </c>
      <c r="AX271" s="104" t="e">
        <f t="shared" ca="1" si="1361"/>
        <v>#NAME?</v>
      </c>
      <c r="AY271" s="104" t="e">
        <f t="shared" ca="1" si="1361"/>
        <v>#NAME?</v>
      </c>
      <c r="AZ271" s="104" t="e">
        <f t="shared" ca="1" si="1361"/>
        <v>#NAME?</v>
      </c>
      <c r="BA271" s="104" t="e">
        <f t="shared" ca="1" si="1361"/>
        <v>#NAME?</v>
      </c>
      <c r="BB271" s="104" t="e">
        <f t="shared" ca="1" si="1361"/>
        <v>#NAME?</v>
      </c>
      <c r="BC271" s="104" t="e">
        <f t="shared" ca="1" si="1361"/>
        <v>#NAME?</v>
      </c>
      <c r="BD271" s="104" t="e">
        <f t="shared" ca="1" si="1361"/>
        <v>#NAME?</v>
      </c>
      <c r="BE271" s="104" t="e">
        <f t="shared" ca="1" si="1361"/>
        <v>#NAME?</v>
      </c>
      <c r="BF271" s="104" t="e">
        <f t="shared" ca="1" si="1361"/>
        <v>#NAME?</v>
      </c>
      <c r="BG271" s="122" t="e">
        <f t="shared" ca="1" si="1361"/>
        <v>#NAME?</v>
      </c>
      <c r="BH271" s="104">
        <f t="shared" si="1374"/>
        <v>5.6607380750544012</v>
      </c>
      <c r="BI271" s="104">
        <f t="shared" si="1362"/>
        <v>0</v>
      </c>
      <c r="BJ271" s="104">
        <f t="shared" si="1362"/>
        <v>0</v>
      </c>
      <c r="BK271" s="104">
        <f t="shared" si="1362"/>
        <v>0</v>
      </c>
      <c r="BL271" s="104">
        <f t="shared" si="1362"/>
        <v>0</v>
      </c>
      <c r="BM271" s="104">
        <f t="shared" si="1362"/>
        <v>0</v>
      </c>
      <c r="BN271" s="104">
        <f t="shared" si="1362"/>
        <v>0.31613419299177775</v>
      </c>
      <c r="BO271" s="104">
        <f t="shared" si="1362"/>
        <v>0</v>
      </c>
      <c r="BP271" s="104">
        <f t="shared" si="1362"/>
        <v>11.133902125132801</v>
      </c>
      <c r="BQ271" s="104">
        <f t="shared" si="1362"/>
        <v>0</v>
      </c>
      <c r="BR271" s="104">
        <f t="shared" si="1362"/>
        <v>0</v>
      </c>
      <c r="BS271" s="104">
        <f t="shared" si="1362"/>
        <v>0</v>
      </c>
      <c r="BT271" s="104">
        <f t="shared" si="1362"/>
        <v>0</v>
      </c>
      <c r="BU271" s="104">
        <f t="shared" si="1362"/>
        <v>0</v>
      </c>
      <c r="BV271" s="104">
        <f t="shared" si="1362"/>
        <v>0.60796136025002079</v>
      </c>
      <c r="BW271" s="104">
        <f t="shared" si="1362"/>
        <v>0</v>
      </c>
      <c r="BX271" s="120">
        <f t="shared" si="1375"/>
        <v>294.04476799263097</v>
      </c>
      <c r="BY271" s="104">
        <f t="shared" si="1363"/>
        <v>0</v>
      </c>
      <c r="BZ271" s="104">
        <f t="shared" si="1363"/>
        <v>0</v>
      </c>
      <c r="CA271" s="104">
        <f t="shared" si="1363"/>
        <v>0</v>
      </c>
      <c r="CB271" s="104">
        <f t="shared" si="1363"/>
        <v>0</v>
      </c>
      <c r="CC271" s="104">
        <f t="shared" si="1363"/>
        <v>0</v>
      </c>
      <c r="CD271" s="104">
        <f t="shared" si="1363"/>
        <v>16.421463809189152</v>
      </c>
      <c r="CE271" s="104">
        <f t="shared" si="1363"/>
        <v>0</v>
      </c>
      <c r="CF271" s="104">
        <f t="shared" si="1363"/>
        <v>578.34607852013585</v>
      </c>
      <c r="CG271" s="104">
        <f t="shared" si="1363"/>
        <v>0</v>
      </c>
      <c r="CH271" s="104">
        <f t="shared" si="1363"/>
        <v>0</v>
      </c>
      <c r="CI271" s="104">
        <f t="shared" si="1363"/>
        <v>0</v>
      </c>
      <c r="CJ271" s="104">
        <f t="shared" si="1363"/>
        <v>0</v>
      </c>
      <c r="CK271" s="104">
        <f t="shared" si="1363"/>
        <v>0</v>
      </c>
      <c r="CL271" s="104">
        <f t="shared" si="1363"/>
        <v>31.580308919607397</v>
      </c>
      <c r="CM271" s="104">
        <f t="shared" si="1363"/>
        <v>0</v>
      </c>
      <c r="CN271" s="120">
        <f t="shared" si="1376"/>
        <v>2.7020229475199997</v>
      </c>
      <c r="CO271" s="104">
        <f t="shared" si="1364"/>
        <v>0</v>
      </c>
      <c r="CP271" s="104">
        <f t="shared" si="1364"/>
        <v>0</v>
      </c>
      <c r="CQ271" s="104">
        <f t="shared" si="1364"/>
        <v>0</v>
      </c>
      <c r="CR271" s="104">
        <f t="shared" si="1364"/>
        <v>0</v>
      </c>
      <c r="CS271" s="104">
        <f t="shared" si="1364"/>
        <v>0</v>
      </c>
      <c r="CT271" s="104">
        <f t="shared" si="1364"/>
        <v>0.15089937612972681</v>
      </c>
      <c r="CU271" s="104">
        <f t="shared" si="1364"/>
        <v>0</v>
      </c>
      <c r="CV271" s="104">
        <f t="shared" si="1364"/>
        <v>5.3145117542399989</v>
      </c>
      <c r="CW271" s="104">
        <f t="shared" si="1364"/>
        <v>0</v>
      </c>
      <c r="CX271" s="104">
        <f t="shared" si="1364"/>
        <v>0</v>
      </c>
      <c r="CY271" s="104">
        <f t="shared" si="1364"/>
        <v>0</v>
      </c>
      <c r="CZ271" s="104">
        <f t="shared" si="1364"/>
        <v>0</v>
      </c>
      <c r="DA271" s="104">
        <f t="shared" si="1364"/>
        <v>0</v>
      </c>
      <c r="DB271" s="104">
        <f t="shared" si="1364"/>
        <v>0.29019635334129862</v>
      </c>
      <c r="DC271" s="104">
        <f t="shared" si="1364"/>
        <v>0</v>
      </c>
      <c r="DD271" s="120">
        <f t="shared" si="1377"/>
        <v>149.84532816171478</v>
      </c>
      <c r="DE271" s="104">
        <f t="shared" si="1365"/>
        <v>0</v>
      </c>
      <c r="DF271" s="104">
        <f t="shared" si="1365"/>
        <v>0</v>
      </c>
      <c r="DG271" s="104">
        <f t="shared" si="1365"/>
        <v>0</v>
      </c>
      <c r="DH271" s="104">
        <f t="shared" si="1365"/>
        <v>0</v>
      </c>
      <c r="DI271" s="104">
        <f t="shared" si="1365"/>
        <v>0</v>
      </c>
      <c r="DJ271" s="104">
        <f t="shared" si="1365"/>
        <v>8.3683843456290923</v>
      </c>
      <c r="DK271" s="104">
        <f t="shared" si="1365"/>
        <v>0</v>
      </c>
      <c r="DL271" s="104">
        <f t="shared" si="1365"/>
        <v>294.72538660868963</v>
      </c>
      <c r="DM271" s="104">
        <f t="shared" si="1365"/>
        <v>0</v>
      </c>
      <c r="DN271" s="104">
        <f t="shared" si="1365"/>
        <v>0</v>
      </c>
      <c r="DO271" s="104">
        <f t="shared" si="1365"/>
        <v>0</v>
      </c>
      <c r="DP271" s="104">
        <f t="shared" si="1365"/>
        <v>0</v>
      </c>
      <c r="DQ271" s="104">
        <f t="shared" si="1365"/>
        <v>0</v>
      </c>
      <c r="DR271" s="104">
        <f t="shared" si="1365"/>
        <v>16.093337711166111</v>
      </c>
      <c r="DS271" s="104">
        <f t="shared" si="1365"/>
        <v>0</v>
      </c>
      <c r="DT271" s="120">
        <f t="shared" si="1378"/>
        <v>2.7020229475200002</v>
      </c>
      <c r="DU271" s="104">
        <f t="shared" si="1366"/>
        <v>0</v>
      </c>
      <c r="DV271" s="104">
        <f t="shared" si="1366"/>
        <v>0</v>
      </c>
      <c r="DW271" s="104">
        <f t="shared" si="1366"/>
        <v>0</v>
      </c>
      <c r="DX271" s="104">
        <f t="shared" si="1366"/>
        <v>0</v>
      </c>
      <c r="DY271" s="104">
        <f t="shared" si="1366"/>
        <v>0</v>
      </c>
      <c r="DZ271" s="104">
        <f t="shared" si="1366"/>
        <v>0.15089937612972684</v>
      </c>
      <c r="EA271" s="104">
        <f t="shared" si="1366"/>
        <v>0</v>
      </c>
      <c r="EB271" s="104">
        <f t="shared" si="1366"/>
        <v>5.3145117542399998</v>
      </c>
      <c r="EC271" s="104">
        <f t="shared" si="1366"/>
        <v>0</v>
      </c>
      <c r="ED271" s="104">
        <f t="shared" si="1366"/>
        <v>0</v>
      </c>
      <c r="EE271" s="104">
        <f t="shared" si="1366"/>
        <v>0</v>
      </c>
      <c r="EF271" s="104">
        <f t="shared" si="1366"/>
        <v>0</v>
      </c>
      <c r="EG271" s="104">
        <f t="shared" si="1366"/>
        <v>0</v>
      </c>
      <c r="EH271" s="104">
        <f t="shared" si="1366"/>
        <v>0.29019635334129867</v>
      </c>
      <c r="EI271" s="104">
        <f t="shared" si="1366"/>
        <v>0</v>
      </c>
      <c r="EJ271" s="120">
        <f t="shared" si="1379"/>
        <v>278.65917590682238</v>
      </c>
      <c r="EK271" s="104">
        <f t="shared" si="1367"/>
        <v>0</v>
      </c>
      <c r="EL271" s="104">
        <f t="shared" si="1367"/>
        <v>0</v>
      </c>
      <c r="EM271" s="104">
        <f t="shared" si="1367"/>
        <v>0</v>
      </c>
      <c r="EN271" s="104">
        <f t="shared" si="1367"/>
        <v>0</v>
      </c>
      <c r="EO271" s="104">
        <f t="shared" si="1367"/>
        <v>0</v>
      </c>
      <c r="EP271" s="104">
        <f t="shared" si="1367"/>
        <v>15.562227491723423</v>
      </c>
      <c r="EQ271" s="104">
        <f t="shared" si="1367"/>
        <v>0</v>
      </c>
      <c r="ER271" s="104">
        <f t="shared" si="1367"/>
        <v>548.08471080635672</v>
      </c>
      <c r="ES271" s="104">
        <f t="shared" si="1367"/>
        <v>0</v>
      </c>
      <c r="ET271" s="104">
        <f t="shared" si="1367"/>
        <v>0</v>
      </c>
      <c r="EU271" s="104">
        <f t="shared" si="1367"/>
        <v>0</v>
      </c>
      <c r="EV271" s="104">
        <f t="shared" si="1367"/>
        <v>0</v>
      </c>
      <c r="EW271" s="104">
        <f t="shared" si="1367"/>
        <v>0</v>
      </c>
      <c r="EX271" s="104">
        <f t="shared" si="1367"/>
        <v>29.927901518183816</v>
      </c>
      <c r="EY271" s="104">
        <f t="shared" si="1367"/>
        <v>0</v>
      </c>
      <c r="EZ271" s="120">
        <f t="shared" si="1380"/>
        <v>2.7020229475200002</v>
      </c>
      <c r="FA271" s="104">
        <f t="shared" si="1368"/>
        <v>0</v>
      </c>
      <c r="FB271" s="104">
        <f t="shared" si="1368"/>
        <v>0</v>
      </c>
      <c r="FC271" s="104">
        <f t="shared" si="1368"/>
        <v>0</v>
      </c>
      <c r="FD271" s="104">
        <f t="shared" si="1368"/>
        <v>0</v>
      </c>
      <c r="FE271" s="104">
        <f t="shared" si="1368"/>
        <v>0</v>
      </c>
      <c r="FF271" s="104">
        <f t="shared" si="1368"/>
        <v>0.15089937612972684</v>
      </c>
      <c r="FG271" s="104">
        <f t="shared" si="1368"/>
        <v>0</v>
      </c>
      <c r="FH271" s="104">
        <f t="shared" si="1368"/>
        <v>5.3145117542399998</v>
      </c>
      <c r="FI271" s="104">
        <f t="shared" si="1368"/>
        <v>0</v>
      </c>
      <c r="FJ271" s="104">
        <f t="shared" si="1368"/>
        <v>0</v>
      </c>
      <c r="FK271" s="104">
        <f t="shared" si="1368"/>
        <v>0</v>
      </c>
      <c r="FL271" s="104">
        <f t="shared" si="1368"/>
        <v>0</v>
      </c>
      <c r="FM271" s="104">
        <f t="shared" si="1368"/>
        <v>0</v>
      </c>
      <c r="FN271" s="104">
        <f t="shared" si="1368"/>
        <v>0.29019635334129867</v>
      </c>
      <c r="FO271" s="122">
        <f t="shared" si="1368"/>
        <v>0</v>
      </c>
    </row>
    <row r="272" spans="3:171" x14ac:dyDescent="0.2">
      <c r="C272" s="163" t="str">
        <f>[1]LCIA_BAU!G111</f>
        <v>Russia</v>
      </c>
      <c r="D272" s="203">
        <f>[1]LCIA_BAU!I111</f>
        <v>0.32307692307692304</v>
      </c>
      <c r="E272" s="203">
        <f>[1]LCIA_reshoring!I115</f>
        <v>0</v>
      </c>
      <c r="F272" s="213">
        <f>'[1]LCIA_ally-shoring'!I115</f>
        <v>0.42857142857142855</v>
      </c>
      <c r="H272" s="163" t="str">
        <f t="shared" ref="H272:J287" si="1387">H264</f>
        <v>Hungary</v>
      </c>
      <c r="J272" s="104" t="str">
        <f>K271</f>
        <v>Budapest, Hungary</v>
      </c>
      <c r="K272" s="104" t="str">
        <f>K271</f>
        <v>Budapest, Hungary</v>
      </c>
      <c r="L272" s="159" t="str">
        <f>L271</f>
        <v>Hungary</v>
      </c>
      <c r="O272" s="104">
        <f t="shared" si="1386"/>
        <v>47.506405899999997</v>
      </c>
      <c r="P272" s="104">
        <f t="shared" si="1386"/>
        <v>19.049742999999999</v>
      </c>
      <c r="Q272" s="104">
        <f t="shared" ref="Q272:R275" si="1388">Q271</f>
        <v>47.506405899999997</v>
      </c>
      <c r="R272" s="104">
        <f t="shared" si="1388"/>
        <v>19.049742999999999</v>
      </c>
      <c r="S272" s="104" t="e">
        <f t="shared" ca="1" si="1371"/>
        <v>#NAME?</v>
      </c>
      <c r="T272" s="122">
        <f>IF(H272=L272,80.47,80.47*2)</f>
        <v>80.47</v>
      </c>
      <c r="X272" s="168"/>
      <c r="Y272" s="181" t="str">
        <f>[1]Transport!W286</f>
        <v>Argentina</v>
      </c>
      <c r="Z272" s="215">
        <v>1</v>
      </c>
      <c r="AA272" s="231">
        <f>Z272</f>
        <v>1</v>
      </c>
      <c r="AB272" s="181" t="str">
        <f>[1]Transport!X286</f>
        <v>Argentina</v>
      </c>
      <c r="AC272" s="128">
        <f t="shared" si="1382"/>
        <v>4.1900000000000004</v>
      </c>
      <c r="AD272" s="128" t="str">
        <f>[1]Transport!AA286</f>
        <v>Buenos Aires, Argentina</v>
      </c>
      <c r="AE272" s="128" t="str">
        <f>[1]Transport!AB286</f>
        <v>Buenos Aires, Argentina</v>
      </c>
      <c r="AF272" s="128">
        <f>[1]Transport!AC286</f>
        <v>-34.617719399999999</v>
      </c>
      <c r="AG272" s="128">
        <f>[1]Transport!AD286</f>
        <v>-58.362056099999997</v>
      </c>
      <c r="AH272" s="128">
        <f>[1]Transport!AE286</f>
        <v>-34.617719399999999</v>
      </c>
      <c r="AI272" s="128">
        <f>[1]Transport!AF286</f>
        <v>-58.362056099999997</v>
      </c>
      <c r="AJ272" s="128" t="e">
        <f t="shared" ca="1" si="1372"/>
        <v>#NAME?</v>
      </c>
      <c r="AK272" s="128">
        <f t="shared" si="1360"/>
        <v>80.47</v>
      </c>
      <c r="AL272" s="128">
        <f>SUMPRODUCT($P$4:$P$8,D$100:D$104)</f>
        <v>18405.708784591014</v>
      </c>
      <c r="AM272" s="128">
        <f>SUMPRODUCT($P$11:$P$15,D$100:D$104)</f>
        <v>160.93999999999997</v>
      </c>
      <c r="AN272" s="128">
        <f>SUMPRODUCT($P$4:$P$8,E$100:E$104)</f>
        <v>9828.2844430263704</v>
      </c>
      <c r="AO272" s="128">
        <f>SUMPRODUCT($P$11:$P$15,E$100:E$104)</f>
        <v>160.94</v>
      </c>
      <c r="AP272" s="128">
        <f>SUMPRODUCT($P$4:$P$8,F$100:F$104)</f>
        <v>17496.96427533514</v>
      </c>
      <c r="AQ272" s="128">
        <f>SUMPRODUCT($P$11:$P$15,F$100:F$104)</f>
        <v>160.94</v>
      </c>
      <c r="AR272" s="120" t="e">
        <f t="shared" ca="1" si="1373"/>
        <v>#NAME?</v>
      </c>
      <c r="AS272" s="104" t="e">
        <f t="shared" ca="1" si="1361"/>
        <v>#NAME?</v>
      </c>
      <c r="AT272" s="104" t="e">
        <f t="shared" ca="1" si="1361"/>
        <v>#NAME?</v>
      </c>
      <c r="AU272" s="104" t="e">
        <f t="shared" ca="1" si="1361"/>
        <v>#NAME?</v>
      </c>
      <c r="AV272" s="104" t="e">
        <f t="shared" ca="1" si="1361"/>
        <v>#NAME?</v>
      </c>
      <c r="AW272" s="104" t="e">
        <f t="shared" ca="1" si="1361"/>
        <v>#NAME?</v>
      </c>
      <c r="AX272" s="104" t="e">
        <f t="shared" ca="1" si="1361"/>
        <v>#NAME?</v>
      </c>
      <c r="AY272" s="104" t="e">
        <f t="shared" ca="1" si="1361"/>
        <v>#NAME?</v>
      </c>
      <c r="AZ272" s="104" t="e">
        <f t="shared" ca="1" si="1361"/>
        <v>#NAME?</v>
      </c>
      <c r="BA272" s="104" t="e">
        <f t="shared" ca="1" si="1361"/>
        <v>#NAME?</v>
      </c>
      <c r="BB272" s="104" t="e">
        <f t="shared" ca="1" si="1361"/>
        <v>#NAME?</v>
      </c>
      <c r="BC272" s="104" t="e">
        <f t="shared" ca="1" si="1361"/>
        <v>#NAME?</v>
      </c>
      <c r="BD272" s="104" t="e">
        <f t="shared" ca="1" si="1361"/>
        <v>#NAME?</v>
      </c>
      <c r="BE272" s="104" t="e">
        <f t="shared" ca="1" si="1361"/>
        <v>#NAME?</v>
      </c>
      <c r="BF272" s="104" t="e">
        <f t="shared" ca="1" si="1361"/>
        <v>#NAME?</v>
      </c>
      <c r="BG272" s="122" t="e">
        <f t="shared" ca="1" si="1361"/>
        <v>#NAME?</v>
      </c>
      <c r="BH272" s="104">
        <f t="shared" si="1374"/>
        <v>5.6607380750544012</v>
      </c>
      <c r="BI272" s="104">
        <f t="shared" si="1362"/>
        <v>0</v>
      </c>
      <c r="BJ272" s="104">
        <f t="shared" si="1362"/>
        <v>0</v>
      </c>
      <c r="BK272" s="104">
        <f t="shared" si="1362"/>
        <v>0</v>
      </c>
      <c r="BL272" s="104">
        <f t="shared" si="1362"/>
        <v>0</v>
      </c>
      <c r="BM272" s="104">
        <f t="shared" si="1362"/>
        <v>0</v>
      </c>
      <c r="BN272" s="104">
        <f t="shared" si="1362"/>
        <v>0.31613419299177775</v>
      </c>
      <c r="BO272" s="104">
        <f t="shared" si="1362"/>
        <v>0</v>
      </c>
      <c r="BP272" s="104">
        <f t="shared" si="1362"/>
        <v>11.133902125132801</v>
      </c>
      <c r="BQ272" s="104">
        <f t="shared" si="1362"/>
        <v>0</v>
      </c>
      <c r="BR272" s="104">
        <f t="shared" si="1362"/>
        <v>0</v>
      </c>
      <c r="BS272" s="104">
        <f t="shared" si="1362"/>
        <v>0</v>
      </c>
      <c r="BT272" s="104">
        <f t="shared" si="1362"/>
        <v>0</v>
      </c>
      <c r="BU272" s="104">
        <f t="shared" si="1362"/>
        <v>0</v>
      </c>
      <c r="BV272" s="104">
        <f t="shared" si="1362"/>
        <v>0.60796136025002079</v>
      </c>
      <c r="BW272" s="104">
        <f t="shared" si="1362"/>
        <v>0</v>
      </c>
      <c r="BX272" s="232">
        <f t="shared" si="1375"/>
        <v>309.01359203016887</v>
      </c>
      <c r="BY272" s="128">
        <f t="shared" si="1363"/>
        <v>0</v>
      </c>
      <c r="BZ272" s="128">
        <f t="shared" si="1363"/>
        <v>0</v>
      </c>
      <c r="CA272" s="128">
        <f t="shared" si="1363"/>
        <v>0</v>
      </c>
      <c r="CB272" s="128">
        <f t="shared" si="1363"/>
        <v>0</v>
      </c>
      <c r="CC272" s="128">
        <f t="shared" si="1363"/>
        <v>0</v>
      </c>
      <c r="CD272" s="128">
        <f t="shared" si="1363"/>
        <v>17.257424958495196</v>
      </c>
      <c r="CE272" s="128">
        <f t="shared" si="1363"/>
        <v>0</v>
      </c>
      <c r="CF272" s="128">
        <f t="shared" si="1363"/>
        <v>607.78772014929393</v>
      </c>
      <c r="CG272" s="128">
        <f t="shared" si="1363"/>
        <v>0</v>
      </c>
      <c r="CH272" s="128">
        <f t="shared" si="1363"/>
        <v>0</v>
      </c>
      <c r="CI272" s="128">
        <f t="shared" si="1363"/>
        <v>0</v>
      </c>
      <c r="CJ272" s="128">
        <f t="shared" si="1363"/>
        <v>0</v>
      </c>
      <c r="CK272" s="128">
        <f t="shared" si="1363"/>
        <v>0</v>
      </c>
      <c r="CL272" s="128">
        <f t="shared" si="1363"/>
        <v>33.187955573196341</v>
      </c>
      <c r="CM272" s="128">
        <f t="shared" si="1363"/>
        <v>0</v>
      </c>
      <c r="CN272" s="120">
        <f t="shared" si="1376"/>
        <v>2.7020229475199997</v>
      </c>
      <c r="CO272" s="104">
        <f t="shared" si="1364"/>
        <v>0</v>
      </c>
      <c r="CP272" s="104">
        <f t="shared" si="1364"/>
        <v>0</v>
      </c>
      <c r="CQ272" s="104">
        <f t="shared" si="1364"/>
        <v>0</v>
      </c>
      <c r="CR272" s="104">
        <f t="shared" si="1364"/>
        <v>0</v>
      </c>
      <c r="CS272" s="104">
        <f t="shared" si="1364"/>
        <v>0</v>
      </c>
      <c r="CT272" s="104">
        <f t="shared" si="1364"/>
        <v>0.15089937612972681</v>
      </c>
      <c r="CU272" s="104">
        <f t="shared" si="1364"/>
        <v>0</v>
      </c>
      <c r="CV272" s="104">
        <f t="shared" si="1364"/>
        <v>5.3145117542399989</v>
      </c>
      <c r="CW272" s="104">
        <f t="shared" si="1364"/>
        <v>0</v>
      </c>
      <c r="CX272" s="104">
        <f t="shared" si="1364"/>
        <v>0</v>
      </c>
      <c r="CY272" s="104">
        <f t="shared" si="1364"/>
        <v>0</v>
      </c>
      <c r="CZ272" s="104">
        <f t="shared" si="1364"/>
        <v>0</v>
      </c>
      <c r="DA272" s="104">
        <f t="shared" si="1364"/>
        <v>0</v>
      </c>
      <c r="DB272" s="104">
        <f t="shared" si="1364"/>
        <v>0.29019635334129862</v>
      </c>
      <c r="DC272" s="104">
        <f t="shared" si="1364"/>
        <v>0</v>
      </c>
      <c r="DD272" s="120">
        <f t="shared" si="1377"/>
        <v>165.00714614024531</v>
      </c>
      <c r="DE272" s="104">
        <f t="shared" si="1365"/>
        <v>0</v>
      </c>
      <c r="DF272" s="104">
        <f t="shared" si="1365"/>
        <v>0</v>
      </c>
      <c r="DG272" s="104">
        <f t="shared" si="1365"/>
        <v>0</v>
      </c>
      <c r="DH272" s="104">
        <f t="shared" si="1365"/>
        <v>0</v>
      </c>
      <c r="DI272" s="104">
        <f t="shared" si="1365"/>
        <v>0</v>
      </c>
      <c r="DJ272" s="104">
        <f t="shared" si="1365"/>
        <v>9.2151235918862877</v>
      </c>
      <c r="DK272" s="104">
        <f t="shared" si="1365"/>
        <v>0</v>
      </c>
      <c r="DL272" s="104">
        <f t="shared" si="1365"/>
        <v>324.54662107914612</v>
      </c>
      <c r="DM272" s="104">
        <f t="shared" si="1365"/>
        <v>0</v>
      </c>
      <c r="DN272" s="104">
        <f t="shared" si="1365"/>
        <v>0</v>
      </c>
      <c r="DO272" s="104">
        <f t="shared" si="1365"/>
        <v>0</v>
      </c>
      <c r="DP272" s="104">
        <f t="shared" si="1365"/>
        <v>0</v>
      </c>
      <c r="DQ272" s="104">
        <f t="shared" si="1365"/>
        <v>0</v>
      </c>
      <c r="DR272" s="104">
        <f t="shared" si="1365"/>
        <v>17.721711848932955</v>
      </c>
      <c r="DS272" s="104">
        <f t="shared" si="1365"/>
        <v>0</v>
      </c>
      <c r="DT272" s="120">
        <f t="shared" si="1378"/>
        <v>2.7020229475200002</v>
      </c>
      <c r="DU272" s="104">
        <f t="shared" si="1366"/>
        <v>0</v>
      </c>
      <c r="DV272" s="104">
        <f t="shared" si="1366"/>
        <v>0</v>
      </c>
      <c r="DW272" s="104">
        <f t="shared" si="1366"/>
        <v>0</v>
      </c>
      <c r="DX272" s="104">
        <f t="shared" si="1366"/>
        <v>0</v>
      </c>
      <c r="DY272" s="104">
        <f t="shared" si="1366"/>
        <v>0</v>
      </c>
      <c r="DZ272" s="104">
        <f t="shared" si="1366"/>
        <v>0.15089937612972684</v>
      </c>
      <c r="EA272" s="104">
        <f t="shared" si="1366"/>
        <v>0</v>
      </c>
      <c r="EB272" s="104">
        <f t="shared" si="1366"/>
        <v>5.3145117542399998</v>
      </c>
      <c r="EC272" s="104">
        <f t="shared" si="1366"/>
        <v>0</v>
      </c>
      <c r="ED272" s="104">
        <f t="shared" si="1366"/>
        <v>0</v>
      </c>
      <c r="EE272" s="104">
        <f t="shared" si="1366"/>
        <v>0</v>
      </c>
      <c r="EF272" s="104">
        <f t="shared" si="1366"/>
        <v>0</v>
      </c>
      <c r="EG272" s="104">
        <f t="shared" si="1366"/>
        <v>0</v>
      </c>
      <c r="EH272" s="104">
        <f t="shared" si="1366"/>
        <v>0.29019635334129867</v>
      </c>
      <c r="EI272" s="104">
        <f t="shared" si="1366"/>
        <v>0</v>
      </c>
      <c r="EJ272" s="232">
        <f t="shared" si="1379"/>
        <v>293.75667319431591</v>
      </c>
      <c r="EK272" s="128">
        <f t="shared" si="1367"/>
        <v>0</v>
      </c>
      <c r="EL272" s="128">
        <f t="shared" si="1367"/>
        <v>0</v>
      </c>
      <c r="EM272" s="128">
        <f t="shared" si="1367"/>
        <v>0</v>
      </c>
      <c r="EN272" s="128">
        <f t="shared" si="1367"/>
        <v>0</v>
      </c>
      <c r="EO272" s="128">
        <f t="shared" si="1367"/>
        <v>0</v>
      </c>
      <c r="EP272" s="128">
        <f t="shared" si="1367"/>
        <v>16.405374632236803</v>
      </c>
      <c r="EQ272" s="128">
        <f t="shared" si="1367"/>
        <v>0</v>
      </c>
      <c r="ER272" s="128">
        <f t="shared" si="1367"/>
        <v>577.77943522297733</v>
      </c>
      <c r="ES272" s="128">
        <f t="shared" si="1367"/>
        <v>0</v>
      </c>
      <c r="ET272" s="128">
        <f t="shared" si="1367"/>
        <v>0</v>
      </c>
      <c r="EU272" s="128">
        <f t="shared" si="1367"/>
        <v>0</v>
      </c>
      <c r="EV272" s="128">
        <f t="shared" si="1367"/>
        <v>0</v>
      </c>
      <c r="EW272" s="128">
        <f t="shared" si="1367"/>
        <v>0</v>
      </c>
      <c r="EX272" s="128">
        <f t="shared" si="1367"/>
        <v>31.549367635424609</v>
      </c>
      <c r="EY272" s="128">
        <f t="shared" si="1367"/>
        <v>0</v>
      </c>
      <c r="EZ272" s="232">
        <f t="shared" si="1380"/>
        <v>2.7020229475200002</v>
      </c>
      <c r="FA272" s="128">
        <f t="shared" si="1368"/>
        <v>0</v>
      </c>
      <c r="FB272" s="128">
        <f t="shared" si="1368"/>
        <v>0</v>
      </c>
      <c r="FC272" s="128">
        <f t="shared" si="1368"/>
        <v>0</v>
      </c>
      <c r="FD272" s="128">
        <f t="shared" si="1368"/>
        <v>0</v>
      </c>
      <c r="FE272" s="128">
        <f t="shared" si="1368"/>
        <v>0</v>
      </c>
      <c r="FF272" s="128">
        <f t="shared" si="1368"/>
        <v>0.15089937612972684</v>
      </c>
      <c r="FG272" s="128">
        <f t="shared" si="1368"/>
        <v>0</v>
      </c>
      <c r="FH272" s="128">
        <f t="shared" si="1368"/>
        <v>5.3145117542399998</v>
      </c>
      <c r="FI272" s="128">
        <f t="shared" si="1368"/>
        <v>0</v>
      </c>
      <c r="FJ272" s="128">
        <f t="shared" si="1368"/>
        <v>0</v>
      </c>
      <c r="FK272" s="128">
        <f t="shared" si="1368"/>
        <v>0</v>
      </c>
      <c r="FL272" s="128">
        <f t="shared" si="1368"/>
        <v>0</v>
      </c>
      <c r="FM272" s="128">
        <f t="shared" si="1368"/>
        <v>0</v>
      </c>
      <c r="FN272" s="128">
        <f t="shared" si="1368"/>
        <v>0.29019635334129867</v>
      </c>
      <c r="FO272" s="129">
        <f t="shared" si="1368"/>
        <v>0</v>
      </c>
    </row>
    <row r="273" spans="3:171" x14ac:dyDescent="0.2">
      <c r="C273" s="163" t="str">
        <f>[1]LCIA_BAU!G112</f>
        <v>China</v>
      </c>
      <c r="D273" s="203">
        <f>[1]LCIA_BAU!I112</f>
        <v>0.24615384615384614</v>
      </c>
      <c r="E273" s="203">
        <f>[1]LCIA_reshoring!I116</f>
        <v>0</v>
      </c>
      <c r="F273" s="213">
        <f>'[1]LCIA_ally-shoring'!I116</f>
        <v>0</v>
      </c>
      <c r="H273" s="163" t="str">
        <f t="shared" si="1387"/>
        <v>MI, US</v>
      </c>
      <c r="I273" s="104" t="str">
        <f>I265</f>
        <v>Detroit, MI, US</v>
      </c>
      <c r="J273" s="104" t="str">
        <f t="shared" ref="J273" si="1389">J265</f>
        <v>New York, NY</v>
      </c>
      <c r="K273" s="104" t="str">
        <f t="shared" ref="K273:L278" si="1390">K272</f>
        <v>Budapest, Hungary</v>
      </c>
      <c r="L273" s="159" t="str">
        <f t="shared" si="1390"/>
        <v>Hungary</v>
      </c>
      <c r="M273" s="104">
        <f t="shared" ref="M273:N277" si="1391">M265</f>
        <v>42.331426999999998</v>
      </c>
      <c r="N273" s="104">
        <f t="shared" si="1391"/>
        <v>-83.0457538</v>
      </c>
      <c r="O273" s="104">
        <f t="shared" si="1386"/>
        <v>40.618058499999997</v>
      </c>
      <c r="P273" s="104">
        <f t="shared" si="1386"/>
        <v>-74.066672199999999</v>
      </c>
      <c r="Q273" s="104">
        <f t="shared" si="1388"/>
        <v>47.506405899999997</v>
      </c>
      <c r="R273" s="104">
        <f t="shared" si="1388"/>
        <v>19.049742999999999</v>
      </c>
      <c r="S273" s="104" t="e">
        <f t="shared" ca="1" si="1371"/>
        <v>#NAME?</v>
      </c>
      <c r="T273" s="122" t="e">
        <f t="shared" ca="1" si="1381"/>
        <v>#NAME?</v>
      </c>
      <c r="X273" s="194" t="str">
        <f>[1]Transport!V287</f>
        <v>LiOH</v>
      </c>
      <c r="Y273" s="157" t="str">
        <f>[1]Transport!W287</f>
        <v>Australia</v>
      </c>
      <c r="Z273" s="226">
        <f>Z263</f>
        <v>0.63157894736842102</v>
      </c>
      <c r="AA273" s="227">
        <f>SUM(Z273:Z276)</f>
        <v>0.99999999999999989</v>
      </c>
      <c r="AB273" s="157" t="str">
        <f>[1]Transport!X287</f>
        <v>US</v>
      </c>
      <c r="AC273" s="209">
        <f>1.62279705300055*AC263</f>
        <v>6.7995196520723047</v>
      </c>
      <c r="AD273" s="209" t="str">
        <f>[1]Transport!AA287</f>
        <v>The Port of Melbourne, Australia</v>
      </c>
      <c r="AE273" s="209" t="str">
        <f>[1]Transport!AB287</f>
        <v>Los Angeles, CA</v>
      </c>
      <c r="AF273" s="209">
        <f>[1]Transport!AC287</f>
        <v>-37.821584199999997</v>
      </c>
      <c r="AG273" s="209">
        <f>[1]Transport!AD287</f>
        <v>144.9443459</v>
      </c>
      <c r="AH273" s="209">
        <f>[1]Transport!AE287</f>
        <v>33.736540099999999</v>
      </c>
      <c r="AI273" s="209">
        <f>[1]Transport!AF287</f>
        <v>-118.264982</v>
      </c>
      <c r="AJ273" s="209" t="e">
        <f t="shared" ca="1" si="1372"/>
        <v>#NAME?</v>
      </c>
      <c r="AK273" s="209">
        <f t="shared" si="1360"/>
        <v>160.94</v>
      </c>
      <c r="AL273" s="209">
        <f>SUMPRODUCT($E$4:$E$8,D$100:D$104)</f>
        <v>9687.5065831303727</v>
      </c>
      <c r="AM273" s="209">
        <f>SUMPRODUCT($E$11:$E$15,D$100:D$104)</f>
        <v>160.93999999999997</v>
      </c>
      <c r="AN273" s="209">
        <f>SUMPRODUCT($E$4:$E$8,E$100:E$104)</f>
        <v>0</v>
      </c>
      <c r="AO273" s="209">
        <f>SUMPRODUCT($E$11:$E$15,E$100:E$104)</f>
        <v>80.47</v>
      </c>
      <c r="AP273" s="209">
        <f>SUMPRODUCT($E$4:$E$8,F$100:F$104)</f>
        <v>9112.6422637939359</v>
      </c>
      <c r="AQ273" s="209">
        <f>SUMPRODUCT($E$11:$E$15,F$100:F$104)</f>
        <v>160.94</v>
      </c>
      <c r="AR273" s="204" t="e">
        <f ca="1">$AJ273*H$30/1000*$AC273</f>
        <v>#NAME?</v>
      </c>
      <c r="AS273" s="209" t="e">
        <f t="shared" ref="AS273:BG282" ca="1" si="1392">$AJ273*I$30/1000*$AC273</f>
        <v>#NAME?</v>
      </c>
      <c r="AT273" s="209" t="e">
        <f t="shared" ca="1" si="1392"/>
        <v>#NAME?</v>
      </c>
      <c r="AU273" s="209" t="e">
        <f t="shared" ca="1" si="1392"/>
        <v>#NAME?</v>
      </c>
      <c r="AV273" s="209" t="e">
        <f t="shared" ca="1" si="1392"/>
        <v>#NAME?</v>
      </c>
      <c r="AW273" s="209" t="e">
        <f t="shared" ca="1" si="1392"/>
        <v>#NAME?</v>
      </c>
      <c r="AX273" s="209" t="e">
        <f t="shared" ca="1" si="1392"/>
        <v>#NAME?</v>
      </c>
      <c r="AY273" s="209" t="e">
        <f t="shared" ca="1" si="1392"/>
        <v>#NAME?</v>
      </c>
      <c r="AZ273" s="209" t="e">
        <f t="shared" ca="1" si="1392"/>
        <v>#NAME?</v>
      </c>
      <c r="BA273" s="209" t="e">
        <f t="shared" ca="1" si="1392"/>
        <v>#NAME?</v>
      </c>
      <c r="BB273" s="209" t="e">
        <f t="shared" ca="1" si="1392"/>
        <v>#NAME?</v>
      </c>
      <c r="BC273" s="209" t="e">
        <f t="shared" ca="1" si="1392"/>
        <v>#NAME?</v>
      </c>
      <c r="BD273" s="209" t="e">
        <f t="shared" ca="1" si="1392"/>
        <v>#NAME?</v>
      </c>
      <c r="BE273" s="209" t="e">
        <f t="shared" ca="1" si="1392"/>
        <v>#NAME?</v>
      </c>
      <c r="BF273" s="209" t="e">
        <f t="shared" ca="1" si="1392"/>
        <v>#NAME?</v>
      </c>
      <c r="BG273" s="228" t="e">
        <f t="shared" ca="1" si="1392"/>
        <v>#NAME?</v>
      </c>
      <c r="BH273" s="209">
        <f>$AK273*H$30/1000*$AC273</f>
        <v>0</v>
      </c>
      <c r="BI273" s="209">
        <f t="shared" ref="BI273:BW282" si="1393">$AK273*I$30/1000*$AC273</f>
        <v>10.253290945701201</v>
      </c>
      <c r="BJ273" s="209">
        <f t="shared" si="1393"/>
        <v>11.104886639641675</v>
      </c>
      <c r="BK273" s="209">
        <f t="shared" si="1393"/>
        <v>30.160499170819485</v>
      </c>
      <c r="BL273" s="209">
        <f t="shared" si="1393"/>
        <v>9.8862577977345634</v>
      </c>
      <c r="BM273" s="209">
        <f t="shared" si="1393"/>
        <v>10.835685225211765</v>
      </c>
      <c r="BN273" s="209">
        <f t="shared" si="1393"/>
        <v>1.3123809311947437E-2</v>
      </c>
      <c r="BO273" s="209">
        <f t="shared" si="1393"/>
        <v>0</v>
      </c>
      <c r="BP273" s="209">
        <f t="shared" si="1393"/>
        <v>0</v>
      </c>
      <c r="BQ273" s="209">
        <f t="shared" si="1393"/>
        <v>20.166468884878753</v>
      </c>
      <c r="BR273" s="209">
        <f t="shared" si="1393"/>
        <v>21.842083542501033</v>
      </c>
      <c r="BS273" s="209">
        <f t="shared" si="1393"/>
        <v>59.29494918800097</v>
      </c>
      <c r="BT273" s="209">
        <f t="shared" si="1393"/>
        <v>19.445534365259139</v>
      </c>
      <c r="BU273" s="209">
        <f t="shared" si="1393"/>
        <v>21.312872957060765</v>
      </c>
      <c r="BV273" s="209">
        <f t="shared" si="1393"/>
        <v>2.5238551026212405E-2</v>
      </c>
      <c r="BW273" s="209">
        <f t="shared" si="1393"/>
        <v>0</v>
      </c>
      <c r="BX273" s="204">
        <f>$AL273*H$30/1000</f>
        <v>0</v>
      </c>
      <c r="BY273" s="209">
        <f t="shared" ref="BY273:CM282" si="1394">$AL273*I$30/1000</f>
        <v>90.768061681298335</v>
      </c>
      <c r="BZ273" s="209">
        <f t="shared" si="1394"/>
        <v>98.306879304290405</v>
      </c>
      <c r="CA273" s="209">
        <f t="shared" si="1394"/>
        <v>266.99818268820917</v>
      </c>
      <c r="CB273" s="209">
        <f t="shared" si="1394"/>
        <v>87.518871973316408</v>
      </c>
      <c r="CC273" s="209">
        <f t="shared" si="1394"/>
        <v>95.923752684840338</v>
      </c>
      <c r="CD273" s="209">
        <f t="shared" si="1394"/>
        <v>0.11617955049055498</v>
      </c>
      <c r="CE273" s="209">
        <f t="shared" si="1394"/>
        <v>0</v>
      </c>
      <c r="CF273" s="209">
        <f t="shared" si="1394"/>
        <v>0</v>
      </c>
      <c r="CG273" s="209">
        <f t="shared" si="1394"/>
        <v>178.52524631655973</v>
      </c>
      <c r="CH273" s="209">
        <f t="shared" si="1394"/>
        <v>193.358756396649</v>
      </c>
      <c r="CI273" s="209">
        <f t="shared" si="1394"/>
        <v>524.91318482895667</v>
      </c>
      <c r="CJ273" s="209">
        <f t="shared" si="1394"/>
        <v>172.14311697959346</v>
      </c>
      <c r="CK273" s="209">
        <f t="shared" si="1394"/>
        <v>188.67387821304715</v>
      </c>
      <c r="CL273" s="209">
        <f t="shared" si="1394"/>
        <v>0.22342625098864555</v>
      </c>
      <c r="CM273" s="209">
        <f t="shared" si="1394"/>
        <v>0</v>
      </c>
      <c r="CN273" s="204">
        <f>$AM273*H$30/1000</f>
        <v>0</v>
      </c>
      <c r="CO273" s="209">
        <f t="shared" ref="CO273:DC282" si="1395">$AM273*I$30/1000</f>
        <v>1.5079434239999998</v>
      </c>
      <c r="CP273" s="209">
        <f t="shared" si="1395"/>
        <v>1.6331869319999996</v>
      </c>
      <c r="CQ273" s="209">
        <f t="shared" si="1395"/>
        <v>4.4356808589599996</v>
      </c>
      <c r="CR273" s="209">
        <f t="shared" si="1395"/>
        <v>1.4539641479999996</v>
      </c>
      <c r="CS273" s="209">
        <f t="shared" si="1395"/>
        <v>1.5935956919999998</v>
      </c>
      <c r="CT273" s="209">
        <f t="shared" si="1395"/>
        <v>1.930108299333713E-3</v>
      </c>
      <c r="CU273" s="209">
        <f t="shared" si="1395"/>
        <v>0</v>
      </c>
      <c r="CV273" s="209">
        <f t="shared" si="1395"/>
        <v>0</v>
      </c>
      <c r="CW273" s="209">
        <f t="shared" si="1395"/>
        <v>2.9658666959999986</v>
      </c>
      <c r="CX273" s="209">
        <f t="shared" si="1395"/>
        <v>3.2122980239999999</v>
      </c>
      <c r="CY273" s="209">
        <f t="shared" si="1395"/>
        <v>8.7204614769999971</v>
      </c>
      <c r="CZ273" s="209">
        <f t="shared" si="1395"/>
        <v>2.8598394239999991</v>
      </c>
      <c r="DA273" s="209">
        <f t="shared" si="1395"/>
        <v>3.1344674399999994</v>
      </c>
      <c r="DB273" s="209">
        <f t="shared" si="1395"/>
        <v>3.711813821807308E-3</v>
      </c>
      <c r="DC273" s="209">
        <f t="shared" si="1395"/>
        <v>0</v>
      </c>
      <c r="DD273" s="204">
        <f>$AN273*H$30/1000</f>
        <v>0</v>
      </c>
      <c r="DE273" s="209">
        <f t="shared" ref="DE273:DS282" si="1396">$AN273*I$30/1000</f>
        <v>0</v>
      </c>
      <c r="DF273" s="209">
        <f t="shared" si="1396"/>
        <v>0</v>
      </c>
      <c r="DG273" s="209">
        <f t="shared" si="1396"/>
        <v>0</v>
      </c>
      <c r="DH273" s="209">
        <f t="shared" si="1396"/>
        <v>0</v>
      </c>
      <c r="DI273" s="209">
        <f t="shared" si="1396"/>
        <v>0</v>
      </c>
      <c r="DJ273" s="209">
        <f t="shared" si="1396"/>
        <v>0</v>
      </c>
      <c r="DK273" s="209">
        <f t="shared" si="1396"/>
        <v>0</v>
      </c>
      <c r="DL273" s="209">
        <f t="shared" si="1396"/>
        <v>0</v>
      </c>
      <c r="DM273" s="209">
        <f t="shared" si="1396"/>
        <v>0</v>
      </c>
      <c r="DN273" s="209">
        <f t="shared" si="1396"/>
        <v>0</v>
      </c>
      <c r="DO273" s="209">
        <f t="shared" si="1396"/>
        <v>0</v>
      </c>
      <c r="DP273" s="209">
        <f t="shared" si="1396"/>
        <v>0</v>
      </c>
      <c r="DQ273" s="209">
        <f t="shared" si="1396"/>
        <v>0</v>
      </c>
      <c r="DR273" s="209">
        <f t="shared" si="1396"/>
        <v>0</v>
      </c>
      <c r="DS273" s="209">
        <f t="shared" si="1396"/>
        <v>0</v>
      </c>
      <c r="DT273" s="204">
        <f>$AO273*H$30/1000</f>
        <v>0</v>
      </c>
      <c r="DU273" s="209">
        <f t="shared" ref="DU273:EI282" si="1397">$AO273*I$30/1000</f>
        <v>0.75397171200000002</v>
      </c>
      <c r="DV273" s="209">
        <f t="shared" si="1397"/>
        <v>0.81659346600000005</v>
      </c>
      <c r="DW273" s="209">
        <f t="shared" si="1397"/>
        <v>2.2178404294800003</v>
      </c>
      <c r="DX273" s="209">
        <f t="shared" si="1397"/>
        <v>0.72698207399999992</v>
      </c>
      <c r="DY273" s="209">
        <f t="shared" si="1397"/>
        <v>0.79679784600000014</v>
      </c>
      <c r="DZ273" s="209">
        <f t="shared" si="1397"/>
        <v>9.6505414966685662E-4</v>
      </c>
      <c r="EA273" s="209">
        <f t="shared" si="1397"/>
        <v>0</v>
      </c>
      <c r="EB273" s="209">
        <f t="shared" si="1397"/>
        <v>0</v>
      </c>
      <c r="EC273" s="209">
        <f t="shared" si="1397"/>
        <v>1.4829333479999998</v>
      </c>
      <c r="ED273" s="209">
        <f t="shared" si="1397"/>
        <v>1.6061490120000002</v>
      </c>
      <c r="EE273" s="209">
        <f t="shared" si="1397"/>
        <v>4.3602307384999994</v>
      </c>
      <c r="EF273" s="209">
        <f t="shared" si="1397"/>
        <v>1.429919712</v>
      </c>
      <c r="EG273" s="209">
        <f t="shared" si="1397"/>
        <v>1.5672337199999999</v>
      </c>
      <c r="EH273" s="209">
        <f t="shared" si="1397"/>
        <v>1.8559069109036544E-3</v>
      </c>
      <c r="EI273" s="209">
        <f t="shared" si="1397"/>
        <v>0</v>
      </c>
      <c r="EJ273" s="204">
        <f>$AP273*H$30/1000</f>
        <v>0</v>
      </c>
      <c r="EK273" s="209">
        <f t="shared" ref="EK273:EY282" si="1398">$AP273*I$30/1000</f>
        <v>85.381812954843667</v>
      </c>
      <c r="EL273" s="209">
        <f t="shared" si="1398"/>
        <v>92.473271164528114</v>
      </c>
      <c r="EM273" s="209">
        <f t="shared" si="1398"/>
        <v>251.15429889437485</v>
      </c>
      <c r="EN273" s="209">
        <f t="shared" si="1398"/>
        <v>82.325432739567162</v>
      </c>
      <c r="EO273" s="209">
        <f t="shared" si="1398"/>
        <v>90.231561167634808</v>
      </c>
      <c r="EP273" s="209">
        <f t="shared" si="1398"/>
        <v>0.1092853638760273</v>
      </c>
      <c r="EQ273" s="209">
        <f t="shared" si="1398"/>
        <v>0</v>
      </c>
      <c r="ER273" s="209">
        <f t="shared" si="1398"/>
        <v>0</v>
      </c>
      <c r="ES273" s="209">
        <f t="shared" si="1398"/>
        <v>167.93141669410014</v>
      </c>
      <c r="ET273" s="209">
        <f t="shared" si="1398"/>
        <v>181.88469452842145</v>
      </c>
      <c r="EU273" s="209">
        <f t="shared" si="1398"/>
        <v>493.76442037465563</v>
      </c>
      <c r="EV273" s="209">
        <f t="shared" si="1398"/>
        <v>161.92800797071274</v>
      </c>
      <c r="EW273" s="209">
        <f t="shared" si="1398"/>
        <v>177.47782072965066</v>
      </c>
      <c r="EX273" s="209">
        <f t="shared" si="1398"/>
        <v>0.21016796015866643</v>
      </c>
      <c r="EY273" s="209">
        <f t="shared" si="1398"/>
        <v>0</v>
      </c>
      <c r="EZ273" s="204">
        <f>$AQ273*H$30/1000</f>
        <v>0</v>
      </c>
      <c r="FA273" s="209">
        <f t="shared" ref="FA273:FO282" si="1399">$AQ273*I$30/1000</f>
        <v>1.507943424</v>
      </c>
      <c r="FB273" s="209">
        <f t="shared" si="1399"/>
        <v>1.6331869320000001</v>
      </c>
      <c r="FC273" s="209">
        <f t="shared" si="1399"/>
        <v>4.4356808589600005</v>
      </c>
      <c r="FD273" s="209">
        <f t="shared" si="1399"/>
        <v>1.4539641479999998</v>
      </c>
      <c r="FE273" s="209">
        <f t="shared" si="1399"/>
        <v>1.5935956920000003</v>
      </c>
      <c r="FF273" s="209">
        <f t="shared" si="1399"/>
        <v>1.9301082993337132E-3</v>
      </c>
      <c r="FG273" s="209">
        <f t="shared" si="1399"/>
        <v>0</v>
      </c>
      <c r="FH273" s="209">
        <f t="shared" si="1399"/>
        <v>0</v>
      </c>
      <c r="FI273" s="209">
        <f t="shared" si="1399"/>
        <v>2.9658666959999995</v>
      </c>
      <c r="FJ273" s="209">
        <f t="shared" si="1399"/>
        <v>3.2122980240000003</v>
      </c>
      <c r="FK273" s="209">
        <f t="shared" si="1399"/>
        <v>8.7204614769999989</v>
      </c>
      <c r="FL273" s="209">
        <f t="shared" si="1399"/>
        <v>2.859839424</v>
      </c>
      <c r="FM273" s="209">
        <f t="shared" si="1399"/>
        <v>3.1344674399999999</v>
      </c>
      <c r="FN273" s="209">
        <f t="shared" si="1399"/>
        <v>3.7118138218073088E-3</v>
      </c>
      <c r="FO273" s="228">
        <f t="shared" si="1399"/>
        <v>0</v>
      </c>
    </row>
    <row r="274" spans="3:171" x14ac:dyDescent="0.2">
      <c r="C274" s="163" t="str">
        <f>[1]LCIA_BAU!G113</f>
        <v>Japan</v>
      </c>
      <c r="D274" s="203">
        <f>[1]LCIA_BAU!I113</f>
        <v>0.23076923076923075</v>
      </c>
      <c r="E274" s="203">
        <f>[1]LCIA_reshoring!I117</f>
        <v>0</v>
      </c>
      <c r="F274" s="213">
        <f>'[1]LCIA_ally-shoring'!I117</f>
        <v>0.30612244897959184</v>
      </c>
      <c r="H274" s="163" t="str">
        <f t="shared" si="1387"/>
        <v>Korea</v>
      </c>
      <c r="J274" s="104" t="str">
        <f>J266</f>
        <v>Busan, Korea</v>
      </c>
      <c r="K274" s="104" t="str">
        <f t="shared" si="1390"/>
        <v>Budapest, Hungary</v>
      </c>
      <c r="L274" s="159" t="str">
        <f t="shared" si="1390"/>
        <v>Hungary</v>
      </c>
      <c r="O274" s="104">
        <f t="shared" si="1386"/>
        <v>35.1035355</v>
      </c>
      <c r="P274" s="104">
        <f t="shared" si="1386"/>
        <v>129.04236879999999</v>
      </c>
      <c r="Q274" s="104">
        <f t="shared" si="1388"/>
        <v>47.506405899999997</v>
      </c>
      <c r="R274" s="104">
        <f t="shared" si="1388"/>
        <v>19.049742999999999</v>
      </c>
      <c r="S274" s="104" t="e">
        <f t="shared" ca="1" si="1371"/>
        <v>#NAME?</v>
      </c>
      <c r="T274" s="122">
        <f>IF(H274=L274,80.47,80.47*2)</f>
        <v>160.94</v>
      </c>
      <c r="X274" s="165"/>
      <c r="Y274" s="159" t="str">
        <f>[1]Transport!W288</f>
        <v>Chile</v>
      </c>
      <c r="Z274" s="203">
        <f t="shared" ref="Z274:Z302" si="1400">Z264</f>
        <v>0.2</v>
      </c>
      <c r="AA274" s="105"/>
      <c r="AB274" s="159" t="str">
        <f>[1]Transport!X288</f>
        <v>US</v>
      </c>
      <c r="AC274" s="104">
        <f>AC273</f>
        <v>6.7995196520723047</v>
      </c>
      <c r="AD274" s="104" t="str">
        <f>[1]Transport!AA288</f>
        <v>Puerto San Antonio, Chile</v>
      </c>
      <c r="AE274" s="104" t="str">
        <f>[1]Transport!AB288</f>
        <v>Los Angeles, CA</v>
      </c>
      <c r="AF274" s="104">
        <f>[1]Transport!AC288</f>
        <v>-33.593956200000001</v>
      </c>
      <c r="AG274" s="104">
        <f>[1]Transport!AD288</f>
        <v>-71.613475100000002</v>
      </c>
      <c r="AH274" s="104">
        <f>[1]Transport!AE288</f>
        <v>33.736540099999999</v>
      </c>
      <c r="AI274" s="104">
        <f>[1]Transport!AF288</f>
        <v>-118.264982</v>
      </c>
      <c r="AJ274" s="104" t="e">
        <f t="shared" ca="1" si="1372"/>
        <v>#NAME?</v>
      </c>
      <c r="AK274" s="104">
        <f t="shared" si="1360"/>
        <v>160.94</v>
      </c>
      <c r="AL274" s="104">
        <f>SUMPRODUCT($E$4:$E$8,D$100:D$104)</f>
        <v>9687.5065831303727</v>
      </c>
      <c r="AM274" s="104">
        <f>SUMPRODUCT($E$11:$E$15,D$100:D$104)</f>
        <v>160.93999999999997</v>
      </c>
      <c r="AN274" s="104">
        <f>SUMPRODUCT($E$4:$E$8,E$100:E$104)</f>
        <v>0</v>
      </c>
      <c r="AO274" s="104">
        <f>SUMPRODUCT($E$11:$E$15,E$100:E$104)</f>
        <v>80.47</v>
      </c>
      <c r="AP274" s="104">
        <f>SUMPRODUCT($E$4:$E$8,F$100:F$104)</f>
        <v>9112.6422637939359</v>
      </c>
      <c r="AQ274" s="104">
        <f>SUMPRODUCT($E$11:$E$15,F$100:F$104)</f>
        <v>160.94</v>
      </c>
      <c r="AR274" s="120" t="e">
        <f t="shared" ref="AR274:AR282" ca="1" si="1401">$AJ274*H$30/1000*$AC274</f>
        <v>#NAME?</v>
      </c>
      <c r="AS274" s="104" t="e">
        <f t="shared" ca="1" si="1392"/>
        <v>#NAME?</v>
      </c>
      <c r="AT274" s="104" t="e">
        <f t="shared" ca="1" si="1392"/>
        <v>#NAME?</v>
      </c>
      <c r="AU274" s="104" t="e">
        <f t="shared" ca="1" si="1392"/>
        <v>#NAME?</v>
      </c>
      <c r="AV274" s="104" t="e">
        <f t="shared" ca="1" si="1392"/>
        <v>#NAME?</v>
      </c>
      <c r="AW274" s="104" t="e">
        <f t="shared" ca="1" si="1392"/>
        <v>#NAME?</v>
      </c>
      <c r="AX274" s="104" t="e">
        <f t="shared" ca="1" si="1392"/>
        <v>#NAME?</v>
      </c>
      <c r="AY274" s="104" t="e">
        <f t="shared" ca="1" si="1392"/>
        <v>#NAME?</v>
      </c>
      <c r="AZ274" s="104" t="e">
        <f t="shared" ca="1" si="1392"/>
        <v>#NAME?</v>
      </c>
      <c r="BA274" s="104" t="e">
        <f t="shared" ca="1" si="1392"/>
        <v>#NAME?</v>
      </c>
      <c r="BB274" s="104" t="e">
        <f t="shared" ca="1" si="1392"/>
        <v>#NAME?</v>
      </c>
      <c r="BC274" s="104" t="e">
        <f t="shared" ca="1" si="1392"/>
        <v>#NAME?</v>
      </c>
      <c r="BD274" s="104" t="e">
        <f t="shared" ca="1" si="1392"/>
        <v>#NAME?</v>
      </c>
      <c r="BE274" s="104" t="e">
        <f t="shared" ca="1" si="1392"/>
        <v>#NAME?</v>
      </c>
      <c r="BF274" s="104" t="e">
        <f t="shared" ca="1" si="1392"/>
        <v>#NAME?</v>
      </c>
      <c r="BG274" s="122" t="e">
        <f t="shared" ca="1" si="1392"/>
        <v>#NAME?</v>
      </c>
      <c r="BH274" s="104">
        <f t="shared" ref="BH274:BH282" si="1402">$AK274*H$30/1000*$AC274</f>
        <v>0</v>
      </c>
      <c r="BI274" s="104">
        <f t="shared" si="1393"/>
        <v>10.253290945701201</v>
      </c>
      <c r="BJ274" s="104">
        <f t="shared" si="1393"/>
        <v>11.104886639641675</v>
      </c>
      <c r="BK274" s="104">
        <f t="shared" si="1393"/>
        <v>30.160499170819485</v>
      </c>
      <c r="BL274" s="104">
        <f t="shared" si="1393"/>
        <v>9.8862577977345634</v>
      </c>
      <c r="BM274" s="104">
        <f t="shared" si="1393"/>
        <v>10.835685225211765</v>
      </c>
      <c r="BN274" s="104">
        <f t="shared" si="1393"/>
        <v>1.3123809311947437E-2</v>
      </c>
      <c r="BO274" s="104">
        <f t="shared" si="1393"/>
        <v>0</v>
      </c>
      <c r="BP274" s="104">
        <f t="shared" si="1393"/>
        <v>0</v>
      </c>
      <c r="BQ274" s="104">
        <f t="shared" si="1393"/>
        <v>20.166468884878753</v>
      </c>
      <c r="BR274" s="104">
        <f t="shared" si="1393"/>
        <v>21.842083542501033</v>
      </c>
      <c r="BS274" s="104">
        <f t="shared" si="1393"/>
        <v>59.29494918800097</v>
      </c>
      <c r="BT274" s="104">
        <f t="shared" si="1393"/>
        <v>19.445534365259139</v>
      </c>
      <c r="BU274" s="104">
        <f t="shared" si="1393"/>
        <v>21.312872957060765</v>
      </c>
      <c r="BV274" s="104">
        <f t="shared" si="1393"/>
        <v>2.5238551026212405E-2</v>
      </c>
      <c r="BW274" s="104">
        <f t="shared" si="1393"/>
        <v>0</v>
      </c>
      <c r="BX274" s="120">
        <f t="shared" ref="BX274:BX282" si="1403">$AL274*H$30/1000</f>
        <v>0</v>
      </c>
      <c r="BY274" s="104">
        <f t="shared" si="1394"/>
        <v>90.768061681298335</v>
      </c>
      <c r="BZ274" s="104">
        <f t="shared" si="1394"/>
        <v>98.306879304290405</v>
      </c>
      <c r="CA274" s="104">
        <f t="shared" si="1394"/>
        <v>266.99818268820917</v>
      </c>
      <c r="CB274" s="104">
        <f t="shared" si="1394"/>
        <v>87.518871973316408</v>
      </c>
      <c r="CC274" s="104">
        <f t="shared" si="1394"/>
        <v>95.923752684840338</v>
      </c>
      <c r="CD274" s="104">
        <f t="shared" si="1394"/>
        <v>0.11617955049055498</v>
      </c>
      <c r="CE274" s="104">
        <f t="shared" si="1394"/>
        <v>0</v>
      </c>
      <c r="CF274" s="104">
        <f t="shared" si="1394"/>
        <v>0</v>
      </c>
      <c r="CG274" s="104">
        <f t="shared" si="1394"/>
        <v>178.52524631655973</v>
      </c>
      <c r="CH274" s="104">
        <f t="shared" si="1394"/>
        <v>193.358756396649</v>
      </c>
      <c r="CI274" s="104">
        <f t="shared" si="1394"/>
        <v>524.91318482895667</v>
      </c>
      <c r="CJ274" s="104">
        <f t="shared" si="1394"/>
        <v>172.14311697959346</v>
      </c>
      <c r="CK274" s="104">
        <f t="shared" si="1394"/>
        <v>188.67387821304715</v>
      </c>
      <c r="CL274" s="104">
        <f t="shared" si="1394"/>
        <v>0.22342625098864555</v>
      </c>
      <c r="CM274" s="104">
        <f t="shared" si="1394"/>
        <v>0</v>
      </c>
      <c r="CN274" s="120">
        <f t="shared" ref="CN274:CN282" si="1404">$AM274*H$30/1000</f>
        <v>0</v>
      </c>
      <c r="CO274" s="104">
        <f t="shared" si="1395"/>
        <v>1.5079434239999998</v>
      </c>
      <c r="CP274" s="104">
        <f t="shared" si="1395"/>
        <v>1.6331869319999996</v>
      </c>
      <c r="CQ274" s="104">
        <f t="shared" si="1395"/>
        <v>4.4356808589599996</v>
      </c>
      <c r="CR274" s="104">
        <f t="shared" si="1395"/>
        <v>1.4539641479999996</v>
      </c>
      <c r="CS274" s="104">
        <f t="shared" si="1395"/>
        <v>1.5935956919999998</v>
      </c>
      <c r="CT274" s="104">
        <f t="shared" si="1395"/>
        <v>1.930108299333713E-3</v>
      </c>
      <c r="CU274" s="104">
        <f t="shared" si="1395"/>
        <v>0</v>
      </c>
      <c r="CV274" s="104">
        <f t="shared" si="1395"/>
        <v>0</v>
      </c>
      <c r="CW274" s="104">
        <f t="shared" si="1395"/>
        <v>2.9658666959999986</v>
      </c>
      <c r="CX274" s="104">
        <f t="shared" si="1395"/>
        <v>3.2122980239999999</v>
      </c>
      <c r="CY274" s="104">
        <f t="shared" si="1395"/>
        <v>8.7204614769999971</v>
      </c>
      <c r="CZ274" s="104">
        <f t="shared" si="1395"/>
        <v>2.8598394239999991</v>
      </c>
      <c r="DA274" s="104">
        <f t="shared" si="1395"/>
        <v>3.1344674399999994</v>
      </c>
      <c r="DB274" s="104">
        <f t="shared" si="1395"/>
        <v>3.711813821807308E-3</v>
      </c>
      <c r="DC274" s="104">
        <f t="shared" si="1395"/>
        <v>0</v>
      </c>
      <c r="DD274" s="120">
        <f t="shared" ref="DD274:DD282" si="1405">$AN274*H$30/1000</f>
        <v>0</v>
      </c>
      <c r="DE274" s="104">
        <f t="shared" si="1396"/>
        <v>0</v>
      </c>
      <c r="DF274" s="104">
        <f t="shared" si="1396"/>
        <v>0</v>
      </c>
      <c r="DG274" s="104">
        <f t="shared" si="1396"/>
        <v>0</v>
      </c>
      <c r="DH274" s="104">
        <f t="shared" si="1396"/>
        <v>0</v>
      </c>
      <c r="DI274" s="104">
        <f t="shared" si="1396"/>
        <v>0</v>
      </c>
      <c r="DJ274" s="104">
        <f t="shared" si="1396"/>
        <v>0</v>
      </c>
      <c r="DK274" s="104">
        <f t="shared" si="1396"/>
        <v>0</v>
      </c>
      <c r="DL274" s="104">
        <f t="shared" si="1396"/>
        <v>0</v>
      </c>
      <c r="DM274" s="104">
        <f t="shared" si="1396"/>
        <v>0</v>
      </c>
      <c r="DN274" s="104">
        <f t="shared" si="1396"/>
        <v>0</v>
      </c>
      <c r="DO274" s="104">
        <f t="shared" si="1396"/>
        <v>0</v>
      </c>
      <c r="DP274" s="104">
        <f t="shared" si="1396"/>
        <v>0</v>
      </c>
      <c r="DQ274" s="104">
        <f t="shared" si="1396"/>
        <v>0</v>
      </c>
      <c r="DR274" s="104">
        <f t="shared" si="1396"/>
        <v>0</v>
      </c>
      <c r="DS274" s="104">
        <f t="shared" si="1396"/>
        <v>0</v>
      </c>
      <c r="DT274" s="120">
        <f t="shared" ref="DT274:DT282" si="1406">$AO274*H$30/1000</f>
        <v>0</v>
      </c>
      <c r="DU274" s="104">
        <f t="shared" si="1397"/>
        <v>0.75397171200000002</v>
      </c>
      <c r="DV274" s="104">
        <f t="shared" si="1397"/>
        <v>0.81659346600000005</v>
      </c>
      <c r="DW274" s="104">
        <f t="shared" si="1397"/>
        <v>2.2178404294800003</v>
      </c>
      <c r="DX274" s="104">
        <f t="shared" si="1397"/>
        <v>0.72698207399999992</v>
      </c>
      <c r="DY274" s="104">
        <f t="shared" si="1397"/>
        <v>0.79679784600000014</v>
      </c>
      <c r="DZ274" s="104">
        <f t="shared" si="1397"/>
        <v>9.6505414966685662E-4</v>
      </c>
      <c r="EA274" s="104">
        <f t="shared" si="1397"/>
        <v>0</v>
      </c>
      <c r="EB274" s="104">
        <f t="shared" si="1397"/>
        <v>0</v>
      </c>
      <c r="EC274" s="104">
        <f t="shared" si="1397"/>
        <v>1.4829333479999998</v>
      </c>
      <c r="ED274" s="104">
        <f t="shared" si="1397"/>
        <v>1.6061490120000002</v>
      </c>
      <c r="EE274" s="104">
        <f t="shared" si="1397"/>
        <v>4.3602307384999994</v>
      </c>
      <c r="EF274" s="104">
        <f t="shared" si="1397"/>
        <v>1.429919712</v>
      </c>
      <c r="EG274" s="104">
        <f t="shared" si="1397"/>
        <v>1.5672337199999999</v>
      </c>
      <c r="EH274" s="104">
        <f t="shared" si="1397"/>
        <v>1.8559069109036544E-3</v>
      </c>
      <c r="EI274" s="104">
        <f t="shared" si="1397"/>
        <v>0</v>
      </c>
      <c r="EJ274" s="120">
        <f t="shared" ref="EJ274:EJ282" si="1407">$AP274*H$30/1000</f>
        <v>0</v>
      </c>
      <c r="EK274" s="104">
        <f t="shared" si="1398"/>
        <v>85.381812954843667</v>
      </c>
      <c r="EL274" s="104">
        <f t="shared" si="1398"/>
        <v>92.473271164528114</v>
      </c>
      <c r="EM274" s="104">
        <f t="shared" si="1398"/>
        <v>251.15429889437485</v>
      </c>
      <c r="EN274" s="104">
        <f t="shared" si="1398"/>
        <v>82.325432739567162</v>
      </c>
      <c r="EO274" s="104">
        <f t="shared" si="1398"/>
        <v>90.231561167634808</v>
      </c>
      <c r="EP274" s="104">
        <f t="shared" si="1398"/>
        <v>0.1092853638760273</v>
      </c>
      <c r="EQ274" s="104">
        <f t="shared" si="1398"/>
        <v>0</v>
      </c>
      <c r="ER274" s="104">
        <f t="shared" si="1398"/>
        <v>0</v>
      </c>
      <c r="ES274" s="104">
        <f t="shared" si="1398"/>
        <v>167.93141669410014</v>
      </c>
      <c r="ET274" s="104">
        <f t="shared" si="1398"/>
        <v>181.88469452842145</v>
      </c>
      <c r="EU274" s="104">
        <f t="shared" si="1398"/>
        <v>493.76442037465563</v>
      </c>
      <c r="EV274" s="104">
        <f t="shared" si="1398"/>
        <v>161.92800797071274</v>
      </c>
      <c r="EW274" s="104">
        <f t="shared" si="1398"/>
        <v>177.47782072965066</v>
      </c>
      <c r="EX274" s="104">
        <f t="shared" si="1398"/>
        <v>0.21016796015866643</v>
      </c>
      <c r="EY274" s="104">
        <f t="shared" si="1398"/>
        <v>0</v>
      </c>
      <c r="EZ274" s="120">
        <f t="shared" ref="EZ274:EZ282" si="1408">$AQ274*H$30/1000</f>
        <v>0</v>
      </c>
      <c r="FA274" s="104">
        <f t="shared" si="1399"/>
        <v>1.507943424</v>
      </c>
      <c r="FB274" s="104">
        <f t="shared" si="1399"/>
        <v>1.6331869320000001</v>
      </c>
      <c r="FC274" s="104">
        <f t="shared" si="1399"/>
        <v>4.4356808589600005</v>
      </c>
      <c r="FD274" s="104">
        <f t="shared" si="1399"/>
        <v>1.4539641479999998</v>
      </c>
      <c r="FE274" s="104">
        <f t="shared" si="1399"/>
        <v>1.5935956920000003</v>
      </c>
      <c r="FF274" s="104">
        <f t="shared" si="1399"/>
        <v>1.9301082993337132E-3</v>
      </c>
      <c r="FG274" s="104">
        <f t="shared" si="1399"/>
        <v>0</v>
      </c>
      <c r="FH274" s="104">
        <f t="shared" si="1399"/>
        <v>0</v>
      </c>
      <c r="FI274" s="104">
        <f t="shared" si="1399"/>
        <v>2.9658666959999995</v>
      </c>
      <c r="FJ274" s="104">
        <f t="shared" si="1399"/>
        <v>3.2122980240000003</v>
      </c>
      <c r="FK274" s="104">
        <f t="shared" si="1399"/>
        <v>8.7204614769999989</v>
      </c>
      <c r="FL274" s="104">
        <f t="shared" si="1399"/>
        <v>2.859839424</v>
      </c>
      <c r="FM274" s="104">
        <f t="shared" si="1399"/>
        <v>3.1344674399999999</v>
      </c>
      <c r="FN274" s="104">
        <f t="shared" si="1399"/>
        <v>3.7118138218073088E-3</v>
      </c>
      <c r="FO274" s="122">
        <f t="shared" si="1399"/>
        <v>0</v>
      </c>
    </row>
    <row r="275" spans="3:171" x14ac:dyDescent="0.2">
      <c r="C275" s="163" t="str">
        <f>[1]LCIA_BAU!G114</f>
        <v>Canada</v>
      </c>
      <c r="D275" s="203">
        <f>[1]LCIA_BAU!I114</f>
        <v>0.2</v>
      </c>
      <c r="E275" s="203">
        <f>[1]LCIA_reshoring!I118</f>
        <v>0</v>
      </c>
      <c r="F275" s="213">
        <f>'[1]LCIA_ally-shoring'!I118</f>
        <v>0.26530612244897961</v>
      </c>
      <c r="H275" s="163" t="str">
        <f t="shared" si="1387"/>
        <v>Poland</v>
      </c>
      <c r="J275" s="104" t="str">
        <f>J267</f>
        <v>Gdansk, Poland</v>
      </c>
      <c r="K275" s="104" t="str">
        <f t="shared" si="1390"/>
        <v>Budapest, Hungary</v>
      </c>
      <c r="L275" s="159" t="str">
        <f t="shared" si="1390"/>
        <v>Hungary</v>
      </c>
      <c r="O275" s="104">
        <f t="shared" si="1386"/>
        <v>54.400246299999999</v>
      </c>
      <c r="P275" s="104">
        <f t="shared" si="1386"/>
        <v>18.677374199999999</v>
      </c>
      <c r="Q275" s="104">
        <f t="shared" si="1388"/>
        <v>47.506405899999997</v>
      </c>
      <c r="R275" s="104">
        <f t="shared" si="1388"/>
        <v>19.049742999999999</v>
      </c>
      <c r="S275" s="104" t="e">
        <f t="shared" ca="1" si="1371"/>
        <v>#NAME?</v>
      </c>
      <c r="T275" s="122">
        <f>IF(H275=L275,80.47,80.47*2)</f>
        <v>160.94</v>
      </c>
      <c r="X275" s="165"/>
      <c r="Y275" s="159" t="str">
        <f>[1]Transport!W289</f>
        <v>China</v>
      </c>
      <c r="Z275" s="203">
        <f t="shared" si="1400"/>
        <v>9.4736842105263161E-2</v>
      </c>
      <c r="AA275" s="105"/>
      <c r="AB275" s="159" t="str">
        <f>[1]Transport!X289</f>
        <v>US</v>
      </c>
      <c r="AC275" s="104">
        <f t="shared" ref="AC275:AC282" si="1409">AC274</f>
        <v>6.7995196520723047</v>
      </c>
      <c r="AD275" s="104" t="str">
        <f>[1]Transport!AA289</f>
        <v>Shanghai, China</v>
      </c>
      <c r="AE275" s="104" t="str">
        <f>[1]Transport!AB289</f>
        <v>Los Angeles, CA</v>
      </c>
      <c r="AF275" s="104">
        <f>[1]Transport!AC289</f>
        <v>31.230416000000002</v>
      </c>
      <c r="AG275" s="104">
        <f>[1]Transport!AD289</f>
        <v>121.47370100000001</v>
      </c>
      <c r="AH275" s="104">
        <f>[1]Transport!AE289</f>
        <v>33.736540099999999</v>
      </c>
      <c r="AI275" s="104">
        <f>[1]Transport!AF289</f>
        <v>-118.264982</v>
      </c>
      <c r="AJ275" s="104" t="e">
        <f t="shared" ca="1" si="1372"/>
        <v>#NAME?</v>
      </c>
      <c r="AK275" s="104">
        <f t="shared" si="1360"/>
        <v>160.94</v>
      </c>
      <c r="AL275" s="104">
        <f>SUMPRODUCT($E$4:$E$8,D$100:D$104)</f>
        <v>9687.5065831303727</v>
      </c>
      <c r="AM275" s="104">
        <f>SUMPRODUCT($E$11:$E$15,D$100:D$104)</f>
        <v>160.93999999999997</v>
      </c>
      <c r="AN275" s="104">
        <f>SUMPRODUCT($E$4:$E$8,E$100:E$104)</f>
        <v>0</v>
      </c>
      <c r="AO275" s="104">
        <f>SUMPRODUCT($E$11:$E$15,E$100:E$104)</f>
        <v>80.47</v>
      </c>
      <c r="AP275" s="104">
        <f>SUMPRODUCT($E$4:$E$8,F$100:F$104)</f>
        <v>9112.6422637939359</v>
      </c>
      <c r="AQ275" s="104">
        <f>SUMPRODUCT($E$11:$E$15,F$100:F$104)</f>
        <v>160.94</v>
      </c>
      <c r="AR275" s="120" t="e">
        <f t="shared" ca="1" si="1401"/>
        <v>#NAME?</v>
      </c>
      <c r="AS275" s="104" t="e">
        <f t="shared" ca="1" si="1392"/>
        <v>#NAME?</v>
      </c>
      <c r="AT275" s="104" t="e">
        <f t="shared" ca="1" si="1392"/>
        <v>#NAME?</v>
      </c>
      <c r="AU275" s="104" t="e">
        <f t="shared" ca="1" si="1392"/>
        <v>#NAME?</v>
      </c>
      <c r="AV275" s="104" t="e">
        <f t="shared" ca="1" si="1392"/>
        <v>#NAME?</v>
      </c>
      <c r="AW275" s="104" t="e">
        <f t="shared" ca="1" si="1392"/>
        <v>#NAME?</v>
      </c>
      <c r="AX275" s="104" t="e">
        <f t="shared" ca="1" si="1392"/>
        <v>#NAME?</v>
      </c>
      <c r="AY275" s="104" t="e">
        <f t="shared" ca="1" si="1392"/>
        <v>#NAME?</v>
      </c>
      <c r="AZ275" s="104" t="e">
        <f t="shared" ca="1" si="1392"/>
        <v>#NAME?</v>
      </c>
      <c r="BA275" s="104" t="e">
        <f t="shared" ca="1" si="1392"/>
        <v>#NAME?</v>
      </c>
      <c r="BB275" s="104" t="e">
        <f t="shared" ca="1" si="1392"/>
        <v>#NAME?</v>
      </c>
      <c r="BC275" s="104" t="e">
        <f t="shared" ca="1" si="1392"/>
        <v>#NAME?</v>
      </c>
      <c r="BD275" s="104" t="e">
        <f t="shared" ca="1" si="1392"/>
        <v>#NAME?</v>
      </c>
      <c r="BE275" s="104" t="e">
        <f t="shared" ca="1" si="1392"/>
        <v>#NAME?</v>
      </c>
      <c r="BF275" s="104" t="e">
        <f t="shared" ca="1" si="1392"/>
        <v>#NAME?</v>
      </c>
      <c r="BG275" s="122" t="e">
        <f t="shared" ca="1" si="1392"/>
        <v>#NAME?</v>
      </c>
      <c r="BH275" s="104">
        <f t="shared" si="1402"/>
        <v>0</v>
      </c>
      <c r="BI275" s="104">
        <f t="shared" si="1393"/>
        <v>10.253290945701201</v>
      </c>
      <c r="BJ275" s="104">
        <f t="shared" si="1393"/>
        <v>11.104886639641675</v>
      </c>
      <c r="BK275" s="104">
        <f t="shared" si="1393"/>
        <v>30.160499170819485</v>
      </c>
      <c r="BL275" s="104">
        <f t="shared" si="1393"/>
        <v>9.8862577977345634</v>
      </c>
      <c r="BM275" s="104">
        <f t="shared" si="1393"/>
        <v>10.835685225211765</v>
      </c>
      <c r="BN275" s="104">
        <f t="shared" si="1393"/>
        <v>1.3123809311947437E-2</v>
      </c>
      <c r="BO275" s="104">
        <f t="shared" si="1393"/>
        <v>0</v>
      </c>
      <c r="BP275" s="104">
        <f t="shared" si="1393"/>
        <v>0</v>
      </c>
      <c r="BQ275" s="104">
        <f t="shared" si="1393"/>
        <v>20.166468884878753</v>
      </c>
      <c r="BR275" s="104">
        <f t="shared" si="1393"/>
        <v>21.842083542501033</v>
      </c>
      <c r="BS275" s="104">
        <f t="shared" si="1393"/>
        <v>59.29494918800097</v>
      </c>
      <c r="BT275" s="104">
        <f t="shared" si="1393"/>
        <v>19.445534365259139</v>
      </c>
      <c r="BU275" s="104">
        <f t="shared" si="1393"/>
        <v>21.312872957060765</v>
      </c>
      <c r="BV275" s="104">
        <f t="shared" si="1393"/>
        <v>2.5238551026212405E-2</v>
      </c>
      <c r="BW275" s="104">
        <f t="shared" si="1393"/>
        <v>0</v>
      </c>
      <c r="BX275" s="120">
        <f t="shared" si="1403"/>
        <v>0</v>
      </c>
      <c r="BY275" s="104">
        <f t="shared" si="1394"/>
        <v>90.768061681298335</v>
      </c>
      <c r="BZ275" s="104">
        <f t="shared" si="1394"/>
        <v>98.306879304290405</v>
      </c>
      <c r="CA275" s="104">
        <f t="shared" si="1394"/>
        <v>266.99818268820917</v>
      </c>
      <c r="CB275" s="104">
        <f t="shared" si="1394"/>
        <v>87.518871973316408</v>
      </c>
      <c r="CC275" s="104">
        <f t="shared" si="1394"/>
        <v>95.923752684840338</v>
      </c>
      <c r="CD275" s="104">
        <f t="shared" si="1394"/>
        <v>0.11617955049055498</v>
      </c>
      <c r="CE275" s="104">
        <f t="shared" si="1394"/>
        <v>0</v>
      </c>
      <c r="CF275" s="104">
        <f t="shared" si="1394"/>
        <v>0</v>
      </c>
      <c r="CG275" s="104">
        <f t="shared" si="1394"/>
        <v>178.52524631655973</v>
      </c>
      <c r="CH275" s="104">
        <f t="shared" si="1394"/>
        <v>193.358756396649</v>
      </c>
      <c r="CI275" s="104">
        <f t="shared" si="1394"/>
        <v>524.91318482895667</v>
      </c>
      <c r="CJ275" s="104">
        <f t="shared" si="1394"/>
        <v>172.14311697959346</v>
      </c>
      <c r="CK275" s="104">
        <f t="shared" si="1394"/>
        <v>188.67387821304715</v>
      </c>
      <c r="CL275" s="104">
        <f t="shared" si="1394"/>
        <v>0.22342625098864555</v>
      </c>
      <c r="CM275" s="104">
        <f t="shared" si="1394"/>
        <v>0</v>
      </c>
      <c r="CN275" s="120">
        <f t="shared" si="1404"/>
        <v>0</v>
      </c>
      <c r="CO275" s="104">
        <f t="shared" si="1395"/>
        <v>1.5079434239999998</v>
      </c>
      <c r="CP275" s="104">
        <f t="shared" si="1395"/>
        <v>1.6331869319999996</v>
      </c>
      <c r="CQ275" s="104">
        <f t="shared" si="1395"/>
        <v>4.4356808589599996</v>
      </c>
      <c r="CR275" s="104">
        <f t="shared" si="1395"/>
        <v>1.4539641479999996</v>
      </c>
      <c r="CS275" s="104">
        <f t="shared" si="1395"/>
        <v>1.5935956919999998</v>
      </c>
      <c r="CT275" s="104">
        <f t="shared" si="1395"/>
        <v>1.930108299333713E-3</v>
      </c>
      <c r="CU275" s="104">
        <f t="shared" si="1395"/>
        <v>0</v>
      </c>
      <c r="CV275" s="104">
        <f t="shared" si="1395"/>
        <v>0</v>
      </c>
      <c r="CW275" s="104">
        <f t="shared" si="1395"/>
        <v>2.9658666959999986</v>
      </c>
      <c r="CX275" s="104">
        <f t="shared" si="1395"/>
        <v>3.2122980239999999</v>
      </c>
      <c r="CY275" s="104">
        <f t="shared" si="1395"/>
        <v>8.7204614769999971</v>
      </c>
      <c r="CZ275" s="104">
        <f t="shared" si="1395"/>
        <v>2.8598394239999991</v>
      </c>
      <c r="DA275" s="104">
        <f t="shared" si="1395"/>
        <v>3.1344674399999994</v>
      </c>
      <c r="DB275" s="104">
        <f t="shared" si="1395"/>
        <v>3.711813821807308E-3</v>
      </c>
      <c r="DC275" s="104">
        <f t="shared" si="1395"/>
        <v>0</v>
      </c>
      <c r="DD275" s="120">
        <f t="shared" si="1405"/>
        <v>0</v>
      </c>
      <c r="DE275" s="104">
        <f t="shared" si="1396"/>
        <v>0</v>
      </c>
      <c r="DF275" s="104">
        <f t="shared" si="1396"/>
        <v>0</v>
      </c>
      <c r="DG275" s="104">
        <f t="shared" si="1396"/>
        <v>0</v>
      </c>
      <c r="DH275" s="104">
        <f t="shared" si="1396"/>
        <v>0</v>
      </c>
      <c r="DI275" s="104">
        <f t="shared" si="1396"/>
        <v>0</v>
      </c>
      <c r="DJ275" s="104">
        <f t="shared" si="1396"/>
        <v>0</v>
      </c>
      <c r="DK275" s="104">
        <f t="shared" si="1396"/>
        <v>0</v>
      </c>
      <c r="DL275" s="104">
        <f t="shared" si="1396"/>
        <v>0</v>
      </c>
      <c r="DM275" s="104">
        <f t="shared" si="1396"/>
        <v>0</v>
      </c>
      <c r="DN275" s="104">
        <f t="shared" si="1396"/>
        <v>0</v>
      </c>
      <c r="DO275" s="104">
        <f t="shared" si="1396"/>
        <v>0</v>
      </c>
      <c r="DP275" s="104">
        <f t="shared" si="1396"/>
        <v>0</v>
      </c>
      <c r="DQ275" s="104">
        <f t="shared" si="1396"/>
        <v>0</v>
      </c>
      <c r="DR275" s="104">
        <f t="shared" si="1396"/>
        <v>0</v>
      </c>
      <c r="DS275" s="104">
        <f t="shared" si="1396"/>
        <v>0</v>
      </c>
      <c r="DT275" s="120">
        <f t="shared" si="1406"/>
        <v>0</v>
      </c>
      <c r="DU275" s="104">
        <f t="shared" si="1397"/>
        <v>0.75397171200000002</v>
      </c>
      <c r="DV275" s="104">
        <f t="shared" si="1397"/>
        <v>0.81659346600000005</v>
      </c>
      <c r="DW275" s="104">
        <f t="shared" si="1397"/>
        <v>2.2178404294800003</v>
      </c>
      <c r="DX275" s="104">
        <f t="shared" si="1397"/>
        <v>0.72698207399999992</v>
      </c>
      <c r="DY275" s="104">
        <f t="shared" si="1397"/>
        <v>0.79679784600000014</v>
      </c>
      <c r="DZ275" s="104">
        <f t="shared" si="1397"/>
        <v>9.6505414966685662E-4</v>
      </c>
      <c r="EA275" s="104">
        <f t="shared" si="1397"/>
        <v>0</v>
      </c>
      <c r="EB275" s="104">
        <f t="shared" si="1397"/>
        <v>0</v>
      </c>
      <c r="EC275" s="104">
        <f t="shared" si="1397"/>
        <v>1.4829333479999998</v>
      </c>
      <c r="ED275" s="104">
        <f t="shared" si="1397"/>
        <v>1.6061490120000002</v>
      </c>
      <c r="EE275" s="104">
        <f t="shared" si="1397"/>
        <v>4.3602307384999994</v>
      </c>
      <c r="EF275" s="104">
        <f t="shared" si="1397"/>
        <v>1.429919712</v>
      </c>
      <c r="EG275" s="104">
        <f t="shared" si="1397"/>
        <v>1.5672337199999999</v>
      </c>
      <c r="EH275" s="104">
        <f t="shared" si="1397"/>
        <v>1.8559069109036544E-3</v>
      </c>
      <c r="EI275" s="104">
        <f t="shared" si="1397"/>
        <v>0</v>
      </c>
      <c r="EJ275" s="120">
        <f t="shared" si="1407"/>
        <v>0</v>
      </c>
      <c r="EK275" s="104">
        <f t="shared" si="1398"/>
        <v>85.381812954843667</v>
      </c>
      <c r="EL275" s="104">
        <f t="shared" si="1398"/>
        <v>92.473271164528114</v>
      </c>
      <c r="EM275" s="104">
        <f t="shared" si="1398"/>
        <v>251.15429889437485</v>
      </c>
      <c r="EN275" s="104">
        <f t="shared" si="1398"/>
        <v>82.325432739567162</v>
      </c>
      <c r="EO275" s="104">
        <f t="shared" si="1398"/>
        <v>90.231561167634808</v>
      </c>
      <c r="EP275" s="104">
        <f t="shared" si="1398"/>
        <v>0.1092853638760273</v>
      </c>
      <c r="EQ275" s="104">
        <f t="shared" si="1398"/>
        <v>0</v>
      </c>
      <c r="ER275" s="104">
        <f t="shared" si="1398"/>
        <v>0</v>
      </c>
      <c r="ES275" s="104">
        <f t="shared" si="1398"/>
        <v>167.93141669410014</v>
      </c>
      <c r="ET275" s="104">
        <f t="shared" si="1398"/>
        <v>181.88469452842145</v>
      </c>
      <c r="EU275" s="104">
        <f t="shared" si="1398"/>
        <v>493.76442037465563</v>
      </c>
      <c r="EV275" s="104">
        <f t="shared" si="1398"/>
        <v>161.92800797071274</v>
      </c>
      <c r="EW275" s="104">
        <f t="shared" si="1398"/>
        <v>177.47782072965066</v>
      </c>
      <c r="EX275" s="104">
        <f t="shared" si="1398"/>
        <v>0.21016796015866643</v>
      </c>
      <c r="EY275" s="104">
        <f t="shared" si="1398"/>
        <v>0</v>
      </c>
      <c r="EZ275" s="120">
        <f t="shared" si="1408"/>
        <v>0</v>
      </c>
      <c r="FA275" s="104">
        <f t="shared" si="1399"/>
        <v>1.507943424</v>
      </c>
      <c r="FB275" s="104">
        <f t="shared" si="1399"/>
        <v>1.6331869320000001</v>
      </c>
      <c r="FC275" s="104">
        <f t="shared" si="1399"/>
        <v>4.4356808589600005</v>
      </c>
      <c r="FD275" s="104">
        <f t="shared" si="1399"/>
        <v>1.4539641479999998</v>
      </c>
      <c r="FE275" s="104">
        <f t="shared" si="1399"/>
        <v>1.5935956920000003</v>
      </c>
      <c r="FF275" s="104">
        <f t="shared" si="1399"/>
        <v>1.9301082993337132E-3</v>
      </c>
      <c r="FG275" s="104">
        <f t="shared" si="1399"/>
        <v>0</v>
      </c>
      <c r="FH275" s="104">
        <f t="shared" si="1399"/>
        <v>0</v>
      </c>
      <c r="FI275" s="104">
        <f t="shared" si="1399"/>
        <v>2.9658666959999995</v>
      </c>
      <c r="FJ275" s="104">
        <f t="shared" si="1399"/>
        <v>3.2122980240000003</v>
      </c>
      <c r="FK275" s="104">
        <f t="shared" si="1399"/>
        <v>8.7204614769999989</v>
      </c>
      <c r="FL275" s="104">
        <f t="shared" si="1399"/>
        <v>2.859839424</v>
      </c>
      <c r="FM275" s="104">
        <f t="shared" si="1399"/>
        <v>3.1344674399999999</v>
      </c>
      <c r="FN275" s="104">
        <f t="shared" si="1399"/>
        <v>3.7118138218073088E-3</v>
      </c>
      <c r="FO275" s="122">
        <f t="shared" si="1399"/>
        <v>0</v>
      </c>
    </row>
    <row r="276" spans="3:171" x14ac:dyDescent="0.2">
      <c r="C276" s="163" t="str">
        <f>[1]LCIA_BAU!G115</f>
        <v>US, Michigan</v>
      </c>
      <c r="D276" s="203">
        <f>[1]LCIA_BAU!I115</f>
        <v>0</v>
      </c>
      <c r="E276" s="203">
        <f>[1]LCIA_reshoring!I119</f>
        <v>1</v>
      </c>
      <c r="F276" s="213">
        <f>'[1]LCIA_ally-shoring'!I119</f>
        <v>0</v>
      </c>
      <c r="H276" s="163" t="str">
        <f t="shared" si="1387"/>
        <v>TN, US</v>
      </c>
      <c r="I276" s="104" t="str">
        <f>I268</f>
        <v>Nashville,Tennessee,US</v>
      </c>
      <c r="J276" s="104" t="str">
        <f>J268</f>
        <v>Savannah, GA</v>
      </c>
      <c r="K276" s="104" t="str">
        <f t="shared" si="1390"/>
        <v>Budapest, Hungary</v>
      </c>
      <c r="L276" s="159" t="str">
        <f t="shared" si="1390"/>
        <v>Hungary</v>
      </c>
      <c r="M276" s="104">
        <f t="shared" si="1391"/>
        <v>36.162663799999997</v>
      </c>
      <c r="N276" s="104">
        <f t="shared" si="1391"/>
        <v>-86.781601600000002</v>
      </c>
      <c r="O276" s="104">
        <f t="shared" si="1386"/>
        <v>32.087181000000001</v>
      </c>
      <c r="P276" s="104">
        <f t="shared" si="1386"/>
        <v>-81.134254400000003</v>
      </c>
      <c r="Q276" s="104">
        <f>Q273</f>
        <v>47.506405899999997</v>
      </c>
      <c r="R276" s="104">
        <f>R273</f>
        <v>19.049742999999999</v>
      </c>
      <c r="S276" s="104" t="e">
        <f t="shared" ca="1" si="1371"/>
        <v>#NAME?</v>
      </c>
      <c r="T276" s="122" t="e">
        <f t="shared" ca="1" si="1381"/>
        <v>#NAME?</v>
      </c>
      <c r="X276" s="165"/>
      <c r="Y276" s="159" t="str">
        <f>[1]Transport!W290</f>
        <v>Argentina</v>
      </c>
      <c r="Z276" s="203">
        <f t="shared" si="1400"/>
        <v>7.3684210526315796E-2</v>
      </c>
      <c r="AA276" s="105"/>
      <c r="AB276" s="159" t="str">
        <f>[1]Transport!X290</f>
        <v>US</v>
      </c>
      <c r="AC276" s="104">
        <f t="shared" si="1409"/>
        <v>6.7995196520723047</v>
      </c>
      <c r="AD276" s="104" t="str">
        <f>[1]Transport!AA290</f>
        <v>Buenos Aires, Argentina</v>
      </c>
      <c r="AE276" s="104" t="str">
        <f>[1]Transport!AB290</f>
        <v>Los Angeles, CA</v>
      </c>
      <c r="AF276" s="104">
        <f>[1]Transport!AC290</f>
        <v>-34.617719399999999</v>
      </c>
      <c r="AG276" s="104">
        <f>[1]Transport!AD290</f>
        <v>-58.362056099999997</v>
      </c>
      <c r="AH276" s="104">
        <f>[1]Transport!AE290</f>
        <v>33.736540099999999</v>
      </c>
      <c r="AI276" s="104">
        <f>[1]Transport!AF290</f>
        <v>-118.264982</v>
      </c>
      <c r="AJ276" s="104" t="e">
        <f t="shared" ca="1" si="1372"/>
        <v>#NAME?</v>
      </c>
      <c r="AK276" s="104">
        <f t="shared" si="1360"/>
        <v>160.94</v>
      </c>
      <c r="AL276" s="104">
        <f>SUMPRODUCT($E$4:$E$8,D$100:D$104)</f>
        <v>9687.5065831303727</v>
      </c>
      <c r="AM276" s="104">
        <f>SUMPRODUCT($E$11:$E$15,D$100:D$104)</f>
        <v>160.93999999999997</v>
      </c>
      <c r="AN276" s="104">
        <f>SUMPRODUCT($E$4:$E$8,E$100:E$104)</f>
        <v>0</v>
      </c>
      <c r="AO276" s="104">
        <f>SUMPRODUCT($E$11:$E$15,E$100:E$104)</f>
        <v>80.47</v>
      </c>
      <c r="AP276" s="104">
        <f>SUMPRODUCT($E$4:$E$8,F$100:F$104)</f>
        <v>9112.6422637939359</v>
      </c>
      <c r="AQ276" s="104">
        <f>SUMPRODUCT($E$11:$E$15,F$100:F$104)</f>
        <v>160.94</v>
      </c>
      <c r="AR276" s="120" t="e">
        <f t="shared" ca="1" si="1401"/>
        <v>#NAME?</v>
      </c>
      <c r="AS276" s="104" t="e">
        <f t="shared" ca="1" si="1392"/>
        <v>#NAME?</v>
      </c>
      <c r="AT276" s="104" t="e">
        <f t="shared" ca="1" si="1392"/>
        <v>#NAME?</v>
      </c>
      <c r="AU276" s="104" t="e">
        <f t="shared" ca="1" si="1392"/>
        <v>#NAME?</v>
      </c>
      <c r="AV276" s="104" t="e">
        <f t="shared" ca="1" si="1392"/>
        <v>#NAME?</v>
      </c>
      <c r="AW276" s="104" t="e">
        <f t="shared" ca="1" si="1392"/>
        <v>#NAME?</v>
      </c>
      <c r="AX276" s="104" t="e">
        <f t="shared" ca="1" si="1392"/>
        <v>#NAME?</v>
      </c>
      <c r="AY276" s="104" t="e">
        <f t="shared" ca="1" si="1392"/>
        <v>#NAME?</v>
      </c>
      <c r="AZ276" s="104" t="e">
        <f t="shared" ca="1" si="1392"/>
        <v>#NAME?</v>
      </c>
      <c r="BA276" s="104" t="e">
        <f t="shared" ca="1" si="1392"/>
        <v>#NAME?</v>
      </c>
      <c r="BB276" s="104" t="e">
        <f t="shared" ca="1" si="1392"/>
        <v>#NAME?</v>
      </c>
      <c r="BC276" s="104" t="e">
        <f t="shared" ca="1" si="1392"/>
        <v>#NAME?</v>
      </c>
      <c r="BD276" s="104" t="e">
        <f t="shared" ca="1" si="1392"/>
        <v>#NAME?</v>
      </c>
      <c r="BE276" s="104" t="e">
        <f t="shared" ca="1" si="1392"/>
        <v>#NAME?</v>
      </c>
      <c r="BF276" s="104" t="e">
        <f t="shared" ca="1" si="1392"/>
        <v>#NAME?</v>
      </c>
      <c r="BG276" s="122" t="e">
        <f t="shared" ca="1" si="1392"/>
        <v>#NAME?</v>
      </c>
      <c r="BH276" s="104">
        <f t="shared" si="1402"/>
        <v>0</v>
      </c>
      <c r="BI276" s="104">
        <f t="shared" si="1393"/>
        <v>10.253290945701201</v>
      </c>
      <c r="BJ276" s="104">
        <f t="shared" si="1393"/>
        <v>11.104886639641675</v>
      </c>
      <c r="BK276" s="104">
        <f t="shared" si="1393"/>
        <v>30.160499170819485</v>
      </c>
      <c r="BL276" s="104">
        <f t="shared" si="1393"/>
        <v>9.8862577977345634</v>
      </c>
      <c r="BM276" s="104">
        <f t="shared" si="1393"/>
        <v>10.835685225211765</v>
      </c>
      <c r="BN276" s="104">
        <f t="shared" si="1393"/>
        <v>1.3123809311947437E-2</v>
      </c>
      <c r="BO276" s="104">
        <f t="shared" si="1393"/>
        <v>0</v>
      </c>
      <c r="BP276" s="104">
        <f t="shared" si="1393"/>
        <v>0</v>
      </c>
      <c r="BQ276" s="104">
        <f t="shared" si="1393"/>
        <v>20.166468884878753</v>
      </c>
      <c r="BR276" s="104">
        <f t="shared" si="1393"/>
        <v>21.842083542501033</v>
      </c>
      <c r="BS276" s="104">
        <f t="shared" si="1393"/>
        <v>59.29494918800097</v>
      </c>
      <c r="BT276" s="104">
        <f t="shared" si="1393"/>
        <v>19.445534365259139</v>
      </c>
      <c r="BU276" s="104">
        <f t="shared" si="1393"/>
        <v>21.312872957060765</v>
      </c>
      <c r="BV276" s="104">
        <f t="shared" si="1393"/>
        <v>2.5238551026212405E-2</v>
      </c>
      <c r="BW276" s="104">
        <f t="shared" si="1393"/>
        <v>0</v>
      </c>
      <c r="BX276" s="120">
        <f t="shared" si="1403"/>
        <v>0</v>
      </c>
      <c r="BY276" s="104">
        <f t="shared" si="1394"/>
        <v>90.768061681298335</v>
      </c>
      <c r="BZ276" s="104">
        <f t="shared" si="1394"/>
        <v>98.306879304290405</v>
      </c>
      <c r="CA276" s="104">
        <f t="shared" si="1394"/>
        <v>266.99818268820917</v>
      </c>
      <c r="CB276" s="104">
        <f t="shared" si="1394"/>
        <v>87.518871973316408</v>
      </c>
      <c r="CC276" s="104">
        <f t="shared" si="1394"/>
        <v>95.923752684840338</v>
      </c>
      <c r="CD276" s="104">
        <f t="shared" si="1394"/>
        <v>0.11617955049055498</v>
      </c>
      <c r="CE276" s="104">
        <f t="shared" si="1394"/>
        <v>0</v>
      </c>
      <c r="CF276" s="104">
        <f t="shared" si="1394"/>
        <v>0</v>
      </c>
      <c r="CG276" s="104">
        <f t="shared" si="1394"/>
        <v>178.52524631655973</v>
      </c>
      <c r="CH276" s="104">
        <f t="shared" si="1394"/>
        <v>193.358756396649</v>
      </c>
      <c r="CI276" s="104">
        <f t="shared" si="1394"/>
        <v>524.91318482895667</v>
      </c>
      <c r="CJ276" s="104">
        <f t="shared" si="1394"/>
        <v>172.14311697959346</v>
      </c>
      <c r="CK276" s="104">
        <f t="shared" si="1394"/>
        <v>188.67387821304715</v>
      </c>
      <c r="CL276" s="104">
        <f t="shared" si="1394"/>
        <v>0.22342625098864555</v>
      </c>
      <c r="CM276" s="104">
        <f t="shared" si="1394"/>
        <v>0</v>
      </c>
      <c r="CN276" s="120">
        <f t="shared" si="1404"/>
        <v>0</v>
      </c>
      <c r="CO276" s="104">
        <f t="shared" si="1395"/>
        <v>1.5079434239999998</v>
      </c>
      <c r="CP276" s="104">
        <f t="shared" si="1395"/>
        <v>1.6331869319999996</v>
      </c>
      <c r="CQ276" s="104">
        <f t="shared" si="1395"/>
        <v>4.4356808589599996</v>
      </c>
      <c r="CR276" s="104">
        <f t="shared" si="1395"/>
        <v>1.4539641479999996</v>
      </c>
      <c r="CS276" s="104">
        <f t="shared" si="1395"/>
        <v>1.5935956919999998</v>
      </c>
      <c r="CT276" s="104">
        <f t="shared" si="1395"/>
        <v>1.930108299333713E-3</v>
      </c>
      <c r="CU276" s="104">
        <f t="shared" si="1395"/>
        <v>0</v>
      </c>
      <c r="CV276" s="104">
        <f t="shared" si="1395"/>
        <v>0</v>
      </c>
      <c r="CW276" s="104">
        <f t="shared" si="1395"/>
        <v>2.9658666959999986</v>
      </c>
      <c r="CX276" s="104">
        <f t="shared" si="1395"/>
        <v>3.2122980239999999</v>
      </c>
      <c r="CY276" s="104">
        <f t="shared" si="1395"/>
        <v>8.7204614769999971</v>
      </c>
      <c r="CZ276" s="104">
        <f t="shared" si="1395"/>
        <v>2.8598394239999991</v>
      </c>
      <c r="DA276" s="104">
        <f t="shared" si="1395"/>
        <v>3.1344674399999994</v>
      </c>
      <c r="DB276" s="104">
        <f t="shared" si="1395"/>
        <v>3.711813821807308E-3</v>
      </c>
      <c r="DC276" s="104">
        <f t="shared" si="1395"/>
        <v>0</v>
      </c>
      <c r="DD276" s="120">
        <f t="shared" si="1405"/>
        <v>0</v>
      </c>
      <c r="DE276" s="104">
        <f t="shared" si="1396"/>
        <v>0</v>
      </c>
      <c r="DF276" s="104">
        <f t="shared" si="1396"/>
        <v>0</v>
      </c>
      <c r="DG276" s="104">
        <f t="shared" si="1396"/>
        <v>0</v>
      </c>
      <c r="DH276" s="104">
        <f t="shared" si="1396"/>
        <v>0</v>
      </c>
      <c r="DI276" s="104">
        <f t="shared" si="1396"/>
        <v>0</v>
      </c>
      <c r="DJ276" s="104">
        <f t="shared" si="1396"/>
        <v>0</v>
      </c>
      <c r="DK276" s="104">
        <f t="shared" si="1396"/>
        <v>0</v>
      </c>
      <c r="DL276" s="104">
        <f t="shared" si="1396"/>
        <v>0</v>
      </c>
      <c r="DM276" s="104">
        <f t="shared" si="1396"/>
        <v>0</v>
      </c>
      <c r="DN276" s="104">
        <f t="shared" si="1396"/>
        <v>0</v>
      </c>
      <c r="DO276" s="104">
        <f t="shared" si="1396"/>
        <v>0</v>
      </c>
      <c r="DP276" s="104">
        <f t="shared" si="1396"/>
        <v>0</v>
      </c>
      <c r="DQ276" s="104">
        <f t="shared" si="1396"/>
        <v>0</v>
      </c>
      <c r="DR276" s="104">
        <f t="shared" si="1396"/>
        <v>0</v>
      </c>
      <c r="DS276" s="104">
        <f t="shared" si="1396"/>
        <v>0</v>
      </c>
      <c r="DT276" s="120">
        <f t="shared" si="1406"/>
        <v>0</v>
      </c>
      <c r="DU276" s="104">
        <f t="shared" si="1397"/>
        <v>0.75397171200000002</v>
      </c>
      <c r="DV276" s="104">
        <f t="shared" si="1397"/>
        <v>0.81659346600000005</v>
      </c>
      <c r="DW276" s="104">
        <f t="shared" si="1397"/>
        <v>2.2178404294800003</v>
      </c>
      <c r="DX276" s="104">
        <f t="shared" si="1397"/>
        <v>0.72698207399999992</v>
      </c>
      <c r="DY276" s="104">
        <f t="shared" si="1397"/>
        <v>0.79679784600000014</v>
      </c>
      <c r="DZ276" s="104">
        <f t="shared" si="1397"/>
        <v>9.6505414966685662E-4</v>
      </c>
      <c r="EA276" s="104">
        <f t="shared" si="1397"/>
        <v>0</v>
      </c>
      <c r="EB276" s="104">
        <f t="shared" si="1397"/>
        <v>0</v>
      </c>
      <c r="EC276" s="104">
        <f t="shared" si="1397"/>
        <v>1.4829333479999998</v>
      </c>
      <c r="ED276" s="104">
        <f t="shared" si="1397"/>
        <v>1.6061490120000002</v>
      </c>
      <c r="EE276" s="104">
        <f t="shared" si="1397"/>
        <v>4.3602307384999994</v>
      </c>
      <c r="EF276" s="104">
        <f t="shared" si="1397"/>
        <v>1.429919712</v>
      </c>
      <c r="EG276" s="104">
        <f t="shared" si="1397"/>
        <v>1.5672337199999999</v>
      </c>
      <c r="EH276" s="104">
        <f t="shared" si="1397"/>
        <v>1.8559069109036544E-3</v>
      </c>
      <c r="EI276" s="104">
        <f t="shared" si="1397"/>
        <v>0</v>
      </c>
      <c r="EJ276" s="120">
        <f t="shared" si="1407"/>
        <v>0</v>
      </c>
      <c r="EK276" s="104">
        <f t="shared" si="1398"/>
        <v>85.381812954843667</v>
      </c>
      <c r="EL276" s="104">
        <f t="shared" si="1398"/>
        <v>92.473271164528114</v>
      </c>
      <c r="EM276" s="104">
        <f t="shared" si="1398"/>
        <v>251.15429889437485</v>
      </c>
      <c r="EN276" s="104">
        <f t="shared" si="1398"/>
        <v>82.325432739567162</v>
      </c>
      <c r="EO276" s="104">
        <f t="shared" si="1398"/>
        <v>90.231561167634808</v>
      </c>
      <c r="EP276" s="104">
        <f t="shared" si="1398"/>
        <v>0.1092853638760273</v>
      </c>
      <c r="EQ276" s="104">
        <f t="shared" si="1398"/>
        <v>0</v>
      </c>
      <c r="ER276" s="104">
        <f t="shared" si="1398"/>
        <v>0</v>
      </c>
      <c r="ES276" s="104">
        <f t="shared" si="1398"/>
        <v>167.93141669410014</v>
      </c>
      <c r="ET276" s="104">
        <f t="shared" si="1398"/>
        <v>181.88469452842145</v>
      </c>
      <c r="EU276" s="104">
        <f t="shared" si="1398"/>
        <v>493.76442037465563</v>
      </c>
      <c r="EV276" s="104">
        <f t="shared" si="1398"/>
        <v>161.92800797071274</v>
      </c>
      <c r="EW276" s="104">
        <f t="shared" si="1398"/>
        <v>177.47782072965066</v>
      </c>
      <c r="EX276" s="104">
        <f t="shared" si="1398"/>
        <v>0.21016796015866643</v>
      </c>
      <c r="EY276" s="104">
        <f t="shared" si="1398"/>
        <v>0</v>
      </c>
      <c r="EZ276" s="120">
        <f t="shared" si="1408"/>
        <v>0</v>
      </c>
      <c r="FA276" s="104">
        <f t="shared" si="1399"/>
        <v>1.507943424</v>
      </c>
      <c r="FB276" s="104">
        <f t="shared" si="1399"/>
        <v>1.6331869320000001</v>
      </c>
      <c r="FC276" s="104">
        <f t="shared" si="1399"/>
        <v>4.4356808589600005</v>
      </c>
      <c r="FD276" s="104">
        <f t="shared" si="1399"/>
        <v>1.4539641479999998</v>
      </c>
      <c r="FE276" s="104">
        <f t="shared" si="1399"/>
        <v>1.5935956920000003</v>
      </c>
      <c r="FF276" s="104">
        <f t="shared" si="1399"/>
        <v>1.9301082993337132E-3</v>
      </c>
      <c r="FG276" s="104">
        <f t="shared" si="1399"/>
        <v>0</v>
      </c>
      <c r="FH276" s="104">
        <f t="shared" si="1399"/>
        <v>0</v>
      </c>
      <c r="FI276" s="104">
        <f t="shared" si="1399"/>
        <v>2.9658666959999995</v>
      </c>
      <c r="FJ276" s="104">
        <f t="shared" si="1399"/>
        <v>3.2122980240000003</v>
      </c>
      <c r="FK276" s="104">
        <f t="shared" si="1399"/>
        <v>8.7204614769999989</v>
      </c>
      <c r="FL276" s="104">
        <f t="shared" si="1399"/>
        <v>2.859839424</v>
      </c>
      <c r="FM276" s="104">
        <f t="shared" si="1399"/>
        <v>3.1344674399999999</v>
      </c>
      <c r="FN276" s="104">
        <f t="shared" si="1399"/>
        <v>3.7118138218073088E-3</v>
      </c>
      <c r="FO276" s="122">
        <f t="shared" si="1399"/>
        <v>0</v>
      </c>
    </row>
    <row r="277" spans="3:171" x14ac:dyDescent="0.2">
      <c r="C277" s="163" t="str">
        <f>[1]LCIA_BAU!G116</f>
        <v>Norway</v>
      </c>
      <c r="D277" s="203">
        <f>[1]LCIA_BAU!I116</f>
        <v>0</v>
      </c>
      <c r="E277" s="203">
        <f>[1]LCIA_reshoring!I120</f>
        <v>0</v>
      </c>
      <c r="F277" s="213">
        <f>'[1]LCIA_ally-shoring'!I120</f>
        <v>0</v>
      </c>
      <c r="H277" s="163" t="str">
        <f t="shared" si="1387"/>
        <v>NV, US</v>
      </c>
      <c r="I277" s="104" t="str">
        <f t="shared" si="1387"/>
        <v>Sparks, NV, US</v>
      </c>
      <c r="J277" s="104" t="str">
        <f t="shared" si="1387"/>
        <v>Los Angeles, CA</v>
      </c>
      <c r="K277" s="104" t="str">
        <f t="shared" si="1390"/>
        <v>Budapest, Hungary</v>
      </c>
      <c r="L277" s="159" t="str">
        <f t="shared" si="1390"/>
        <v>Hungary</v>
      </c>
      <c r="M277" s="104">
        <f t="shared" si="1391"/>
        <v>39.549178400000002</v>
      </c>
      <c r="N277" s="104">
        <f t="shared" si="1391"/>
        <v>-119.4659174</v>
      </c>
      <c r="O277" s="104">
        <f t="shared" si="1386"/>
        <v>33.736540099999999</v>
      </c>
      <c r="P277" s="104">
        <f t="shared" si="1386"/>
        <v>-118.264982</v>
      </c>
      <c r="Q277" s="104">
        <f>Q276</f>
        <v>47.506405899999997</v>
      </c>
      <c r="R277" s="104">
        <f>R276</f>
        <v>19.049742999999999</v>
      </c>
      <c r="S277" s="104" t="e">
        <f t="shared" ca="1" si="1371"/>
        <v>#NAME?</v>
      </c>
      <c r="T277" s="122" t="e">
        <f t="shared" ca="1" si="1381"/>
        <v>#NAME?</v>
      </c>
      <c r="X277" s="165"/>
      <c r="Y277" s="159" t="str">
        <f>[1]Transport!W291</f>
        <v>Australia</v>
      </c>
      <c r="Z277" s="203">
        <f t="shared" si="1400"/>
        <v>0.63157894736842102</v>
      </c>
      <c r="AA277" s="229">
        <f>SUM(Z277:Z280)</f>
        <v>0.99999999999999989</v>
      </c>
      <c r="AB277" s="159" t="str">
        <f>[1]Transport!X291</f>
        <v>China</v>
      </c>
      <c r="AC277" s="104">
        <f t="shared" si="1409"/>
        <v>6.7995196520723047</v>
      </c>
      <c r="AD277" s="104" t="str">
        <f>[1]Transport!AA291</f>
        <v>The Port of Melbourne, Australia</v>
      </c>
      <c r="AE277" s="104" t="str">
        <f>[1]Transport!AB291</f>
        <v>Shanghai, China</v>
      </c>
      <c r="AF277" s="104">
        <f>[1]Transport!AC291</f>
        <v>-37.821584199999997</v>
      </c>
      <c r="AG277" s="104">
        <f>[1]Transport!AD291</f>
        <v>144.9443459</v>
      </c>
      <c r="AH277" s="104">
        <f>[1]Transport!AE291</f>
        <v>31.230416000000002</v>
      </c>
      <c r="AI277" s="104">
        <f>[1]Transport!AF291</f>
        <v>121.47370100000001</v>
      </c>
      <c r="AJ277" s="104" t="e">
        <f t="shared" ca="1" si="1372"/>
        <v>#NAME?</v>
      </c>
      <c r="AK277" s="104">
        <f t="shared" si="1360"/>
        <v>160.94</v>
      </c>
      <c r="AL277" s="104">
        <f>SUMPRODUCT($F$4:$F$8,D$100:D$104)</f>
        <v>1562.8410848903104</v>
      </c>
      <c r="AM277" s="104">
        <f>SUMPRODUCT($F$11:$F$15,D$100:D$104)</f>
        <v>127.14259999999999</v>
      </c>
      <c r="AN277" s="104">
        <f>SUMPRODUCT($F$4:$F$8,E$100:E$104)</f>
        <v>10481.366833642593</v>
      </c>
      <c r="AO277" s="104">
        <f>SUMPRODUCT($F$11:$F$15,E$100:E$104)</f>
        <v>160.94</v>
      </c>
      <c r="AP277" s="104">
        <f>SUMPRODUCT($F$4:$F$8,F$100:F$104)</f>
        <v>2694.5535946384662</v>
      </c>
      <c r="AQ277" s="104">
        <f>SUMPRODUCT($F$11:$F$15,F$100:F$104)</f>
        <v>160.94</v>
      </c>
      <c r="AR277" s="120" t="e">
        <f t="shared" ca="1" si="1401"/>
        <v>#NAME?</v>
      </c>
      <c r="AS277" s="104" t="e">
        <f t="shared" ca="1" si="1392"/>
        <v>#NAME?</v>
      </c>
      <c r="AT277" s="104" t="e">
        <f t="shared" ca="1" si="1392"/>
        <v>#NAME?</v>
      </c>
      <c r="AU277" s="104" t="e">
        <f t="shared" ca="1" si="1392"/>
        <v>#NAME?</v>
      </c>
      <c r="AV277" s="104" t="e">
        <f t="shared" ca="1" si="1392"/>
        <v>#NAME?</v>
      </c>
      <c r="AW277" s="104" t="e">
        <f t="shared" ca="1" si="1392"/>
        <v>#NAME?</v>
      </c>
      <c r="AX277" s="104" t="e">
        <f t="shared" ca="1" si="1392"/>
        <v>#NAME?</v>
      </c>
      <c r="AY277" s="104" t="e">
        <f t="shared" ca="1" si="1392"/>
        <v>#NAME?</v>
      </c>
      <c r="AZ277" s="104" t="e">
        <f t="shared" ca="1" si="1392"/>
        <v>#NAME?</v>
      </c>
      <c r="BA277" s="104" t="e">
        <f t="shared" ca="1" si="1392"/>
        <v>#NAME?</v>
      </c>
      <c r="BB277" s="104" t="e">
        <f t="shared" ca="1" si="1392"/>
        <v>#NAME?</v>
      </c>
      <c r="BC277" s="104" t="e">
        <f t="shared" ca="1" si="1392"/>
        <v>#NAME?</v>
      </c>
      <c r="BD277" s="104" t="e">
        <f t="shared" ca="1" si="1392"/>
        <v>#NAME?</v>
      </c>
      <c r="BE277" s="104" t="e">
        <f t="shared" ca="1" si="1392"/>
        <v>#NAME?</v>
      </c>
      <c r="BF277" s="104" t="e">
        <f t="shared" ca="1" si="1392"/>
        <v>#NAME?</v>
      </c>
      <c r="BG277" s="122" t="e">
        <f t="shared" ca="1" si="1392"/>
        <v>#NAME?</v>
      </c>
      <c r="BH277" s="104">
        <f t="shared" si="1402"/>
        <v>0</v>
      </c>
      <c r="BI277" s="104">
        <f t="shared" si="1393"/>
        <v>10.253290945701201</v>
      </c>
      <c r="BJ277" s="104">
        <f t="shared" si="1393"/>
        <v>11.104886639641675</v>
      </c>
      <c r="BK277" s="104">
        <f t="shared" si="1393"/>
        <v>30.160499170819485</v>
      </c>
      <c r="BL277" s="104">
        <f t="shared" si="1393"/>
        <v>9.8862577977345634</v>
      </c>
      <c r="BM277" s="104">
        <f t="shared" si="1393"/>
        <v>10.835685225211765</v>
      </c>
      <c r="BN277" s="104">
        <f t="shared" si="1393"/>
        <v>1.3123809311947437E-2</v>
      </c>
      <c r="BO277" s="104">
        <f t="shared" si="1393"/>
        <v>0</v>
      </c>
      <c r="BP277" s="104">
        <f t="shared" si="1393"/>
        <v>0</v>
      </c>
      <c r="BQ277" s="104">
        <f t="shared" si="1393"/>
        <v>20.166468884878753</v>
      </c>
      <c r="BR277" s="104">
        <f t="shared" si="1393"/>
        <v>21.842083542501033</v>
      </c>
      <c r="BS277" s="104">
        <f t="shared" si="1393"/>
        <v>59.29494918800097</v>
      </c>
      <c r="BT277" s="104">
        <f t="shared" si="1393"/>
        <v>19.445534365259139</v>
      </c>
      <c r="BU277" s="104">
        <f t="shared" si="1393"/>
        <v>21.312872957060765</v>
      </c>
      <c r="BV277" s="104">
        <f t="shared" si="1393"/>
        <v>2.5238551026212405E-2</v>
      </c>
      <c r="BW277" s="104">
        <f t="shared" si="1393"/>
        <v>0</v>
      </c>
      <c r="BX277" s="120">
        <f t="shared" si="1403"/>
        <v>0</v>
      </c>
      <c r="BY277" s="104">
        <f t="shared" si="1394"/>
        <v>14.643195828988253</v>
      </c>
      <c r="BZ277" s="104">
        <f t="shared" si="1394"/>
        <v>15.859398761249894</v>
      </c>
      <c r="CA277" s="104">
        <f t="shared" si="1394"/>
        <v>43.073594419312975</v>
      </c>
      <c r="CB277" s="104">
        <f t="shared" si="1394"/>
        <v>14.11901892911604</v>
      </c>
      <c r="CC277" s="104">
        <f t="shared" si="1394"/>
        <v>15.474939854366877</v>
      </c>
      <c r="CD277" s="104">
        <f t="shared" si="1394"/>
        <v>1.8742714977547485E-2</v>
      </c>
      <c r="CE277" s="104">
        <f t="shared" si="1394"/>
        <v>0</v>
      </c>
      <c r="CF277" s="104">
        <f t="shared" si="1394"/>
        <v>0</v>
      </c>
      <c r="CG277" s="104">
        <f t="shared" si="1394"/>
        <v>28.80066064879259</v>
      </c>
      <c r="CH277" s="104">
        <f t="shared" si="1394"/>
        <v>31.193682917976641</v>
      </c>
      <c r="CI277" s="104">
        <f t="shared" si="1394"/>
        <v>84.68184090629326</v>
      </c>
      <c r="CJ277" s="104">
        <f t="shared" si="1394"/>
        <v>27.771060942066864</v>
      </c>
      <c r="CK277" s="104">
        <f t="shared" si="1394"/>
        <v>30.437892969323688</v>
      </c>
      <c r="CL277" s="104">
        <f t="shared" si="1394"/>
        <v>3.6044334162943857E-2</v>
      </c>
      <c r="CM277" s="104">
        <f t="shared" si="1394"/>
        <v>0</v>
      </c>
      <c r="CN277" s="120">
        <f t="shared" si="1404"/>
        <v>0</v>
      </c>
      <c r="CO277" s="104">
        <f t="shared" si="1395"/>
        <v>1.1912753049599998</v>
      </c>
      <c r="CP277" s="104">
        <f t="shared" si="1395"/>
        <v>1.2902176762799999</v>
      </c>
      <c r="CQ277" s="104">
        <f t="shared" si="1395"/>
        <v>3.5041878785783998</v>
      </c>
      <c r="CR277" s="104">
        <f t="shared" si="1395"/>
        <v>1.1486316769199998</v>
      </c>
      <c r="CS277" s="104">
        <f t="shared" si="1395"/>
        <v>1.25894059668</v>
      </c>
      <c r="CT277" s="104">
        <f t="shared" si="1395"/>
        <v>1.5247855564736335E-3</v>
      </c>
      <c r="CU277" s="104">
        <f t="shared" si="1395"/>
        <v>0</v>
      </c>
      <c r="CV277" s="104">
        <f t="shared" si="1395"/>
        <v>0</v>
      </c>
      <c r="CW277" s="104">
        <f t="shared" si="1395"/>
        <v>2.3430346898399992</v>
      </c>
      <c r="CX277" s="104">
        <f t="shared" si="1395"/>
        <v>2.5377154389599998</v>
      </c>
      <c r="CY277" s="104">
        <f t="shared" si="1395"/>
        <v>6.889164566829999</v>
      </c>
      <c r="CZ277" s="104">
        <f t="shared" si="1395"/>
        <v>2.2592731449599994</v>
      </c>
      <c r="DA277" s="104">
        <f t="shared" si="1395"/>
        <v>2.4762292775999994</v>
      </c>
      <c r="DB277" s="104">
        <f t="shared" si="1395"/>
        <v>2.9323329192277735E-3</v>
      </c>
      <c r="DC277" s="104">
        <f t="shared" si="1395"/>
        <v>0</v>
      </c>
      <c r="DD277" s="120">
        <f t="shared" si="1405"/>
        <v>0</v>
      </c>
      <c r="DE277" s="104">
        <f t="shared" si="1396"/>
        <v>98.206214684497638</v>
      </c>
      <c r="DF277" s="104">
        <f t="shared" si="1396"/>
        <v>106.3628143544383</v>
      </c>
      <c r="DG277" s="104">
        <f t="shared" si="1396"/>
        <v>288.87783173683749</v>
      </c>
      <c r="DH277" s="104">
        <f t="shared" si="1396"/>
        <v>94.690764248493892</v>
      </c>
      <c r="DI277" s="104">
        <f t="shared" si="1396"/>
        <v>103.78439811336224</v>
      </c>
      <c r="DJ277" s="104">
        <f t="shared" si="1396"/>
        <v>0.12570009391061696</v>
      </c>
      <c r="DK277" s="104">
        <f t="shared" si="1396"/>
        <v>0</v>
      </c>
      <c r="DL277" s="104">
        <f t="shared" si="1396"/>
        <v>0</v>
      </c>
      <c r="DM277" s="104">
        <f t="shared" si="1396"/>
        <v>193.15482055709913</v>
      </c>
      <c r="DN277" s="104">
        <f t="shared" si="1396"/>
        <v>209.2038894527727</v>
      </c>
      <c r="DO277" s="104">
        <f t="shared" si="1396"/>
        <v>567.92814526584868</v>
      </c>
      <c r="DP277" s="104">
        <f t="shared" si="1396"/>
        <v>186.24969608709543</v>
      </c>
      <c r="DQ277" s="104">
        <f t="shared" si="1396"/>
        <v>204.13510045202312</v>
      </c>
      <c r="DR277" s="104">
        <f t="shared" si="1396"/>
        <v>0.24173531927766423</v>
      </c>
      <c r="DS277" s="104">
        <f t="shared" si="1396"/>
        <v>0</v>
      </c>
      <c r="DT277" s="120">
        <f t="shared" si="1406"/>
        <v>0</v>
      </c>
      <c r="DU277" s="104">
        <f t="shared" si="1397"/>
        <v>1.507943424</v>
      </c>
      <c r="DV277" s="104">
        <f t="shared" si="1397"/>
        <v>1.6331869320000001</v>
      </c>
      <c r="DW277" s="104">
        <f t="shared" si="1397"/>
        <v>4.4356808589600005</v>
      </c>
      <c r="DX277" s="104">
        <f t="shared" si="1397"/>
        <v>1.4539641479999998</v>
      </c>
      <c r="DY277" s="104">
        <f t="shared" si="1397"/>
        <v>1.5935956920000003</v>
      </c>
      <c r="DZ277" s="104">
        <f t="shared" si="1397"/>
        <v>1.9301082993337132E-3</v>
      </c>
      <c r="EA277" s="104">
        <f t="shared" si="1397"/>
        <v>0</v>
      </c>
      <c r="EB277" s="104">
        <f t="shared" si="1397"/>
        <v>0</v>
      </c>
      <c r="EC277" s="104">
        <f t="shared" si="1397"/>
        <v>2.9658666959999995</v>
      </c>
      <c r="ED277" s="104">
        <f t="shared" si="1397"/>
        <v>3.2122980240000003</v>
      </c>
      <c r="EE277" s="104">
        <f t="shared" si="1397"/>
        <v>8.7204614769999989</v>
      </c>
      <c r="EF277" s="104">
        <f t="shared" si="1397"/>
        <v>2.859839424</v>
      </c>
      <c r="EG277" s="104">
        <f t="shared" si="1397"/>
        <v>3.1344674399999999</v>
      </c>
      <c r="EH277" s="104">
        <f t="shared" si="1397"/>
        <v>3.7118138218073088E-3</v>
      </c>
      <c r="EI277" s="104">
        <f t="shared" si="1397"/>
        <v>0</v>
      </c>
      <c r="EJ277" s="120">
        <f t="shared" si="1407"/>
        <v>0</v>
      </c>
      <c r="EK277" s="104">
        <f t="shared" si="1398"/>
        <v>25.246889360324573</v>
      </c>
      <c r="EL277" s="104">
        <f t="shared" si="1398"/>
        <v>27.343790967672227</v>
      </c>
      <c r="EM277" s="104">
        <f t="shared" si="1398"/>
        <v>74.264817964332721</v>
      </c>
      <c r="EN277" s="104">
        <f t="shared" si="1398"/>
        <v>24.343136084682829</v>
      </c>
      <c r="EO277" s="104">
        <f t="shared" si="1398"/>
        <v>26.680930783391169</v>
      </c>
      <c r="EP277" s="104">
        <f t="shared" si="1398"/>
        <v>3.2315025823357733E-2</v>
      </c>
      <c r="EQ277" s="104">
        <f t="shared" si="1398"/>
        <v>0</v>
      </c>
      <c r="ER277" s="104">
        <f t="shared" si="1398"/>
        <v>0</v>
      </c>
      <c r="ES277" s="104">
        <f t="shared" si="1398"/>
        <v>49.6563114634355</v>
      </c>
      <c r="ET277" s="104">
        <f t="shared" si="1398"/>
        <v>53.78221192754593</v>
      </c>
      <c r="EU277" s="104">
        <f t="shared" si="1398"/>
        <v>146.00317397636769</v>
      </c>
      <c r="EV277" s="104">
        <f t="shared" si="1398"/>
        <v>47.881139555287696</v>
      </c>
      <c r="EW277" s="104">
        <f t="shared" si="1398"/>
        <v>52.479125809178768</v>
      </c>
      <c r="EX277" s="104">
        <f t="shared" si="1398"/>
        <v>6.2145403729213532E-2</v>
      </c>
      <c r="EY277" s="104">
        <f t="shared" si="1398"/>
        <v>0</v>
      </c>
      <c r="EZ277" s="120">
        <f t="shared" si="1408"/>
        <v>0</v>
      </c>
      <c r="FA277" s="104">
        <f t="shared" si="1399"/>
        <v>1.507943424</v>
      </c>
      <c r="FB277" s="104">
        <f t="shared" si="1399"/>
        <v>1.6331869320000001</v>
      </c>
      <c r="FC277" s="104">
        <f t="shared" si="1399"/>
        <v>4.4356808589600005</v>
      </c>
      <c r="FD277" s="104">
        <f t="shared" si="1399"/>
        <v>1.4539641479999998</v>
      </c>
      <c r="FE277" s="104">
        <f t="shared" si="1399"/>
        <v>1.5935956920000003</v>
      </c>
      <c r="FF277" s="104">
        <f t="shared" si="1399"/>
        <v>1.9301082993337132E-3</v>
      </c>
      <c r="FG277" s="104">
        <f t="shared" si="1399"/>
        <v>0</v>
      </c>
      <c r="FH277" s="104">
        <f t="shared" si="1399"/>
        <v>0</v>
      </c>
      <c r="FI277" s="104">
        <f t="shared" si="1399"/>
        <v>2.9658666959999995</v>
      </c>
      <c r="FJ277" s="104">
        <f t="shared" si="1399"/>
        <v>3.2122980240000003</v>
      </c>
      <c r="FK277" s="104">
        <f t="shared" si="1399"/>
        <v>8.7204614769999989</v>
      </c>
      <c r="FL277" s="104">
        <f t="shared" si="1399"/>
        <v>2.859839424</v>
      </c>
      <c r="FM277" s="104">
        <f t="shared" si="1399"/>
        <v>3.1344674399999999</v>
      </c>
      <c r="FN277" s="104">
        <f t="shared" si="1399"/>
        <v>3.7118138218073088E-3</v>
      </c>
      <c r="FO277" s="122">
        <f t="shared" si="1399"/>
        <v>0</v>
      </c>
    </row>
    <row r="278" spans="3:171" x14ac:dyDescent="0.2">
      <c r="C278" s="163" t="str">
        <f>[1]LCIA_BAU!G117</f>
        <v>Australia</v>
      </c>
      <c r="D278" s="203">
        <f>[1]LCIA_BAU!I117</f>
        <v>0</v>
      </c>
      <c r="E278" s="203">
        <f>[1]LCIA_reshoring!I121</f>
        <v>0</v>
      </c>
      <c r="F278" s="213">
        <f>'[1]LCIA_ally-shoring'!I121</f>
        <v>0</v>
      </c>
      <c r="H278" s="163" t="str">
        <f t="shared" si="1387"/>
        <v>CA, US</v>
      </c>
      <c r="J278" s="104" t="str">
        <f>J270</f>
        <v>Los Angeles, CA</v>
      </c>
      <c r="K278" s="104" t="str">
        <f t="shared" si="1390"/>
        <v>Budapest, Hungary</v>
      </c>
      <c r="L278" s="159" t="str">
        <f t="shared" si="1390"/>
        <v>Hungary</v>
      </c>
      <c r="O278" s="104">
        <f>O270</f>
        <v>33.736540099999999</v>
      </c>
      <c r="P278" s="104">
        <f>P270</f>
        <v>-118.264982</v>
      </c>
      <c r="Q278" s="104">
        <f>Q277</f>
        <v>47.506405899999997</v>
      </c>
      <c r="R278" s="104">
        <f>R277</f>
        <v>19.049742999999999</v>
      </c>
      <c r="S278" s="104" t="e">
        <f t="shared" ca="1" si="1371"/>
        <v>#NAME?</v>
      </c>
      <c r="T278" s="122">
        <f>IF(H278=L278,80.47,80.47*2)</f>
        <v>160.94</v>
      </c>
      <c r="X278" s="165"/>
      <c r="Y278" s="159" t="str">
        <f>[1]Transport!W292</f>
        <v>Chile</v>
      </c>
      <c r="Z278" s="203">
        <f t="shared" si="1400"/>
        <v>0.2</v>
      </c>
      <c r="AA278" s="105"/>
      <c r="AB278" s="159" t="str">
        <f>[1]Transport!X292</f>
        <v>China</v>
      </c>
      <c r="AC278" s="104">
        <f t="shared" si="1409"/>
        <v>6.7995196520723047</v>
      </c>
      <c r="AD278" s="104" t="str">
        <f>[1]Transport!AA292</f>
        <v>Puerto San Antonio, Chile</v>
      </c>
      <c r="AE278" s="104" t="str">
        <f>[1]Transport!AB292</f>
        <v>Shanghai, China</v>
      </c>
      <c r="AF278" s="104">
        <f>[1]Transport!AC292</f>
        <v>-33.593956200000001</v>
      </c>
      <c r="AG278" s="104">
        <f>[1]Transport!AD292</f>
        <v>-71.613475100000002</v>
      </c>
      <c r="AH278" s="104">
        <f>[1]Transport!AE292</f>
        <v>31.230416000000002</v>
      </c>
      <c r="AI278" s="104">
        <f>[1]Transport!AF292</f>
        <v>121.47370100000001</v>
      </c>
      <c r="AJ278" s="104" t="e">
        <f t="shared" ca="1" si="1372"/>
        <v>#NAME?</v>
      </c>
      <c r="AK278" s="104">
        <f t="shared" si="1360"/>
        <v>160.94</v>
      </c>
      <c r="AL278" s="104">
        <f>SUMPRODUCT($F$4:$F$8,D$100:D$104)</f>
        <v>1562.8410848903104</v>
      </c>
      <c r="AM278" s="104">
        <f>SUMPRODUCT($F$11:$F$15,D$100:D$104)</f>
        <v>127.14259999999999</v>
      </c>
      <c r="AN278" s="104">
        <f>SUMPRODUCT($F$4:$F$8,E$100:E$104)</f>
        <v>10481.366833642593</v>
      </c>
      <c r="AO278" s="104">
        <f>SUMPRODUCT($F$11:$F$15,E$100:E$104)</f>
        <v>160.94</v>
      </c>
      <c r="AP278" s="104">
        <f>SUMPRODUCT($F$4:$F$8,F$100:F$104)</f>
        <v>2694.5535946384662</v>
      </c>
      <c r="AQ278" s="104">
        <f>SUMPRODUCT($F$11:$F$15,F$100:F$104)</f>
        <v>160.94</v>
      </c>
      <c r="AR278" s="120" t="e">
        <f t="shared" ca="1" si="1401"/>
        <v>#NAME?</v>
      </c>
      <c r="AS278" s="104" t="e">
        <f t="shared" ca="1" si="1392"/>
        <v>#NAME?</v>
      </c>
      <c r="AT278" s="104" t="e">
        <f t="shared" ca="1" si="1392"/>
        <v>#NAME?</v>
      </c>
      <c r="AU278" s="104" t="e">
        <f t="shared" ca="1" si="1392"/>
        <v>#NAME?</v>
      </c>
      <c r="AV278" s="104" t="e">
        <f t="shared" ca="1" si="1392"/>
        <v>#NAME?</v>
      </c>
      <c r="AW278" s="104" t="e">
        <f t="shared" ca="1" si="1392"/>
        <v>#NAME?</v>
      </c>
      <c r="AX278" s="104" t="e">
        <f t="shared" ca="1" si="1392"/>
        <v>#NAME?</v>
      </c>
      <c r="AY278" s="104" t="e">
        <f t="shared" ca="1" si="1392"/>
        <v>#NAME?</v>
      </c>
      <c r="AZ278" s="104" t="e">
        <f t="shared" ca="1" si="1392"/>
        <v>#NAME?</v>
      </c>
      <c r="BA278" s="104" t="e">
        <f t="shared" ca="1" si="1392"/>
        <v>#NAME?</v>
      </c>
      <c r="BB278" s="104" t="e">
        <f t="shared" ca="1" si="1392"/>
        <v>#NAME?</v>
      </c>
      <c r="BC278" s="104" t="e">
        <f t="shared" ca="1" si="1392"/>
        <v>#NAME?</v>
      </c>
      <c r="BD278" s="104" t="e">
        <f t="shared" ca="1" si="1392"/>
        <v>#NAME?</v>
      </c>
      <c r="BE278" s="104" t="e">
        <f t="shared" ca="1" si="1392"/>
        <v>#NAME?</v>
      </c>
      <c r="BF278" s="104" t="e">
        <f t="shared" ca="1" si="1392"/>
        <v>#NAME?</v>
      </c>
      <c r="BG278" s="122" t="e">
        <f t="shared" ca="1" si="1392"/>
        <v>#NAME?</v>
      </c>
      <c r="BH278" s="104">
        <f t="shared" si="1402"/>
        <v>0</v>
      </c>
      <c r="BI278" s="104">
        <f t="shared" si="1393"/>
        <v>10.253290945701201</v>
      </c>
      <c r="BJ278" s="104">
        <f t="shared" si="1393"/>
        <v>11.104886639641675</v>
      </c>
      <c r="BK278" s="104">
        <f t="shared" si="1393"/>
        <v>30.160499170819485</v>
      </c>
      <c r="BL278" s="104">
        <f t="shared" si="1393"/>
        <v>9.8862577977345634</v>
      </c>
      <c r="BM278" s="104">
        <f t="shared" si="1393"/>
        <v>10.835685225211765</v>
      </c>
      <c r="BN278" s="104">
        <f t="shared" si="1393"/>
        <v>1.3123809311947437E-2</v>
      </c>
      <c r="BO278" s="104">
        <f t="shared" si="1393"/>
        <v>0</v>
      </c>
      <c r="BP278" s="104">
        <f t="shared" si="1393"/>
        <v>0</v>
      </c>
      <c r="BQ278" s="104">
        <f t="shared" si="1393"/>
        <v>20.166468884878753</v>
      </c>
      <c r="BR278" s="104">
        <f t="shared" si="1393"/>
        <v>21.842083542501033</v>
      </c>
      <c r="BS278" s="104">
        <f t="shared" si="1393"/>
        <v>59.29494918800097</v>
      </c>
      <c r="BT278" s="104">
        <f t="shared" si="1393"/>
        <v>19.445534365259139</v>
      </c>
      <c r="BU278" s="104">
        <f t="shared" si="1393"/>
        <v>21.312872957060765</v>
      </c>
      <c r="BV278" s="104">
        <f t="shared" si="1393"/>
        <v>2.5238551026212405E-2</v>
      </c>
      <c r="BW278" s="104">
        <f t="shared" si="1393"/>
        <v>0</v>
      </c>
      <c r="BX278" s="120">
        <f t="shared" si="1403"/>
        <v>0</v>
      </c>
      <c r="BY278" s="104">
        <f t="shared" si="1394"/>
        <v>14.643195828988253</v>
      </c>
      <c r="BZ278" s="104">
        <f t="shared" si="1394"/>
        <v>15.859398761249894</v>
      </c>
      <c r="CA278" s="104">
        <f t="shared" si="1394"/>
        <v>43.073594419312975</v>
      </c>
      <c r="CB278" s="104">
        <f t="shared" si="1394"/>
        <v>14.11901892911604</v>
      </c>
      <c r="CC278" s="104">
        <f t="shared" si="1394"/>
        <v>15.474939854366877</v>
      </c>
      <c r="CD278" s="104">
        <f t="shared" si="1394"/>
        <v>1.8742714977547485E-2</v>
      </c>
      <c r="CE278" s="104">
        <f t="shared" si="1394"/>
        <v>0</v>
      </c>
      <c r="CF278" s="104">
        <f t="shared" si="1394"/>
        <v>0</v>
      </c>
      <c r="CG278" s="104">
        <f t="shared" si="1394"/>
        <v>28.80066064879259</v>
      </c>
      <c r="CH278" s="104">
        <f t="shared" si="1394"/>
        <v>31.193682917976641</v>
      </c>
      <c r="CI278" s="104">
        <f t="shared" si="1394"/>
        <v>84.68184090629326</v>
      </c>
      <c r="CJ278" s="104">
        <f t="shared" si="1394"/>
        <v>27.771060942066864</v>
      </c>
      <c r="CK278" s="104">
        <f t="shared" si="1394"/>
        <v>30.437892969323688</v>
      </c>
      <c r="CL278" s="104">
        <f t="shared" si="1394"/>
        <v>3.6044334162943857E-2</v>
      </c>
      <c r="CM278" s="104">
        <f t="shared" si="1394"/>
        <v>0</v>
      </c>
      <c r="CN278" s="120">
        <f t="shared" si="1404"/>
        <v>0</v>
      </c>
      <c r="CO278" s="104">
        <f t="shared" si="1395"/>
        <v>1.1912753049599998</v>
      </c>
      <c r="CP278" s="104">
        <f t="shared" si="1395"/>
        <v>1.2902176762799999</v>
      </c>
      <c r="CQ278" s="104">
        <f t="shared" si="1395"/>
        <v>3.5041878785783998</v>
      </c>
      <c r="CR278" s="104">
        <f t="shared" si="1395"/>
        <v>1.1486316769199998</v>
      </c>
      <c r="CS278" s="104">
        <f t="shared" si="1395"/>
        <v>1.25894059668</v>
      </c>
      <c r="CT278" s="104">
        <f t="shared" si="1395"/>
        <v>1.5247855564736335E-3</v>
      </c>
      <c r="CU278" s="104">
        <f t="shared" si="1395"/>
        <v>0</v>
      </c>
      <c r="CV278" s="104">
        <f t="shared" si="1395"/>
        <v>0</v>
      </c>
      <c r="CW278" s="104">
        <f t="shared" si="1395"/>
        <v>2.3430346898399992</v>
      </c>
      <c r="CX278" s="104">
        <f t="shared" si="1395"/>
        <v>2.5377154389599998</v>
      </c>
      <c r="CY278" s="104">
        <f t="shared" si="1395"/>
        <v>6.889164566829999</v>
      </c>
      <c r="CZ278" s="104">
        <f t="shared" si="1395"/>
        <v>2.2592731449599994</v>
      </c>
      <c r="DA278" s="104">
        <f t="shared" si="1395"/>
        <v>2.4762292775999994</v>
      </c>
      <c r="DB278" s="104">
        <f t="shared" si="1395"/>
        <v>2.9323329192277735E-3</v>
      </c>
      <c r="DC278" s="104">
        <f t="shared" si="1395"/>
        <v>0</v>
      </c>
      <c r="DD278" s="120">
        <f t="shared" si="1405"/>
        <v>0</v>
      </c>
      <c r="DE278" s="104">
        <f t="shared" si="1396"/>
        <v>98.206214684497638</v>
      </c>
      <c r="DF278" s="104">
        <f t="shared" si="1396"/>
        <v>106.3628143544383</v>
      </c>
      <c r="DG278" s="104">
        <f t="shared" si="1396"/>
        <v>288.87783173683749</v>
      </c>
      <c r="DH278" s="104">
        <f t="shared" si="1396"/>
        <v>94.690764248493892</v>
      </c>
      <c r="DI278" s="104">
        <f t="shared" si="1396"/>
        <v>103.78439811336224</v>
      </c>
      <c r="DJ278" s="104">
        <f t="shared" si="1396"/>
        <v>0.12570009391061696</v>
      </c>
      <c r="DK278" s="104">
        <f t="shared" si="1396"/>
        <v>0</v>
      </c>
      <c r="DL278" s="104">
        <f t="shared" si="1396"/>
        <v>0</v>
      </c>
      <c r="DM278" s="104">
        <f t="shared" si="1396"/>
        <v>193.15482055709913</v>
      </c>
      <c r="DN278" s="104">
        <f t="shared" si="1396"/>
        <v>209.2038894527727</v>
      </c>
      <c r="DO278" s="104">
        <f t="shared" si="1396"/>
        <v>567.92814526584868</v>
      </c>
      <c r="DP278" s="104">
        <f t="shared" si="1396"/>
        <v>186.24969608709543</v>
      </c>
      <c r="DQ278" s="104">
        <f t="shared" si="1396"/>
        <v>204.13510045202312</v>
      </c>
      <c r="DR278" s="104">
        <f t="shared" si="1396"/>
        <v>0.24173531927766423</v>
      </c>
      <c r="DS278" s="104">
        <f t="shared" si="1396"/>
        <v>0</v>
      </c>
      <c r="DT278" s="120">
        <f t="shared" si="1406"/>
        <v>0</v>
      </c>
      <c r="DU278" s="104">
        <f t="shared" si="1397"/>
        <v>1.507943424</v>
      </c>
      <c r="DV278" s="104">
        <f t="shared" si="1397"/>
        <v>1.6331869320000001</v>
      </c>
      <c r="DW278" s="104">
        <f t="shared" si="1397"/>
        <v>4.4356808589600005</v>
      </c>
      <c r="DX278" s="104">
        <f t="shared" si="1397"/>
        <v>1.4539641479999998</v>
      </c>
      <c r="DY278" s="104">
        <f t="shared" si="1397"/>
        <v>1.5935956920000003</v>
      </c>
      <c r="DZ278" s="104">
        <f t="shared" si="1397"/>
        <v>1.9301082993337132E-3</v>
      </c>
      <c r="EA278" s="104">
        <f t="shared" si="1397"/>
        <v>0</v>
      </c>
      <c r="EB278" s="104">
        <f t="shared" si="1397"/>
        <v>0</v>
      </c>
      <c r="EC278" s="104">
        <f t="shared" si="1397"/>
        <v>2.9658666959999995</v>
      </c>
      <c r="ED278" s="104">
        <f t="shared" si="1397"/>
        <v>3.2122980240000003</v>
      </c>
      <c r="EE278" s="104">
        <f t="shared" si="1397"/>
        <v>8.7204614769999989</v>
      </c>
      <c r="EF278" s="104">
        <f t="shared" si="1397"/>
        <v>2.859839424</v>
      </c>
      <c r="EG278" s="104">
        <f t="shared" si="1397"/>
        <v>3.1344674399999999</v>
      </c>
      <c r="EH278" s="104">
        <f t="shared" si="1397"/>
        <v>3.7118138218073088E-3</v>
      </c>
      <c r="EI278" s="104">
        <f t="shared" si="1397"/>
        <v>0</v>
      </c>
      <c r="EJ278" s="120">
        <f t="shared" si="1407"/>
        <v>0</v>
      </c>
      <c r="EK278" s="104">
        <f t="shared" si="1398"/>
        <v>25.246889360324573</v>
      </c>
      <c r="EL278" s="104">
        <f t="shared" si="1398"/>
        <v>27.343790967672227</v>
      </c>
      <c r="EM278" s="104">
        <f t="shared" si="1398"/>
        <v>74.264817964332721</v>
      </c>
      <c r="EN278" s="104">
        <f t="shared" si="1398"/>
        <v>24.343136084682829</v>
      </c>
      <c r="EO278" s="104">
        <f t="shared" si="1398"/>
        <v>26.680930783391169</v>
      </c>
      <c r="EP278" s="104">
        <f t="shared" si="1398"/>
        <v>3.2315025823357733E-2</v>
      </c>
      <c r="EQ278" s="104">
        <f t="shared" si="1398"/>
        <v>0</v>
      </c>
      <c r="ER278" s="104">
        <f t="shared" si="1398"/>
        <v>0</v>
      </c>
      <c r="ES278" s="104">
        <f t="shared" si="1398"/>
        <v>49.6563114634355</v>
      </c>
      <c r="ET278" s="104">
        <f t="shared" si="1398"/>
        <v>53.78221192754593</v>
      </c>
      <c r="EU278" s="104">
        <f t="shared" si="1398"/>
        <v>146.00317397636769</v>
      </c>
      <c r="EV278" s="104">
        <f t="shared" si="1398"/>
        <v>47.881139555287696</v>
      </c>
      <c r="EW278" s="104">
        <f t="shared" si="1398"/>
        <v>52.479125809178768</v>
      </c>
      <c r="EX278" s="104">
        <f t="shared" si="1398"/>
        <v>6.2145403729213532E-2</v>
      </c>
      <c r="EY278" s="104">
        <f t="shared" si="1398"/>
        <v>0</v>
      </c>
      <c r="EZ278" s="120">
        <f t="shared" si="1408"/>
        <v>0</v>
      </c>
      <c r="FA278" s="104">
        <f t="shared" si="1399"/>
        <v>1.507943424</v>
      </c>
      <c r="FB278" s="104">
        <f t="shared" si="1399"/>
        <v>1.6331869320000001</v>
      </c>
      <c r="FC278" s="104">
        <f t="shared" si="1399"/>
        <v>4.4356808589600005</v>
      </c>
      <c r="FD278" s="104">
        <f t="shared" si="1399"/>
        <v>1.4539641479999998</v>
      </c>
      <c r="FE278" s="104">
        <f t="shared" si="1399"/>
        <v>1.5935956920000003</v>
      </c>
      <c r="FF278" s="104">
        <f t="shared" si="1399"/>
        <v>1.9301082993337132E-3</v>
      </c>
      <c r="FG278" s="104">
        <f t="shared" si="1399"/>
        <v>0</v>
      </c>
      <c r="FH278" s="104">
        <f t="shared" si="1399"/>
        <v>0</v>
      </c>
      <c r="FI278" s="104">
        <f t="shared" si="1399"/>
        <v>2.9658666959999995</v>
      </c>
      <c r="FJ278" s="104">
        <f t="shared" si="1399"/>
        <v>3.2122980240000003</v>
      </c>
      <c r="FK278" s="104">
        <f t="shared" si="1399"/>
        <v>8.7204614769999989</v>
      </c>
      <c r="FL278" s="104">
        <f t="shared" si="1399"/>
        <v>2.859839424</v>
      </c>
      <c r="FM278" s="104">
        <f t="shared" si="1399"/>
        <v>3.1344674399999999</v>
      </c>
      <c r="FN278" s="104">
        <f t="shared" si="1399"/>
        <v>3.7118138218073088E-3</v>
      </c>
      <c r="FO278" s="122">
        <f t="shared" si="1399"/>
        <v>0</v>
      </c>
    </row>
    <row r="279" spans="3:171" x14ac:dyDescent="0.2">
      <c r="C279" s="167" t="str">
        <f>[1]LCIA_BAU!G118</f>
        <v>Finland</v>
      </c>
      <c r="D279" s="215">
        <f>[1]LCIA_BAU!I118</f>
        <v>0</v>
      </c>
      <c r="E279" s="215">
        <f>[1]LCIA_reshoring!I122</f>
        <v>0</v>
      </c>
      <c r="F279" s="216">
        <f>'[1]LCIA_ally-shoring'!I122</f>
        <v>0</v>
      </c>
      <c r="H279" s="163" t="str">
        <f t="shared" si="1387"/>
        <v>Belgium</v>
      </c>
      <c r="I279" s="104" t="str">
        <f>J263</f>
        <v>Antwerp, Belgium</v>
      </c>
      <c r="J279" s="104" t="str">
        <f>J265</f>
        <v>New York, NY</v>
      </c>
      <c r="K279" s="104" t="str">
        <f>I265</f>
        <v>Detroit, MI, US</v>
      </c>
      <c r="L279" s="159" t="str">
        <f>[1]LCIA_BAU!G328</f>
        <v>MI, US</v>
      </c>
      <c r="M279" s="104">
        <f>O263</f>
        <v>51.241126600000001</v>
      </c>
      <c r="N279" s="104">
        <f>P263</f>
        <v>4.4073495999999999</v>
      </c>
      <c r="O279" s="104">
        <f>O265</f>
        <v>40.618058499999997</v>
      </c>
      <c r="P279" s="104">
        <f>P265</f>
        <v>-74.066672199999999</v>
      </c>
      <c r="Q279" s="104">
        <f>M265</f>
        <v>42.331426999999998</v>
      </c>
      <c r="R279" s="104">
        <f>N265</f>
        <v>-83.0457538</v>
      </c>
      <c r="S279" s="104" t="e">
        <f t="shared" ca="1" si="1371"/>
        <v>#NAME?</v>
      </c>
      <c r="T279" s="122" t="e">
        <f t="shared" ca="1" si="1381"/>
        <v>#NAME?</v>
      </c>
      <c r="X279" s="165"/>
      <c r="Y279" s="159" t="str">
        <f>[1]Transport!W293</f>
        <v>China</v>
      </c>
      <c r="Z279" s="203">
        <f t="shared" si="1400"/>
        <v>9.4736842105263161E-2</v>
      </c>
      <c r="AA279" s="105"/>
      <c r="AB279" s="159" t="str">
        <f>[1]Transport!X293</f>
        <v>China</v>
      </c>
      <c r="AC279" s="104">
        <f t="shared" si="1409"/>
        <v>6.7995196520723047</v>
      </c>
      <c r="AD279" s="104" t="str">
        <f>[1]Transport!AA293</f>
        <v>Shanghai, China</v>
      </c>
      <c r="AE279" s="104" t="str">
        <f>[1]Transport!AB293</f>
        <v>Shanghai, China</v>
      </c>
      <c r="AF279" s="104">
        <f>[1]Transport!AC293</f>
        <v>31.230416000000002</v>
      </c>
      <c r="AG279" s="104">
        <f>[1]Transport!AD293</f>
        <v>121.47370100000001</v>
      </c>
      <c r="AH279" s="104">
        <f>[1]Transport!AE293</f>
        <v>31.230416000000002</v>
      </c>
      <c r="AI279" s="104">
        <f>[1]Transport!AF293</f>
        <v>121.47370100000001</v>
      </c>
      <c r="AJ279" s="104" t="e">
        <f t="shared" ca="1" si="1372"/>
        <v>#NAME?</v>
      </c>
      <c r="AK279" s="104">
        <f t="shared" si="1360"/>
        <v>80.47</v>
      </c>
      <c r="AL279" s="104">
        <f>SUMPRODUCT($F$4:$F$8,D$100:D$104)</f>
        <v>1562.8410848903104</v>
      </c>
      <c r="AM279" s="104">
        <f>SUMPRODUCT($F$11:$F$15,D$100:D$104)</f>
        <v>127.14259999999999</v>
      </c>
      <c r="AN279" s="104">
        <f>SUMPRODUCT($F$4:$F$8,E$100:E$104)</f>
        <v>10481.366833642593</v>
      </c>
      <c r="AO279" s="104">
        <f>SUMPRODUCT($F$11:$F$15,E$100:E$104)</f>
        <v>160.94</v>
      </c>
      <c r="AP279" s="104">
        <f>SUMPRODUCT($F$4:$F$8,F$100:F$104)</f>
        <v>2694.5535946384662</v>
      </c>
      <c r="AQ279" s="104">
        <f>SUMPRODUCT($F$11:$F$15,F$100:F$104)</f>
        <v>160.94</v>
      </c>
      <c r="AR279" s="120" t="e">
        <f t="shared" ca="1" si="1401"/>
        <v>#NAME?</v>
      </c>
      <c r="AS279" s="104" t="e">
        <f t="shared" ca="1" si="1392"/>
        <v>#NAME?</v>
      </c>
      <c r="AT279" s="104" t="e">
        <f t="shared" ca="1" si="1392"/>
        <v>#NAME?</v>
      </c>
      <c r="AU279" s="104" t="e">
        <f t="shared" ca="1" si="1392"/>
        <v>#NAME?</v>
      </c>
      <c r="AV279" s="104" t="e">
        <f t="shared" ca="1" si="1392"/>
        <v>#NAME?</v>
      </c>
      <c r="AW279" s="104" t="e">
        <f t="shared" ca="1" si="1392"/>
        <v>#NAME?</v>
      </c>
      <c r="AX279" s="104" t="e">
        <f t="shared" ca="1" si="1392"/>
        <v>#NAME?</v>
      </c>
      <c r="AY279" s="104" t="e">
        <f t="shared" ca="1" si="1392"/>
        <v>#NAME?</v>
      </c>
      <c r="AZ279" s="104" t="e">
        <f t="shared" ca="1" si="1392"/>
        <v>#NAME?</v>
      </c>
      <c r="BA279" s="104" t="e">
        <f t="shared" ca="1" si="1392"/>
        <v>#NAME?</v>
      </c>
      <c r="BB279" s="104" t="e">
        <f t="shared" ca="1" si="1392"/>
        <v>#NAME?</v>
      </c>
      <c r="BC279" s="104" t="e">
        <f t="shared" ca="1" si="1392"/>
        <v>#NAME?</v>
      </c>
      <c r="BD279" s="104" t="e">
        <f t="shared" ca="1" si="1392"/>
        <v>#NAME?</v>
      </c>
      <c r="BE279" s="104" t="e">
        <f t="shared" ca="1" si="1392"/>
        <v>#NAME?</v>
      </c>
      <c r="BF279" s="104" t="e">
        <f t="shared" ca="1" si="1392"/>
        <v>#NAME?</v>
      </c>
      <c r="BG279" s="122" t="e">
        <f t="shared" ca="1" si="1392"/>
        <v>#NAME?</v>
      </c>
      <c r="BH279" s="104">
        <f t="shared" si="1402"/>
        <v>0</v>
      </c>
      <c r="BI279" s="104">
        <f t="shared" si="1393"/>
        <v>5.1266454728506003</v>
      </c>
      <c r="BJ279" s="104">
        <f t="shared" si="1393"/>
        <v>5.5524433198208376</v>
      </c>
      <c r="BK279" s="104">
        <f t="shared" si="1393"/>
        <v>15.080249585409742</v>
      </c>
      <c r="BL279" s="104">
        <f t="shared" si="1393"/>
        <v>4.9431288988672817</v>
      </c>
      <c r="BM279" s="104">
        <f t="shared" si="1393"/>
        <v>5.4178426126058827</v>
      </c>
      <c r="BN279" s="104">
        <f t="shared" si="1393"/>
        <v>6.5619046559737184E-3</v>
      </c>
      <c r="BO279" s="104">
        <f t="shared" si="1393"/>
        <v>0</v>
      </c>
      <c r="BP279" s="104">
        <f t="shared" si="1393"/>
        <v>0</v>
      </c>
      <c r="BQ279" s="104">
        <f t="shared" si="1393"/>
        <v>10.083234442439377</v>
      </c>
      <c r="BR279" s="104">
        <f t="shared" si="1393"/>
        <v>10.921041771250517</v>
      </c>
      <c r="BS279" s="104">
        <f t="shared" si="1393"/>
        <v>29.647474594000485</v>
      </c>
      <c r="BT279" s="104">
        <f t="shared" si="1393"/>
        <v>9.7227671826295694</v>
      </c>
      <c r="BU279" s="104">
        <f t="shared" si="1393"/>
        <v>10.656436478530383</v>
      </c>
      <c r="BV279" s="104">
        <f t="shared" si="1393"/>
        <v>1.2619275513106203E-2</v>
      </c>
      <c r="BW279" s="104">
        <f t="shared" si="1393"/>
        <v>0</v>
      </c>
      <c r="BX279" s="120">
        <f t="shared" si="1403"/>
        <v>0</v>
      </c>
      <c r="BY279" s="104">
        <f t="shared" si="1394"/>
        <v>14.643195828988253</v>
      </c>
      <c r="BZ279" s="104">
        <f t="shared" si="1394"/>
        <v>15.859398761249894</v>
      </c>
      <c r="CA279" s="104">
        <f t="shared" si="1394"/>
        <v>43.073594419312975</v>
      </c>
      <c r="CB279" s="104">
        <f t="shared" si="1394"/>
        <v>14.11901892911604</v>
      </c>
      <c r="CC279" s="104">
        <f t="shared" si="1394"/>
        <v>15.474939854366877</v>
      </c>
      <c r="CD279" s="104">
        <f t="shared" si="1394"/>
        <v>1.8742714977547485E-2</v>
      </c>
      <c r="CE279" s="104">
        <f t="shared" si="1394"/>
        <v>0</v>
      </c>
      <c r="CF279" s="104">
        <f t="shared" si="1394"/>
        <v>0</v>
      </c>
      <c r="CG279" s="104">
        <f t="shared" si="1394"/>
        <v>28.80066064879259</v>
      </c>
      <c r="CH279" s="104">
        <f t="shared" si="1394"/>
        <v>31.193682917976641</v>
      </c>
      <c r="CI279" s="104">
        <f t="shared" si="1394"/>
        <v>84.68184090629326</v>
      </c>
      <c r="CJ279" s="104">
        <f t="shared" si="1394"/>
        <v>27.771060942066864</v>
      </c>
      <c r="CK279" s="104">
        <f t="shared" si="1394"/>
        <v>30.437892969323688</v>
      </c>
      <c r="CL279" s="104">
        <f t="shared" si="1394"/>
        <v>3.6044334162943857E-2</v>
      </c>
      <c r="CM279" s="104">
        <f t="shared" si="1394"/>
        <v>0</v>
      </c>
      <c r="CN279" s="120">
        <f t="shared" si="1404"/>
        <v>0</v>
      </c>
      <c r="CO279" s="104">
        <f t="shared" si="1395"/>
        <v>1.1912753049599998</v>
      </c>
      <c r="CP279" s="104">
        <f t="shared" si="1395"/>
        <v>1.2902176762799999</v>
      </c>
      <c r="CQ279" s="104">
        <f t="shared" si="1395"/>
        <v>3.5041878785783998</v>
      </c>
      <c r="CR279" s="104">
        <f t="shared" si="1395"/>
        <v>1.1486316769199998</v>
      </c>
      <c r="CS279" s="104">
        <f t="shared" si="1395"/>
        <v>1.25894059668</v>
      </c>
      <c r="CT279" s="104">
        <f t="shared" si="1395"/>
        <v>1.5247855564736335E-3</v>
      </c>
      <c r="CU279" s="104">
        <f t="shared" si="1395"/>
        <v>0</v>
      </c>
      <c r="CV279" s="104">
        <f t="shared" si="1395"/>
        <v>0</v>
      </c>
      <c r="CW279" s="104">
        <f t="shared" si="1395"/>
        <v>2.3430346898399992</v>
      </c>
      <c r="CX279" s="104">
        <f t="shared" si="1395"/>
        <v>2.5377154389599998</v>
      </c>
      <c r="CY279" s="104">
        <f t="shared" si="1395"/>
        <v>6.889164566829999</v>
      </c>
      <c r="CZ279" s="104">
        <f t="shared" si="1395"/>
        <v>2.2592731449599994</v>
      </c>
      <c r="DA279" s="104">
        <f t="shared" si="1395"/>
        <v>2.4762292775999994</v>
      </c>
      <c r="DB279" s="104">
        <f t="shared" si="1395"/>
        <v>2.9323329192277735E-3</v>
      </c>
      <c r="DC279" s="104">
        <f t="shared" si="1395"/>
        <v>0</v>
      </c>
      <c r="DD279" s="120">
        <f t="shared" si="1405"/>
        <v>0</v>
      </c>
      <c r="DE279" s="104">
        <f t="shared" si="1396"/>
        <v>98.206214684497638</v>
      </c>
      <c r="DF279" s="104">
        <f t="shared" si="1396"/>
        <v>106.3628143544383</v>
      </c>
      <c r="DG279" s="104">
        <f t="shared" si="1396"/>
        <v>288.87783173683749</v>
      </c>
      <c r="DH279" s="104">
        <f t="shared" si="1396"/>
        <v>94.690764248493892</v>
      </c>
      <c r="DI279" s="104">
        <f t="shared" si="1396"/>
        <v>103.78439811336224</v>
      </c>
      <c r="DJ279" s="104">
        <f t="shared" si="1396"/>
        <v>0.12570009391061696</v>
      </c>
      <c r="DK279" s="104">
        <f t="shared" si="1396"/>
        <v>0</v>
      </c>
      <c r="DL279" s="104">
        <f t="shared" si="1396"/>
        <v>0</v>
      </c>
      <c r="DM279" s="104">
        <f t="shared" si="1396"/>
        <v>193.15482055709913</v>
      </c>
      <c r="DN279" s="104">
        <f t="shared" si="1396"/>
        <v>209.2038894527727</v>
      </c>
      <c r="DO279" s="104">
        <f t="shared" si="1396"/>
        <v>567.92814526584868</v>
      </c>
      <c r="DP279" s="104">
        <f t="shared" si="1396"/>
        <v>186.24969608709543</v>
      </c>
      <c r="DQ279" s="104">
        <f t="shared" si="1396"/>
        <v>204.13510045202312</v>
      </c>
      <c r="DR279" s="104">
        <f t="shared" si="1396"/>
        <v>0.24173531927766423</v>
      </c>
      <c r="DS279" s="104">
        <f t="shared" si="1396"/>
        <v>0</v>
      </c>
      <c r="DT279" s="120">
        <f t="shared" si="1406"/>
        <v>0</v>
      </c>
      <c r="DU279" s="104">
        <f t="shared" si="1397"/>
        <v>1.507943424</v>
      </c>
      <c r="DV279" s="104">
        <f t="shared" si="1397"/>
        <v>1.6331869320000001</v>
      </c>
      <c r="DW279" s="104">
        <f t="shared" si="1397"/>
        <v>4.4356808589600005</v>
      </c>
      <c r="DX279" s="104">
        <f t="shared" si="1397"/>
        <v>1.4539641479999998</v>
      </c>
      <c r="DY279" s="104">
        <f t="shared" si="1397"/>
        <v>1.5935956920000003</v>
      </c>
      <c r="DZ279" s="104">
        <f t="shared" si="1397"/>
        <v>1.9301082993337132E-3</v>
      </c>
      <c r="EA279" s="104">
        <f t="shared" si="1397"/>
        <v>0</v>
      </c>
      <c r="EB279" s="104">
        <f t="shared" si="1397"/>
        <v>0</v>
      </c>
      <c r="EC279" s="104">
        <f t="shared" si="1397"/>
        <v>2.9658666959999995</v>
      </c>
      <c r="ED279" s="104">
        <f t="shared" si="1397"/>
        <v>3.2122980240000003</v>
      </c>
      <c r="EE279" s="104">
        <f t="shared" si="1397"/>
        <v>8.7204614769999989</v>
      </c>
      <c r="EF279" s="104">
        <f t="shared" si="1397"/>
        <v>2.859839424</v>
      </c>
      <c r="EG279" s="104">
        <f t="shared" si="1397"/>
        <v>3.1344674399999999</v>
      </c>
      <c r="EH279" s="104">
        <f t="shared" si="1397"/>
        <v>3.7118138218073088E-3</v>
      </c>
      <c r="EI279" s="104">
        <f t="shared" si="1397"/>
        <v>0</v>
      </c>
      <c r="EJ279" s="120">
        <f t="shared" si="1407"/>
        <v>0</v>
      </c>
      <c r="EK279" s="104">
        <f t="shared" si="1398"/>
        <v>25.246889360324573</v>
      </c>
      <c r="EL279" s="104">
        <f t="shared" si="1398"/>
        <v>27.343790967672227</v>
      </c>
      <c r="EM279" s="104">
        <f t="shared" si="1398"/>
        <v>74.264817964332721</v>
      </c>
      <c r="EN279" s="104">
        <f t="shared" si="1398"/>
        <v>24.343136084682829</v>
      </c>
      <c r="EO279" s="104">
        <f t="shared" si="1398"/>
        <v>26.680930783391169</v>
      </c>
      <c r="EP279" s="104">
        <f t="shared" si="1398"/>
        <v>3.2315025823357733E-2</v>
      </c>
      <c r="EQ279" s="104">
        <f t="shared" si="1398"/>
        <v>0</v>
      </c>
      <c r="ER279" s="104">
        <f t="shared" si="1398"/>
        <v>0</v>
      </c>
      <c r="ES279" s="104">
        <f t="shared" si="1398"/>
        <v>49.6563114634355</v>
      </c>
      <c r="ET279" s="104">
        <f t="shared" si="1398"/>
        <v>53.78221192754593</v>
      </c>
      <c r="EU279" s="104">
        <f t="shared" si="1398"/>
        <v>146.00317397636769</v>
      </c>
      <c r="EV279" s="104">
        <f t="shared" si="1398"/>
        <v>47.881139555287696</v>
      </c>
      <c r="EW279" s="104">
        <f t="shared" si="1398"/>
        <v>52.479125809178768</v>
      </c>
      <c r="EX279" s="104">
        <f t="shared" si="1398"/>
        <v>6.2145403729213532E-2</v>
      </c>
      <c r="EY279" s="104">
        <f t="shared" si="1398"/>
        <v>0</v>
      </c>
      <c r="EZ279" s="120">
        <f t="shared" si="1408"/>
        <v>0</v>
      </c>
      <c r="FA279" s="104">
        <f t="shared" si="1399"/>
        <v>1.507943424</v>
      </c>
      <c r="FB279" s="104">
        <f t="shared" si="1399"/>
        <v>1.6331869320000001</v>
      </c>
      <c r="FC279" s="104">
        <f t="shared" si="1399"/>
        <v>4.4356808589600005</v>
      </c>
      <c r="FD279" s="104">
        <f t="shared" si="1399"/>
        <v>1.4539641479999998</v>
      </c>
      <c r="FE279" s="104">
        <f t="shared" si="1399"/>
        <v>1.5935956920000003</v>
      </c>
      <c r="FF279" s="104">
        <f t="shared" si="1399"/>
        <v>1.9301082993337132E-3</v>
      </c>
      <c r="FG279" s="104">
        <f t="shared" si="1399"/>
        <v>0</v>
      </c>
      <c r="FH279" s="104">
        <f t="shared" si="1399"/>
        <v>0</v>
      </c>
      <c r="FI279" s="104">
        <f t="shared" si="1399"/>
        <v>2.9658666959999995</v>
      </c>
      <c r="FJ279" s="104">
        <f t="shared" si="1399"/>
        <v>3.2122980240000003</v>
      </c>
      <c r="FK279" s="104">
        <f t="shared" si="1399"/>
        <v>8.7204614769999989</v>
      </c>
      <c r="FL279" s="104">
        <f t="shared" si="1399"/>
        <v>2.859839424</v>
      </c>
      <c r="FM279" s="104">
        <f t="shared" si="1399"/>
        <v>3.1344674399999999</v>
      </c>
      <c r="FN279" s="104">
        <f t="shared" si="1399"/>
        <v>3.7118138218073088E-3</v>
      </c>
      <c r="FO279" s="122">
        <f t="shared" si="1399"/>
        <v>0</v>
      </c>
    </row>
    <row r="280" spans="3:171" x14ac:dyDescent="0.2">
      <c r="H280" s="163" t="str">
        <f t="shared" si="1387"/>
        <v>Hungary</v>
      </c>
      <c r="I280" s="104" t="str">
        <f>J264</f>
        <v>Budapest, Hungary</v>
      </c>
      <c r="J280" s="104" t="str">
        <f>J279</f>
        <v>New York, NY</v>
      </c>
      <c r="K280" s="104" t="str">
        <f>K279</f>
        <v>Detroit, MI, US</v>
      </c>
      <c r="L280" s="159" t="str">
        <f>L279</f>
        <v>MI, US</v>
      </c>
      <c r="M280" s="104">
        <f>O264</f>
        <v>47.506405899999997</v>
      </c>
      <c r="N280" s="104">
        <f>P264</f>
        <v>19.049742999999999</v>
      </c>
      <c r="O280" s="104">
        <f>O279</f>
        <v>40.618058499999997</v>
      </c>
      <c r="P280" s="104">
        <f>P279</f>
        <v>-74.066672199999999</v>
      </c>
      <c r="Q280" s="104">
        <f>Q279</f>
        <v>42.331426999999998</v>
      </c>
      <c r="R280" s="104">
        <f>R279</f>
        <v>-83.0457538</v>
      </c>
      <c r="S280" s="104" t="e">
        <f t="shared" ca="1" si="1371"/>
        <v>#NAME?</v>
      </c>
      <c r="T280" s="122" t="e">
        <f t="shared" ca="1" si="1381"/>
        <v>#NAME?</v>
      </c>
      <c r="X280" s="165"/>
      <c r="Y280" s="159" t="str">
        <f>[1]Transport!W294</f>
        <v>Argentina</v>
      </c>
      <c r="Z280" s="203">
        <f t="shared" si="1400"/>
        <v>7.3684210526315796E-2</v>
      </c>
      <c r="AA280" s="105"/>
      <c r="AB280" s="159" t="str">
        <f>[1]Transport!X294</f>
        <v>China</v>
      </c>
      <c r="AC280" s="104">
        <f t="shared" si="1409"/>
        <v>6.7995196520723047</v>
      </c>
      <c r="AD280" s="104" t="str">
        <f>[1]Transport!AA294</f>
        <v>Buenos Aires, Argentina</v>
      </c>
      <c r="AE280" s="104" t="str">
        <f>[1]Transport!AB294</f>
        <v>Shanghai, China</v>
      </c>
      <c r="AF280" s="104">
        <f>[1]Transport!AC294</f>
        <v>-34.617719399999999</v>
      </c>
      <c r="AG280" s="104">
        <f>[1]Transport!AD294</f>
        <v>-58.362056099999997</v>
      </c>
      <c r="AH280" s="104">
        <f>[1]Transport!AE294</f>
        <v>31.230416000000002</v>
      </c>
      <c r="AI280" s="104">
        <f>[1]Transport!AF294</f>
        <v>121.47370100000001</v>
      </c>
      <c r="AJ280" s="104" t="e">
        <f t="shared" ca="1" si="1372"/>
        <v>#NAME?</v>
      </c>
      <c r="AK280" s="104">
        <f t="shared" si="1360"/>
        <v>160.94</v>
      </c>
      <c r="AL280" s="104">
        <f>SUMPRODUCT($F$4:$F$8,D$100:D$104)</f>
        <v>1562.8410848903104</v>
      </c>
      <c r="AM280" s="104">
        <f>SUMPRODUCT($F$11:$F$15,D$100:D$104)</f>
        <v>127.14259999999999</v>
      </c>
      <c r="AN280" s="104">
        <f>SUMPRODUCT($F$4:$F$8,E$100:E$104)</f>
        <v>10481.366833642593</v>
      </c>
      <c r="AO280" s="104">
        <f>SUMPRODUCT($F$11:$F$15,E$100:E$104)</f>
        <v>160.94</v>
      </c>
      <c r="AP280" s="104">
        <f>SUMPRODUCT($F$4:$F$8,F$100:F$104)</f>
        <v>2694.5535946384662</v>
      </c>
      <c r="AQ280" s="104">
        <f>SUMPRODUCT($F$11:$F$15,F$100:F$104)</f>
        <v>160.94</v>
      </c>
      <c r="AR280" s="120" t="e">
        <f t="shared" ca="1" si="1401"/>
        <v>#NAME?</v>
      </c>
      <c r="AS280" s="104" t="e">
        <f t="shared" ca="1" si="1392"/>
        <v>#NAME?</v>
      </c>
      <c r="AT280" s="104" t="e">
        <f t="shared" ca="1" si="1392"/>
        <v>#NAME?</v>
      </c>
      <c r="AU280" s="104" t="e">
        <f t="shared" ca="1" si="1392"/>
        <v>#NAME?</v>
      </c>
      <c r="AV280" s="104" t="e">
        <f t="shared" ca="1" si="1392"/>
        <v>#NAME?</v>
      </c>
      <c r="AW280" s="104" t="e">
        <f t="shared" ca="1" si="1392"/>
        <v>#NAME?</v>
      </c>
      <c r="AX280" s="104" t="e">
        <f t="shared" ca="1" si="1392"/>
        <v>#NAME?</v>
      </c>
      <c r="AY280" s="104" t="e">
        <f t="shared" ca="1" si="1392"/>
        <v>#NAME?</v>
      </c>
      <c r="AZ280" s="104" t="e">
        <f t="shared" ca="1" si="1392"/>
        <v>#NAME?</v>
      </c>
      <c r="BA280" s="104" t="e">
        <f t="shared" ca="1" si="1392"/>
        <v>#NAME?</v>
      </c>
      <c r="BB280" s="104" t="e">
        <f t="shared" ca="1" si="1392"/>
        <v>#NAME?</v>
      </c>
      <c r="BC280" s="104" t="e">
        <f t="shared" ca="1" si="1392"/>
        <v>#NAME?</v>
      </c>
      <c r="BD280" s="104" t="e">
        <f t="shared" ca="1" si="1392"/>
        <v>#NAME?</v>
      </c>
      <c r="BE280" s="104" t="e">
        <f t="shared" ca="1" si="1392"/>
        <v>#NAME?</v>
      </c>
      <c r="BF280" s="104" t="e">
        <f t="shared" ca="1" si="1392"/>
        <v>#NAME?</v>
      </c>
      <c r="BG280" s="122" t="e">
        <f t="shared" ca="1" si="1392"/>
        <v>#NAME?</v>
      </c>
      <c r="BH280" s="104">
        <f t="shared" si="1402"/>
        <v>0</v>
      </c>
      <c r="BI280" s="104">
        <f t="shared" si="1393"/>
        <v>10.253290945701201</v>
      </c>
      <c r="BJ280" s="104">
        <f t="shared" si="1393"/>
        <v>11.104886639641675</v>
      </c>
      <c r="BK280" s="104">
        <f t="shared" si="1393"/>
        <v>30.160499170819485</v>
      </c>
      <c r="BL280" s="104">
        <f t="shared" si="1393"/>
        <v>9.8862577977345634</v>
      </c>
      <c r="BM280" s="104">
        <f t="shared" si="1393"/>
        <v>10.835685225211765</v>
      </c>
      <c r="BN280" s="104">
        <f t="shared" si="1393"/>
        <v>1.3123809311947437E-2</v>
      </c>
      <c r="BO280" s="104">
        <f t="shared" si="1393"/>
        <v>0</v>
      </c>
      <c r="BP280" s="104">
        <f t="shared" si="1393"/>
        <v>0</v>
      </c>
      <c r="BQ280" s="104">
        <f t="shared" si="1393"/>
        <v>20.166468884878753</v>
      </c>
      <c r="BR280" s="104">
        <f t="shared" si="1393"/>
        <v>21.842083542501033</v>
      </c>
      <c r="BS280" s="104">
        <f t="shared" si="1393"/>
        <v>59.29494918800097</v>
      </c>
      <c r="BT280" s="104">
        <f t="shared" si="1393"/>
        <v>19.445534365259139</v>
      </c>
      <c r="BU280" s="104">
        <f t="shared" si="1393"/>
        <v>21.312872957060765</v>
      </c>
      <c r="BV280" s="104">
        <f t="shared" si="1393"/>
        <v>2.5238551026212405E-2</v>
      </c>
      <c r="BW280" s="104">
        <f t="shared" si="1393"/>
        <v>0</v>
      </c>
      <c r="BX280" s="120">
        <f t="shared" si="1403"/>
        <v>0</v>
      </c>
      <c r="BY280" s="104">
        <f t="shared" si="1394"/>
        <v>14.643195828988253</v>
      </c>
      <c r="BZ280" s="104">
        <f t="shared" si="1394"/>
        <v>15.859398761249894</v>
      </c>
      <c r="CA280" s="104">
        <f t="shared" si="1394"/>
        <v>43.073594419312975</v>
      </c>
      <c r="CB280" s="104">
        <f t="shared" si="1394"/>
        <v>14.11901892911604</v>
      </c>
      <c r="CC280" s="104">
        <f t="shared" si="1394"/>
        <v>15.474939854366877</v>
      </c>
      <c r="CD280" s="104">
        <f t="shared" si="1394"/>
        <v>1.8742714977547485E-2</v>
      </c>
      <c r="CE280" s="104">
        <f t="shared" si="1394"/>
        <v>0</v>
      </c>
      <c r="CF280" s="104">
        <f t="shared" si="1394"/>
        <v>0</v>
      </c>
      <c r="CG280" s="104">
        <f t="shared" si="1394"/>
        <v>28.80066064879259</v>
      </c>
      <c r="CH280" s="104">
        <f t="shared" si="1394"/>
        <v>31.193682917976641</v>
      </c>
      <c r="CI280" s="104">
        <f t="shared" si="1394"/>
        <v>84.68184090629326</v>
      </c>
      <c r="CJ280" s="104">
        <f t="shared" si="1394"/>
        <v>27.771060942066864</v>
      </c>
      <c r="CK280" s="104">
        <f t="shared" si="1394"/>
        <v>30.437892969323688</v>
      </c>
      <c r="CL280" s="104">
        <f t="shared" si="1394"/>
        <v>3.6044334162943857E-2</v>
      </c>
      <c r="CM280" s="104">
        <f t="shared" si="1394"/>
        <v>0</v>
      </c>
      <c r="CN280" s="120">
        <f t="shared" si="1404"/>
        <v>0</v>
      </c>
      <c r="CO280" s="104">
        <f t="shared" si="1395"/>
        <v>1.1912753049599998</v>
      </c>
      <c r="CP280" s="104">
        <f t="shared" si="1395"/>
        <v>1.2902176762799999</v>
      </c>
      <c r="CQ280" s="104">
        <f t="shared" si="1395"/>
        <v>3.5041878785783998</v>
      </c>
      <c r="CR280" s="104">
        <f t="shared" si="1395"/>
        <v>1.1486316769199998</v>
      </c>
      <c r="CS280" s="104">
        <f t="shared" si="1395"/>
        <v>1.25894059668</v>
      </c>
      <c r="CT280" s="104">
        <f t="shared" si="1395"/>
        <v>1.5247855564736335E-3</v>
      </c>
      <c r="CU280" s="104">
        <f t="shared" si="1395"/>
        <v>0</v>
      </c>
      <c r="CV280" s="104">
        <f t="shared" si="1395"/>
        <v>0</v>
      </c>
      <c r="CW280" s="104">
        <f t="shared" si="1395"/>
        <v>2.3430346898399992</v>
      </c>
      <c r="CX280" s="104">
        <f t="shared" si="1395"/>
        <v>2.5377154389599998</v>
      </c>
      <c r="CY280" s="104">
        <f t="shared" si="1395"/>
        <v>6.889164566829999</v>
      </c>
      <c r="CZ280" s="104">
        <f t="shared" si="1395"/>
        <v>2.2592731449599994</v>
      </c>
      <c r="DA280" s="104">
        <f t="shared" si="1395"/>
        <v>2.4762292775999994</v>
      </c>
      <c r="DB280" s="104">
        <f t="shared" si="1395"/>
        <v>2.9323329192277735E-3</v>
      </c>
      <c r="DC280" s="104">
        <f t="shared" si="1395"/>
        <v>0</v>
      </c>
      <c r="DD280" s="120">
        <f t="shared" si="1405"/>
        <v>0</v>
      </c>
      <c r="DE280" s="104">
        <f t="shared" si="1396"/>
        <v>98.206214684497638</v>
      </c>
      <c r="DF280" s="104">
        <f t="shared" si="1396"/>
        <v>106.3628143544383</v>
      </c>
      <c r="DG280" s="104">
        <f t="shared" si="1396"/>
        <v>288.87783173683749</v>
      </c>
      <c r="DH280" s="104">
        <f t="shared" si="1396"/>
        <v>94.690764248493892</v>
      </c>
      <c r="DI280" s="104">
        <f t="shared" si="1396"/>
        <v>103.78439811336224</v>
      </c>
      <c r="DJ280" s="104">
        <f t="shared" si="1396"/>
        <v>0.12570009391061696</v>
      </c>
      <c r="DK280" s="104">
        <f t="shared" si="1396"/>
        <v>0</v>
      </c>
      <c r="DL280" s="104">
        <f t="shared" si="1396"/>
        <v>0</v>
      </c>
      <c r="DM280" s="104">
        <f t="shared" si="1396"/>
        <v>193.15482055709913</v>
      </c>
      <c r="DN280" s="104">
        <f t="shared" si="1396"/>
        <v>209.2038894527727</v>
      </c>
      <c r="DO280" s="104">
        <f t="shared" si="1396"/>
        <v>567.92814526584868</v>
      </c>
      <c r="DP280" s="104">
        <f t="shared" si="1396"/>
        <v>186.24969608709543</v>
      </c>
      <c r="DQ280" s="104">
        <f t="shared" si="1396"/>
        <v>204.13510045202312</v>
      </c>
      <c r="DR280" s="104">
        <f t="shared" si="1396"/>
        <v>0.24173531927766423</v>
      </c>
      <c r="DS280" s="104">
        <f t="shared" si="1396"/>
        <v>0</v>
      </c>
      <c r="DT280" s="120">
        <f t="shared" si="1406"/>
        <v>0</v>
      </c>
      <c r="DU280" s="104">
        <f t="shared" si="1397"/>
        <v>1.507943424</v>
      </c>
      <c r="DV280" s="104">
        <f t="shared" si="1397"/>
        <v>1.6331869320000001</v>
      </c>
      <c r="DW280" s="104">
        <f t="shared" si="1397"/>
        <v>4.4356808589600005</v>
      </c>
      <c r="DX280" s="104">
        <f t="shared" si="1397"/>
        <v>1.4539641479999998</v>
      </c>
      <c r="DY280" s="104">
        <f t="shared" si="1397"/>
        <v>1.5935956920000003</v>
      </c>
      <c r="DZ280" s="104">
        <f t="shared" si="1397"/>
        <v>1.9301082993337132E-3</v>
      </c>
      <c r="EA280" s="104">
        <f t="shared" si="1397"/>
        <v>0</v>
      </c>
      <c r="EB280" s="104">
        <f t="shared" si="1397"/>
        <v>0</v>
      </c>
      <c r="EC280" s="104">
        <f t="shared" si="1397"/>
        <v>2.9658666959999995</v>
      </c>
      <c r="ED280" s="104">
        <f t="shared" si="1397"/>
        <v>3.2122980240000003</v>
      </c>
      <c r="EE280" s="104">
        <f t="shared" si="1397"/>
        <v>8.7204614769999989</v>
      </c>
      <c r="EF280" s="104">
        <f t="shared" si="1397"/>
        <v>2.859839424</v>
      </c>
      <c r="EG280" s="104">
        <f t="shared" si="1397"/>
        <v>3.1344674399999999</v>
      </c>
      <c r="EH280" s="104">
        <f t="shared" si="1397"/>
        <v>3.7118138218073088E-3</v>
      </c>
      <c r="EI280" s="104">
        <f t="shared" si="1397"/>
        <v>0</v>
      </c>
      <c r="EJ280" s="120">
        <f t="shared" si="1407"/>
        <v>0</v>
      </c>
      <c r="EK280" s="104">
        <f t="shared" si="1398"/>
        <v>25.246889360324573</v>
      </c>
      <c r="EL280" s="104">
        <f t="shared" si="1398"/>
        <v>27.343790967672227</v>
      </c>
      <c r="EM280" s="104">
        <f t="shared" si="1398"/>
        <v>74.264817964332721</v>
      </c>
      <c r="EN280" s="104">
        <f t="shared" si="1398"/>
        <v>24.343136084682829</v>
      </c>
      <c r="EO280" s="104">
        <f t="shared" si="1398"/>
        <v>26.680930783391169</v>
      </c>
      <c r="EP280" s="104">
        <f t="shared" si="1398"/>
        <v>3.2315025823357733E-2</v>
      </c>
      <c r="EQ280" s="104">
        <f t="shared" si="1398"/>
        <v>0</v>
      </c>
      <c r="ER280" s="104">
        <f t="shared" si="1398"/>
        <v>0</v>
      </c>
      <c r="ES280" s="104">
        <f t="shared" si="1398"/>
        <v>49.6563114634355</v>
      </c>
      <c r="ET280" s="104">
        <f t="shared" si="1398"/>
        <v>53.78221192754593</v>
      </c>
      <c r="EU280" s="104">
        <f t="shared" si="1398"/>
        <v>146.00317397636769</v>
      </c>
      <c r="EV280" s="104">
        <f t="shared" si="1398"/>
        <v>47.881139555287696</v>
      </c>
      <c r="EW280" s="104">
        <f t="shared" si="1398"/>
        <v>52.479125809178768</v>
      </c>
      <c r="EX280" s="104">
        <f t="shared" si="1398"/>
        <v>6.2145403729213532E-2</v>
      </c>
      <c r="EY280" s="104">
        <f t="shared" si="1398"/>
        <v>0</v>
      </c>
      <c r="EZ280" s="120">
        <f t="shared" si="1408"/>
        <v>0</v>
      </c>
      <c r="FA280" s="104">
        <f t="shared" si="1399"/>
        <v>1.507943424</v>
      </c>
      <c r="FB280" s="104">
        <f t="shared" si="1399"/>
        <v>1.6331869320000001</v>
      </c>
      <c r="FC280" s="104">
        <f t="shared" si="1399"/>
        <v>4.4356808589600005</v>
      </c>
      <c r="FD280" s="104">
        <f t="shared" si="1399"/>
        <v>1.4539641479999998</v>
      </c>
      <c r="FE280" s="104">
        <f t="shared" si="1399"/>
        <v>1.5935956920000003</v>
      </c>
      <c r="FF280" s="104">
        <f t="shared" si="1399"/>
        <v>1.9301082993337132E-3</v>
      </c>
      <c r="FG280" s="104">
        <f t="shared" si="1399"/>
        <v>0</v>
      </c>
      <c r="FH280" s="104">
        <f t="shared" si="1399"/>
        <v>0</v>
      </c>
      <c r="FI280" s="104">
        <f t="shared" si="1399"/>
        <v>2.9658666959999995</v>
      </c>
      <c r="FJ280" s="104">
        <f t="shared" si="1399"/>
        <v>3.2122980240000003</v>
      </c>
      <c r="FK280" s="104">
        <f t="shared" si="1399"/>
        <v>8.7204614769999989</v>
      </c>
      <c r="FL280" s="104">
        <f t="shared" si="1399"/>
        <v>2.859839424</v>
      </c>
      <c r="FM280" s="104">
        <f t="shared" si="1399"/>
        <v>3.1344674399999999</v>
      </c>
      <c r="FN280" s="104">
        <f t="shared" si="1399"/>
        <v>3.7118138218073088E-3</v>
      </c>
      <c r="FO280" s="122">
        <f t="shared" si="1399"/>
        <v>0</v>
      </c>
    </row>
    <row r="281" spans="3:171" x14ac:dyDescent="0.2">
      <c r="C281" s="156" t="s">
        <v>372</v>
      </c>
      <c r="D281" s="157" t="str">
        <f>D271</f>
        <v>BAU</v>
      </c>
      <c r="E281" s="157" t="str">
        <f t="shared" ref="E281:F281" si="1410">E271</f>
        <v>Reshoring</v>
      </c>
      <c r="F281" s="158" t="str">
        <f t="shared" si="1410"/>
        <v>Ally-shoring</v>
      </c>
      <c r="H281" s="163" t="str">
        <f t="shared" si="1387"/>
        <v>MI, US</v>
      </c>
      <c r="J281" s="104" t="str">
        <f>I265</f>
        <v>Detroit, MI, US</v>
      </c>
      <c r="K281" s="104" t="str">
        <f>J281</f>
        <v>Detroit, MI, US</v>
      </c>
      <c r="L281" s="159" t="str">
        <f t="shared" ref="L281:L286" si="1411">L280</f>
        <v>MI, US</v>
      </c>
      <c r="O281" s="104">
        <f>M265</f>
        <v>42.331426999999998</v>
      </c>
      <c r="P281" s="104">
        <f>N265</f>
        <v>-83.0457538</v>
      </c>
      <c r="Q281" s="104">
        <f>O281</f>
        <v>42.331426999999998</v>
      </c>
      <c r="R281" s="104">
        <f>P281</f>
        <v>-83.0457538</v>
      </c>
      <c r="S281" s="104" t="e">
        <f t="shared" ca="1" si="1371"/>
        <v>#NAME?</v>
      </c>
      <c r="T281" s="122">
        <f>IF(H281=L281,80.47,80.47*2)</f>
        <v>80.47</v>
      </c>
      <c r="X281" s="165"/>
      <c r="Y281" s="159" t="str">
        <f>[1]Transport!W295</f>
        <v>Chile</v>
      </c>
      <c r="Z281" s="203">
        <f t="shared" si="1400"/>
        <v>1</v>
      </c>
      <c r="AA281" s="230">
        <f>Z281</f>
        <v>1</v>
      </c>
      <c r="AB281" s="159" t="str">
        <f>[1]Transport!X295</f>
        <v>Chile</v>
      </c>
      <c r="AC281" s="104">
        <f t="shared" si="1409"/>
        <v>6.7995196520723047</v>
      </c>
      <c r="AD281" s="104" t="str">
        <f>[1]Transport!AA295</f>
        <v>Puerto San Antonio, Chile</v>
      </c>
      <c r="AE281" s="104" t="str">
        <f>[1]Transport!AB295</f>
        <v>Puerto San Antonio, Chile</v>
      </c>
      <c r="AF281" s="104">
        <f>[1]Transport!AC295</f>
        <v>-33.593956200000001</v>
      </c>
      <c r="AG281" s="104">
        <f>[1]Transport!AD295</f>
        <v>-71.613475100000002</v>
      </c>
      <c r="AH281" s="104">
        <f>[1]Transport!AE295</f>
        <v>-33.593956200000001</v>
      </c>
      <c r="AI281" s="104">
        <f>[1]Transport!AF295</f>
        <v>-71.613475100000002</v>
      </c>
      <c r="AJ281" s="104" t="e">
        <f t="shared" ca="1" si="1372"/>
        <v>#NAME?</v>
      </c>
      <c r="AK281" s="104">
        <f t="shared" si="1360"/>
        <v>80.47</v>
      </c>
      <c r="AL281" s="104">
        <f>SUMPRODUCT($O$4:$O$8,D$100:D$104)</f>
        <v>17514.124002599256</v>
      </c>
      <c r="AM281" s="104">
        <f>SUMPRODUCT($O$11:$O$15,D$100:D$104)</f>
        <v>160.93999999999997</v>
      </c>
      <c r="AN281" s="104">
        <f>SUMPRODUCT($O$4:$O$8,E$100:E$104)</f>
        <v>8925.2044052700876</v>
      </c>
      <c r="AO281" s="104">
        <f>SUMPRODUCT($O$11:$O$15,E$100:E$104)</f>
        <v>160.94</v>
      </c>
      <c r="AP281" s="104">
        <f>SUMPRODUCT($O$4:$O$8,F$100:F$104)</f>
        <v>16597.71535678715</v>
      </c>
      <c r="AQ281" s="104">
        <f>SUMPRODUCT($O$11:$O$15,F$100:F$104)</f>
        <v>160.94</v>
      </c>
      <c r="AR281" s="120" t="e">
        <f t="shared" ca="1" si="1401"/>
        <v>#NAME?</v>
      </c>
      <c r="AS281" s="104" t="e">
        <f t="shared" ca="1" si="1392"/>
        <v>#NAME?</v>
      </c>
      <c r="AT281" s="104" t="e">
        <f t="shared" ca="1" si="1392"/>
        <v>#NAME?</v>
      </c>
      <c r="AU281" s="104" t="e">
        <f t="shared" ca="1" si="1392"/>
        <v>#NAME?</v>
      </c>
      <c r="AV281" s="104" t="e">
        <f t="shared" ca="1" si="1392"/>
        <v>#NAME?</v>
      </c>
      <c r="AW281" s="104" t="e">
        <f t="shared" ca="1" si="1392"/>
        <v>#NAME?</v>
      </c>
      <c r="AX281" s="104" t="e">
        <f t="shared" ca="1" si="1392"/>
        <v>#NAME?</v>
      </c>
      <c r="AY281" s="104" t="e">
        <f t="shared" ca="1" si="1392"/>
        <v>#NAME?</v>
      </c>
      <c r="AZ281" s="104" t="e">
        <f t="shared" ca="1" si="1392"/>
        <v>#NAME?</v>
      </c>
      <c r="BA281" s="104" t="e">
        <f t="shared" ca="1" si="1392"/>
        <v>#NAME?</v>
      </c>
      <c r="BB281" s="104" t="e">
        <f t="shared" ca="1" si="1392"/>
        <v>#NAME?</v>
      </c>
      <c r="BC281" s="104" t="e">
        <f t="shared" ca="1" si="1392"/>
        <v>#NAME?</v>
      </c>
      <c r="BD281" s="104" t="e">
        <f t="shared" ca="1" si="1392"/>
        <v>#NAME?</v>
      </c>
      <c r="BE281" s="104" t="e">
        <f t="shared" ca="1" si="1392"/>
        <v>#NAME?</v>
      </c>
      <c r="BF281" s="104" t="e">
        <f t="shared" ca="1" si="1392"/>
        <v>#NAME?</v>
      </c>
      <c r="BG281" s="122" t="e">
        <f t="shared" ca="1" si="1392"/>
        <v>#NAME?</v>
      </c>
      <c r="BH281" s="104">
        <f t="shared" si="1402"/>
        <v>0</v>
      </c>
      <c r="BI281" s="104">
        <f t="shared" si="1393"/>
        <v>5.1266454728506003</v>
      </c>
      <c r="BJ281" s="104">
        <f t="shared" si="1393"/>
        <v>5.5524433198208376</v>
      </c>
      <c r="BK281" s="104">
        <f t="shared" si="1393"/>
        <v>15.080249585409742</v>
      </c>
      <c r="BL281" s="104">
        <f t="shared" si="1393"/>
        <v>4.9431288988672817</v>
      </c>
      <c r="BM281" s="104">
        <f t="shared" si="1393"/>
        <v>5.4178426126058827</v>
      </c>
      <c r="BN281" s="104">
        <f t="shared" si="1393"/>
        <v>6.5619046559737184E-3</v>
      </c>
      <c r="BO281" s="104">
        <f t="shared" si="1393"/>
        <v>0</v>
      </c>
      <c r="BP281" s="104">
        <f t="shared" si="1393"/>
        <v>0</v>
      </c>
      <c r="BQ281" s="104">
        <f t="shared" si="1393"/>
        <v>10.083234442439377</v>
      </c>
      <c r="BR281" s="104">
        <f t="shared" si="1393"/>
        <v>10.921041771250517</v>
      </c>
      <c r="BS281" s="104">
        <f t="shared" si="1393"/>
        <v>29.647474594000485</v>
      </c>
      <c r="BT281" s="104">
        <f t="shared" si="1393"/>
        <v>9.7227671826295694</v>
      </c>
      <c r="BU281" s="104">
        <f t="shared" si="1393"/>
        <v>10.656436478530383</v>
      </c>
      <c r="BV281" s="104">
        <f t="shared" si="1393"/>
        <v>1.2619275513106203E-2</v>
      </c>
      <c r="BW281" s="104">
        <f t="shared" si="1393"/>
        <v>0</v>
      </c>
      <c r="BX281" s="120">
        <f t="shared" si="1403"/>
        <v>0</v>
      </c>
      <c r="BY281" s="104">
        <f t="shared" si="1394"/>
        <v>164.10033625475398</v>
      </c>
      <c r="BZ281" s="104">
        <f t="shared" si="1394"/>
        <v>177.72982755357674</v>
      </c>
      <c r="CA281" s="104">
        <f t="shared" si="1394"/>
        <v>482.70824282205433</v>
      </c>
      <c r="CB281" s="104">
        <f t="shared" si="1394"/>
        <v>158.22609906428218</v>
      </c>
      <c r="CC281" s="104">
        <f t="shared" si="1394"/>
        <v>173.42135304893733</v>
      </c>
      <c r="CD281" s="104">
        <f t="shared" si="1394"/>
        <v>0.21004197895474475</v>
      </c>
      <c r="CE281" s="104">
        <f t="shared" si="1394"/>
        <v>0</v>
      </c>
      <c r="CF281" s="104">
        <f t="shared" si="1394"/>
        <v>0</v>
      </c>
      <c r="CG281" s="104">
        <f t="shared" si="1394"/>
        <v>322.75728276950002</v>
      </c>
      <c r="CH281" s="104">
        <f t="shared" si="1394"/>
        <v>349.5749094422801</v>
      </c>
      <c r="CI281" s="104">
        <f t="shared" si="1394"/>
        <v>948.99492772503947</v>
      </c>
      <c r="CJ281" s="104">
        <f t="shared" si="1394"/>
        <v>311.2189778765877</v>
      </c>
      <c r="CK281" s="104">
        <f t="shared" si="1394"/>
        <v>341.10507907462306</v>
      </c>
      <c r="CL281" s="104">
        <f t="shared" si="1394"/>
        <v>0.40393418385544339</v>
      </c>
      <c r="CM281" s="104">
        <f t="shared" si="1394"/>
        <v>0</v>
      </c>
      <c r="CN281" s="120">
        <f t="shared" si="1404"/>
        <v>0</v>
      </c>
      <c r="CO281" s="104">
        <f t="shared" si="1395"/>
        <v>1.5079434239999998</v>
      </c>
      <c r="CP281" s="104">
        <f t="shared" si="1395"/>
        <v>1.6331869319999996</v>
      </c>
      <c r="CQ281" s="104">
        <f t="shared" si="1395"/>
        <v>4.4356808589599996</v>
      </c>
      <c r="CR281" s="104">
        <f t="shared" si="1395"/>
        <v>1.4539641479999996</v>
      </c>
      <c r="CS281" s="104">
        <f t="shared" si="1395"/>
        <v>1.5935956919999998</v>
      </c>
      <c r="CT281" s="104">
        <f t="shared" si="1395"/>
        <v>1.930108299333713E-3</v>
      </c>
      <c r="CU281" s="104">
        <f t="shared" si="1395"/>
        <v>0</v>
      </c>
      <c r="CV281" s="104">
        <f t="shared" si="1395"/>
        <v>0</v>
      </c>
      <c r="CW281" s="104">
        <f t="shared" si="1395"/>
        <v>2.9658666959999986</v>
      </c>
      <c r="CX281" s="104">
        <f t="shared" si="1395"/>
        <v>3.2122980239999999</v>
      </c>
      <c r="CY281" s="104">
        <f t="shared" si="1395"/>
        <v>8.7204614769999971</v>
      </c>
      <c r="CZ281" s="104">
        <f t="shared" si="1395"/>
        <v>2.8598394239999991</v>
      </c>
      <c r="DA281" s="104">
        <f t="shared" si="1395"/>
        <v>3.1344674399999994</v>
      </c>
      <c r="DB281" s="104">
        <f t="shared" si="1395"/>
        <v>3.711813821807308E-3</v>
      </c>
      <c r="DC281" s="104">
        <f t="shared" si="1395"/>
        <v>0</v>
      </c>
      <c r="DD281" s="120">
        <f t="shared" si="1405"/>
        <v>0</v>
      </c>
      <c r="DE281" s="104">
        <f t="shared" si="1396"/>
        <v>83.625595195618615</v>
      </c>
      <c r="DF281" s="104">
        <f t="shared" si="1396"/>
        <v>90.571189263799795</v>
      </c>
      <c r="DG281" s="104">
        <f t="shared" si="1396"/>
        <v>245.98830833081891</v>
      </c>
      <c r="DH281" s="104">
        <f t="shared" si="1396"/>
        <v>80.632081638091009</v>
      </c>
      <c r="DI281" s="104">
        <f t="shared" si="1396"/>
        <v>88.375588980103359</v>
      </c>
      <c r="DJ281" s="104">
        <f t="shared" si="1396"/>
        <v>0.10703747418827897</v>
      </c>
      <c r="DK281" s="104">
        <f t="shared" si="1396"/>
        <v>0</v>
      </c>
      <c r="DL281" s="104">
        <f t="shared" si="1396"/>
        <v>0</v>
      </c>
      <c r="DM281" s="104">
        <f t="shared" si="1396"/>
        <v>164.47723686207925</v>
      </c>
      <c r="DN281" s="104">
        <f t="shared" si="1396"/>
        <v>178.14350984742885</v>
      </c>
      <c r="DO281" s="104">
        <f t="shared" si="1396"/>
        <v>483.60818435757727</v>
      </c>
      <c r="DP281" s="104">
        <f t="shared" si="1396"/>
        <v>158.59731219988734</v>
      </c>
      <c r="DQ281" s="104">
        <f t="shared" si="1396"/>
        <v>173.82728099704022</v>
      </c>
      <c r="DR281" s="104">
        <f t="shared" si="1396"/>
        <v>0.20584501723584561</v>
      </c>
      <c r="DS281" s="104">
        <f t="shared" si="1396"/>
        <v>0</v>
      </c>
      <c r="DT281" s="120">
        <f t="shared" si="1406"/>
        <v>0</v>
      </c>
      <c r="DU281" s="104">
        <f t="shared" si="1397"/>
        <v>1.507943424</v>
      </c>
      <c r="DV281" s="104">
        <f t="shared" si="1397"/>
        <v>1.6331869320000001</v>
      </c>
      <c r="DW281" s="104">
        <f t="shared" si="1397"/>
        <v>4.4356808589600005</v>
      </c>
      <c r="DX281" s="104">
        <f t="shared" si="1397"/>
        <v>1.4539641479999998</v>
      </c>
      <c r="DY281" s="104">
        <f t="shared" si="1397"/>
        <v>1.5935956920000003</v>
      </c>
      <c r="DZ281" s="104">
        <f t="shared" si="1397"/>
        <v>1.9301082993337132E-3</v>
      </c>
      <c r="EA281" s="104">
        <f t="shared" si="1397"/>
        <v>0</v>
      </c>
      <c r="EB281" s="104">
        <f t="shared" si="1397"/>
        <v>0</v>
      </c>
      <c r="EC281" s="104">
        <f t="shared" si="1397"/>
        <v>2.9658666959999995</v>
      </c>
      <c r="ED281" s="104">
        <f t="shared" si="1397"/>
        <v>3.2122980240000003</v>
      </c>
      <c r="EE281" s="104">
        <f t="shared" si="1397"/>
        <v>8.7204614769999989</v>
      </c>
      <c r="EF281" s="104">
        <f t="shared" si="1397"/>
        <v>2.859839424</v>
      </c>
      <c r="EG281" s="104">
        <f t="shared" si="1397"/>
        <v>3.1344674399999999</v>
      </c>
      <c r="EH281" s="104">
        <f t="shared" si="1397"/>
        <v>3.7118138218073088E-3</v>
      </c>
      <c r="EI281" s="104">
        <f t="shared" si="1397"/>
        <v>0</v>
      </c>
      <c r="EJ281" s="120">
        <f t="shared" si="1407"/>
        <v>0</v>
      </c>
      <c r="EK281" s="104">
        <f t="shared" si="1398"/>
        <v>155.51395380695288</v>
      </c>
      <c r="EL281" s="104">
        <f t="shared" si="1398"/>
        <v>168.43029589760462</v>
      </c>
      <c r="EM281" s="104">
        <f t="shared" si="1398"/>
        <v>457.45102715650063</v>
      </c>
      <c r="EN281" s="104">
        <f t="shared" si="1398"/>
        <v>149.94708007628645</v>
      </c>
      <c r="EO281" s="104">
        <f t="shared" si="1398"/>
        <v>164.34725791983502</v>
      </c>
      <c r="EP281" s="104">
        <f t="shared" si="1398"/>
        <v>0.19905174698715986</v>
      </c>
      <c r="EQ281" s="104">
        <f t="shared" si="1398"/>
        <v>0</v>
      </c>
      <c r="ER281" s="104">
        <f t="shared" si="1398"/>
        <v>0</v>
      </c>
      <c r="ES281" s="104">
        <f t="shared" si="1398"/>
        <v>305.86933768101625</v>
      </c>
      <c r="ET281" s="104">
        <f t="shared" si="1398"/>
        <v>331.28375943532882</v>
      </c>
      <c r="EU281" s="104">
        <f t="shared" si="1398"/>
        <v>899.33973763560107</v>
      </c>
      <c r="EV281" s="104">
        <f t="shared" si="1398"/>
        <v>294.93476280396493</v>
      </c>
      <c r="EW281" s="104">
        <f t="shared" si="1398"/>
        <v>323.25710428878654</v>
      </c>
      <c r="EX281" s="104">
        <f t="shared" si="1398"/>
        <v>0.38279874034886274</v>
      </c>
      <c r="EY281" s="104">
        <f t="shared" si="1398"/>
        <v>0</v>
      </c>
      <c r="EZ281" s="120">
        <f t="shared" si="1408"/>
        <v>0</v>
      </c>
      <c r="FA281" s="104">
        <f t="shared" si="1399"/>
        <v>1.507943424</v>
      </c>
      <c r="FB281" s="104">
        <f t="shared" si="1399"/>
        <v>1.6331869320000001</v>
      </c>
      <c r="FC281" s="104">
        <f t="shared" si="1399"/>
        <v>4.4356808589600005</v>
      </c>
      <c r="FD281" s="104">
        <f t="shared" si="1399"/>
        <v>1.4539641479999998</v>
      </c>
      <c r="FE281" s="104">
        <f t="shared" si="1399"/>
        <v>1.5935956920000003</v>
      </c>
      <c r="FF281" s="104">
        <f t="shared" si="1399"/>
        <v>1.9301082993337132E-3</v>
      </c>
      <c r="FG281" s="104">
        <f t="shared" si="1399"/>
        <v>0</v>
      </c>
      <c r="FH281" s="104">
        <f t="shared" si="1399"/>
        <v>0</v>
      </c>
      <c r="FI281" s="104">
        <f t="shared" si="1399"/>
        <v>2.9658666959999995</v>
      </c>
      <c r="FJ281" s="104">
        <f t="shared" si="1399"/>
        <v>3.2122980240000003</v>
      </c>
      <c r="FK281" s="104">
        <f t="shared" si="1399"/>
        <v>8.7204614769999989</v>
      </c>
      <c r="FL281" s="104">
        <f t="shared" si="1399"/>
        <v>2.859839424</v>
      </c>
      <c r="FM281" s="104">
        <f t="shared" si="1399"/>
        <v>3.1344674399999999</v>
      </c>
      <c r="FN281" s="104">
        <f t="shared" si="1399"/>
        <v>3.7118138218073088E-3</v>
      </c>
      <c r="FO281" s="122">
        <f t="shared" si="1399"/>
        <v>0</v>
      </c>
    </row>
    <row r="282" spans="3:171" x14ac:dyDescent="0.2">
      <c r="C282" s="163" t="str">
        <f>[1]LCIA_BAU!G101</f>
        <v>CL</v>
      </c>
      <c r="D282" s="203">
        <f>[1]LCIA_BAU!I101</f>
        <v>0.3</v>
      </c>
      <c r="E282" s="203">
        <f>[1]LCIA_reshoring!I105</f>
        <v>0</v>
      </c>
      <c r="F282" s="213">
        <f>'[1]LCIA_ally-shoring'!I105</f>
        <v>0.74999999999999989</v>
      </c>
      <c r="H282" s="163" t="str">
        <f t="shared" si="1387"/>
        <v>Korea</v>
      </c>
      <c r="I282" s="104" t="str">
        <f>J266</f>
        <v>Busan, Korea</v>
      </c>
      <c r="J282" s="104" t="str">
        <f>J280</f>
        <v>New York, NY</v>
      </c>
      <c r="K282" s="104" t="str">
        <f>K280</f>
        <v>Detroit, MI, US</v>
      </c>
      <c r="L282" s="159" t="str">
        <f t="shared" si="1411"/>
        <v>MI, US</v>
      </c>
      <c r="M282" s="104">
        <f>O266</f>
        <v>35.1035355</v>
      </c>
      <c r="N282" s="104">
        <f>P266</f>
        <v>129.04236879999999</v>
      </c>
      <c r="O282" s="104">
        <f>O279</f>
        <v>40.618058499999997</v>
      </c>
      <c r="P282" s="104">
        <f t="shared" ref="P282:R282" si="1412">P279</f>
        <v>-74.066672199999999</v>
      </c>
      <c r="Q282" s="104">
        <f t="shared" si="1412"/>
        <v>42.331426999999998</v>
      </c>
      <c r="R282" s="104">
        <f t="shared" si="1412"/>
        <v>-83.0457538</v>
      </c>
      <c r="S282" s="104" t="e">
        <f t="shared" ca="1" si="1371"/>
        <v>#NAME?</v>
      </c>
      <c r="T282" s="122" t="e">
        <f t="shared" ca="1" si="1381"/>
        <v>#NAME?</v>
      </c>
      <c r="X282" s="168"/>
      <c r="Y282" s="181" t="str">
        <f>[1]Transport!W296</f>
        <v>Argentina</v>
      </c>
      <c r="Z282" s="215">
        <f t="shared" si="1400"/>
        <v>1</v>
      </c>
      <c r="AA282" s="231">
        <f>Z282</f>
        <v>1</v>
      </c>
      <c r="AB282" s="181" t="str">
        <f>[1]Transport!X296</f>
        <v>Argentina</v>
      </c>
      <c r="AC282" s="128">
        <f t="shared" si="1409"/>
        <v>6.7995196520723047</v>
      </c>
      <c r="AD282" s="128" t="str">
        <f>[1]Transport!AA296</f>
        <v>Buenos Aires, Argentina</v>
      </c>
      <c r="AE282" s="128" t="str">
        <f>[1]Transport!AB296</f>
        <v>Buenos Aires, Argentina</v>
      </c>
      <c r="AF282" s="128">
        <f>[1]Transport!AC296</f>
        <v>-34.617719399999999</v>
      </c>
      <c r="AG282" s="128">
        <f>[1]Transport!AD296</f>
        <v>-58.362056099999997</v>
      </c>
      <c r="AH282" s="128">
        <f>[1]Transport!AE296</f>
        <v>-34.617719399999999</v>
      </c>
      <c r="AI282" s="128">
        <f>[1]Transport!AF296</f>
        <v>-58.362056099999997</v>
      </c>
      <c r="AJ282" s="128" t="e">
        <f t="shared" ca="1" si="1372"/>
        <v>#NAME?</v>
      </c>
      <c r="AK282" s="128">
        <f t="shared" si="1360"/>
        <v>80.47</v>
      </c>
      <c r="AL282" s="128">
        <f>SUMPRODUCT($P$4:$P$8,D$100:D$104)</f>
        <v>18405.708784591014</v>
      </c>
      <c r="AM282" s="128">
        <f>SUMPRODUCT($P$11:$P$15,D$100:D$104)</f>
        <v>160.93999999999997</v>
      </c>
      <c r="AN282" s="128">
        <f>SUMPRODUCT($P$4:$P$8,E$100:E$104)</f>
        <v>9828.2844430263704</v>
      </c>
      <c r="AO282" s="128">
        <f>SUMPRODUCT($P$11:$P$15,E$100:E$104)</f>
        <v>160.94</v>
      </c>
      <c r="AP282" s="128">
        <f>SUMPRODUCT($P$4:$P$8,F$100:F$104)</f>
        <v>17496.96427533514</v>
      </c>
      <c r="AQ282" s="128">
        <f>SUMPRODUCT($P$11:$P$15,F$100:F$104)</f>
        <v>160.94</v>
      </c>
      <c r="AR282" s="120" t="e">
        <f t="shared" ca="1" si="1401"/>
        <v>#NAME?</v>
      </c>
      <c r="AS282" s="104" t="e">
        <f t="shared" ca="1" si="1392"/>
        <v>#NAME?</v>
      </c>
      <c r="AT282" s="104" t="e">
        <f t="shared" ca="1" si="1392"/>
        <v>#NAME?</v>
      </c>
      <c r="AU282" s="104" t="e">
        <f t="shared" ca="1" si="1392"/>
        <v>#NAME?</v>
      </c>
      <c r="AV282" s="104" t="e">
        <f t="shared" ca="1" si="1392"/>
        <v>#NAME?</v>
      </c>
      <c r="AW282" s="104" t="e">
        <f t="shared" ca="1" si="1392"/>
        <v>#NAME?</v>
      </c>
      <c r="AX282" s="104" t="e">
        <f t="shared" ca="1" si="1392"/>
        <v>#NAME?</v>
      </c>
      <c r="AY282" s="104" t="e">
        <f t="shared" ca="1" si="1392"/>
        <v>#NAME?</v>
      </c>
      <c r="AZ282" s="104" t="e">
        <f t="shared" ca="1" si="1392"/>
        <v>#NAME?</v>
      </c>
      <c r="BA282" s="104" t="e">
        <f t="shared" ca="1" si="1392"/>
        <v>#NAME?</v>
      </c>
      <c r="BB282" s="104" t="e">
        <f t="shared" ca="1" si="1392"/>
        <v>#NAME?</v>
      </c>
      <c r="BC282" s="104" t="e">
        <f t="shared" ca="1" si="1392"/>
        <v>#NAME?</v>
      </c>
      <c r="BD282" s="104" t="e">
        <f t="shared" ca="1" si="1392"/>
        <v>#NAME?</v>
      </c>
      <c r="BE282" s="104" t="e">
        <f t="shared" ca="1" si="1392"/>
        <v>#NAME?</v>
      </c>
      <c r="BF282" s="104" t="e">
        <f t="shared" ca="1" si="1392"/>
        <v>#NAME?</v>
      </c>
      <c r="BG282" s="122" t="e">
        <f t="shared" ca="1" si="1392"/>
        <v>#NAME?</v>
      </c>
      <c r="BH282" s="104">
        <f t="shared" si="1402"/>
        <v>0</v>
      </c>
      <c r="BI282" s="104">
        <f t="shared" si="1393"/>
        <v>5.1266454728506003</v>
      </c>
      <c r="BJ282" s="104">
        <f t="shared" si="1393"/>
        <v>5.5524433198208376</v>
      </c>
      <c r="BK282" s="104">
        <f t="shared" si="1393"/>
        <v>15.080249585409742</v>
      </c>
      <c r="BL282" s="104">
        <f t="shared" si="1393"/>
        <v>4.9431288988672817</v>
      </c>
      <c r="BM282" s="104">
        <f t="shared" si="1393"/>
        <v>5.4178426126058827</v>
      </c>
      <c r="BN282" s="104">
        <f t="shared" si="1393"/>
        <v>6.5619046559737184E-3</v>
      </c>
      <c r="BO282" s="104">
        <f t="shared" si="1393"/>
        <v>0</v>
      </c>
      <c r="BP282" s="104">
        <f t="shared" si="1393"/>
        <v>0</v>
      </c>
      <c r="BQ282" s="104">
        <f t="shared" si="1393"/>
        <v>10.083234442439377</v>
      </c>
      <c r="BR282" s="104">
        <f t="shared" si="1393"/>
        <v>10.921041771250517</v>
      </c>
      <c r="BS282" s="104">
        <f t="shared" si="1393"/>
        <v>29.647474594000485</v>
      </c>
      <c r="BT282" s="104">
        <f t="shared" si="1393"/>
        <v>9.7227671826295694</v>
      </c>
      <c r="BU282" s="104">
        <f t="shared" si="1393"/>
        <v>10.656436478530383</v>
      </c>
      <c r="BV282" s="104">
        <f t="shared" si="1393"/>
        <v>1.2619275513106203E-2</v>
      </c>
      <c r="BW282" s="104">
        <f t="shared" si="1393"/>
        <v>0</v>
      </c>
      <c r="BX282" s="232">
        <f t="shared" si="1403"/>
        <v>0</v>
      </c>
      <c r="BY282" s="128">
        <f t="shared" si="1394"/>
        <v>172.45412902810395</v>
      </c>
      <c r="BZ282" s="128">
        <f t="shared" si="1394"/>
        <v>186.7774516042727</v>
      </c>
      <c r="CA282" s="128">
        <f t="shared" si="1394"/>
        <v>507.28128589165084</v>
      </c>
      <c r="CB282" s="128">
        <f t="shared" si="1394"/>
        <v>166.28085430175213</v>
      </c>
      <c r="CC282" s="128">
        <f t="shared" si="1394"/>
        <v>182.24964724326333</v>
      </c>
      <c r="CD282" s="128">
        <f t="shared" si="1394"/>
        <v>0.22073450528307786</v>
      </c>
      <c r="CE282" s="128">
        <f t="shared" si="1394"/>
        <v>0</v>
      </c>
      <c r="CF282" s="128">
        <f t="shared" si="1394"/>
        <v>0</v>
      </c>
      <c r="CG282" s="128">
        <f t="shared" si="1394"/>
        <v>339.18776376595696</v>
      </c>
      <c r="CH282" s="128">
        <f t="shared" si="1394"/>
        <v>367.37058505692278</v>
      </c>
      <c r="CI282" s="128">
        <f t="shared" si="1394"/>
        <v>997.30504792411091</v>
      </c>
      <c r="CJ282" s="128">
        <f t="shared" si="1394"/>
        <v>327.0620828186685</v>
      </c>
      <c r="CK282" s="128">
        <f t="shared" si="1394"/>
        <v>358.46958428869453</v>
      </c>
      <c r="CL282" s="128">
        <f t="shared" si="1394"/>
        <v>0.42449710616879038</v>
      </c>
      <c r="CM282" s="128">
        <f t="shared" si="1394"/>
        <v>0</v>
      </c>
      <c r="CN282" s="232">
        <f t="shared" si="1404"/>
        <v>0</v>
      </c>
      <c r="CO282" s="128">
        <f t="shared" si="1395"/>
        <v>1.5079434239999998</v>
      </c>
      <c r="CP282" s="128">
        <f t="shared" si="1395"/>
        <v>1.6331869319999996</v>
      </c>
      <c r="CQ282" s="128">
        <f t="shared" si="1395"/>
        <v>4.4356808589599996</v>
      </c>
      <c r="CR282" s="128">
        <f t="shared" si="1395"/>
        <v>1.4539641479999996</v>
      </c>
      <c r="CS282" s="128">
        <f t="shared" si="1395"/>
        <v>1.5935956919999998</v>
      </c>
      <c r="CT282" s="128">
        <f t="shared" si="1395"/>
        <v>1.930108299333713E-3</v>
      </c>
      <c r="CU282" s="128">
        <f t="shared" si="1395"/>
        <v>0</v>
      </c>
      <c r="CV282" s="128">
        <f t="shared" si="1395"/>
        <v>0</v>
      </c>
      <c r="CW282" s="128">
        <f t="shared" si="1395"/>
        <v>2.9658666959999986</v>
      </c>
      <c r="CX282" s="128">
        <f t="shared" si="1395"/>
        <v>3.2122980239999999</v>
      </c>
      <c r="CY282" s="128">
        <f t="shared" si="1395"/>
        <v>8.7204614769999971</v>
      </c>
      <c r="CZ282" s="128">
        <f t="shared" si="1395"/>
        <v>2.8598394239999991</v>
      </c>
      <c r="DA282" s="128">
        <f t="shared" si="1395"/>
        <v>3.1344674399999994</v>
      </c>
      <c r="DB282" s="128">
        <f t="shared" si="1395"/>
        <v>3.711813821807308E-3</v>
      </c>
      <c r="DC282" s="128">
        <f t="shared" si="1395"/>
        <v>0</v>
      </c>
      <c r="DD282" s="232">
        <f t="shared" si="1405"/>
        <v>0</v>
      </c>
      <c r="DE282" s="128">
        <f t="shared" si="1396"/>
        <v>92.087093917379889</v>
      </c>
      <c r="DF282" s="128">
        <f t="shared" si="1396"/>
        <v>99.735464870943005</v>
      </c>
      <c r="DG282" s="128">
        <f t="shared" si="1396"/>
        <v>270.878173110143</v>
      </c>
      <c r="DH282" s="128">
        <f t="shared" si="1396"/>
        <v>88.790687315188819</v>
      </c>
      <c r="DI282" s="128">
        <f t="shared" si="1396"/>
        <v>97.31770689795853</v>
      </c>
      <c r="DJ282" s="128">
        <f t="shared" si="1396"/>
        <v>0.11786785989621984</v>
      </c>
      <c r="DK282" s="128">
        <f t="shared" si="1396"/>
        <v>0</v>
      </c>
      <c r="DL282" s="128">
        <f t="shared" si="1396"/>
        <v>0</v>
      </c>
      <c r="DM282" s="128">
        <f t="shared" si="1396"/>
        <v>181.11955702986714</v>
      </c>
      <c r="DN282" s="128">
        <f t="shared" si="1396"/>
        <v>196.16862616902915</v>
      </c>
      <c r="DO282" s="128">
        <f t="shared" si="1396"/>
        <v>532.54116981738446</v>
      </c>
      <c r="DP282" s="128">
        <f t="shared" si="1396"/>
        <v>174.64468323880141</v>
      </c>
      <c r="DQ282" s="128">
        <f t="shared" si="1396"/>
        <v>191.41566781238157</v>
      </c>
      <c r="DR282" s="128">
        <f t="shared" si="1396"/>
        <v>0.22667305853286335</v>
      </c>
      <c r="DS282" s="128">
        <f t="shared" si="1396"/>
        <v>0</v>
      </c>
      <c r="DT282" s="232">
        <f t="shared" si="1406"/>
        <v>0</v>
      </c>
      <c r="DU282" s="128">
        <f t="shared" si="1397"/>
        <v>1.507943424</v>
      </c>
      <c r="DV282" s="128">
        <f t="shared" si="1397"/>
        <v>1.6331869320000001</v>
      </c>
      <c r="DW282" s="128">
        <f t="shared" si="1397"/>
        <v>4.4356808589600005</v>
      </c>
      <c r="DX282" s="128">
        <f t="shared" si="1397"/>
        <v>1.4539641479999998</v>
      </c>
      <c r="DY282" s="128">
        <f t="shared" si="1397"/>
        <v>1.5935956920000003</v>
      </c>
      <c r="DZ282" s="128">
        <f t="shared" si="1397"/>
        <v>1.9301082993337132E-3</v>
      </c>
      <c r="EA282" s="128">
        <f t="shared" si="1397"/>
        <v>0</v>
      </c>
      <c r="EB282" s="128">
        <f t="shared" si="1397"/>
        <v>0</v>
      </c>
      <c r="EC282" s="128">
        <f t="shared" si="1397"/>
        <v>2.9658666959999995</v>
      </c>
      <c r="ED282" s="128">
        <f t="shared" si="1397"/>
        <v>3.2122980240000003</v>
      </c>
      <c r="EE282" s="128">
        <f t="shared" si="1397"/>
        <v>8.7204614769999989</v>
      </c>
      <c r="EF282" s="128">
        <f t="shared" si="1397"/>
        <v>2.859839424</v>
      </c>
      <c r="EG282" s="128">
        <f t="shared" si="1397"/>
        <v>3.1344674399999999</v>
      </c>
      <c r="EH282" s="128">
        <f t="shared" si="1397"/>
        <v>3.7118138218073088E-3</v>
      </c>
      <c r="EI282" s="128">
        <f t="shared" si="1397"/>
        <v>0</v>
      </c>
      <c r="EJ282" s="232">
        <f t="shared" si="1407"/>
        <v>0</v>
      </c>
      <c r="EK282" s="128">
        <f t="shared" si="1398"/>
        <v>163.93955647418014</v>
      </c>
      <c r="EL282" s="128">
        <f t="shared" si="1398"/>
        <v>177.55569407324595</v>
      </c>
      <c r="EM282" s="128">
        <f t="shared" si="1398"/>
        <v>482.23530213751098</v>
      </c>
      <c r="EN282" s="128">
        <f t="shared" si="1398"/>
        <v>158.0710746562327</v>
      </c>
      <c r="EO282" s="128">
        <f t="shared" si="1398"/>
        <v>173.25144086151352</v>
      </c>
      <c r="EP282" s="128">
        <f t="shared" si="1398"/>
        <v>0.20983618715651697</v>
      </c>
      <c r="EQ282" s="128">
        <f t="shared" si="1398"/>
        <v>0</v>
      </c>
      <c r="ER282" s="128">
        <f t="shared" si="1398"/>
        <v>0</v>
      </c>
      <c r="ES282" s="128">
        <f t="shared" si="1398"/>
        <v>322.44105645158601</v>
      </c>
      <c r="ET282" s="128">
        <f t="shared" si="1398"/>
        <v>349.23240814997934</v>
      </c>
      <c r="EU282" s="128">
        <f t="shared" si="1398"/>
        <v>948.06513562511054</v>
      </c>
      <c r="EV282" s="128">
        <f t="shared" si="1398"/>
        <v>310.9140563869953</v>
      </c>
      <c r="EW282" s="128">
        <f t="shared" si="1398"/>
        <v>340.77087622642716</v>
      </c>
      <c r="EX282" s="128">
        <f t="shared" si="1398"/>
        <v>0.40353842324380307</v>
      </c>
      <c r="EY282" s="128">
        <f t="shared" si="1398"/>
        <v>0</v>
      </c>
      <c r="EZ282" s="232">
        <f t="shared" si="1408"/>
        <v>0</v>
      </c>
      <c r="FA282" s="128">
        <f t="shared" si="1399"/>
        <v>1.507943424</v>
      </c>
      <c r="FB282" s="128">
        <f t="shared" si="1399"/>
        <v>1.6331869320000001</v>
      </c>
      <c r="FC282" s="128">
        <f t="shared" si="1399"/>
        <v>4.4356808589600005</v>
      </c>
      <c r="FD282" s="128">
        <f t="shared" si="1399"/>
        <v>1.4539641479999998</v>
      </c>
      <c r="FE282" s="128">
        <f t="shared" si="1399"/>
        <v>1.5935956920000003</v>
      </c>
      <c r="FF282" s="128">
        <f t="shared" si="1399"/>
        <v>1.9301082993337132E-3</v>
      </c>
      <c r="FG282" s="128">
        <f t="shared" si="1399"/>
        <v>0</v>
      </c>
      <c r="FH282" s="128">
        <f t="shared" si="1399"/>
        <v>0</v>
      </c>
      <c r="FI282" s="128">
        <f t="shared" si="1399"/>
        <v>2.9658666959999995</v>
      </c>
      <c r="FJ282" s="128">
        <f t="shared" si="1399"/>
        <v>3.2122980240000003</v>
      </c>
      <c r="FK282" s="128">
        <f t="shared" si="1399"/>
        <v>8.7204614769999989</v>
      </c>
      <c r="FL282" s="128">
        <f t="shared" si="1399"/>
        <v>2.859839424</v>
      </c>
      <c r="FM282" s="128">
        <f t="shared" si="1399"/>
        <v>3.1344674399999999</v>
      </c>
      <c r="FN282" s="128">
        <f t="shared" si="1399"/>
        <v>3.7118138218073088E-3</v>
      </c>
      <c r="FO282" s="129">
        <f t="shared" si="1399"/>
        <v>0</v>
      </c>
    </row>
    <row r="283" spans="3:171" x14ac:dyDescent="0.2">
      <c r="C283" s="163" t="str">
        <f>[1]LCIA_BAU!G102</f>
        <v>CN</v>
      </c>
      <c r="D283" s="203">
        <f>[1]LCIA_BAU!I102</f>
        <v>0.6</v>
      </c>
      <c r="E283" s="203">
        <f>[1]LCIA_reshoring!I106</f>
        <v>0</v>
      </c>
      <c r="F283" s="213">
        <f>'[1]LCIA_ally-shoring'!I106</f>
        <v>0</v>
      </c>
      <c r="H283" s="163" t="str">
        <f t="shared" si="1387"/>
        <v>Poland</v>
      </c>
      <c r="I283" s="104" t="str">
        <f>J267</f>
        <v>Gdansk, Poland</v>
      </c>
      <c r="J283" s="104" t="str">
        <f>J282</f>
        <v>New York, NY</v>
      </c>
      <c r="K283" s="104" t="str">
        <f>K282</f>
        <v>Detroit, MI, US</v>
      </c>
      <c r="L283" s="159" t="str">
        <f>L282</f>
        <v>MI, US</v>
      </c>
      <c r="M283" s="104">
        <f>O267</f>
        <v>54.400246299999999</v>
      </c>
      <c r="N283" s="104">
        <f>P267</f>
        <v>18.677374199999999</v>
      </c>
      <c r="O283" s="104">
        <f>O280</f>
        <v>40.618058499999997</v>
      </c>
      <c r="P283" s="104">
        <f>P280</f>
        <v>-74.066672199999999</v>
      </c>
      <c r="Q283" s="104">
        <f>Q280</f>
        <v>42.331426999999998</v>
      </c>
      <c r="R283" s="104">
        <f>R280</f>
        <v>-83.0457538</v>
      </c>
      <c r="S283" s="104" t="e">
        <f t="shared" ca="1" si="1371"/>
        <v>#NAME?</v>
      </c>
      <c r="T283" s="122" t="e">
        <f t="shared" ca="1" si="1381"/>
        <v>#NAME?</v>
      </c>
      <c r="X283" s="194" t="str">
        <f>G31</f>
        <v>LiCl</v>
      </c>
      <c r="Y283" s="157" t="str">
        <f>Y263</f>
        <v>Australia</v>
      </c>
      <c r="Z283" s="226">
        <f t="shared" si="1400"/>
        <v>0.63157894736842102</v>
      </c>
      <c r="AA283" s="227">
        <f>SUM(Z283:Z286)</f>
        <v>0.99999999999999989</v>
      </c>
      <c r="AB283" s="157" t="str">
        <f t="shared" ref="AB283:AB302" si="1413">AB263</f>
        <v>US</v>
      </c>
      <c r="AC283" s="209">
        <f>0.92732*AC263</f>
        <v>3.8854708000000007</v>
      </c>
      <c r="AD283" s="209" t="str">
        <f>AD263</f>
        <v>The Port of Melbourne, Australia</v>
      </c>
      <c r="AE283" s="209" t="str">
        <f>AE263</f>
        <v>Los Angeles, CA</v>
      </c>
      <c r="AF283" s="209">
        <f t="shared" ref="AF283:AI298" si="1414">AF263</f>
        <v>-37.821584199999997</v>
      </c>
      <c r="AG283" s="209">
        <f t="shared" si="1414"/>
        <v>144.9443459</v>
      </c>
      <c r="AH283" s="209">
        <f t="shared" si="1414"/>
        <v>33.736540099999999</v>
      </c>
      <c r="AI283" s="209">
        <f t="shared" si="1414"/>
        <v>-118.264982</v>
      </c>
      <c r="AJ283" s="209" t="e">
        <f t="shared" ca="1" si="1372"/>
        <v>#NAME?</v>
      </c>
      <c r="AK283" s="209">
        <f t="shared" si="1360"/>
        <v>160.94</v>
      </c>
      <c r="AL283" s="209">
        <f>SUMPRODUCT($E$4:$E$8,D$100:D$104)</f>
        <v>9687.5065831303727</v>
      </c>
      <c r="AM283" s="209">
        <f>SUMPRODUCT($E$11:$E$15,D$100:D$104)</f>
        <v>160.93999999999997</v>
      </c>
      <c r="AN283" s="209">
        <f>SUMPRODUCT($E$4:$E$8,E$100:E$104)</f>
        <v>0</v>
      </c>
      <c r="AO283" s="209">
        <f>SUMPRODUCT($E$11:$E$15,E$100:E$104)</f>
        <v>80.47</v>
      </c>
      <c r="AP283" s="209">
        <f>SUMPRODUCT($E$4:$E$8,F$100:F$104)</f>
        <v>9112.6422637939359</v>
      </c>
      <c r="AQ283" s="209">
        <f>SUMPRODUCT($E$11:$E$15,F$100:F$104)</f>
        <v>160.94</v>
      </c>
      <c r="AR283" s="204" t="e">
        <f ca="1">$AJ283*H$31/1000*$AC283</f>
        <v>#NAME?</v>
      </c>
      <c r="AS283" s="209" t="e">
        <f t="shared" ref="AS283:BG292" ca="1" si="1415">$AJ283*I$31/1000*$AC283</f>
        <v>#NAME?</v>
      </c>
      <c r="AT283" s="209" t="e">
        <f t="shared" ca="1" si="1415"/>
        <v>#NAME?</v>
      </c>
      <c r="AU283" s="209" t="e">
        <f t="shared" ca="1" si="1415"/>
        <v>#NAME?</v>
      </c>
      <c r="AV283" s="209" t="e">
        <f t="shared" ca="1" si="1415"/>
        <v>#NAME?</v>
      </c>
      <c r="AW283" s="209" t="e">
        <f t="shared" ca="1" si="1415"/>
        <v>#NAME?</v>
      </c>
      <c r="AX283" s="209" t="e">
        <f t="shared" ca="1" si="1415"/>
        <v>#NAME?</v>
      </c>
      <c r="AY283" s="209" t="e">
        <f t="shared" ca="1" si="1415"/>
        <v>#NAME?</v>
      </c>
      <c r="AZ283" s="209" t="e">
        <f t="shared" ca="1" si="1415"/>
        <v>#NAME?</v>
      </c>
      <c r="BA283" s="209" t="e">
        <f t="shared" ca="1" si="1415"/>
        <v>#NAME?</v>
      </c>
      <c r="BB283" s="209" t="e">
        <f t="shared" ca="1" si="1415"/>
        <v>#NAME?</v>
      </c>
      <c r="BC283" s="209" t="e">
        <f t="shared" ca="1" si="1415"/>
        <v>#NAME?</v>
      </c>
      <c r="BD283" s="209" t="e">
        <f t="shared" ca="1" si="1415"/>
        <v>#NAME?</v>
      </c>
      <c r="BE283" s="209" t="e">
        <f t="shared" ca="1" si="1415"/>
        <v>#NAME?</v>
      </c>
      <c r="BF283" s="209" t="e">
        <f t="shared" ca="1" si="1415"/>
        <v>#NAME?</v>
      </c>
      <c r="BG283" s="228" t="e">
        <f t="shared" ca="1" si="1415"/>
        <v>#NAME?</v>
      </c>
      <c r="BH283" s="209">
        <f>$AK283*H$31/1000*$AC283</f>
        <v>0</v>
      </c>
      <c r="BI283" s="209">
        <f t="shared" ref="BI283:BW292" si="1416">$AK283*I$31/1000*$AC283</f>
        <v>0</v>
      </c>
      <c r="BJ283" s="209">
        <f t="shared" si="1416"/>
        <v>0</v>
      </c>
      <c r="BK283" s="209">
        <f t="shared" si="1416"/>
        <v>0</v>
      </c>
      <c r="BL283" s="209">
        <f t="shared" si="1416"/>
        <v>0</v>
      </c>
      <c r="BM283" s="209">
        <f t="shared" si="1416"/>
        <v>0</v>
      </c>
      <c r="BN283" s="209">
        <f t="shared" si="1416"/>
        <v>0</v>
      </c>
      <c r="BO283" s="209">
        <f t="shared" si="1416"/>
        <v>1.103487295277396</v>
      </c>
      <c r="BP283" s="209">
        <f t="shared" si="1416"/>
        <v>0</v>
      </c>
      <c r="BQ283" s="209">
        <f t="shared" si="1416"/>
        <v>0</v>
      </c>
      <c r="BR283" s="209">
        <f t="shared" si="1416"/>
        <v>0</v>
      </c>
      <c r="BS283" s="209">
        <f t="shared" si="1416"/>
        <v>0</v>
      </c>
      <c r="BT283" s="209">
        <f t="shared" si="1416"/>
        <v>0</v>
      </c>
      <c r="BU283" s="209">
        <f t="shared" si="1416"/>
        <v>0</v>
      </c>
      <c r="BV283" s="209">
        <f t="shared" si="1416"/>
        <v>0</v>
      </c>
      <c r="BW283" s="209">
        <f t="shared" si="1416"/>
        <v>1.885135408248011</v>
      </c>
      <c r="BX283" s="204">
        <f>$AL283*H$31/1000</f>
        <v>0</v>
      </c>
      <c r="BY283" s="209">
        <f t="shared" ref="BY283:CM292" si="1417">$AL283*I$31/1000</f>
        <v>0</v>
      </c>
      <c r="BZ283" s="209">
        <f t="shared" si="1417"/>
        <v>0</v>
      </c>
      <c r="CA283" s="209">
        <f t="shared" si="1417"/>
        <v>0</v>
      </c>
      <c r="CB283" s="209">
        <f t="shared" si="1417"/>
        <v>0</v>
      </c>
      <c r="CC283" s="209">
        <f t="shared" si="1417"/>
        <v>0</v>
      </c>
      <c r="CD283" s="209">
        <f t="shared" si="1417"/>
        <v>0</v>
      </c>
      <c r="CE283" s="209">
        <f t="shared" si="1417"/>
        <v>17.095102201321119</v>
      </c>
      <c r="CF283" s="209">
        <f t="shared" si="1417"/>
        <v>0</v>
      </c>
      <c r="CG283" s="209">
        <f t="shared" si="1417"/>
        <v>0</v>
      </c>
      <c r="CH283" s="209">
        <f t="shared" si="1417"/>
        <v>0</v>
      </c>
      <c r="CI283" s="209">
        <f t="shared" si="1417"/>
        <v>0</v>
      </c>
      <c r="CJ283" s="209">
        <f t="shared" si="1417"/>
        <v>0</v>
      </c>
      <c r="CK283" s="209">
        <f t="shared" si="1417"/>
        <v>0</v>
      </c>
      <c r="CL283" s="209">
        <f t="shared" si="1417"/>
        <v>0</v>
      </c>
      <c r="CM283" s="209">
        <f t="shared" si="1417"/>
        <v>29.204307657414216</v>
      </c>
      <c r="CN283" s="204">
        <f>$AM283*H$31/1000</f>
        <v>0</v>
      </c>
      <c r="CO283" s="209">
        <f t="shared" ref="CO283:DC292" si="1418">$AM283*I$31/1000</f>
        <v>0</v>
      </c>
      <c r="CP283" s="209">
        <f t="shared" si="1418"/>
        <v>0</v>
      </c>
      <c r="CQ283" s="209">
        <f t="shared" si="1418"/>
        <v>0</v>
      </c>
      <c r="CR283" s="209">
        <f t="shared" si="1418"/>
        <v>0</v>
      </c>
      <c r="CS283" s="209">
        <f t="shared" si="1418"/>
        <v>0</v>
      </c>
      <c r="CT283" s="209">
        <f t="shared" si="1418"/>
        <v>0</v>
      </c>
      <c r="CU283" s="209">
        <f t="shared" si="1418"/>
        <v>0.28400349715082035</v>
      </c>
      <c r="CV283" s="209">
        <f t="shared" si="1418"/>
        <v>0</v>
      </c>
      <c r="CW283" s="209">
        <f t="shared" si="1418"/>
        <v>0</v>
      </c>
      <c r="CX283" s="209">
        <f t="shared" si="1418"/>
        <v>0</v>
      </c>
      <c r="CY283" s="209">
        <f t="shared" si="1418"/>
        <v>0</v>
      </c>
      <c r="CZ283" s="209">
        <f t="shared" si="1418"/>
        <v>0</v>
      </c>
      <c r="DA283" s="209">
        <f t="shared" si="1418"/>
        <v>0</v>
      </c>
      <c r="DB283" s="209">
        <f t="shared" si="1418"/>
        <v>0</v>
      </c>
      <c r="DC283" s="209">
        <f t="shared" si="1418"/>
        <v>0.48517554378429772</v>
      </c>
      <c r="DD283" s="204">
        <f>$AN283*H$31/1000</f>
        <v>0</v>
      </c>
      <c r="DE283" s="209">
        <f t="shared" ref="DE283:DS292" si="1419">$AN283*I$31/1000</f>
        <v>0</v>
      </c>
      <c r="DF283" s="209">
        <f t="shared" si="1419"/>
        <v>0</v>
      </c>
      <c r="DG283" s="209">
        <f t="shared" si="1419"/>
        <v>0</v>
      </c>
      <c r="DH283" s="209">
        <f t="shared" si="1419"/>
        <v>0</v>
      </c>
      <c r="DI283" s="209">
        <f t="shared" si="1419"/>
        <v>0</v>
      </c>
      <c r="DJ283" s="209">
        <f t="shared" si="1419"/>
        <v>0</v>
      </c>
      <c r="DK283" s="209">
        <f t="shared" si="1419"/>
        <v>0</v>
      </c>
      <c r="DL283" s="209">
        <f t="shared" si="1419"/>
        <v>0</v>
      </c>
      <c r="DM283" s="209">
        <f t="shared" si="1419"/>
        <v>0</v>
      </c>
      <c r="DN283" s="209">
        <f t="shared" si="1419"/>
        <v>0</v>
      </c>
      <c r="DO283" s="209">
        <f t="shared" si="1419"/>
        <v>0</v>
      </c>
      <c r="DP283" s="209">
        <f t="shared" si="1419"/>
        <v>0</v>
      </c>
      <c r="DQ283" s="209">
        <f t="shared" si="1419"/>
        <v>0</v>
      </c>
      <c r="DR283" s="209">
        <f t="shared" si="1419"/>
        <v>0</v>
      </c>
      <c r="DS283" s="209">
        <f t="shared" si="1419"/>
        <v>0</v>
      </c>
      <c r="DT283" s="204">
        <f>$AO283*H$31/1000</f>
        <v>0</v>
      </c>
      <c r="DU283" s="209">
        <f t="shared" ref="DU283:EI292" si="1420">$AO283*I$31/1000</f>
        <v>0</v>
      </c>
      <c r="DV283" s="209">
        <f t="shared" si="1420"/>
        <v>0</v>
      </c>
      <c r="DW283" s="209">
        <f t="shared" si="1420"/>
        <v>0</v>
      </c>
      <c r="DX283" s="209">
        <f t="shared" si="1420"/>
        <v>0</v>
      </c>
      <c r="DY283" s="209">
        <f t="shared" si="1420"/>
        <v>0</v>
      </c>
      <c r="DZ283" s="209">
        <f t="shared" si="1420"/>
        <v>0</v>
      </c>
      <c r="EA283" s="209">
        <f t="shared" si="1420"/>
        <v>0.1420017485754102</v>
      </c>
      <c r="EB283" s="209">
        <f t="shared" si="1420"/>
        <v>0</v>
      </c>
      <c r="EC283" s="209">
        <f t="shared" si="1420"/>
        <v>0</v>
      </c>
      <c r="ED283" s="209">
        <f t="shared" si="1420"/>
        <v>0</v>
      </c>
      <c r="EE283" s="209">
        <f t="shared" si="1420"/>
        <v>0</v>
      </c>
      <c r="EF283" s="209">
        <f t="shared" si="1420"/>
        <v>0</v>
      </c>
      <c r="EG283" s="209">
        <f t="shared" si="1420"/>
        <v>0</v>
      </c>
      <c r="EH283" s="209">
        <f t="shared" si="1420"/>
        <v>0</v>
      </c>
      <c r="EI283" s="209">
        <f t="shared" si="1420"/>
        <v>0.24258777189214892</v>
      </c>
      <c r="EJ283" s="204">
        <f>$AP283*H$31/1000</f>
        <v>0</v>
      </c>
      <c r="EK283" s="209">
        <f t="shared" ref="EK283:EY292" si="1421">$AP283*I$31/1000</f>
        <v>0</v>
      </c>
      <c r="EL283" s="209">
        <f t="shared" si="1421"/>
        <v>0</v>
      </c>
      <c r="EM283" s="209">
        <f t="shared" si="1421"/>
        <v>0</v>
      </c>
      <c r="EN283" s="209">
        <f t="shared" si="1421"/>
        <v>0</v>
      </c>
      <c r="EO283" s="209">
        <f t="shared" si="1421"/>
        <v>0</v>
      </c>
      <c r="EP283" s="209">
        <f t="shared" si="1421"/>
        <v>0</v>
      </c>
      <c r="EQ283" s="209">
        <f t="shared" si="1421"/>
        <v>16.080665286453627</v>
      </c>
      <c r="ER283" s="209">
        <f t="shared" si="1421"/>
        <v>0</v>
      </c>
      <c r="ES283" s="209">
        <f t="shared" si="1421"/>
        <v>0</v>
      </c>
      <c r="ET283" s="209">
        <f t="shared" si="1421"/>
        <v>0</v>
      </c>
      <c r="EU283" s="209">
        <f t="shared" si="1421"/>
        <v>0</v>
      </c>
      <c r="EV283" s="209">
        <f t="shared" si="1421"/>
        <v>0</v>
      </c>
      <c r="EW283" s="209">
        <f t="shared" si="1421"/>
        <v>0</v>
      </c>
      <c r="EX283" s="209">
        <f t="shared" si="1421"/>
        <v>0</v>
      </c>
      <c r="EY283" s="209">
        <f t="shared" si="1421"/>
        <v>27.471300892556219</v>
      </c>
      <c r="EZ283" s="204">
        <f>$AQ283*H$31/1000</f>
        <v>0</v>
      </c>
      <c r="FA283" s="209">
        <f t="shared" ref="FA283:FO292" si="1422">$AQ283*I$31/1000</f>
        <v>0</v>
      </c>
      <c r="FB283" s="209">
        <f t="shared" si="1422"/>
        <v>0</v>
      </c>
      <c r="FC283" s="209">
        <f t="shared" si="1422"/>
        <v>0</v>
      </c>
      <c r="FD283" s="209">
        <f t="shared" si="1422"/>
        <v>0</v>
      </c>
      <c r="FE283" s="209">
        <f t="shared" si="1422"/>
        <v>0</v>
      </c>
      <c r="FF283" s="209">
        <f t="shared" si="1422"/>
        <v>0</v>
      </c>
      <c r="FG283" s="209">
        <f t="shared" si="1422"/>
        <v>0.28400349715082041</v>
      </c>
      <c r="FH283" s="209">
        <f t="shared" si="1422"/>
        <v>0</v>
      </c>
      <c r="FI283" s="209">
        <f t="shared" si="1422"/>
        <v>0</v>
      </c>
      <c r="FJ283" s="209">
        <f t="shared" si="1422"/>
        <v>0</v>
      </c>
      <c r="FK283" s="209">
        <f t="shared" si="1422"/>
        <v>0</v>
      </c>
      <c r="FL283" s="209">
        <f t="shared" si="1422"/>
        <v>0</v>
      </c>
      <c r="FM283" s="209">
        <f t="shared" si="1422"/>
        <v>0</v>
      </c>
      <c r="FN283" s="209">
        <f t="shared" si="1422"/>
        <v>0</v>
      </c>
      <c r="FO283" s="228">
        <f t="shared" si="1422"/>
        <v>0.48517554378429784</v>
      </c>
    </row>
    <row r="284" spans="3:171" x14ac:dyDescent="0.2">
      <c r="C284" s="163" t="str">
        <f>[1]LCIA_BAU!G103</f>
        <v>AR</v>
      </c>
      <c r="D284" s="203">
        <f>[1]LCIA_BAU!I103</f>
        <v>0.1</v>
      </c>
      <c r="E284" s="203">
        <f>[1]LCIA_reshoring!I107</f>
        <v>0</v>
      </c>
      <c r="F284" s="213">
        <f>'[1]LCIA_ally-shoring'!I107</f>
        <v>0.25</v>
      </c>
      <c r="H284" s="163" t="str">
        <f t="shared" si="1387"/>
        <v>TN, US</v>
      </c>
      <c r="J284" s="104" t="str">
        <f>I268</f>
        <v>Nashville,Tennessee,US</v>
      </c>
      <c r="K284" s="104" t="str">
        <f>K281</f>
        <v>Detroit, MI, US</v>
      </c>
      <c r="L284" s="159" t="str">
        <f t="shared" si="1411"/>
        <v>MI, US</v>
      </c>
      <c r="O284" s="104">
        <f>M268</f>
        <v>36.162663799999997</v>
      </c>
      <c r="P284" s="104">
        <f>N268</f>
        <v>-86.781601600000002</v>
      </c>
      <c r="Q284" s="104">
        <f>Q282</f>
        <v>42.331426999999998</v>
      </c>
      <c r="R284" s="104">
        <f>R282</f>
        <v>-83.0457538</v>
      </c>
      <c r="S284" s="104" t="e">
        <f t="shared" ca="1" si="1371"/>
        <v>#NAME?</v>
      </c>
      <c r="T284" s="122">
        <f>IF(H284=L284,80.47,80.47*2)</f>
        <v>160.94</v>
      </c>
      <c r="X284" s="165"/>
      <c r="Y284" s="159" t="str">
        <f t="shared" ref="Y284:Y302" si="1423">Y264</f>
        <v>Chile</v>
      </c>
      <c r="Z284" s="203">
        <f t="shared" si="1400"/>
        <v>0.2</v>
      </c>
      <c r="AA284" s="105"/>
      <c r="AB284" s="159" t="str">
        <f t="shared" si="1413"/>
        <v>US</v>
      </c>
      <c r="AC284" s="104">
        <f>AC283</f>
        <v>3.8854708000000007</v>
      </c>
      <c r="AD284" s="104" t="str">
        <f t="shared" ref="AD284:AI299" si="1424">AD264</f>
        <v>Puerto San Antonio, Chile</v>
      </c>
      <c r="AE284" s="104" t="str">
        <f t="shared" si="1424"/>
        <v>Los Angeles, CA</v>
      </c>
      <c r="AF284" s="104">
        <f t="shared" si="1414"/>
        <v>-33.593956200000001</v>
      </c>
      <c r="AG284" s="104">
        <f t="shared" si="1414"/>
        <v>-71.613475100000002</v>
      </c>
      <c r="AH284" s="104">
        <f t="shared" si="1414"/>
        <v>33.736540099999999</v>
      </c>
      <c r="AI284" s="104">
        <f t="shared" si="1414"/>
        <v>-118.264982</v>
      </c>
      <c r="AJ284" s="104" t="e">
        <f t="shared" ca="1" si="1372"/>
        <v>#NAME?</v>
      </c>
      <c r="AK284" s="104">
        <f t="shared" si="1360"/>
        <v>160.94</v>
      </c>
      <c r="AL284" s="104">
        <f>SUMPRODUCT($E$4:$E$8,D$100:D$104)</f>
        <v>9687.5065831303727</v>
      </c>
      <c r="AM284" s="104">
        <f>SUMPRODUCT($E$11:$E$15,D$100:D$104)</f>
        <v>160.93999999999997</v>
      </c>
      <c r="AN284" s="104">
        <f>SUMPRODUCT($E$4:$E$8,E$100:E$104)</f>
        <v>0</v>
      </c>
      <c r="AO284" s="104">
        <f>SUMPRODUCT($E$11:$E$15,E$100:E$104)</f>
        <v>80.47</v>
      </c>
      <c r="AP284" s="104">
        <f>SUMPRODUCT($E$4:$E$8,F$100:F$104)</f>
        <v>9112.6422637939359</v>
      </c>
      <c r="AQ284" s="104">
        <f>SUMPRODUCT($E$11:$E$15,F$100:F$104)</f>
        <v>160.94</v>
      </c>
      <c r="AR284" s="120" t="e">
        <f t="shared" ref="AR284:AR292" ca="1" si="1425">$AJ284*H$31/1000*$AC284</f>
        <v>#NAME?</v>
      </c>
      <c r="AS284" s="104" t="e">
        <f t="shared" ca="1" si="1415"/>
        <v>#NAME?</v>
      </c>
      <c r="AT284" s="104" t="e">
        <f t="shared" ca="1" si="1415"/>
        <v>#NAME?</v>
      </c>
      <c r="AU284" s="104" t="e">
        <f t="shared" ca="1" si="1415"/>
        <v>#NAME?</v>
      </c>
      <c r="AV284" s="104" t="e">
        <f t="shared" ca="1" si="1415"/>
        <v>#NAME?</v>
      </c>
      <c r="AW284" s="104" t="e">
        <f t="shared" ca="1" si="1415"/>
        <v>#NAME?</v>
      </c>
      <c r="AX284" s="104" t="e">
        <f t="shared" ca="1" si="1415"/>
        <v>#NAME?</v>
      </c>
      <c r="AY284" s="104" t="e">
        <f t="shared" ca="1" si="1415"/>
        <v>#NAME?</v>
      </c>
      <c r="AZ284" s="104" t="e">
        <f t="shared" ca="1" si="1415"/>
        <v>#NAME?</v>
      </c>
      <c r="BA284" s="104" t="e">
        <f t="shared" ca="1" si="1415"/>
        <v>#NAME?</v>
      </c>
      <c r="BB284" s="104" t="e">
        <f t="shared" ca="1" si="1415"/>
        <v>#NAME?</v>
      </c>
      <c r="BC284" s="104" t="e">
        <f t="shared" ca="1" si="1415"/>
        <v>#NAME?</v>
      </c>
      <c r="BD284" s="104" t="e">
        <f t="shared" ca="1" si="1415"/>
        <v>#NAME?</v>
      </c>
      <c r="BE284" s="104" t="e">
        <f t="shared" ca="1" si="1415"/>
        <v>#NAME?</v>
      </c>
      <c r="BF284" s="104" t="e">
        <f t="shared" ca="1" si="1415"/>
        <v>#NAME?</v>
      </c>
      <c r="BG284" s="122" t="e">
        <f t="shared" ca="1" si="1415"/>
        <v>#NAME?</v>
      </c>
      <c r="BH284" s="104">
        <f t="shared" ref="BH284:BH292" si="1426">$AK284*H$31/1000*$AC284</f>
        <v>0</v>
      </c>
      <c r="BI284" s="104">
        <f t="shared" si="1416"/>
        <v>0</v>
      </c>
      <c r="BJ284" s="104">
        <f t="shared" si="1416"/>
        <v>0</v>
      </c>
      <c r="BK284" s="104">
        <f t="shared" si="1416"/>
        <v>0</v>
      </c>
      <c r="BL284" s="104">
        <f t="shared" si="1416"/>
        <v>0</v>
      </c>
      <c r="BM284" s="104">
        <f t="shared" si="1416"/>
        <v>0</v>
      </c>
      <c r="BN284" s="104">
        <f t="shared" si="1416"/>
        <v>0</v>
      </c>
      <c r="BO284" s="104">
        <f t="shared" si="1416"/>
        <v>1.103487295277396</v>
      </c>
      <c r="BP284" s="104">
        <f t="shared" si="1416"/>
        <v>0</v>
      </c>
      <c r="BQ284" s="104">
        <f t="shared" si="1416"/>
        <v>0</v>
      </c>
      <c r="BR284" s="104">
        <f t="shared" si="1416"/>
        <v>0</v>
      </c>
      <c r="BS284" s="104">
        <f t="shared" si="1416"/>
        <v>0</v>
      </c>
      <c r="BT284" s="104">
        <f t="shared" si="1416"/>
        <v>0</v>
      </c>
      <c r="BU284" s="104">
        <f t="shared" si="1416"/>
        <v>0</v>
      </c>
      <c r="BV284" s="104">
        <f t="shared" si="1416"/>
        <v>0</v>
      </c>
      <c r="BW284" s="104">
        <f t="shared" si="1416"/>
        <v>1.885135408248011</v>
      </c>
      <c r="BX284" s="120">
        <f t="shared" ref="BX284:BX292" si="1427">$AL284*H$31/1000</f>
        <v>0</v>
      </c>
      <c r="BY284" s="104">
        <f t="shared" si="1417"/>
        <v>0</v>
      </c>
      <c r="BZ284" s="104">
        <f t="shared" si="1417"/>
        <v>0</v>
      </c>
      <c r="CA284" s="104">
        <f t="shared" si="1417"/>
        <v>0</v>
      </c>
      <c r="CB284" s="104">
        <f t="shared" si="1417"/>
        <v>0</v>
      </c>
      <c r="CC284" s="104">
        <f t="shared" si="1417"/>
        <v>0</v>
      </c>
      <c r="CD284" s="104">
        <f t="shared" si="1417"/>
        <v>0</v>
      </c>
      <c r="CE284" s="104">
        <f t="shared" si="1417"/>
        <v>17.095102201321119</v>
      </c>
      <c r="CF284" s="104">
        <f t="shared" si="1417"/>
        <v>0</v>
      </c>
      <c r="CG284" s="104">
        <f t="shared" si="1417"/>
        <v>0</v>
      </c>
      <c r="CH284" s="104">
        <f t="shared" si="1417"/>
        <v>0</v>
      </c>
      <c r="CI284" s="104">
        <f t="shared" si="1417"/>
        <v>0</v>
      </c>
      <c r="CJ284" s="104">
        <f t="shared" si="1417"/>
        <v>0</v>
      </c>
      <c r="CK284" s="104">
        <f t="shared" si="1417"/>
        <v>0</v>
      </c>
      <c r="CL284" s="104">
        <f t="shared" si="1417"/>
        <v>0</v>
      </c>
      <c r="CM284" s="104">
        <f t="shared" si="1417"/>
        <v>29.204307657414216</v>
      </c>
      <c r="CN284" s="120">
        <f t="shared" ref="CN284:CN292" si="1428">$AM284*H$31/1000</f>
        <v>0</v>
      </c>
      <c r="CO284" s="104">
        <f t="shared" si="1418"/>
        <v>0</v>
      </c>
      <c r="CP284" s="104">
        <f t="shared" si="1418"/>
        <v>0</v>
      </c>
      <c r="CQ284" s="104">
        <f t="shared" si="1418"/>
        <v>0</v>
      </c>
      <c r="CR284" s="104">
        <f t="shared" si="1418"/>
        <v>0</v>
      </c>
      <c r="CS284" s="104">
        <f t="shared" si="1418"/>
        <v>0</v>
      </c>
      <c r="CT284" s="104">
        <f t="shared" si="1418"/>
        <v>0</v>
      </c>
      <c r="CU284" s="104">
        <f t="shared" si="1418"/>
        <v>0.28400349715082035</v>
      </c>
      <c r="CV284" s="104">
        <f t="shared" si="1418"/>
        <v>0</v>
      </c>
      <c r="CW284" s="104">
        <f t="shared" si="1418"/>
        <v>0</v>
      </c>
      <c r="CX284" s="104">
        <f t="shared" si="1418"/>
        <v>0</v>
      </c>
      <c r="CY284" s="104">
        <f t="shared" si="1418"/>
        <v>0</v>
      </c>
      <c r="CZ284" s="104">
        <f t="shared" si="1418"/>
        <v>0</v>
      </c>
      <c r="DA284" s="104">
        <f t="shared" si="1418"/>
        <v>0</v>
      </c>
      <c r="DB284" s="104">
        <f t="shared" si="1418"/>
        <v>0</v>
      </c>
      <c r="DC284" s="104">
        <f t="shared" si="1418"/>
        <v>0.48517554378429772</v>
      </c>
      <c r="DD284" s="120">
        <f t="shared" ref="DD284:DD292" si="1429">$AN284*H$31/1000</f>
        <v>0</v>
      </c>
      <c r="DE284" s="104">
        <f t="shared" si="1419"/>
        <v>0</v>
      </c>
      <c r="DF284" s="104">
        <f t="shared" si="1419"/>
        <v>0</v>
      </c>
      <c r="DG284" s="104">
        <f t="shared" si="1419"/>
        <v>0</v>
      </c>
      <c r="DH284" s="104">
        <f t="shared" si="1419"/>
        <v>0</v>
      </c>
      <c r="DI284" s="104">
        <f t="shared" si="1419"/>
        <v>0</v>
      </c>
      <c r="DJ284" s="104">
        <f t="shared" si="1419"/>
        <v>0</v>
      </c>
      <c r="DK284" s="104">
        <f t="shared" si="1419"/>
        <v>0</v>
      </c>
      <c r="DL284" s="104">
        <f t="shared" si="1419"/>
        <v>0</v>
      </c>
      <c r="DM284" s="104">
        <f t="shared" si="1419"/>
        <v>0</v>
      </c>
      <c r="DN284" s="104">
        <f t="shared" si="1419"/>
        <v>0</v>
      </c>
      <c r="DO284" s="104">
        <f t="shared" si="1419"/>
        <v>0</v>
      </c>
      <c r="DP284" s="104">
        <f t="shared" si="1419"/>
        <v>0</v>
      </c>
      <c r="DQ284" s="104">
        <f t="shared" si="1419"/>
        <v>0</v>
      </c>
      <c r="DR284" s="104">
        <f t="shared" si="1419"/>
        <v>0</v>
      </c>
      <c r="DS284" s="104">
        <f t="shared" si="1419"/>
        <v>0</v>
      </c>
      <c r="DT284" s="120">
        <f t="shared" ref="DT284:DT292" si="1430">$AO284*H$31/1000</f>
        <v>0</v>
      </c>
      <c r="DU284" s="104">
        <f t="shared" si="1420"/>
        <v>0</v>
      </c>
      <c r="DV284" s="104">
        <f t="shared" si="1420"/>
        <v>0</v>
      </c>
      <c r="DW284" s="104">
        <f t="shared" si="1420"/>
        <v>0</v>
      </c>
      <c r="DX284" s="104">
        <f t="shared" si="1420"/>
        <v>0</v>
      </c>
      <c r="DY284" s="104">
        <f t="shared" si="1420"/>
        <v>0</v>
      </c>
      <c r="DZ284" s="104">
        <f t="shared" si="1420"/>
        <v>0</v>
      </c>
      <c r="EA284" s="104">
        <f t="shared" si="1420"/>
        <v>0.1420017485754102</v>
      </c>
      <c r="EB284" s="104">
        <f t="shared" si="1420"/>
        <v>0</v>
      </c>
      <c r="EC284" s="104">
        <f t="shared" si="1420"/>
        <v>0</v>
      </c>
      <c r="ED284" s="104">
        <f t="shared" si="1420"/>
        <v>0</v>
      </c>
      <c r="EE284" s="104">
        <f t="shared" si="1420"/>
        <v>0</v>
      </c>
      <c r="EF284" s="104">
        <f t="shared" si="1420"/>
        <v>0</v>
      </c>
      <c r="EG284" s="104">
        <f t="shared" si="1420"/>
        <v>0</v>
      </c>
      <c r="EH284" s="104">
        <f t="shared" si="1420"/>
        <v>0</v>
      </c>
      <c r="EI284" s="104">
        <f t="shared" si="1420"/>
        <v>0.24258777189214892</v>
      </c>
      <c r="EJ284" s="120">
        <f t="shared" ref="EJ284:EJ292" si="1431">$AP284*H$31/1000</f>
        <v>0</v>
      </c>
      <c r="EK284" s="104">
        <f t="shared" si="1421"/>
        <v>0</v>
      </c>
      <c r="EL284" s="104">
        <f t="shared" si="1421"/>
        <v>0</v>
      </c>
      <c r="EM284" s="104">
        <f t="shared" si="1421"/>
        <v>0</v>
      </c>
      <c r="EN284" s="104">
        <f t="shared" si="1421"/>
        <v>0</v>
      </c>
      <c r="EO284" s="104">
        <f t="shared" si="1421"/>
        <v>0</v>
      </c>
      <c r="EP284" s="104">
        <f t="shared" si="1421"/>
        <v>0</v>
      </c>
      <c r="EQ284" s="104">
        <f t="shared" si="1421"/>
        <v>16.080665286453627</v>
      </c>
      <c r="ER284" s="104">
        <f t="shared" si="1421"/>
        <v>0</v>
      </c>
      <c r="ES284" s="104">
        <f t="shared" si="1421"/>
        <v>0</v>
      </c>
      <c r="ET284" s="104">
        <f t="shared" si="1421"/>
        <v>0</v>
      </c>
      <c r="EU284" s="104">
        <f t="shared" si="1421"/>
        <v>0</v>
      </c>
      <c r="EV284" s="104">
        <f t="shared" si="1421"/>
        <v>0</v>
      </c>
      <c r="EW284" s="104">
        <f t="shared" si="1421"/>
        <v>0</v>
      </c>
      <c r="EX284" s="104">
        <f t="shared" si="1421"/>
        <v>0</v>
      </c>
      <c r="EY284" s="104">
        <f t="shared" si="1421"/>
        <v>27.471300892556219</v>
      </c>
      <c r="EZ284" s="120">
        <f t="shared" ref="EZ284:EZ292" si="1432">$AQ284*H$31/1000</f>
        <v>0</v>
      </c>
      <c r="FA284" s="104">
        <f t="shared" si="1422"/>
        <v>0</v>
      </c>
      <c r="FB284" s="104">
        <f t="shared" si="1422"/>
        <v>0</v>
      </c>
      <c r="FC284" s="104">
        <f t="shared" si="1422"/>
        <v>0</v>
      </c>
      <c r="FD284" s="104">
        <f t="shared" si="1422"/>
        <v>0</v>
      </c>
      <c r="FE284" s="104">
        <f t="shared" si="1422"/>
        <v>0</v>
      </c>
      <c r="FF284" s="104">
        <f t="shared" si="1422"/>
        <v>0</v>
      </c>
      <c r="FG284" s="104">
        <f t="shared" si="1422"/>
        <v>0.28400349715082041</v>
      </c>
      <c r="FH284" s="104">
        <f t="shared" si="1422"/>
        <v>0</v>
      </c>
      <c r="FI284" s="104">
        <f t="shared" si="1422"/>
        <v>0</v>
      </c>
      <c r="FJ284" s="104">
        <f t="shared" si="1422"/>
        <v>0</v>
      </c>
      <c r="FK284" s="104">
        <f t="shared" si="1422"/>
        <v>0</v>
      </c>
      <c r="FL284" s="104">
        <f t="shared" si="1422"/>
        <v>0</v>
      </c>
      <c r="FM284" s="104">
        <f t="shared" si="1422"/>
        <v>0</v>
      </c>
      <c r="FN284" s="104">
        <f t="shared" si="1422"/>
        <v>0</v>
      </c>
      <c r="FO284" s="122">
        <f t="shared" si="1422"/>
        <v>0.48517554378429784</v>
      </c>
    </row>
    <row r="285" spans="3:171" x14ac:dyDescent="0.2">
      <c r="C285" s="167" t="str">
        <f>[1]LCIA_BAU!G104</f>
        <v>US</v>
      </c>
      <c r="D285" s="215">
        <f>[1]LCIA_BAU!I104</f>
        <v>0</v>
      </c>
      <c r="E285" s="215">
        <f>[1]LCIA_reshoring!I108</f>
        <v>1</v>
      </c>
      <c r="F285" s="216">
        <f>'[1]LCIA_ally-shoring'!I108</f>
        <v>0</v>
      </c>
      <c r="H285" s="163" t="str">
        <f t="shared" si="1387"/>
        <v>NV, US</v>
      </c>
      <c r="J285" s="104" t="str">
        <f>I269</f>
        <v>Sparks, NV, US</v>
      </c>
      <c r="K285" s="104" t="str">
        <f>K284</f>
        <v>Detroit, MI, US</v>
      </c>
      <c r="L285" s="159" t="str">
        <f t="shared" si="1411"/>
        <v>MI, US</v>
      </c>
      <c r="O285" s="104">
        <f>M269</f>
        <v>39.549178400000002</v>
      </c>
      <c r="P285" s="104">
        <f>N269</f>
        <v>-119.4659174</v>
      </c>
      <c r="Q285" s="104">
        <f>Q284</f>
        <v>42.331426999999998</v>
      </c>
      <c r="R285" s="104">
        <f>R284</f>
        <v>-83.0457538</v>
      </c>
      <c r="S285" s="104" t="e">
        <f t="shared" ca="1" si="1371"/>
        <v>#NAME?</v>
      </c>
      <c r="T285" s="122">
        <f>IF(H285=L285,80.47,80.47*2)</f>
        <v>160.94</v>
      </c>
      <c r="X285" s="165"/>
      <c r="Y285" s="159" t="str">
        <f t="shared" si="1423"/>
        <v>China</v>
      </c>
      <c r="Z285" s="203">
        <f t="shared" si="1400"/>
        <v>9.4736842105263161E-2</v>
      </c>
      <c r="AA285" s="105"/>
      <c r="AB285" s="159" t="str">
        <f t="shared" si="1413"/>
        <v>US</v>
      </c>
      <c r="AC285" s="104">
        <f t="shared" ref="AC285:AC291" si="1433">AC284</f>
        <v>3.8854708000000007</v>
      </c>
      <c r="AD285" s="104" t="str">
        <f t="shared" si="1424"/>
        <v>Shanghai, China</v>
      </c>
      <c r="AE285" s="104" t="str">
        <f t="shared" si="1424"/>
        <v>Los Angeles, CA</v>
      </c>
      <c r="AF285" s="104">
        <f t="shared" si="1414"/>
        <v>31.230416000000002</v>
      </c>
      <c r="AG285" s="104">
        <f t="shared" si="1414"/>
        <v>121.47370100000001</v>
      </c>
      <c r="AH285" s="104">
        <f t="shared" si="1414"/>
        <v>33.736540099999999</v>
      </c>
      <c r="AI285" s="104">
        <f t="shared" si="1414"/>
        <v>-118.264982</v>
      </c>
      <c r="AJ285" s="104" t="e">
        <f t="shared" ca="1" si="1372"/>
        <v>#NAME?</v>
      </c>
      <c r="AK285" s="104">
        <f t="shared" si="1360"/>
        <v>160.94</v>
      </c>
      <c r="AL285" s="104">
        <f>SUMPRODUCT($E$4:$E$8,D$100:D$104)</f>
        <v>9687.5065831303727</v>
      </c>
      <c r="AM285" s="104">
        <f>SUMPRODUCT($E$11:$E$15,D$100:D$104)</f>
        <v>160.93999999999997</v>
      </c>
      <c r="AN285" s="104">
        <f>SUMPRODUCT($E$4:$E$8,E$100:E$104)</f>
        <v>0</v>
      </c>
      <c r="AO285" s="104">
        <f>SUMPRODUCT($E$11:$E$15,E$100:E$104)</f>
        <v>80.47</v>
      </c>
      <c r="AP285" s="104">
        <f>SUMPRODUCT($E$4:$E$8,F$100:F$104)</f>
        <v>9112.6422637939359</v>
      </c>
      <c r="AQ285" s="104">
        <f>SUMPRODUCT($E$11:$E$15,F$100:F$104)</f>
        <v>160.94</v>
      </c>
      <c r="AR285" s="120" t="e">
        <f t="shared" ca="1" si="1425"/>
        <v>#NAME?</v>
      </c>
      <c r="AS285" s="104" t="e">
        <f t="shared" ca="1" si="1415"/>
        <v>#NAME?</v>
      </c>
      <c r="AT285" s="104" t="e">
        <f t="shared" ca="1" si="1415"/>
        <v>#NAME?</v>
      </c>
      <c r="AU285" s="104" t="e">
        <f t="shared" ca="1" si="1415"/>
        <v>#NAME?</v>
      </c>
      <c r="AV285" s="104" t="e">
        <f t="shared" ca="1" si="1415"/>
        <v>#NAME?</v>
      </c>
      <c r="AW285" s="104" t="e">
        <f t="shared" ca="1" si="1415"/>
        <v>#NAME?</v>
      </c>
      <c r="AX285" s="104" t="e">
        <f t="shared" ca="1" si="1415"/>
        <v>#NAME?</v>
      </c>
      <c r="AY285" s="104" t="e">
        <f t="shared" ca="1" si="1415"/>
        <v>#NAME?</v>
      </c>
      <c r="AZ285" s="104" t="e">
        <f t="shared" ca="1" si="1415"/>
        <v>#NAME?</v>
      </c>
      <c r="BA285" s="104" t="e">
        <f t="shared" ca="1" si="1415"/>
        <v>#NAME?</v>
      </c>
      <c r="BB285" s="104" t="e">
        <f t="shared" ca="1" si="1415"/>
        <v>#NAME?</v>
      </c>
      <c r="BC285" s="104" t="e">
        <f t="shared" ca="1" si="1415"/>
        <v>#NAME?</v>
      </c>
      <c r="BD285" s="104" t="e">
        <f t="shared" ca="1" si="1415"/>
        <v>#NAME?</v>
      </c>
      <c r="BE285" s="104" t="e">
        <f t="shared" ca="1" si="1415"/>
        <v>#NAME?</v>
      </c>
      <c r="BF285" s="104" t="e">
        <f t="shared" ca="1" si="1415"/>
        <v>#NAME?</v>
      </c>
      <c r="BG285" s="122" t="e">
        <f t="shared" ca="1" si="1415"/>
        <v>#NAME?</v>
      </c>
      <c r="BH285" s="104">
        <f t="shared" si="1426"/>
        <v>0</v>
      </c>
      <c r="BI285" s="104">
        <f t="shared" si="1416"/>
        <v>0</v>
      </c>
      <c r="BJ285" s="104">
        <f t="shared" si="1416"/>
        <v>0</v>
      </c>
      <c r="BK285" s="104">
        <f t="shared" si="1416"/>
        <v>0</v>
      </c>
      <c r="BL285" s="104">
        <f t="shared" si="1416"/>
        <v>0</v>
      </c>
      <c r="BM285" s="104">
        <f t="shared" si="1416"/>
        <v>0</v>
      </c>
      <c r="BN285" s="104">
        <f t="shared" si="1416"/>
        <v>0</v>
      </c>
      <c r="BO285" s="104">
        <f t="shared" si="1416"/>
        <v>1.103487295277396</v>
      </c>
      <c r="BP285" s="104">
        <f t="shared" si="1416"/>
        <v>0</v>
      </c>
      <c r="BQ285" s="104">
        <f t="shared" si="1416"/>
        <v>0</v>
      </c>
      <c r="BR285" s="104">
        <f t="shared" si="1416"/>
        <v>0</v>
      </c>
      <c r="BS285" s="104">
        <f t="shared" si="1416"/>
        <v>0</v>
      </c>
      <c r="BT285" s="104">
        <f t="shared" si="1416"/>
        <v>0</v>
      </c>
      <c r="BU285" s="104">
        <f t="shared" si="1416"/>
        <v>0</v>
      </c>
      <c r="BV285" s="104">
        <f t="shared" si="1416"/>
        <v>0</v>
      </c>
      <c r="BW285" s="104">
        <f t="shared" si="1416"/>
        <v>1.885135408248011</v>
      </c>
      <c r="BX285" s="120">
        <f t="shared" si="1427"/>
        <v>0</v>
      </c>
      <c r="BY285" s="104">
        <f t="shared" si="1417"/>
        <v>0</v>
      </c>
      <c r="BZ285" s="104">
        <f t="shared" si="1417"/>
        <v>0</v>
      </c>
      <c r="CA285" s="104">
        <f t="shared" si="1417"/>
        <v>0</v>
      </c>
      <c r="CB285" s="104">
        <f t="shared" si="1417"/>
        <v>0</v>
      </c>
      <c r="CC285" s="104">
        <f t="shared" si="1417"/>
        <v>0</v>
      </c>
      <c r="CD285" s="104">
        <f t="shared" si="1417"/>
        <v>0</v>
      </c>
      <c r="CE285" s="104">
        <f t="shared" si="1417"/>
        <v>17.095102201321119</v>
      </c>
      <c r="CF285" s="104">
        <f t="shared" si="1417"/>
        <v>0</v>
      </c>
      <c r="CG285" s="104">
        <f t="shared" si="1417"/>
        <v>0</v>
      </c>
      <c r="CH285" s="104">
        <f t="shared" si="1417"/>
        <v>0</v>
      </c>
      <c r="CI285" s="104">
        <f t="shared" si="1417"/>
        <v>0</v>
      </c>
      <c r="CJ285" s="104">
        <f t="shared" si="1417"/>
        <v>0</v>
      </c>
      <c r="CK285" s="104">
        <f t="shared" si="1417"/>
        <v>0</v>
      </c>
      <c r="CL285" s="104">
        <f t="shared" si="1417"/>
        <v>0</v>
      </c>
      <c r="CM285" s="104">
        <f t="shared" si="1417"/>
        <v>29.204307657414216</v>
      </c>
      <c r="CN285" s="120">
        <f t="shared" si="1428"/>
        <v>0</v>
      </c>
      <c r="CO285" s="104">
        <f t="shared" si="1418"/>
        <v>0</v>
      </c>
      <c r="CP285" s="104">
        <f t="shared" si="1418"/>
        <v>0</v>
      </c>
      <c r="CQ285" s="104">
        <f t="shared" si="1418"/>
        <v>0</v>
      </c>
      <c r="CR285" s="104">
        <f t="shared" si="1418"/>
        <v>0</v>
      </c>
      <c r="CS285" s="104">
        <f t="shared" si="1418"/>
        <v>0</v>
      </c>
      <c r="CT285" s="104">
        <f t="shared" si="1418"/>
        <v>0</v>
      </c>
      <c r="CU285" s="104">
        <f t="shared" si="1418"/>
        <v>0.28400349715082035</v>
      </c>
      <c r="CV285" s="104">
        <f t="shared" si="1418"/>
        <v>0</v>
      </c>
      <c r="CW285" s="104">
        <f t="shared" si="1418"/>
        <v>0</v>
      </c>
      <c r="CX285" s="104">
        <f t="shared" si="1418"/>
        <v>0</v>
      </c>
      <c r="CY285" s="104">
        <f t="shared" si="1418"/>
        <v>0</v>
      </c>
      <c r="CZ285" s="104">
        <f t="shared" si="1418"/>
        <v>0</v>
      </c>
      <c r="DA285" s="104">
        <f t="shared" si="1418"/>
        <v>0</v>
      </c>
      <c r="DB285" s="104">
        <f t="shared" si="1418"/>
        <v>0</v>
      </c>
      <c r="DC285" s="104">
        <f t="shared" si="1418"/>
        <v>0.48517554378429772</v>
      </c>
      <c r="DD285" s="120">
        <f t="shared" si="1429"/>
        <v>0</v>
      </c>
      <c r="DE285" s="104">
        <f t="shared" si="1419"/>
        <v>0</v>
      </c>
      <c r="DF285" s="104">
        <f t="shared" si="1419"/>
        <v>0</v>
      </c>
      <c r="DG285" s="104">
        <f t="shared" si="1419"/>
        <v>0</v>
      </c>
      <c r="DH285" s="104">
        <f t="shared" si="1419"/>
        <v>0</v>
      </c>
      <c r="DI285" s="104">
        <f t="shared" si="1419"/>
        <v>0</v>
      </c>
      <c r="DJ285" s="104">
        <f t="shared" si="1419"/>
        <v>0</v>
      </c>
      <c r="DK285" s="104">
        <f t="shared" si="1419"/>
        <v>0</v>
      </c>
      <c r="DL285" s="104">
        <f t="shared" si="1419"/>
        <v>0</v>
      </c>
      <c r="DM285" s="104">
        <f t="shared" si="1419"/>
        <v>0</v>
      </c>
      <c r="DN285" s="104">
        <f t="shared" si="1419"/>
        <v>0</v>
      </c>
      <c r="DO285" s="104">
        <f t="shared" si="1419"/>
        <v>0</v>
      </c>
      <c r="DP285" s="104">
        <f t="shared" si="1419"/>
        <v>0</v>
      </c>
      <c r="DQ285" s="104">
        <f t="shared" si="1419"/>
        <v>0</v>
      </c>
      <c r="DR285" s="104">
        <f t="shared" si="1419"/>
        <v>0</v>
      </c>
      <c r="DS285" s="104">
        <f t="shared" si="1419"/>
        <v>0</v>
      </c>
      <c r="DT285" s="120">
        <f t="shared" si="1430"/>
        <v>0</v>
      </c>
      <c r="DU285" s="104">
        <f t="shared" si="1420"/>
        <v>0</v>
      </c>
      <c r="DV285" s="104">
        <f t="shared" si="1420"/>
        <v>0</v>
      </c>
      <c r="DW285" s="104">
        <f t="shared" si="1420"/>
        <v>0</v>
      </c>
      <c r="DX285" s="104">
        <f t="shared" si="1420"/>
        <v>0</v>
      </c>
      <c r="DY285" s="104">
        <f t="shared" si="1420"/>
        <v>0</v>
      </c>
      <c r="DZ285" s="104">
        <f t="shared" si="1420"/>
        <v>0</v>
      </c>
      <c r="EA285" s="104">
        <f t="shared" si="1420"/>
        <v>0.1420017485754102</v>
      </c>
      <c r="EB285" s="104">
        <f t="shared" si="1420"/>
        <v>0</v>
      </c>
      <c r="EC285" s="104">
        <f t="shared" si="1420"/>
        <v>0</v>
      </c>
      <c r="ED285" s="104">
        <f t="shared" si="1420"/>
        <v>0</v>
      </c>
      <c r="EE285" s="104">
        <f t="shared" si="1420"/>
        <v>0</v>
      </c>
      <c r="EF285" s="104">
        <f t="shared" si="1420"/>
        <v>0</v>
      </c>
      <c r="EG285" s="104">
        <f t="shared" si="1420"/>
        <v>0</v>
      </c>
      <c r="EH285" s="104">
        <f t="shared" si="1420"/>
        <v>0</v>
      </c>
      <c r="EI285" s="104">
        <f t="shared" si="1420"/>
        <v>0.24258777189214892</v>
      </c>
      <c r="EJ285" s="120">
        <f t="shared" si="1431"/>
        <v>0</v>
      </c>
      <c r="EK285" s="104">
        <f t="shared" si="1421"/>
        <v>0</v>
      </c>
      <c r="EL285" s="104">
        <f t="shared" si="1421"/>
        <v>0</v>
      </c>
      <c r="EM285" s="104">
        <f t="shared" si="1421"/>
        <v>0</v>
      </c>
      <c r="EN285" s="104">
        <f t="shared" si="1421"/>
        <v>0</v>
      </c>
      <c r="EO285" s="104">
        <f t="shared" si="1421"/>
        <v>0</v>
      </c>
      <c r="EP285" s="104">
        <f t="shared" si="1421"/>
        <v>0</v>
      </c>
      <c r="EQ285" s="104">
        <f t="shared" si="1421"/>
        <v>16.080665286453627</v>
      </c>
      <c r="ER285" s="104">
        <f t="shared" si="1421"/>
        <v>0</v>
      </c>
      <c r="ES285" s="104">
        <f t="shared" si="1421"/>
        <v>0</v>
      </c>
      <c r="ET285" s="104">
        <f t="shared" si="1421"/>
        <v>0</v>
      </c>
      <c r="EU285" s="104">
        <f t="shared" si="1421"/>
        <v>0</v>
      </c>
      <c r="EV285" s="104">
        <f t="shared" si="1421"/>
        <v>0</v>
      </c>
      <c r="EW285" s="104">
        <f t="shared" si="1421"/>
        <v>0</v>
      </c>
      <c r="EX285" s="104">
        <f t="shared" si="1421"/>
        <v>0</v>
      </c>
      <c r="EY285" s="104">
        <f t="shared" si="1421"/>
        <v>27.471300892556219</v>
      </c>
      <c r="EZ285" s="120">
        <f t="shared" si="1432"/>
        <v>0</v>
      </c>
      <c r="FA285" s="104">
        <f t="shared" si="1422"/>
        <v>0</v>
      </c>
      <c r="FB285" s="104">
        <f t="shared" si="1422"/>
        <v>0</v>
      </c>
      <c r="FC285" s="104">
        <f t="shared" si="1422"/>
        <v>0</v>
      </c>
      <c r="FD285" s="104">
        <f t="shared" si="1422"/>
        <v>0</v>
      </c>
      <c r="FE285" s="104">
        <f t="shared" si="1422"/>
        <v>0</v>
      </c>
      <c r="FF285" s="104">
        <f t="shared" si="1422"/>
        <v>0</v>
      </c>
      <c r="FG285" s="104">
        <f t="shared" si="1422"/>
        <v>0.28400349715082041</v>
      </c>
      <c r="FH285" s="104">
        <f t="shared" si="1422"/>
        <v>0</v>
      </c>
      <c r="FI285" s="104">
        <f t="shared" si="1422"/>
        <v>0</v>
      </c>
      <c r="FJ285" s="104">
        <f t="shared" si="1422"/>
        <v>0</v>
      </c>
      <c r="FK285" s="104">
        <f t="shared" si="1422"/>
        <v>0</v>
      </c>
      <c r="FL285" s="104">
        <f t="shared" si="1422"/>
        <v>0</v>
      </c>
      <c r="FM285" s="104">
        <f t="shared" si="1422"/>
        <v>0</v>
      </c>
      <c r="FN285" s="104">
        <f t="shared" si="1422"/>
        <v>0</v>
      </c>
      <c r="FO285" s="122">
        <f t="shared" si="1422"/>
        <v>0.48517554378429784</v>
      </c>
    </row>
    <row r="286" spans="3:171" x14ac:dyDescent="0.2">
      <c r="H286" s="163" t="str">
        <f t="shared" si="1387"/>
        <v>CA, US</v>
      </c>
      <c r="J286" s="104" t="str">
        <f>J270</f>
        <v>Los Angeles, CA</v>
      </c>
      <c r="K286" s="104" t="str">
        <f>K285</f>
        <v>Detroit, MI, US</v>
      </c>
      <c r="L286" s="159" t="str">
        <f t="shared" si="1411"/>
        <v>MI, US</v>
      </c>
      <c r="O286" s="104">
        <f>O270</f>
        <v>33.736540099999999</v>
      </c>
      <c r="P286" s="104">
        <f>P270</f>
        <v>-118.264982</v>
      </c>
      <c r="Q286" s="104">
        <f>Q285</f>
        <v>42.331426999999998</v>
      </c>
      <c r="R286" s="104">
        <f>R285</f>
        <v>-83.0457538</v>
      </c>
      <c r="S286" s="104" t="e">
        <f t="shared" ca="1" si="1371"/>
        <v>#NAME?</v>
      </c>
      <c r="T286" s="122">
        <f t="shared" ref="T286:T288" si="1434">IF(H286=L286,80.47,80.47*2)</f>
        <v>160.94</v>
      </c>
      <c r="X286" s="165"/>
      <c r="Y286" s="159" t="str">
        <f t="shared" si="1423"/>
        <v>Argentina</v>
      </c>
      <c r="Z286" s="203">
        <f t="shared" si="1400"/>
        <v>7.3684210526315796E-2</v>
      </c>
      <c r="AA286" s="105"/>
      <c r="AB286" s="159" t="str">
        <f t="shared" si="1413"/>
        <v>US</v>
      </c>
      <c r="AC286" s="104">
        <f t="shared" si="1433"/>
        <v>3.8854708000000007</v>
      </c>
      <c r="AD286" s="104" t="str">
        <f t="shared" si="1424"/>
        <v>Buenos Aires, Argentina</v>
      </c>
      <c r="AE286" s="104" t="str">
        <f t="shared" si="1424"/>
        <v>Los Angeles, CA</v>
      </c>
      <c r="AF286" s="104">
        <f t="shared" si="1414"/>
        <v>-34.617719399999999</v>
      </c>
      <c r="AG286" s="104">
        <f t="shared" si="1414"/>
        <v>-58.362056099999997</v>
      </c>
      <c r="AH286" s="104">
        <f t="shared" si="1414"/>
        <v>33.736540099999999</v>
      </c>
      <c r="AI286" s="104">
        <f t="shared" si="1414"/>
        <v>-118.264982</v>
      </c>
      <c r="AJ286" s="104" t="e">
        <f t="shared" ca="1" si="1372"/>
        <v>#NAME?</v>
      </c>
      <c r="AK286" s="104">
        <f t="shared" si="1360"/>
        <v>160.94</v>
      </c>
      <c r="AL286" s="104">
        <f>SUMPRODUCT($E$4:$E$8,D$100:D$104)</f>
        <v>9687.5065831303727</v>
      </c>
      <c r="AM286" s="104">
        <f>SUMPRODUCT($E$11:$E$15,D$100:D$104)</f>
        <v>160.93999999999997</v>
      </c>
      <c r="AN286" s="104">
        <f>SUMPRODUCT($E$4:$E$8,E$100:E$104)</f>
        <v>0</v>
      </c>
      <c r="AO286" s="104">
        <f>SUMPRODUCT($E$11:$E$15,E$100:E$104)</f>
        <v>80.47</v>
      </c>
      <c r="AP286" s="104">
        <f>SUMPRODUCT($E$4:$E$8,F$100:F$104)</f>
        <v>9112.6422637939359</v>
      </c>
      <c r="AQ286" s="104">
        <f>SUMPRODUCT($E$11:$E$15,F$100:F$104)</f>
        <v>160.94</v>
      </c>
      <c r="AR286" s="120" t="e">
        <f t="shared" ca="1" si="1425"/>
        <v>#NAME?</v>
      </c>
      <c r="AS286" s="104" t="e">
        <f t="shared" ca="1" si="1415"/>
        <v>#NAME?</v>
      </c>
      <c r="AT286" s="104" t="e">
        <f t="shared" ca="1" si="1415"/>
        <v>#NAME?</v>
      </c>
      <c r="AU286" s="104" t="e">
        <f t="shared" ca="1" si="1415"/>
        <v>#NAME?</v>
      </c>
      <c r="AV286" s="104" t="e">
        <f t="shared" ca="1" si="1415"/>
        <v>#NAME?</v>
      </c>
      <c r="AW286" s="104" t="e">
        <f t="shared" ca="1" si="1415"/>
        <v>#NAME?</v>
      </c>
      <c r="AX286" s="104" t="e">
        <f t="shared" ca="1" si="1415"/>
        <v>#NAME?</v>
      </c>
      <c r="AY286" s="104" t="e">
        <f t="shared" ca="1" si="1415"/>
        <v>#NAME?</v>
      </c>
      <c r="AZ286" s="104" t="e">
        <f t="shared" ca="1" si="1415"/>
        <v>#NAME?</v>
      </c>
      <c r="BA286" s="104" t="e">
        <f t="shared" ca="1" si="1415"/>
        <v>#NAME?</v>
      </c>
      <c r="BB286" s="104" t="e">
        <f t="shared" ca="1" si="1415"/>
        <v>#NAME?</v>
      </c>
      <c r="BC286" s="104" t="e">
        <f t="shared" ca="1" si="1415"/>
        <v>#NAME?</v>
      </c>
      <c r="BD286" s="104" t="e">
        <f t="shared" ca="1" si="1415"/>
        <v>#NAME?</v>
      </c>
      <c r="BE286" s="104" t="e">
        <f t="shared" ca="1" si="1415"/>
        <v>#NAME?</v>
      </c>
      <c r="BF286" s="104" t="e">
        <f t="shared" ca="1" si="1415"/>
        <v>#NAME?</v>
      </c>
      <c r="BG286" s="122" t="e">
        <f t="shared" ca="1" si="1415"/>
        <v>#NAME?</v>
      </c>
      <c r="BH286" s="104">
        <f t="shared" si="1426"/>
        <v>0</v>
      </c>
      <c r="BI286" s="104">
        <f t="shared" si="1416"/>
        <v>0</v>
      </c>
      <c r="BJ286" s="104">
        <f t="shared" si="1416"/>
        <v>0</v>
      </c>
      <c r="BK286" s="104">
        <f t="shared" si="1416"/>
        <v>0</v>
      </c>
      <c r="BL286" s="104">
        <f t="shared" si="1416"/>
        <v>0</v>
      </c>
      <c r="BM286" s="104">
        <f t="shared" si="1416"/>
        <v>0</v>
      </c>
      <c r="BN286" s="104">
        <f t="shared" si="1416"/>
        <v>0</v>
      </c>
      <c r="BO286" s="104">
        <f t="shared" si="1416"/>
        <v>1.103487295277396</v>
      </c>
      <c r="BP286" s="104">
        <f t="shared" si="1416"/>
        <v>0</v>
      </c>
      <c r="BQ286" s="104">
        <f t="shared" si="1416"/>
        <v>0</v>
      </c>
      <c r="BR286" s="104">
        <f t="shared" si="1416"/>
        <v>0</v>
      </c>
      <c r="BS286" s="104">
        <f t="shared" si="1416"/>
        <v>0</v>
      </c>
      <c r="BT286" s="104">
        <f t="shared" si="1416"/>
        <v>0</v>
      </c>
      <c r="BU286" s="104">
        <f t="shared" si="1416"/>
        <v>0</v>
      </c>
      <c r="BV286" s="104">
        <f t="shared" si="1416"/>
        <v>0</v>
      </c>
      <c r="BW286" s="104">
        <f t="shared" si="1416"/>
        <v>1.885135408248011</v>
      </c>
      <c r="BX286" s="120">
        <f t="shared" si="1427"/>
        <v>0</v>
      </c>
      <c r="BY286" s="104">
        <f t="shared" si="1417"/>
        <v>0</v>
      </c>
      <c r="BZ286" s="104">
        <f t="shared" si="1417"/>
        <v>0</v>
      </c>
      <c r="CA286" s="104">
        <f t="shared" si="1417"/>
        <v>0</v>
      </c>
      <c r="CB286" s="104">
        <f t="shared" si="1417"/>
        <v>0</v>
      </c>
      <c r="CC286" s="104">
        <f t="shared" si="1417"/>
        <v>0</v>
      </c>
      <c r="CD286" s="104">
        <f t="shared" si="1417"/>
        <v>0</v>
      </c>
      <c r="CE286" s="104">
        <f t="shared" si="1417"/>
        <v>17.095102201321119</v>
      </c>
      <c r="CF286" s="104">
        <f t="shared" si="1417"/>
        <v>0</v>
      </c>
      <c r="CG286" s="104">
        <f t="shared" si="1417"/>
        <v>0</v>
      </c>
      <c r="CH286" s="104">
        <f t="shared" si="1417"/>
        <v>0</v>
      </c>
      <c r="CI286" s="104">
        <f t="shared" si="1417"/>
        <v>0</v>
      </c>
      <c r="CJ286" s="104">
        <f t="shared" si="1417"/>
        <v>0</v>
      </c>
      <c r="CK286" s="104">
        <f t="shared" si="1417"/>
        <v>0</v>
      </c>
      <c r="CL286" s="104">
        <f t="shared" si="1417"/>
        <v>0</v>
      </c>
      <c r="CM286" s="104">
        <f t="shared" si="1417"/>
        <v>29.204307657414216</v>
      </c>
      <c r="CN286" s="120">
        <f t="shared" si="1428"/>
        <v>0</v>
      </c>
      <c r="CO286" s="104">
        <f t="shared" si="1418"/>
        <v>0</v>
      </c>
      <c r="CP286" s="104">
        <f t="shared" si="1418"/>
        <v>0</v>
      </c>
      <c r="CQ286" s="104">
        <f t="shared" si="1418"/>
        <v>0</v>
      </c>
      <c r="CR286" s="104">
        <f t="shared" si="1418"/>
        <v>0</v>
      </c>
      <c r="CS286" s="104">
        <f t="shared" si="1418"/>
        <v>0</v>
      </c>
      <c r="CT286" s="104">
        <f t="shared" si="1418"/>
        <v>0</v>
      </c>
      <c r="CU286" s="104">
        <f t="shared" si="1418"/>
        <v>0.28400349715082035</v>
      </c>
      <c r="CV286" s="104">
        <f t="shared" si="1418"/>
        <v>0</v>
      </c>
      <c r="CW286" s="104">
        <f t="shared" si="1418"/>
        <v>0</v>
      </c>
      <c r="CX286" s="104">
        <f t="shared" si="1418"/>
        <v>0</v>
      </c>
      <c r="CY286" s="104">
        <f t="shared" si="1418"/>
        <v>0</v>
      </c>
      <c r="CZ286" s="104">
        <f t="shared" si="1418"/>
        <v>0</v>
      </c>
      <c r="DA286" s="104">
        <f t="shared" si="1418"/>
        <v>0</v>
      </c>
      <c r="DB286" s="104">
        <f t="shared" si="1418"/>
        <v>0</v>
      </c>
      <c r="DC286" s="104">
        <f t="shared" si="1418"/>
        <v>0.48517554378429772</v>
      </c>
      <c r="DD286" s="120">
        <f t="shared" si="1429"/>
        <v>0</v>
      </c>
      <c r="DE286" s="104">
        <f t="shared" si="1419"/>
        <v>0</v>
      </c>
      <c r="DF286" s="104">
        <f t="shared" si="1419"/>
        <v>0</v>
      </c>
      <c r="DG286" s="104">
        <f t="shared" si="1419"/>
        <v>0</v>
      </c>
      <c r="DH286" s="104">
        <f t="shared" si="1419"/>
        <v>0</v>
      </c>
      <c r="DI286" s="104">
        <f t="shared" si="1419"/>
        <v>0</v>
      </c>
      <c r="DJ286" s="104">
        <f t="shared" si="1419"/>
        <v>0</v>
      </c>
      <c r="DK286" s="104">
        <f t="shared" si="1419"/>
        <v>0</v>
      </c>
      <c r="DL286" s="104">
        <f t="shared" si="1419"/>
        <v>0</v>
      </c>
      <c r="DM286" s="104">
        <f t="shared" si="1419"/>
        <v>0</v>
      </c>
      <c r="DN286" s="104">
        <f t="shared" si="1419"/>
        <v>0</v>
      </c>
      <c r="DO286" s="104">
        <f t="shared" si="1419"/>
        <v>0</v>
      </c>
      <c r="DP286" s="104">
        <f t="shared" si="1419"/>
        <v>0</v>
      </c>
      <c r="DQ286" s="104">
        <f t="shared" si="1419"/>
        <v>0</v>
      </c>
      <c r="DR286" s="104">
        <f t="shared" si="1419"/>
        <v>0</v>
      </c>
      <c r="DS286" s="104">
        <f t="shared" si="1419"/>
        <v>0</v>
      </c>
      <c r="DT286" s="120">
        <f t="shared" si="1430"/>
        <v>0</v>
      </c>
      <c r="DU286" s="104">
        <f t="shared" si="1420"/>
        <v>0</v>
      </c>
      <c r="DV286" s="104">
        <f t="shared" si="1420"/>
        <v>0</v>
      </c>
      <c r="DW286" s="104">
        <f t="shared" si="1420"/>
        <v>0</v>
      </c>
      <c r="DX286" s="104">
        <f t="shared" si="1420"/>
        <v>0</v>
      </c>
      <c r="DY286" s="104">
        <f t="shared" si="1420"/>
        <v>0</v>
      </c>
      <c r="DZ286" s="104">
        <f t="shared" si="1420"/>
        <v>0</v>
      </c>
      <c r="EA286" s="104">
        <f t="shared" si="1420"/>
        <v>0.1420017485754102</v>
      </c>
      <c r="EB286" s="104">
        <f t="shared" si="1420"/>
        <v>0</v>
      </c>
      <c r="EC286" s="104">
        <f t="shared" si="1420"/>
        <v>0</v>
      </c>
      <c r="ED286" s="104">
        <f t="shared" si="1420"/>
        <v>0</v>
      </c>
      <c r="EE286" s="104">
        <f t="shared" si="1420"/>
        <v>0</v>
      </c>
      <c r="EF286" s="104">
        <f t="shared" si="1420"/>
        <v>0</v>
      </c>
      <c r="EG286" s="104">
        <f t="shared" si="1420"/>
        <v>0</v>
      </c>
      <c r="EH286" s="104">
        <f t="shared" si="1420"/>
        <v>0</v>
      </c>
      <c r="EI286" s="104">
        <f t="shared" si="1420"/>
        <v>0.24258777189214892</v>
      </c>
      <c r="EJ286" s="120">
        <f t="shared" si="1431"/>
        <v>0</v>
      </c>
      <c r="EK286" s="104">
        <f t="shared" si="1421"/>
        <v>0</v>
      </c>
      <c r="EL286" s="104">
        <f t="shared" si="1421"/>
        <v>0</v>
      </c>
      <c r="EM286" s="104">
        <f t="shared" si="1421"/>
        <v>0</v>
      </c>
      <c r="EN286" s="104">
        <f t="shared" si="1421"/>
        <v>0</v>
      </c>
      <c r="EO286" s="104">
        <f t="shared" si="1421"/>
        <v>0</v>
      </c>
      <c r="EP286" s="104">
        <f t="shared" si="1421"/>
        <v>0</v>
      </c>
      <c r="EQ286" s="104">
        <f t="shared" si="1421"/>
        <v>16.080665286453627</v>
      </c>
      <c r="ER286" s="104">
        <f t="shared" si="1421"/>
        <v>0</v>
      </c>
      <c r="ES286" s="104">
        <f t="shared" si="1421"/>
        <v>0</v>
      </c>
      <c r="ET286" s="104">
        <f t="shared" si="1421"/>
        <v>0</v>
      </c>
      <c r="EU286" s="104">
        <f t="shared" si="1421"/>
        <v>0</v>
      </c>
      <c r="EV286" s="104">
        <f t="shared" si="1421"/>
        <v>0</v>
      </c>
      <c r="EW286" s="104">
        <f t="shared" si="1421"/>
        <v>0</v>
      </c>
      <c r="EX286" s="104">
        <f t="shared" si="1421"/>
        <v>0</v>
      </c>
      <c r="EY286" s="104">
        <f t="shared" si="1421"/>
        <v>27.471300892556219</v>
      </c>
      <c r="EZ286" s="120">
        <f t="shared" si="1432"/>
        <v>0</v>
      </c>
      <c r="FA286" s="104">
        <f t="shared" si="1422"/>
        <v>0</v>
      </c>
      <c r="FB286" s="104">
        <f t="shared" si="1422"/>
        <v>0</v>
      </c>
      <c r="FC286" s="104">
        <f t="shared" si="1422"/>
        <v>0</v>
      </c>
      <c r="FD286" s="104">
        <f t="shared" si="1422"/>
        <v>0</v>
      </c>
      <c r="FE286" s="104">
        <f t="shared" si="1422"/>
        <v>0</v>
      </c>
      <c r="FF286" s="104">
        <f t="shared" si="1422"/>
        <v>0</v>
      </c>
      <c r="FG286" s="104">
        <f t="shared" si="1422"/>
        <v>0.28400349715082041</v>
      </c>
      <c r="FH286" s="104">
        <f t="shared" si="1422"/>
        <v>0</v>
      </c>
      <c r="FI286" s="104">
        <f t="shared" si="1422"/>
        <v>0</v>
      </c>
      <c r="FJ286" s="104">
        <f t="shared" si="1422"/>
        <v>0</v>
      </c>
      <c r="FK286" s="104">
        <f t="shared" si="1422"/>
        <v>0</v>
      </c>
      <c r="FL286" s="104">
        <f t="shared" si="1422"/>
        <v>0</v>
      </c>
      <c r="FM286" s="104">
        <f t="shared" si="1422"/>
        <v>0</v>
      </c>
      <c r="FN286" s="104">
        <f t="shared" si="1422"/>
        <v>0</v>
      </c>
      <c r="FO286" s="122">
        <f t="shared" si="1422"/>
        <v>0.48517554378429784</v>
      </c>
    </row>
    <row r="287" spans="3:171" x14ac:dyDescent="0.2">
      <c r="H287" s="163" t="str">
        <f t="shared" si="1387"/>
        <v>Belgium</v>
      </c>
      <c r="J287" s="104" t="str">
        <f t="shared" ref="J287:J294" si="1435">J263</f>
        <v>Antwerp, Belgium</v>
      </c>
      <c r="K287" s="104" t="str">
        <f>J266</f>
        <v>Busan, Korea</v>
      </c>
      <c r="L287" s="159" t="str">
        <f>[1]LCIA_BAU!G329</f>
        <v>Korea</v>
      </c>
      <c r="O287" s="104">
        <f>M279</f>
        <v>51.241126600000001</v>
      </c>
      <c r="P287" s="104">
        <f>N279</f>
        <v>4.4073495999999999</v>
      </c>
      <c r="Q287" s="104">
        <f>O266</f>
        <v>35.1035355</v>
      </c>
      <c r="R287" s="104">
        <f>P266</f>
        <v>129.04236879999999</v>
      </c>
      <c r="S287" s="104" t="e">
        <f t="shared" ca="1" si="1371"/>
        <v>#NAME?</v>
      </c>
      <c r="T287" s="122">
        <f t="shared" si="1434"/>
        <v>160.94</v>
      </c>
      <c r="X287" s="165"/>
      <c r="Y287" s="159" t="str">
        <f t="shared" si="1423"/>
        <v>Australia</v>
      </c>
      <c r="Z287" s="203">
        <f t="shared" si="1400"/>
        <v>0.63157894736842102</v>
      </c>
      <c r="AA287" s="229">
        <f>SUM(Z287:Z290)</f>
        <v>0.99999999999999989</v>
      </c>
      <c r="AB287" s="159" t="str">
        <f t="shared" si="1413"/>
        <v>China</v>
      </c>
      <c r="AC287" s="104">
        <f t="shared" si="1433"/>
        <v>3.8854708000000007</v>
      </c>
      <c r="AD287" s="104" t="str">
        <f t="shared" si="1424"/>
        <v>The Port of Melbourne, Australia</v>
      </c>
      <c r="AE287" s="104" t="str">
        <f t="shared" si="1424"/>
        <v>Shanghai, China</v>
      </c>
      <c r="AF287" s="104">
        <f t="shared" si="1414"/>
        <v>-37.821584199999997</v>
      </c>
      <c r="AG287" s="104">
        <f t="shared" si="1414"/>
        <v>144.9443459</v>
      </c>
      <c r="AH287" s="104">
        <f t="shared" si="1414"/>
        <v>31.230416000000002</v>
      </c>
      <c r="AI287" s="104">
        <f t="shared" si="1414"/>
        <v>121.47370100000001</v>
      </c>
      <c r="AJ287" s="104" t="e">
        <f t="shared" ca="1" si="1372"/>
        <v>#NAME?</v>
      </c>
      <c r="AK287" s="104">
        <f t="shared" si="1360"/>
        <v>160.94</v>
      </c>
      <c r="AL287" s="104">
        <f>SUMPRODUCT($F$4:$F$8,D$100:D$104)</f>
        <v>1562.8410848903104</v>
      </c>
      <c r="AM287" s="104">
        <f>SUMPRODUCT($F$11:$F$15,D$100:D$104)</f>
        <v>127.14259999999999</v>
      </c>
      <c r="AN287" s="104">
        <f>SUMPRODUCT($F$4:$F$8,E$100:E$104)</f>
        <v>10481.366833642593</v>
      </c>
      <c r="AO287" s="104">
        <f>SUMPRODUCT($F$11:$F$15,E$100:E$104)</f>
        <v>160.94</v>
      </c>
      <c r="AP287" s="104">
        <f>SUMPRODUCT($F$4:$F$8,F$100:F$104)</f>
        <v>2694.5535946384662</v>
      </c>
      <c r="AQ287" s="104">
        <f>SUMPRODUCT($F$11:$F$15,F$100:F$104)</f>
        <v>160.94</v>
      </c>
      <c r="AR287" s="120" t="e">
        <f t="shared" ca="1" si="1425"/>
        <v>#NAME?</v>
      </c>
      <c r="AS287" s="104" t="e">
        <f t="shared" ca="1" si="1415"/>
        <v>#NAME?</v>
      </c>
      <c r="AT287" s="104" t="e">
        <f t="shared" ca="1" si="1415"/>
        <v>#NAME?</v>
      </c>
      <c r="AU287" s="104" t="e">
        <f t="shared" ca="1" si="1415"/>
        <v>#NAME?</v>
      </c>
      <c r="AV287" s="104" t="e">
        <f t="shared" ca="1" si="1415"/>
        <v>#NAME?</v>
      </c>
      <c r="AW287" s="104" t="e">
        <f t="shared" ca="1" si="1415"/>
        <v>#NAME?</v>
      </c>
      <c r="AX287" s="104" t="e">
        <f t="shared" ca="1" si="1415"/>
        <v>#NAME?</v>
      </c>
      <c r="AY287" s="104" t="e">
        <f t="shared" ca="1" si="1415"/>
        <v>#NAME?</v>
      </c>
      <c r="AZ287" s="104" t="e">
        <f t="shared" ca="1" si="1415"/>
        <v>#NAME?</v>
      </c>
      <c r="BA287" s="104" t="e">
        <f t="shared" ca="1" si="1415"/>
        <v>#NAME?</v>
      </c>
      <c r="BB287" s="104" t="e">
        <f t="shared" ca="1" si="1415"/>
        <v>#NAME?</v>
      </c>
      <c r="BC287" s="104" t="e">
        <f t="shared" ca="1" si="1415"/>
        <v>#NAME?</v>
      </c>
      <c r="BD287" s="104" t="e">
        <f t="shared" ca="1" si="1415"/>
        <v>#NAME?</v>
      </c>
      <c r="BE287" s="104" t="e">
        <f t="shared" ca="1" si="1415"/>
        <v>#NAME?</v>
      </c>
      <c r="BF287" s="104" t="e">
        <f t="shared" ca="1" si="1415"/>
        <v>#NAME?</v>
      </c>
      <c r="BG287" s="122" t="e">
        <f t="shared" ca="1" si="1415"/>
        <v>#NAME?</v>
      </c>
      <c r="BH287" s="104">
        <f t="shared" si="1426"/>
        <v>0</v>
      </c>
      <c r="BI287" s="104">
        <f t="shared" si="1416"/>
        <v>0</v>
      </c>
      <c r="BJ287" s="104">
        <f t="shared" si="1416"/>
        <v>0</v>
      </c>
      <c r="BK287" s="104">
        <f t="shared" si="1416"/>
        <v>0</v>
      </c>
      <c r="BL287" s="104">
        <f t="shared" si="1416"/>
        <v>0</v>
      </c>
      <c r="BM287" s="104">
        <f t="shared" si="1416"/>
        <v>0</v>
      </c>
      <c r="BN287" s="104">
        <f t="shared" si="1416"/>
        <v>0</v>
      </c>
      <c r="BO287" s="104">
        <f t="shared" si="1416"/>
        <v>1.103487295277396</v>
      </c>
      <c r="BP287" s="104">
        <f t="shared" si="1416"/>
        <v>0</v>
      </c>
      <c r="BQ287" s="104">
        <f t="shared" si="1416"/>
        <v>0</v>
      </c>
      <c r="BR287" s="104">
        <f t="shared" si="1416"/>
        <v>0</v>
      </c>
      <c r="BS287" s="104">
        <f t="shared" si="1416"/>
        <v>0</v>
      </c>
      <c r="BT287" s="104">
        <f t="shared" si="1416"/>
        <v>0</v>
      </c>
      <c r="BU287" s="104">
        <f t="shared" si="1416"/>
        <v>0</v>
      </c>
      <c r="BV287" s="104">
        <f t="shared" si="1416"/>
        <v>0</v>
      </c>
      <c r="BW287" s="104">
        <f t="shared" si="1416"/>
        <v>1.885135408248011</v>
      </c>
      <c r="BX287" s="120">
        <f t="shared" si="1427"/>
        <v>0</v>
      </c>
      <c r="BY287" s="104">
        <f t="shared" si="1417"/>
        <v>0</v>
      </c>
      <c r="BZ287" s="104">
        <f t="shared" si="1417"/>
        <v>0</v>
      </c>
      <c r="CA287" s="104">
        <f t="shared" si="1417"/>
        <v>0</v>
      </c>
      <c r="CB287" s="104">
        <f t="shared" si="1417"/>
        <v>0</v>
      </c>
      <c r="CC287" s="104">
        <f t="shared" si="1417"/>
        <v>0</v>
      </c>
      <c r="CD287" s="104">
        <f t="shared" si="1417"/>
        <v>0</v>
      </c>
      <c r="CE287" s="104">
        <f t="shared" si="1417"/>
        <v>2.7578745718890914</v>
      </c>
      <c r="CF287" s="104">
        <f t="shared" si="1417"/>
        <v>0</v>
      </c>
      <c r="CG287" s="104">
        <f t="shared" si="1417"/>
        <v>0</v>
      </c>
      <c r="CH287" s="104">
        <f t="shared" si="1417"/>
        <v>0</v>
      </c>
      <c r="CI287" s="104">
        <f t="shared" si="1417"/>
        <v>0</v>
      </c>
      <c r="CJ287" s="104">
        <f t="shared" si="1417"/>
        <v>0</v>
      </c>
      <c r="CK287" s="104">
        <f t="shared" si="1417"/>
        <v>0</v>
      </c>
      <c r="CL287" s="104">
        <f t="shared" si="1417"/>
        <v>0</v>
      </c>
      <c r="CM287" s="104">
        <f t="shared" si="1417"/>
        <v>4.7113972487268434</v>
      </c>
      <c r="CN287" s="120">
        <f t="shared" si="1428"/>
        <v>0</v>
      </c>
      <c r="CO287" s="104">
        <f t="shared" si="1418"/>
        <v>0</v>
      </c>
      <c r="CP287" s="104">
        <f t="shared" si="1418"/>
        <v>0</v>
      </c>
      <c r="CQ287" s="104">
        <f t="shared" si="1418"/>
        <v>0</v>
      </c>
      <c r="CR287" s="104">
        <f t="shared" si="1418"/>
        <v>0</v>
      </c>
      <c r="CS287" s="104">
        <f t="shared" si="1418"/>
        <v>0</v>
      </c>
      <c r="CT287" s="104">
        <f t="shared" si="1418"/>
        <v>0</v>
      </c>
      <c r="CU287" s="104">
        <f t="shared" si="1418"/>
        <v>0.22436276274914813</v>
      </c>
      <c r="CV287" s="104">
        <f t="shared" si="1418"/>
        <v>0</v>
      </c>
      <c r="CW287" s="104">
        <f t="shared" si="1418"/>
        <v>0</v>
      </c>
      <c r="CX287" s="104">
        <f t="shared" si="1418"/>
        <v>0</v>
      </c>
      <c r="CY287" s="104">
        <f t="shared" si="1418"/>
        <v>0</v>
      </c>
      <c r="CZ287" s="104">
        <f t="shared" si="1418"/>
        <v>0</v>
      </c>
      <c r="DA287" s="104">
        <f t="shared" si="1418"/>
        <v>0</v>
      </c>
      <c r="DB287" s="104">
        <f t="shared" si="1418"/>
        <v>0</v>
      </c>
      <c r="DC287" s="104">
        <f t="shared" si="1418"/>
        <v>0.38328867958959523</v>
      </c>
      <c r="DD287" s="120">
        <f t="shared" si="1429"/>
        <v>0</v>
      </c>
      <c r="DE287" s="104">
        <f t="shared" si="1419"/>
        <v>0</v>
      </c>
      <c r="DF287" s="104">
        <f t="shared" si="1419"/>
        <v>0</v>
      </c>
      <c r="DG287" s="104">
        <f t="shared" si="1419"/>
        <v>0</v>
      </c>
      <c r="DH287" s="104">
        <f t="shared" si="1419"/>
        <v>0</v>
      </c>
      <c r="DI287" s="104">
        <f t="shared" si="1419"/>
        <v>0</v>
      </c>
      <c r="DJ287" s="104">
        <f t="shared" si="1419"/>
        <v>0</v>
      </c>
      <c r="DK287" s="104">
        <f t="shared" si="1419"/>
        <v>18.495991274233365</v>
      </c>
      <c r="DL287" s="104">
        <f t="shared" si="1419"/>
        <v>0</v>
      </c>
      <c r="DM287" s="104">
        <f t="shared" si="1419"/>
        <v>0</v>
      </c>
      <c r="DN287" s="104">
        <f t="shared" si="1419"/>
        <v>0</v>
      </c>
      <c r="DO287" s="104">
        <f t="shared" si="1419"/>
        <v>0</v>
      </c>
      <c r="DP287" s="104">
        <f t="shared" si="1419"/>
        <v>0</v>
      </c>
      <c r="DQ287" s="104">
        <f t="shared" si="1419"/>
        <v>0</v>
      </c>
      <c r="DR287" s="104">
        <f t="shared" si="1419"/>
        <v>0</v>
      </c>
      <c r="DS287" s="104">
        <f t="shared" si="1419"/>
        <v>31.597507475551438</v>
      </c>
      <c r="DT287" s="120">
        <f t="shared" si="1430"/>
        <v>0</v>
      </c>
      <c r="DU287" s="104">
        <f t="shared" si="1420"/>
        <v>0</v>
      </c>
      <c r="DV287" s="104">
        <f t="shared" si="1420"/>
        <v>0</v>
      </c>
      <c r="DW287" s="104">
        <f t="shared" si="1420"/>
        <v>0</v>
      </c>
      <c r="DX287" s="104">
        <f t="shared" si="1420"/>
        <v>0</v>
      </c>
      <c r="DY287" s="104">
        <f t="shared" si="1420"/>
        <v>0</v>
      </c>
      <c r="DZ287" s="104">
        <f t="shared" si="1420"/>
        <v>0</v>
      </c>
      <c r="EA287" s="104">
        <f t="shared" si="1420"/>
        <v>0.28400349715082041</v>
      </c>
      <c r="EB287" s="104">
        <f t="shared" si="1420"/>
        <v>0</v>
      </c>
      <c r="EC287" s="104">
        <f t="shared" si="1420"/>
        <v>0</v>
      </c>
      <c r="ED287" s="104">
        <f t="shared" si="1420"/>
        <v>0</v>
      </c>
      <c r="EE287" s="104">
        <f t="shared" si="1420"/>
        <v>0</v>
      </c>
      <c r="EF287" s="104">
        <f t="shared" si="1420"/>
        <v>0</v>
      </c>
      <c r="EG287" s="104">
        <f t="shared" si="1420"/>
        <v>0</v>
      </c>
      <c r="EH287" s="104">
        <f t="shared" si="1420"/>
        <v>0</v>
      </c>
      <c r="EI287" s="104">
        <f t="shared" si="1420"/>
        <v>0.48517554378429784</v>
      </c>
      <c r="EJ287" s="120">
        <f t="shared" si="1431"/>
        <v>0</v>
      </c>
      <c r="EK287" s="104">
        <f t="shared" si="1421"/>
        <v>0</v>
      </c>
      <c r="EL287" s="104">
        <f t="shared" si="1421"/>
        <v>0</v>
      </c>
      <c r="EM287" s="104">
        <f t="shared" si="1421"/>
        <v>0</v>
      </c>
      <c r="EN287" s="104">
        <f t="shared" si="1421"/>
        <v>0</v>
      </c>
      <c r="EO287" s="104">
        <f t="shared" si="1421"/>
        <v>0</v>
      </c>
      <c r="EP287" s="104">
        <f t="shared" si="1421"/>
        <v>0</v>
      </c>
      <c r="EQ287" s="104">
        <f t="shared" si="1421"/>
        <v>4.7549561584294677</v>
      </c>
      <c r="ER287" s="104">
        <f t="shared" si="1421"/>
        <v>0</v>
      </c>
      <c r="ES287" s="104">
        <f t="shared" si="1421"/>
        <v>0</v>
      </c>
      <c r="ET287" s="104">
        <f t="shared" si="1421"/>
        <v>0</v>
      </c>
      <c r="EU287" s="104">
        <f t="shared" si="1421"/>
        <v>0</v>
      </c>
      <c r="EV287" s="104">
        <f t="shared" si="1421"/>
        <v>0</v>
      </c>
      <c r="EW287" s="104">
        <f t="shared" si="1421"/>
        <v>0</v>
      </c>
      <c r="EX287" s="104">
        <f t="shared" si="1421"/>
        <v>0</v>
      </c>
      <c r="EY287" s="104">
        <f t="shared" si="1421"/>
        <v>8.1230987047014551</v>
      </c>
      <c r="EZ287" s="120">
        <f t="shared" si="1432"/>
        <v>0</v>
      </c>
      <c r="FA287" s="104">
        <f t="shared" si="1422"/>
        <v>0</v>
      </c>
      <c r="FB287" s="104">
        <f t="shared" si="1422"/>
        <v>0</v>
      </c>
      <c r="FC287" s="104">
        <f t="shared" si="1422"/>
        <v>0</v>
      </c>
      <c r="FD287" s="104">
        <f t="shared" si="1422"/>
        <v>0</v>
      </c>
      <c r="FE287" s="104">
        <f t="shared" si="1422"/>
        <v>0</v>
      </c>
      <c r="FF287" s="104">
        <f t="shared" si="1422"/>
        <v>0</v>
      </c>
      <c r="FG287" s="104">
        <f t="shared" si="1422"/>
        <v>0.28400349715082041</v>
      </c>
      <c r="FH287" s="104">
        <f t="shared" si="1422"/>
        <v>0</v>
      </c>
      <c r="FI287" s="104">
        <f t="shared" si="1422"/>
        <v>0</v>
      </c>
      <c r="FJ287" s="104">
        <f t="shared" si="1422"/>
        <v>0</v>
      </c>
      <c r="FK287" s="104">
        <f t="shared" si="1422"/>
        <v>0</v>
      </c>
      <c r="FL287" s="104">
        <f t="shared" si="1422"/>
        <v>0</v>
      </c>
      <c r="FM287" s="104">
        <f t="shared" si="1422"/>
        <v>0</v>
      </c>
      <c r="FN287" s="104">
        <f t="shared" si="1422"/>
        <v>0</v>
      </c>
      <c r="FO287" s="122">
        <f t="shared" si="1422"/>
        <v>0.48517554378429784</v>
      </c>
    </row>
    <row r="288" spans="3:171" x14ac:dyDescent="0.2">
      <c r="C288" s="204"/>
      <c r="D288" s="158" t="str">
        <f>D281</f>
        <v>BAU</v>
      </c>
      <c r="E288" s="159"/>
      <c r="F288" s="159"/>
      <c r="H288" s="163" t="str">
        <f t="shared" ref="H288:I304" si="1436">H280</f>
        <v>Hungary</v>
      </c>
      <c r="J288" s="104" t="str">
        <f t="shared" si="1435"/>
        <v>Budapest, Hungary</v>
      </c>
      <c r="K288" s="104" t="str">
        <f>K287</f>
        <v>Busan, Korea</v>
      </c>
      <c r="L288" s="159" t="str">
        <f>L287</f>
        <v>Korea</v>
      </c>
      <c r="O288" s="104">
        <f>M280</f>
        <v>47.506405899999997</v>
      </c>
      <c r="P288" s="104">
        <f>N280</f>
        <v>19.049742999999999</v>
      </c>
      <c r="Q288" s="104">
        <f t="shared" ref="Q288:R294" si="1437">Q287</f>
        <v>35.1035355</v>
      </c>
      <c r="R288" s="104">
        <f t="shared" si="1437"/>
        <v>129.04236879999999</v>
      </c>
      <c r="S288" s="104" t="e">
        <f t="shared" ca="1" si="1371"/>
        <v>#NAME?</v>
      </c>
      <c r="T288" s="122">
        <f t="shared" si="1434"/>
        <v>160.94</v>
      </c>
      <c r="X288" s="165"/>
      <c r="Y288" s="159" t="str">
        <f t="shared" si="1423"/>
        <v>Chile</v>
      </c>
      <c r="Z288" s="203">
        <f t="shared" si="1400"/>
        <v>0.2</v>
      </c>
      <c r="AA288" s="105"/>
      <c r="AB288" s="159" t="str">
        <f t="shared" si="1413"/>
        <v>China</v>
      </c>
      <c r="AC288" s="104">
        <f t="shared" si="1433"/>
        <v>3.8854708000000007</v>
      </c>
      <c r="AD288" s="104" t="str">
        <f t="shared" si="1424"/>
        <v>Puerto San Antonio, Chile</v>
      </c>
      <c r="AE288" s="104" t="str">
        <f t="shared" si="1424"/>
        <v>Shanghai, China</v>
      </c>
      <c r="AF288" s="104">
        <f t="shared" si="1414"/>
        <v>-33.593956200000001</v>
      </c>
      <c r="AG288" s="104">
        <f t="shared" si="1414"/>
        <v>-71.613475100000002</v>
      </c>
      <c r="AH288" s="104">
        <f t="shared" si="1414"/>
        <v>31.230416000000002</v>
      </c>
      <c r="AI288" s="104">
        <f t="shared" si="1414"/>
        <v>121.47370100000001</v>
      </c>
      <c r="AJ288" s="104" t="e">
        <f t="shared" ca="1" si="1372"/>
        <v>#NAME?</v>
      </c>
      <c r="AK288" s="104">
        <f t="shared" si="1360"/>
        <v>160.94</v>
      </c>
      <c r="AL288" s="104">
        <f>SUMPRODUCT($F$4:$F$8,D$100:D$104)</f>
        <v>1562.8410848903104</v>
      </c>
      <c r="AM288" s="104">
        <f>SUMPRODUCT($F$11:$F$15,D$100:D$104)</f>
        <v>127.14259999999999</v>
      </c>
      <c r="AN288" s="104">
        <f>SUMPRODUCT($F$4:$F$8,E$100:E$104)</f>
        <v>10481.366833642593</v>
      </c>
      <c r="AO288" s="104">
        <f>SUMPRODUCT($F$11:$F$15,E$100:E$104)</f>
        <v>160.94</v>
      </c>
      <c r="AP288" s="104">
        <f>SUMPRODUCT($F$4:$F$8,F$100:F$104)</f>
        <v>2694.5535946384662</v>
      </c>
      <c r="AQ288" s="104">
        <f>SUMPRODUCT($F$11:$F$15,F$100:F$104)</f>
        <v>160.94</v>
      </c>
      <c r="AR288" s="120" t="e">
        <f t="shared" ca="1" si="1425"/>
        <v>#NAME?</v>
      </c>
      <c r="AS288" s="104" t="e">
        <f t="shared" ca="1" si="1415"/>
        <v>#NAME?</v>
      </c>
      <c r="AT288" s="104" t="e">
        <f t="shared" ca="1" si="1415"/>
        <v>#NAME?</v>
      </c>
      <c r="AU288" s="104" t="e">
        <f t="shared" ca="1" si="1415"/>
        <v>#NAME?</v>
      </c>
      <c r="AV288" s="104" t="e">
        <f t="shared" ca="1" si="1415"/>
        <v>#NAME?</v>
      </c>
      <c r="AW288" s="104" t="e">
        <f t="shared" ca="1" si="1415"/>
        <v>#NAME?</v>
      </c>
      <c r="AX288" s="104" t="e">
        <f t="shared" ca="1" si="1415"/>
        <v>#NAME?</v>
      </c>
      <c r="AY288" s="104" t="e">
        <f t="shared" ca="1" si="1415"/>
        <v>#NAME?</v>
      </c>
      <c r="AZ288" s="104" t="e">
        <f t="shared" ca="1" si="1415"/>
        <v>#NAME?</v>
      </c>
      <c r="BA288" s="104" t="e">
        <f t="shared" ca="1" si="1415"/>
        <v>#NAME?</v>
      </c>
      <c r="BB288" s="104" t="e">
        <f t="shared" ca="1" si="1415"/>
        <v>#NAME?</v>
      </c>
      <c r="BC288" s="104" t="e">
        <f t="shared" ca="1" si="1415"/>
        <v>#NAME?</v>
      </c>
      <c r="BD288" s="104" t="e">
        <f t="shared" ca="1" si="1415"/>
        <v>#NAME?</v>
      </c>
      <c r="BE288" s="104" t="e">
        <f t="shared" ca="1" si="1415"/>
        <v>#NAME?</v>
      </c>
      <c r="BF288" s="104" t="e">
        <f t="shared" ca="1" si="1415"/>
        <v>#NAME?</v>
      </c>
      <c r="BG288" s="122" t="e">
        <f t="shared" ca="1" si="1415"/>
        <v>#NAME?</v>
      </c>
      <c r="BH288" s="104">
        <f t="shared" si="1426"/>
        <v>0</v>
      </c>
      <c r="BI288" s="104">
        <f t="shared" si="1416"/>
        <v>0</v>
      </c>
      <c r="BJ288" s="104">
        <f t="shared" si="1416"/>
        <v>0</v>
      </c>
      <c r="BK288" s="104">
        <f t="shared" si="1416"/>
        <v>0</v>
      </c>
      <c r="BL288" s="104">
        <f t="shared" si="1416"/>
        <v>0</v>
      </c>
      <c r="BM288" s="104">
        <f t="shared" si="1416"/>
        <v>0</v>
      </c>
      <c r="BN288" s="104">
        <f t="shared" si="1416"/>
        <v>0</v>
      </c>
      <c r="BO288" s="104">
        <f t="shared" si="1416"/>
        <v>1.103487295277396</v>
      </c>
      <c r="BP288" s="104">
        <f t="shared" si="1416"/>
        <v>0</v>
      </c>
      <c r="BQ288" s="104">
        <f t="shared" si="1416"/>
        <v>0</v>
      </c>
      <c r="BR288" s="104">
        <f t="shared" si="1416"/>
        <v>0</v>
      </c>
      <c r="BS288" s="104">
        <f t="shared" si="1416"/>
        <v>0</v>
      </c>
      <c r="BT288" s="104">
        <f t="shared" si="1416"/>
        <v>0</v>
      </c>
      <c r="BU288" s="104">
        <f t="shared" si="1416"/>
        <v>0</v>
      </c>
      <c r="BV288" s="104">
        <f t="shared" si="1416"/>
        <v>0</v>
      </c>
      <c r="BW288" s="104">
        <f t="shared" si="1416"/>
        <v>1.885135408248011</v>
      </c>
      <c r="BX288" s="120">
        <f t="shared" si="1427"/>
        <v>0</v>
      </c>
      <c r="BY288" s="104">
        <f t="shared" si="1417"/>
        <v>0</v>
      </c>
      <c r="BZ288" s="104">
        <f t="shared" si="1417"/>
        <v>0</v>
      </c>
      <c r="CA288" s="104">
        <f t="shared" si="1417"/>
        <v>0</v>
      </c>
      <c r="CB288" s="104">
        <f t="shared" si="1417"/>
        <v>0</v>
      </c>
      <c r="CC288" s="104">
        <f t="shared" si="1417"/>
        <v>0</v>
      </c>
      <c r="CD288" s="104">
        <f t="shared" si="1417"/>
        <v>0</v>
      </c>
      <c r="CE288" s="104">
        <f t="shared" si="1417"/>
        <v>2.7578745718890914</v>
      </c>
      <c r="CF288" s="104">
        <f t="shared" si="1417"/>
        <v>0</v>
      </c>
      <c r="CG288" s="104">
        <f t="shared" si="1417"/>
        <v>0</v>
      </c>
      <c r="CH288" s="104">
        <f t="shared" si="1417"/>
        <v>0</v>
      </c>
      <c r="CI288" s="104">
        <f t="shared" si="1417"/>
        <v>0</v>
      </c>
      <c r="CJ288" s="104">
        <f t="shared" si="1417"/>
        <v>0</v>
      </c>
      <c r="CK288" s="104">
        <f t="shared" si="1417"/>
        <v>0</v>
      </c>
      <c r="CL288" s="104">
        <f t="shared" si="1417"/>
        <v>0</v>
      </c>
      <c r="CM288" s="104">
        <f t="shared" si="1417"/>
        <v>4.7113972487268434</v>
      </c>
      <c r="CN288" s="120">
        <f t="shared" si="1428"/>
        <v>0</v>
      </c>
      <c r="CO288" s="104">
        <f t="shared" si="1418"/>
        <v>0</v>
      </c>
      <c r="CP288" s="104">
        <f t="shared" si="1418"/>
        <v>0</v>
      </c>
      <c r="CQ288" s="104">
        <f t="shared" si="1418"/>
        <v>0</v>
      </c>
      <c r="CR288" s="104">
        <f t="shared" si="1418"/>
        <v>0</v>
      </c>
      <c r="CS288" s="104">
        <f t="shared" si="1418"/>
        <v>0</v>
      </c>
      <c r="CT288" s="104">
        <f t="shared" si="1418"/>
        <v>0</v>
      </c>
      <c r="CU288" s="104">
        <f t="shared" si="1418"/>
        <v>0.22436276274914813</v>
      </c>
      <c r="CV288" s="104">
        <f t="shared" si="1418"/>
        <v>0</v>
      </c>
      <c r="CW288" s="104">
        <f t="shared" si="1418"/>
        <v>0</v>
      </c>
      <c r="CX288" s="104">
        <f t="shared" si="1418"/>
        <v>0</v>
      </c>
      <c r="CY288" s="104">
        <f t="shared" si="1418"/>
        <v>0</v>
      </c>
      <c r="CZ288" s="104">
        <f t="shared" si="1418"/>
        <v>0</v>
      </c>
      <c r="DA288" s="104">
        <f t="shared" si="1418"/>
        <v>0</v>
      </c>
      <c r="DB288" s="104">
        <f t="shared" si="1418"/>
        <v>0</v>
      </c>
      <c r="DC288" s="104">
        <f t="shared" si="1418"/>
        <v>0.38328867958959523</v>
      </c>
      <c r="DD288" s="120">
        <f t="shared" si="1429"/>
        <v>0</v>
      </c>
      <c r="DE288" s="104">
        <f t="shared" si="1419"/>
        <v>0</v>
      </c>
      <c r="DF288" s="104">
        <f t="shared" si="1419"/>
        <v>0</v>
      </c>
      <c r="DG288" s="104">
        <f t="shared" si="1419"/>
        <v>0</v>
      </c>
      <c r="DH288" s="104">
        <f t="shared" si="1419"/>
        <v>0</v>
      </c>
      <c r="DI288" s="104">
        <f t="shared" si="1419"/>
        <v>0</v>
      </c>
      <c r="DJ288" s="104">
        <f t="shared" si="1419"/>
        <v>0</v>
      </c>
      <c r="DK288" s="104">
        <f t="shared" si="1419"/>
        <v>18.495991274233365</v>
      </c>
      <c r="DL288" s="104">
        <f t="shared" si="1419"/>
        <v>0</v>
      </c>
      <c r="DM288" s="104">
        <f t="shared" si="1419"/>
        <v>0</v>
      </c>
      <c r="DN288" s="104">
        <f t="shared" si="1419"/>
        <v>0</v>
      </c>
      <c r="DO288" s="104">
        <f t="shared" si="1419"/>
        <v>0</v>
      </c>
      <c r="DP288" s="104">
        <f t="shared" si="1419"/>
        <v>0</v>
      </c>
      <c r="DQ288" s="104">
        <f t="shared" si="1419"/>
        <v>0</v>
      </c>
      <c r="DR288" s="104">
        <f t="shared" si="1419"/>
        <v>0</v>
      </c>
      <c r="DS288" s="104">
        <f t="shared" si="1419"/>
        <v>31.597507475551438</v>
      </c>
      <c r="DT288" s="120">
        <f t="shared" si="1430"/>
        <v>0</v>
      </c>
      <c r="DU288" s="104">
        <f t="shared" si="1420"/>
        <v>0</v>
      </c>
      <c r="DV288" s="104">
        <f t="shared" si="1420"/>
        <v>0</v>
      </c>
      <c r="DW288" s="104">
        <f t="shared" si="1420"/>
        <v>0</v>
      </c>
      <c r="DX288" s="104">
        <f t="shared" si="1420"/>
        <v>0</v>
      </c>
      <c r="DY288" s="104">
        <f t="shared" si="1420"/>
        <v>0</v>
      </c>
      <c r="DZ288" s="104">
        <f t="shared" si="1420"/>
        <v>0</v>
      </c>
      <c r="EA288" s="104">
        <f t="shared" si="1420"/>
        <v>0.28400349715082041</v>
      </c>
      <c r="EB288" s="104">
        <f t="shared" si="1420"/>
        <v>0</v>
      </c>
      <c r="EC288" s="104">
        <f t="shared" si="1420"/>
        <v>0</v>
      </c>
      <c r="ED288" s="104">
        <f t="shared" si="1420"/>
        <v>0</v>
      </c>
      <c r="EE288" s="104">
        <f t="shared" si="1420"/>
        <v>0</v>
      </c>
      <c r="EF288" s="104">
        <f t="shared" si="1420"/>
        <v>0</v>
      </c>
      <c r="EG288" s="104">
        <f t="shared" si="1420"/>
        <v>0</v>
      </c>
      <c r="EH288" s="104">
        <f t="shared" si="1420"/>
        <v>0</v>
      </c>
      <c r="EI288" s="104">
        <f t="shared" si="1420"/>
        <v>0.48517554378429784</v>
      </c>
      <c r="EJ288" s="120">
        <f t="shared" si="1431"/>
        <v>0</v>
      </c>
      <c r="EK288" s="104">
        <f t="shared" si="1421"/>
        <v>0</v>
      </c>
      <c r="EL288" s="104">
        <f t="shared" si="1421"/>
        <v>0</v>
      </c>
      <c r="EM288" s="104">
        <f t="shared" si="1421"/>
        <v>0</v>
      </c>
      <c r="EN288" s="104">
        <f t="shared" si="1421"/>
        <v>0</v>
      </c>
      <c r="EO288" s="104">
        <f t="shared" si="1421"/>
        <v>0</v>
      </c>
      <c r="EP288" s="104">
        <f t="shared" si="1421"/>
        <v>0</v>
      </c>
      <c r="EQ288" s="104">
        <f t="shared" si="1421"/>
        <v>4.7549561584294677</v>
      </c>
      <c r="ER288" s="104">
        <f t="shared" si="1421"/>
        <v>0</v>
      </c>
      <c r="ES288" s="104">
        <f t="shared" si="1421"/>
        <v>0</v>
      </c>
      <c r="ET288" s="104">
        <f t="shared" si="1421"/>
        <v>0</v>
      </c>
      <c r="EU288" s="104">
        <f t="shared" si="1421"/>
        <v>0</v>
      </c>
      <c r="EV288" s="104">
        <f t="shared" si="1421"/>
        <v>0</v>
      </c>
      <c r="EW288" s="104">
        <f t="shared" si="1421"/>
        <v>0</v>
      </c>
      <c r="EX288" s="104">
        <f t="shared" si="1421"/>
        <v>0</v>
      </c>
      <c r="EY288" s="104">
        <f t="shared" si="1421"/>
        <v>8.1230987047014551</v>
      </c>
      <c r="EZ288" s="120">
        <f t="shared" si="1432"/>
        <v>0</v>
      </c>
      <c r="FA288" s="104">
        <f t="shared" si="1422"/>
        <v>0</v>
      </c>
      <c r="FB288" s="104">
        <f t="shared" si="1422"/>
        <v>0</v>
      </c>
      <c r="FC288" s="104">
        <f t="shared" si="1422"/>
        <v>0</v>
      </c>
      <c r="FD288" s="104">
        <f t="shared" si="1422"/>
        <v>0</v>
      </c>
      <c r="FE288" s="104">
        <f t="shared" si="1422"/>
        <v>0</v>
      </c>
      <c r="FF288" s="104">
        <f t="shared" si="1422"/>
        <v>0</v>
      </c>
      <c r="FG288" s="104">
        <f t="shared" si="1422"/>
        <v>0.28400349715082041</v>
      </c>
      <c r="FH288" s="104">
        <f t="shared" si="1422"/>
        <v>0</v>
      </c>
      <c r="FI288" s="104">
        <f t="shared" si="1422"/>
        <v>0</v>
      </c>
      <c r="FJ288" s="104">
        <f t="shared" si="1422"/>
        <v>0</v>
      </c>
      <c r="FK288" s="104">
        <f t="shared" si="1422"/>
        <v>0</v>
      </c>
      <c r="FL288" s="104">
        <f t="shared" si="1422"/>
        <v>0</v>
      </c>
      <c r="FM288" s="104">
        <f t="shared" si="1422"/>
        <v>0</v>
      </c>
      <c r="FN288" s="104">
        <f t="shared" si="1422"/>
        <v>0</v>
      </c>
      <c r="FO288" s="122">
        <f t="shared" si="1422"/>
        <v>0.48517554378429784</v>
      </c>
    </row>
    <row r="289" spans="3:171" x14ac:dyDescent="0.2">
      <c r="C289" s="163" t="s">
        <v>373</v>
      </c>
      <c r="D289" s="164" t="s">
        <v>59</v>
      </c>
      <c r="E289" s="159"/>
      <c r="F289" s="159"/>
      <c r="H289" s="163" t="str">
        <f t="shared" si="1436"/>
        <v>MI, US</v>
      </c>
      <c r="I289" s="104" t="str">
        <f>I265</f>
        <v>Detroit, MI, US</v>
      </c>
      <c r="J289" s="104" t="str">
        <f t="shared" si="1435"/>
        <v>New York, NY</v>
      </c>
      <c r="K289" s="104" t="str">
        <f t="shared" ref="K289:L294" si="1438">K288</f>
        <v>Busan, Korea</v>
      </c>
      <c r="L289" s="159" t="str">
        <f t="shared" si="1438"/>
        <v>Korea</v>
      </c>
      <c r="M289" s="104">
        <f>O281</f>
        <v>42.331426999999998</v>
      </c>
      <c r="N289" s="104">
        <f>P281</f>
        <v>-83.0457538</v>
      </c>
      <c r="O289" s="104">
        <f>O265</f>
        <v>40.618058499999997</v>
      </c>
      <c r="P289" s="104">
        <f>P265</f>
        <v>-74.066672199999999</v>
      </c>
      <c r="Q289" s="104">
        <f t="shared" si="1437"/>
        <v>35.1035355</v>
      </c>
      <c r="R289" s="104">
        <f t="shared" si="1437"/>
        <v>129.04236879999999</v>
      </c>
      <c r="S289" s="104" t="e">
        <f t="shared" ca="1" si="1371"/>
        <v>#NAME?</v>
      </c>
      <c r="T289" s="122" t="e">
        <f t="shared" ca="1" si="1381"/>
        <v>#NAME?</v>
      </c>
      <c r="X289" s="165"/>
      <c r="Y289" s="159" t="str">
        <f t="shared" si="1423"/>
        <v>China</v>
      </c>
      <c r="Z289" s="203">
        <f t="shared" si="1400"/>
        <v>9.4736842105263161E-2</v>
      </c>
      <c r="AA289" s="105"/>
      <c r="AB289" s="159" t="str">
        <f t="shared" si="1413"/>
        <v>China</v>
      </c>
      <c r="AC289" s="104">
        <f t="shared" si="1433"/>
        <v>3.8854708000000007</v>
      </c>
      <c r="AD289" s="104" t="str">
        <f t="shared" si="1424"/>
        <v>Shanghai, China</v>
      </c>
      <c r="AE289" s="104" t="str">
        <f t="shared" si="1424"/>
        <v>Shanghai, China</v>
      </c>
      <c r="AF289" s="104">
        <f t="shared" si="1414"/>
        <v>31.230416000000002</v>
      </c>
      <c r="AG289" s="104">
        <f t="shared" si="1414"/>
        <v>121.47370100000001</v>
      </c>
      <c r="AH289" s="104">
        <f t="shared" si="1414"/>
        <v>31.230416000000002</v>
      </c>
      <c r="AI289" s="104">
        <f t="shared" si="1414"/>
        <v>121.47370100000001</v>
      </c>
      <c r="AJ289" s="104" t="e">
        <f t="shared" ca="1" si="1372"/>
        <v>#NAME?</v>
      </c>
      <c r="AK289" s="104">
        <f t="shared" si="1360"/>
        <v>80.47</v>
      </c>
      <c r="AL289" s="104">
        <f>SUMPRODUCT($F$4:$F$8,D$100:D$104)</f>
        <v>1562.8410848903104</v>
      </c>
      <c r="AM289" s="104">
        <f>SUMPRODUCT($F$11:$F$15,D$100:D$104)</f>
        <v>127.14259999999999</v>
      </c>
      <c r="AN289" s="104">
        <f>SUMPRODUCT($F$4:$F$8,E$100:E$104)</f>
        <v>10481.366833642593</v>
      </c>
      <c r="AO289" s="104">
        <f>SUMPRODUCT($F$11:$F$15,E$100:E$104)</f>
        <v>160.94</v>
      </c>
      <c r="AP289" s="104">
        <f>SUMPRODUCT($F$4:$F$8,F$100:F$104)</f>
        <v>2694.5535946384662</v>
      </c>
      <c r="AQ289" s="104">
        <f>SUMPRODUCT($F$11:$F$15,F$100:F$104)</f>
        <v>160.94</v>
      </c>
      <c r="AR289" s="120" t="e">
        <f t="shared" ca="1" si="1425"/>
        <v>#NAME?</v>
      </c>
      <c r="AS289" s="104" t="e">
        <f t="shared" ca="1" si="1415"/>
        <v>#NAME?</v>
      </c>
      <c r="AT289" s="104" t="e">
        <f t="shared" ca="1" si="1415"/>
        <v>#NAME?</v>
      </c>
      <c r="AU289" s="104" t="e">
        <f t="shared" ca="1" si="1415"/>
        <v>#NAME?</v>
      </c>
      <c r="AV289" s="104" t="e">
        <f t="shared" ca="1" si="1415"/>
        <v>#NAME?</v>
      </c>
      <c r="AW289" s="104" t="e">
        <f t="shared" ca="1" si="1415"/>
        <v>#NAME?</v>
      </c>
      <c r="AX289" s="104" t="e">
        <f t="shared" ca="1" si="1415"/>
        <v>#NAME?</v>
      </c>
      <c r="AY289" s="104" t="e">
        <f t="shared" ca="1" si="1415"/>
        <v>#NAME?</v>
      </c>
      <c r="AZ289" s="104" t="e">
        <f t="shared" ca="1" si="1415"/>
        <v>#NAME?</v>
      </c>
      <c r="BA289" s="104" t="e">
        <f t="shared" ca="1" si="1415"/>
        <v>#NAME?</v>
      </c>
      <c r="BB289" s="104" t="e">
        <f t="shared" ca="1" si="1415"/>
        <v>#NAME?</v>
      </c>
      <c r="BC289" s="104" t="e">
        <f t="shared" ca="1" si="1415"/>
        <v>#NAME?</v>
      </c>
      <c r="BD289" s="104" t="e">
        <f t="shared" ca="1" si="1415"/>
        <v>#NAME?</v>
      </c>
      <c r="BE289" s="104" t="e">
        <f t="shared" ca="1" si="1415"/>
        <v>#NAME?</v>
      </c>
      <c r="BF289" s="104" t="e">
        <f t="shared" ca="1" si="1415"/>
        <v>#NAME?</v>
      </c>
      <c r="BG289" s="122" t="e">
        <f t="shared" ca="1" si="1415"/>
        <v>#NAME?</v>
      </c>
      <c r="BH289" s="104">
        <f t="shared" si="1426"/>
        <v>0</v>
      </c>
      <c r="BI289" s="104">
        <f t="shared" si="1416"/>
        <v>0</v>
      </c>
      <c r="BJ289" s="104">
        <f t="shared" si="1416"/>
        <v>0</v>
      </c>
      <c r="BK289" s="104">
        <f t="shared" si="1416"/>
        <v>0</v>
      </c>
      <c r="BL289" s="104">
        <f t="shared" si="1416"/>
        <v>0</v>
      </c>
      <c r="BM289" s="104">
        <f t="shared" si="1416"/>
        <v>0</v>
      </c>
      <c r="BN289" s="104">
        <f t="shared" si="1416"/>
        <v>0</v>
      </c>
      <c r="BO289" s="104">
        <f t="shared" si="1416"/>
        <v>0.55174364763869799</v>
      </c>
      <c r="BP289" s="104">
        <f t="shared" si="1416"/>
        <v>0</v>
      </c>
      <c r="BQ289" s="104">
        <f t="shared" si="1416"/>
        <v>0</v>
      </c>
      <c r="BR289" s="104">
        <f t="shared" si="1416"/>
        <v>0</v>
      </c>
      <c r="BS289" s="104">
        <f t="shared" si="1416"/>
        <v>0</v>
      </c>
      <c r="BT289" s="104">
        <f t="shared" si="1416"/>
        <v>0</v>
      </c>
      <c r="BU289" s="104">
        <f t="shared" si="1416"/>
        <v>0</v>
      </c>
      <c r="BV289" s="104">
        <f t="shared" si="1416"/>
        <v>0</v>
      </c>
      <c r="BW289" s="104">
        <f t="shared" si="1416"/>
        <v>0.94256770412400548</v>
      </c>
      <c r="BX289" s="120">
        <f t="shared" si="1427"/>
        <v>0</v>
      </c>
      <c r="BY289" s="104">
        <f t="shared" si="1417"/>
        <v>0</v>
      </c>
      <c r="BZ289" s="104">
        <f t="shared" si="1417"/>
        <v>0</v>
      </c>
      <c r="CA289" s="104">
        <f t="shared" si="1417"/>
        <v>0</v>
      </c>
      <c r="CB289" s="104">
        <f t="shared" si="1417"/>
        <v>0</v>
      </c>
      <c r="CC289" s="104">
        <f t="shared" si="1417"/>
        <v>0</v>
      </c>
      <c r="CD289" s="104">
        <f t="shared" si="1417"/>
        <v>0</v>
      </c>
      <c r="CE289" s="104">
        <f t="shared" si="1417"/>
        <v>2.7578745718890914</v>
      </c>
      <c r="CF289" s="104">
        <f t="shared" si="1417"/>
        <v>0</v>
      </c>
      <c r="CG289" s="104">
        <f t="shared" si="1417"/>
        <v>0</v>
      </c>
      <c r="CH289" s="104">
        <f t="shared" si="1417"/>
        <v>0</v>
      </c>
      <c r="CI289" s="104">
        <f t="shared" si="1417"/>
        <v>0</v>
      </c>
      <c r="CJ289" s="104">
        <f t="shared" si="1417"/>
        <v>0</v>
      </c>
      <c r="CK289" s="104">
        <f t="shared" si="1417"/>
        <v>0</v>
      </c>
      <c r="CL289" s="104">
        <f t="shared" si="1417"/>
        <v>0</v>
      </c>
      <c r="CM289" s="104">
        <f t="shared" si="1417"/>
        <v>4.7113972487268434</v>
      </c>
      <c r="CN289" s="120">
        <f t="shared" si="1428"/>
        <v>0</v>
      </c>
      <c r="CO289" s="104">
        <f t="shared" si="1418"/>
        <v>0</v>
      </c>
      <c r="CP289" s="104">
        <f t="shared" si="1418"/>
        <v>0</v>
      </c>
      <c r="CQ289" s="104">
        <f t="shared" si="1418"/>
        <v>0</v>
      </c>
      <c r="CR289" s="104">
        <f t="shared" si="1418"/>
        <v>0</v>
      </c>
      <c r="CS289" s="104">
        <f t="shared" si="1418"/>
        <v>0</v>
      </c>
      <c r="CT289" s="104">
        <f t="shared" si="1418"/>
        <v>0</v>
      </c>
      <c r="CU289" s="104">
        <f t="shared" si="1418"/>
        <v>0.22436276274914813</v>
      </c>
      <c r="CV289" s="104">
        <f t="shared" si="1418"/>
        <v>0</v>
      </c>
      <c r="CW289" s="104">
        <f t="shared" si="1418"/>
        <v>0</v>
      </c>
      <c r="CX289" s="104">
        <f t="shared" si="1418"/>
        <v>0</v>
      </c>
      <c r="CY289" s="104">
        <f t="shared" si="1418"/>
        <v>0</v>
      </c>
      <c r="CZ289" s="104">
        <f t="shared" si="1418"/>
        <v>0</v>
      </c>
      <c r="DA289" s="104">
        <f t="shared" si="1418"/>
        <v>0</v>
      </c>
      <c r="DB289" s="104">
        <f t="shared" si="1418"/>
        <v>0</v>
      </c>
      <c r="DC289" s="104">
        <f t="shared" si="1418"/>
        <v>0.38328867958959523</v>
      </c>
      <c r="DD289" s="120">
        <f t="shared" si="1429"/>
        <v>0</v>
      </c>
      <c r="DE289" s="104">
        <f t="shared" si="1419"/>
        <v>0</v>
      </c>
      <c r="DF289" s="104">
        <f t="shared" si="1419"/>
        <v>0</v>
      </c>
      <c r="DG289" s="104">
        <f t="shared" si="1419"/>
        <v>0</v>
      </c>
      <c r="DH289" s="104">
        <f t="shared" si="1419"/>
        <v>0</v>
      </c>
      <c r="DI289" s="104">
        <f t="shared" si="1419"/>
        <v>0</v>
      </c>
      <c r="DJ289" s="104">
        <f t="shared" si="1419"/>
        <v>0</v>
      </c>
      <c r="DK289" s="104">
        <f t="shared" si="1419"/>
        <v>18.495991274233365</v>
      </c>
      <c r="DL289" s="104">
        <f t="shared" si="1419"/>
        <v>0</v>
      </c>
      <c r="DM289" s="104">
        <f t="shared" si="1419"/>
        <v>0</v>
      </c>
      <c r="DN289" s="104">
        <f t="shared" si="1419"/>
        <v>0</v>
      </c>
      <c r="DO289" s="104">
        <f t="shared" si="1419"/>
        <v>0</v>
      </c>
      <c r="DP289" s="104">
        <f t="shared" si="1419"/>
        <v>0</v>
      </c>
      <c r="DQ289" s="104">
        <f t="shared" si="1419"/>
        <v>0</v>
      </c>
      <c r="DR289" s="104">
        <f t="shared" si="1419"/>
        <v>0</v>
      </c>
      <c r="DS289" s="104">
        <f t="shared" si="1419"/>
        <v>31.597507475551438</v>
      </c>
      <c r="DT289" s="120">
        <f t="shared" si="1430"/>
        <v>0</v>
      </c>
      <c r="DU289" s="104">
        <f t="shared" si="1420"/>
        <v>0</v>
      </c>
      <c r="DV289" s="104">
        <f t="shared" si="1420"/>
        <v>0</v>
      </c>
      <c r="DW289" s="104">
        <f t="shared" si="1420"/>
        <v>0</v>
      </c>
      <c r="DX289" s="104">
        <f t="shared" si="1420"/>
        <v>0</v>
      </c>
      <c r="DY289" s="104">
        <f t="shared" si="1420"/>
        <v>0</v>
      </c>
      <c r="DZ289" s="104">
        <f t="shared" si="1420"/>
        <v>0</v>
      </c>
      <c r="EA289" s="104">
        <f t="shared" si="1420"/>
        <v>0.28400349715082041</v>
      </c>
      <c r="EB289" s="104">
        <f t="shared" si="1420"/>
        <v>0</v>
      </c>
      <c r="EC289" s="104">
        <f t="shared" si="1420"/>
        <v>0</v>
      </c>
      <c r="ED289" s="104">
        <f t="shared" si="1420"/>
        <v>0</v>
      </c>
      <c r="EE289" s="104">
        <f t="shared" si="1420"/>
        <v>0</v>
      </c>
      <c r="EF289" s="104">
        <f t="shared" si="1420"/>
        <v>0</v>
      </c>
      <c r="EG289" s="104">
        <f t="shared" si="1420"/>
        <v>0</v>
      </c>
      <c r="EH289" s="104">
        <f t="shared" si="1420"/>
        <v>0</v>
      </c>
      <c r="EI289" s="104">
        <f t="shared" si="1420"/>
        <v>0.48517554378429784</v>
      </c>
      <c r="EJ289" s="120">
        <f t="shared" si="1431"/>
        <v>0</v>
      </c>
      <c r="EK289" s="104">
        <f t="shared" si="1421"/>
        <v>0</v>
      </c>
      <c r="EL289" s="104">
        <f t="shared" si="1421"/>
        <v>0</v>
      </c>
      <c r="EM289" s="104">
        <f t="shared" si="1421"/>
        <v>0</v>
      </c>
      <c r="EN289" s="104">
        <f t="shared" si="1421"/>
        <v>0</v>
      </c>
      <c r="EO289" s="104">
        <f t="shared" si="1421"/>
        <v>0</v>
      </c>
      <c r="EP289" s="104">
        <f t="shared" si="1421"/>
        <v>0</v>
      </c>
      <c r="EQ289" s="104">
        <f t="shared" si="1421"/>
        <v>4.7549561584294677</v>
      </c>
      <c r="ER289" s="104">
        <f t="shared" si="1421"/>
        <v>0</v>
      </c>
      <c r="ES289" s="104">
        <f t="shared" si="1421"/>
        <v>0</v>
      </c>
      <c r="ET289" s="104">
        <f t="shared" si="1421"/>
        <v>0</v>
      </c>
      <c r="EU289" s="104">
        <f t="shared" si="1421"/>
        <v>0</v>
      </c>
      <c r="EV289" s="104">
        <f t="shared" si="1421"/>
        <v>0</v>
      </c>
      <c r="EW289" s="104">
        <f t="shared" si="1421"/>
        <v>0</v>
      </c>
      <c r="EX289" s="104">
        <f t="shared" si="1421"/>
        <v>0</v>
      </c>
      <c r="EY289" s="104">
        <f t="shared" si="1421"/>
        <v>8.1230987047014551</v>
      </c>
      <c r="EZ289" s="120">
        <f t="shared" si="1432"/>
        <v>0</v>
      </c>
      <c r="FA289" s="104">
        <f t="shared" si="1422"/>
        <v>0</v>
      </c>
      <c r="FB289" s="104">
        <f t="shared" si="1422"/>
        <v>0</v>
      </c>
      <c r="FC289" s="104">
        <f t="shared" si="1422"/>
        <v>0</v>
      </c>
      <c r="FD289" s="104">
        <f t="shared" si="1422"/>
        <v>0</v>
      </c>
      <c r="FE289" s="104">
        <f t="shared" si="1422"/>
        <v>0</v>
      </c>
      <c r="FF289" s="104">
        <f t="shared" si="1422"/>
        <v>0</v>
      </c>
      <c r="FG289" s="104">
        <f t="shared" si="1422"/>
        <v>0.28400349715082041</v>
      </c>
      <c r="FH289" s="104">
        <f t="shared" si="1422"/>
        <v>0</v>
      </c>
      <c r="FI289" s="104">
        <f t="shared" si="1422"/>
        <v>0</v>
      </c>
      <c r="FJ289" s="104">
        <f t="shared" si="1422"/>
        <v>0</v>
      </c>
      <c r="FK289" s="104">
        <f t="shared" si="1422"/>
        <v>0</v>
      </c>
      <c r="FL289" s="104">
        <f t="shared" si="1422"/>
        <v>0</v>
      </c>
      <c r="FM289" s="104">
        <f t="shared" si="1422"/>
        <v>0</v>
      </c>
      <c r="FN289" s="104">
        <f t="shared" si="1422"/>
        <v>0</v>
      </c>
      <c r="FO289" s="122">
        <f t="shared" si="1422"/>
        <v>0.48517554378429784</v>
      </c>
    </row>
    <row r="290" spans="3:171" x14ac:dyDescent="0.2">
      <c r="C290" s="163" t="str">
        <f>'[1]LCIA_ally-shoring'!G164</f>
        <v>US</v>
      </c>
      <c r="D290" s="213">
        <f>[1]LCIA_BAU!I160</f>
        <v>0</v>
      </c>
      <c r="H290" s="163" t="str">
        <f t="shared" si="1436"/>
        <v>Korea</v>
      </c>
      <c r="J290" s="104" t="str">
        <f t="shared" si="1435"/>
        <v>Busan, Korea</v>
      </c>
      <c r="K290" s="104" t="str">
        <f t="shared" si="1438"/>
        <v>Busan, Korea</v>
      </c>
      <c r="L290" s="159" t="str">
        <f t="shared" si="1438"/>
        <v>Korea</v>
      </c>
      <c r="O290" s="104">
        <f>M282</f>
        <v>35.1035355</v>
      </c>
      <c r="P290" s="104">
        <f>N282</f>
        <v>129.04236879999999</v>
      </c>
      <c r="Q290" s="104">
        <f t="shared" si="1437"/>
        <v>35.1035355</v>
      </c>
      <c r="R290" s="104">
        <f t="shared" si="1437"/>
        <v>129.04236879999999</v>
      </c>
      <c r="S290" s="104" t="e">
        <f t="shared" ca="1" si="1371"/>
        <v>#NAME?</v>
      </c>
      <c r="T290" s="122">
        <f>IF(H290=L290,80.47,80.47*2)</f>
        <v>80.47</v>
      </c>
      <c r="X290" s="165"/>
      <c r="Y290" s="159" t="str">
        <f t="shared" si="1423"/>
        <v>Argentina</v>
      </c>
      <c r="Z290" s="203">
        <f t="shared" si="1400"/>
        <v>7.3684210526315796E-2</v>
      </c>
      <c r="AA290" s="105"/>
      <c r="AB290" s="159" t="str">
        <f t="shared" si="1413"/>
        <v>China</v>
      </c>
      <c r="AC290" s="104">
        <f t="shared" si="1433"/>
        <v>3.8854708000000007</v>
      </c>
      <c r="AD290" s="104" t="str">
        <f t="shared" si="1424"/>
        <v>Buenos Aires, Argentina</v>
      </c>
      <c r="AE290" s="104" t="str">
        <f t="shared" si="1424"/>
        <v>Shanghai, China</v>
      </c>
      <c r="AF290" s="104">
        <f t="shared" si="1414"/>
        <v>-34.617719399999999</v>
      </c>
      <c r="AG290" s="104">
        <f t="shared" si="1414"/>
        <v>-58.362056099999997</v>
      </c>
      <c r="AH290" s="104">
        <f t="shared" si="1414"/>
        <v>31.230416000000002</v>
      </c>
      <c r="AI290" s="104">
        <f t="shared" si="1414"/>
        <v>121.47370100000001</v>
      </c>
      <c r="AJ290" s="104" t="e">
        <f t="shared" ca="1" si="1372"/>
        <v>#NAME?</v>
      </c>
      <c r="AK290" s="104">
        <f t="shared" si="1360"/>
        <v>160.94</v>
      </c>
      <c r="AL290" s="104">
        <f>SUMPRODUCT($F$4:$F$8,D$100:D$104)</f>
        <v>1562.8410848903104</v>
      </c>
      <c r="AM290" s="104">
        <f>SUMPRODUCT($F$11:$F$15,D$100:D$104)</f>
        <v>127.14259999999999</v>
      </c>
      <c r="AN290" s="104">
        <f>SUMPRODUCT($F$4:$F$8,E$100:E$104)</f>
        <v>10481.366833642593</v>
      </c>
      <c r="AO290" s="104">
        <f>SUMPRODUCT($F$11:$F$15,E$100:E$104)</f>
        <v>160.94</v>
      </c>
      <c r="AP290" s="104">
        <f>SUMPRODUCT($F$4:$F$8,F$100:F$104)</f>
        <v>2694.5535946384662</v>
      </c>
      <c r="AQ290" s="104">
        <f>SUMPRODUCT($F$11:$F$15,F$100:F$104)</f>
        <v>160.94</v>
      </c>
      <c r="AR290" s="120" t="e">
        <f t="shared" ca="1" si="1425"/>
        <v>#NAME?</v>
      </c>
      <c r="AS290" s="104" t="e">
        <f t="shared" ca="1" si="1415"/>
        <v>#NAME?</v>
      </c>
      <c r="AT290" s="104" t="e">
        <f t="shared" ca="1" si="1415"/>
        <v>#NAME?</v>
      </c>
      <c r="AU290" s="104" t="e">
        <f t="shared" ca="1" si="1415"/>
        <v>#NAME?</v>
      </c>
      <c r="AV290" s="104" t="e">
        <f t="shared" ca="1" si="1415"/>
        <v>#NAME?</v>
      </c>
      <c r="AW290" s="104" t="e">
        <f t="shared" ca="1" si="1415"/>
        <v>#NAME?</v>
      </c>
      <c r="AX290" s="104" t="e">
        <f t="shared" ca="1" si="1415"/>
        <v>#NAME?</v>
      </c>
      <c r="AY290" s="104" t="e">
        <f t="shared" ca="1" si="1415"/>
        <v>#NAME?</v>
      </c>
      <c r="AZ290" s="104" t="e">
        <f t="shared" ca="1" si="1415"/>
        <v>#NAME?</v>
      </c>
      <c r="BA290" s="104" t="e">
        <f t="shared" ca="1" si="1415"/>
        <v>#NAME?</v>
      </c>
      <c r="BB290" s="104" t="e">
        <f t="shared" ca="1" si="1415"/>
        <v>#NAME?</v>
      </c>
      <c r="BC290" s="104" t="e">
        <f t="shared" ca="1" si="1415"/>
        <v>#NAME?</v>
      </c>
      <c r="BD290" s="104" t="e">
        <f t="shared" ca="1" si="1415"/>
        <v>#NAME?</v>
      </c>
      <c r="BE290" s="104" t="e">
        <f t="shared" ca="1" si="1415"/>
        <v>#NAME?</v>
      </c>
      <c r="BF290" s="104" t="e">
        <f t="shared" ca="1" si="1415"/>
        <v>#NAME?</v>
      </c>
      <c r="BG290" s="122" t="e">
        <f t="shared" ca="1" si="1415"/>
        <v>#NAME?</v>
      </c>
      <c r="BH290" s="104">
        <f t="shared" si="1426"/>
        <v>0</v>
      </c>
      <c r="BI290" s="104">
        <f t="shared" si="1416"/>
        <v>0</v>
      </c>
      <c r="BJ290" s="104">
        <f t="shared" si="1416"/>
        <v>0</v>
      </c>
      <c r="BK290" s="104">
        <f t="shared" si="1416"/>
        <v>0</v>
      </c>
      <c r="BL290" s="104">
        <f t="shared" si="1416"/>
        <v>0</v>
      </c>
      <c r="BM290" s="104">
        <f t="shared" si="1416"/>
        <v>0</v>
      </c>
      <c r="BN290" s="104">
        <f t="shared" si="1416"/>
        <v>0</v>
      </c>
      <c r="BO290" s="104">
        <f t="shared" si="1416"/>
        <v>1.103487295277396</v>
      </c>
      <c r="BP290" s="104">
        <f t="shared" si="1416"/>
        <v>0</v>
      </c>
      <c r="BQ290" s="104">
        <f t="shared" si="1416"/>
        <v>0</v>
      </c>
      <c r="BR290" s="104">
        <f t="shared" si="1416"/>
        <v>0</v>
      </c>
      <c r="BS290" s="104">
        <f t="shared" si="1416"/>
        <v>0</v>
      </c>
      <c r="BT290" s="104">
        <f t="shared" si="1416"/>
        <v>0</v>
      </c>
      <c r="BU290" s="104">
        <f t="shared" si="1416"/>
        <v>0</v>
      </c>
      <c r="BV290" s="104">
        <f t="shared" si="1416"/>
        <v>0</v>
      </c>
      <c r="BW290" s="104">
        <f t="shared" si="1416"/>
        <v>1.885135408248011</v>
      </c>
      <c r="BX290" s="120">
        <f t="shared" si="1427"/>
        <v>0</v>
      </c>
      <c r="BY290" s="104">
        <f t="shared" si="1417"/>
        <v>0</v>
      </c>
      <c r="BZ290" s="104">
        <f t="shared" si="1417"/>
        <v>0</v>
      </c>
      <c r="CA290" s="104">
        <f t="shared" si="1417"/>
        <v>0</v>
      </c>
      <c r="CB290" s="104">
        <f t="shared" si="1417"/>
        <v>0</v>
      </c>
      <c r="CC290" s="104">
        <f t="shared" si="1417"/>
        <v>0</v>
      </c>
      <c r="CD290" s="104">
        <f t="shared" si="1417"/>
        <v>0</v>
      </c>
      <c r="CE290" s="104">
        <f t="shared" si="1417"/>
        <v>2.7578745718890914</v>
      </c>
      <c r="CF290" s="104">
        <f t="shared" si="1417"/>
        <v>0</v>
      </c>
      <c r="CG290" s="104">
        <f t="shared" si="1417"/>
        <v>0</v>
      </c>
      <c r="CH290" s="104">
        <f t="shared" si="1417"/>
        <v>0</v>
      </c>
      <c r="CI290" s="104">
        <f t="shared" si="1417"/>
        <v>0</v>
      </c>
      <c r="CJ290" s="104">
        <f t="shared" si="1417"/>
        <v>0</v>
      </c>
      <c r="CK290" s="104">
        <f t="shared" si="1417"/>
        <v>0</v>
      </c>
      <c r="CL290" s="104">
        <f t="shared" si="1417"/>
        <v>0</v>
      </c>
      <c r="CM290" s="104">
        <f t="shared" si="1417"/>
        <v>4.7113972487268434</v>
      </c>
      <c r="CN290" s="120">
        <f t="shared" si="1428"/>
        <v>0</v>
      </c>
      <c r="CO290" s="104">
        <f t="shared" si="1418"/>
        <v>0</v>
      </c>
      <c r="CP290" s="104">
        <f t="shared" si="1418"/>
        <v>0</v>
      </c>
      <c r="CQ290" s="104">
        <f t="shared" si="1418"/>
        <v>0</v>
      </c>
      <c r="CR290" s="104">
        <f t="shared" si="1418"/>
        <v>0</v>
      </c>
      <c r="CS290" s="104">
        <f t="shared" si="1418"/>
        <v>0</v>
      </c>
      <c r="CT290" s="104">
        <f t="shared" si="1418"/>
        <v>0</v>
      </c>
      <c r="CU290" s="104">
        <f t="shared" si="1418"/>
        <v>0.22436276274914813</v>
      </c>
      <c r="CV290" s="104">
        <f t="shared" si="1418"/>
        <v>0</v>
      </c>
      <c r="CW290" s="104">
        <f t="shared" si="1418"/>
        <v>0</v>
      </c>
      <c r="CX290" s="104">
        <f t="shared" si="1418"/>
        <v>0</v>
      </c>
      <c r="CY290" s="104">
        <f t="shared" si="1418"/>
        <v>0</v>
      </c>
      <c r="CZ290" s="104">
        <f t="shared" si="1418"/>
        <v>0</v>
      </c>
      <c r="DA290" s="104">
        <f t="shared" si="1418"/>
        <v>0</v>
      </c>
      <c r="DB290" s="104">
        <f t="shared" si="1418"/>
        <v>0</v>
      </c>
      <c r="DC290" s="104">
        <f t="shared" si="1418"/>
        <v>0.38328867958959523</v>
      </c>
      <c r="DD290" s="120">
        <f t="shared" si="1429"/>
        <v>0</v>
      </c>
      <c r="DE290" s="104">
        <f t="shared" si="1419"/>
        <v>0</v>
      </c>
      <c r="DF290" s="104">
        <f t="shared" si="1419"/>
        <v>0</v>
      </c>
      <c r="DG290" s="104">
        <f t="shared" si="1419"/>
        <v>0</v>
      </c>
      <c r="DH290" s="104">
        <f t="shared" si="1419"/>
        <v>0</v>
      </c>
      <c r="DI290" s="104">
        <f t="shared" si="1419"/>
        <v>0</v>
      </c>
      <c r="DJ290" s="104">
        <f t="shared" si="1419"/>
        <v>0</v>
      </c>
      <c r="DK290" s="104">
        <f t="shared" si="1419"/>
        <v>18.495991274233365</v>
      </c>
      <c r="DL290" s="104">
        <f t="shared" si="1419"/>
        <v>0</v>
      </c>
      <c r="DM290" s="104">
        <f t="shared" si="1419"/>
        <v>0</v>
      </c>
      <c r="DN290" s="104">
        <f t="shared" si="1419"/>
        <v>0</v>
      </c>
      <c r="DO290" s="104">
        <f t="shared" si="1419"/>
        <v>0</v>
      </c>
      <c r="DP290" s="104">
        <f t="shared" si="1419"/>
        <v>0</v>
      </c>
      <c r="DQ290" s="104">
        <f t="shared" si="1419"/>
        <v>0</v>
      </c>
      <c r="DR290" s="104">
        <f t="shared" si="1419"/>
        <v>0</v>
      </c>
      <c r="DS290" s="104">
        <f t="shared" si="1419"/>
        <v>31.597507475551438</v>
      </c>
      <c r="DT290" s="120">
        <f t="shared" si="1430"/>
        <v>0</v>
      </c>
      <c r="DU290" s="104">
        <f t="shared" si="1420"/>
        <v>0</v>
      </c>
      <c r="DV290" s="104">
        <f t="shared" si="1420"/>
        <v>0</v>
      </c>
      <c r="DW290" s="104">
        <f t="shared" si="1420"/>
        <v>0</v>
      </c>
      <c r="DX290" s="104">
        <f t="shared" si="1420"/>
        <v>0</v>
      </c>
      <c r="DY290" s="104">
        <f t="shared" si="1420"/>
        <v>0</v>
      </c>
      <c r="DZ290" s="104">
        <f t="shared" si="1420"/>
        <v>0</v>
      </c>
      <c r="EA290" s="104">
        <f t="shared" si="1420"/>
        <v>0.28400349715082041</v>
      </c>
      <c r="EB290" s="104">
        <f t="shared" si="1420"/>
        <v>0</v>
      </c>
      <c r="EC290" s="104">
        <f t="shared" si="1420"/>
        <v>0</v>
      </c>
      <c r="ED290" s="104">
        <f t="shared" si="1420"/>
        <v>0</v>
      </c>
      <c r="EE290" s="104">
        <f t="shared" si="1420"/>
        <v>0</v>
      </c>
      <c r="EF290" s="104">
        <f t="shared" si="1420"/>
        <v>0</v>
      </c>
      <c r="EG290" s="104">
        <f t="shared" si="1420"/>
        <v>0</v>
      </c>
      <c r="EH290" s="104">
        <f t="shared" si="1420"/>
        <v>0</v>
      </c>
      <c r="EI290" s="104">
        <f t="shared" si="1420"/>
        <v>0.48517554378429784</v>
      </c>
      <c r="EJ290" s="120">
        <f t="shared" si="1431"/>
        <v>0</v>
      </c>
      <c r="EK290" s="104">
        <f t="shared" si="1421"/>
        <v>0</v>
      </c>
      <c r="EL290" s="104">
        <f t="shared" si="1421"/>
        <v>0</v>
      </c>
      <c r="EM290" s="104">
        <f t="shared" si="1421"/>
        <v>0</v>
      </c>
      <c r="EN290" s="104">
        <f t="shared" si="1421"/>
        <v>0</v>
      </c>
      <c r="EO290" s="104">
        <f t="shared" si="1421"/>
        <v>0</v>
      </c>
      <c r="EP290" s="104">
        <f t="shared" si="1421"/>
        <v>0</v>
      </c>
      <c r="EQ290" s="104">
        <f t="shared" si="1421"/>
        <v>4.7549561584294677</v>
      </c>
      <c r="ER290" s="104">
        <f t="shared" si="1421"/>
        <v>0</v>
      </c>
      <c r="ES290" s="104">
        <f t="shared" si="1421"/>
        <v>0</v>
      </c>
      <c r="ET290" s="104">
        <f t="shared" si="1421"/>
        <v>0</v>
      </c>
      <c r="EU290" s="104">
        <f t="shared" si="1421"/>
        <v>0</v>
      </c>
      <c r="EV290" s="104">
        <f t="shared" si="1421"/>
        <v>0</v>
      </c>
      <c r="EW290" s="104">
        <f t="shared" si="1421"/>
        <v>0</v>
      </c>
      <c r="EX290" s="104">
        <f t="shared" si="1421"/>
        <v>0</v>
      </c>
      <c r="EY290" s="104">
        <f t="shared" si="1421"/>
        <v>8.1230987047014551</v>
      </c>
      <c r="EZ290" s="120">
        <f t="shared" si="1432"/>
        <v>0</v>
      </c>
      <c r="FA290" s="104">
        <f t="shared" si="1422"/>
        <v>0</v>
      </c>
      <c r="FB290" s="104">
        <f t="shared" si="1422"/>
        <v>0</v>
      </c>
      <c r="FC290" s="104">
        <f t="shared" si="1422"/>
        <v>0</v>
      </c>
      <c r="FD290" s="104">
        <f t="shared" si="1422"/>
        <v>0</v>
      </c>
      <c r="FE290" s="104">
        <f t="shared" si="1422"/>
        <v>0</v>
      </c>
      <c r="FF290" s="104">
        <f t="shared" si="1422"/>
        <v>0</v>
      </c>
      <c r="FG290" s="104">
        <f t="shared" si="1422"/>
        <v>0.28400349715082041</v>
      </c>
      <c r="FH290" s="104">
        <f t="shared" si="1422"/>
        <v>0</v>
      </c>
      <c r="FI290" s="104">
        <f t="shared" si="1422"/>
        <v>0</v>
      </c>
      <c r="FJ290" s="104">
        <f t="shared" si="1422"/>
        <v>0</v>
      </c>
      <c r="FK290" s="104">
        <f t="shared" si="1422"/>
        <v>0</v>
      </c>
      <c r="FL290" s="104">
        <f t="shared" si="1422"/>
        <v>0</v>
      </c>
      <c r="FM290" s="104">
        <f t="shared" si="1422"/>
        <v>0</v>
      </c>
      <c r="FN290" s="104">
        <f t="shared" si="1422"/>
        <v>0</v>
      </c>
      <c r="FO290" s="122">
        <f t="shared" si="1422"/>
        <v>0.48517554378429784</v>
      </c>
    </row>
    <row r="291" spans="3:171" x14ac:dyDescent="0.2">
      <c r="C291" s="163" t="str">
        <f>'[1]LCIA_ally-shoring'!G165</f>
        <v>CN</v>
      </c>
      <c r="D291" s="213">
        <f>[1]LCIA_BAU!I161</f>
        <v>0.42</v>
      </c>
      <c r="H291" s="163" t="str">
        <f t="shared" si="1436"/>
        <v>Poland</v>
      </c>
      <c r="J291" s="104" t="str">
        <f t="shared" si="1435"/>
        <v>Gdansk, Poland</v>
      </c>
      <c r="K291" s="104" t="str">
        <f t="shared" si="1438"/>
        <v>Busan, Korea</v>
      </c>
      <c r="L291" s="159" t="str">
        <f t="shared" si="1438"/>
        <v>Korea</v>
      </c>
      <c r="O291" s="104">
        <f>M283</f>
        <v>54.400246299999999</v>
      </c>
      <c r="P291" s="104">
        <f>N283</f>
        <v>18.677374199999999</v>
      </c>
      <c r="Q291" s="104">
        <f t="shared" si="1437"/>
        <v>35.1035355</v>
      </c>
      <c r="R291" s="104">
        <f t="shared" si="1437"/>
        <v>129.04236879999999</v>
      </c>
      <c r="S291" s="104" t="e">
        <f t="shared" ca="1" si="1371"/>
        <v>#NAME?</v>
      </c>
      <c r="T291" s="122">
        <f>IF(H291=L291,80.47,80.47*2)</f>
        <v>160.94</v>
      </c>
      <c r="X291" s="165"/>
      <c r="Y291" s="159" t="str">
        <f t="shared" si="1423"/>
        <v>Chile</v>
      </c>
      <c r="Z291" s="203">
        <f t="shared" si="1400"/>
        <v>1</v>
      </c>
      <c r="AA291" s="230">
        <f>Z291</f>
        <v>1</v>
      </c>
      <c r="AB291" s="159" t="str">
        <f t="shared" si="1413"/>
        <v>Chile</v>
      </c>
      <c r="AC291" s="104">
        <f t="shared" si="1433"/>
        <v>3.8854708000000007</v>
      </c>
      <c r="AD291" s="104" t="str">
        <f t="shared" si="1424"/>
        <v>Puerto San Antonio, Chile</v>
      </c>
      <c r="AE291" s="104" t="str">
        <f t="shared" si="1424"/>
        <v>Puerto San Antonio, Chile</v>
      </c>
      <c r="AF291" s="104">
        <f t="shared" si="1414"/>
        <v>-33.593956200000001</v>
      </c>
      <c r="AG291" s="104">
        <f t="shared" si="1414"/>
        <v>-71.613475100000002</v>
      </c>
      <c r="AH291" s="104">
        <f t="shared" si="1414"/>
        <v>-33.593956200000001</v>
      </c>
      <c r="AI291" s="104">
        <f t="shared" si="1414"/>
        <v>-71.613475100000002</v>
      </c>
      <c r="AJ291" s="104" t="e">
        <f t="shared" ca="1" si="1372"/>
        <v>#NAME?</v>
      </c>
      <c r="AK291" s="104">
        <f t="shared" si="1360"/>
        <v>80.47</v>
      </c>
      <c r="AL291" s="104">
        <f>SUMPRODUCT($O$4:$O$8,D$100:D$104)</f>
        <v>17514.124002599256</v>
      </c>
      <c r="AM291" s="104">
        <f>SUMPRODUCT($O$11:$O$15,D$100:D$104)</f>
        <v>160.93999999999997</v>
      </c>
      <c r="AN291" s="104">
        <f>SUMPRODUCT($O$4:$O$8,E$100:E$104)</f>
        <v>8925.2044052700876</v>
      </c>
      <c r="AO291" s="104">
        <f>SUMPRODUCT($O$11:$O$15,E$100:E$104)</f>
        <v>160.94</v>
      </c>
      <c r="AP291" s="104">
        <f>SUMPRODUCT($O$4:$O$8,F$100:F$104)</f>
        <v>16597.71535678715</v>
      </c>
      <c r="AQ291" s="104">
        <f>SUMPRODUCT($O$11:$O$15,F$100:F$104)</f>
        <v>160.94</v>
      </c>
      <c r="AR291" s="120" t="e">
        <f t="shared" ca="1" si="1425"/>
        <v>#NAME?</v>
      </c>
      <c r="AS291" s="104" t="e">
        <f t="shared" ca="1" si="1415"/>
        <v>#NAME?</v>
      </c>
      <c r="AT291" s="104" t="e">
        <f t="shared" ca="1" si="1415"/>
        <v>#NAME?</v>
      </c>
      <c r="AU291" s="104" t="e">
        <f t="shared" ca="1" si="1415"/>
        <v>#NAME?</v>
      </c>
      <c r="AV291" s="104" t="e">
        <f t="shared" ca="1" si="1415"/>
        <v>#NAME?</v>
      </c>
      <c r="AW291" s="104" t="e">
        <f t="shared" ca="1" si="1415"/>
        <v>#NAME?</v>
      </c>
      <c r="AX291" s="104" t="e">
        <f t="shared" ca="1" si="1415"/>
        <v>#NAME?</v>
      </c>
      <c r="AY291" s="104" t="e">
        <f t="shared" ca="1" si="1415"/>
        <v>#NAME?</v>
      </c>
      <c r="AZ291" s="104" t="e">
        <f t="shared" ca="1" si="1415"/>
        <v>#NAME?</v>
      </c>
      <c r="BA291" s="104" t="e">
        <f t="shared" ca="1" si="1415"/>
        <v>#NAME?</v>
      </c>
      <c r="BB291" s="104" t="e">
        <f t="shared" ca="1" si="1415"/>
        <v>#NAME?</v>
      </c>
      <c r="BC291" s="104" t="e">
        <f t="shared" ca="1" si="1415"/>
        <v>#NAME?</v>
      </c>
      <c r="BD291" s="104" t="e">
        <f t="shared" ca="1" si="1415"/>
        <v>#NAME?</v>
      </c>
      <c r="BE291" s="104" t="e">
        <f t="shared" ca="1" si="1415"/>
        <v>#NAME?</v>
      </c>
      <c r="BF291" s="104" t="e">
        <f t="shared" ca="1" si="1415"/>
        <v>#NAME?</v>
      </c>
      <c r="BG291" s="122" t="e">
        <f t="shared" ca="1" si="1415"/>
        <v>#NAME?</v>
      </c>
      <c r="BH291" s="104">
        <f t="shared" si="1426"/>
        <v>0</v>
      </c>
      <c r="BI291" s="104">
        <f t="shared" si="1416"/>
        <v>0</v>
      </c>
      <c r="BJ291" s="104">
        <f t="shared" si="1416"/>
        <v>0</v>
      </c>
      <c r="BK291" s="104">
        <f t="shared" si="1416"/>
        <v>0</v>
      </c>
      <c r="BL291" s="104">
        <f t="shared" si="1416"/>
        <v>0</v>
      </c>
      <c r="BM291" s="104">
        <f t="shared" si="1416"/>
        <v>0</v>
      </c>
      <c r="BN291" s="104">
        <f t="shared" si="1416"/>
        <v>0</v>
      </c>
      <c r="BO291" s="104">
        <f t="shared" si="1416"/>
        <v>0.55174364763869799</v>
      </c>
      <c r="BP291" s="104">
        <f t="shared" si="1416"/>
        <v>0</v>
      </c>
      <c r="BQ291" s="104">
        <f t="shared" si="1416"/>
        <v>0</v>
      </c>
      <c r="BR291" s="104">
        <f t="shared" si="1416"/>
        <v>0</v>
      </c>
      <c r="BS291" s="104">
        <f t="shared" si="1416"/>
        <v>0</v>
      </c>
      <c r="BT291" s="104">
        <f t="shared" si="1416"/>
        <v>0</v>
      </c>
      <c r="BU291" s="104">
        <f t="shared" si="1416"/>
        <v>0</v>
      </c>
      <c r="BV291" s="104">
        <f t="shared" si="1416"/>
        <v>0</v>
      </c>
      <c r="BW291" s="104">
        <f t="shared" si="1416"/>
        <v>0.94256770412400548</v>
      </c>
      <c r="BX291" s="120">
        <f t="shared" si="1427"/>
        <v>0</v>
      </c>
      <c r="BY291" s="104">
        <f t="shared" si="1417"/>
        <v>0</v>
      </c>
      <c r="BZ291" s="104">
        <f t="shared" si="1417"/>
        <v>0</v>
      </c>
      <c r="CA291" s="104">
        <f t="shared" si="1417"/>
        <v>0</v>
      </c>
      <c r="CB291" s="104">
        <f t="shared" si="1417"/>
        <v>0</v>
      </c>
      <c r="CC291" s="104">
        <f t="shared" si="1417"/>
        <v>0</v>
      </c>
      <c r="CD291" s="104">
        <f t="shared" si="1417"/>
        <v>0</v>
      </c>
      <c r="CE291" s="104">
        <f t="shared" si="1417"/>
        <v>30.906377943776025</v>
      </c>
      <c r="CF291" s="104">
        <f t="shared" si="1417"/>
        <v>0</v>
      </c>
      <c r="CG291" s="104">
        <f t="shared" si="1417"/>
        <v>0</v>
      </c>
      <c r="CH291" s="104">
        <f t="shared" si="1417"/>
        <v>0</v>
      </c>
      <c r="CI291" s="104">
        <f t="shared" si="1417"/>
        <v>0</v>
      </c>
      <c r="CJ291" s="104">
        <f t="shared" si="1417"/>
        <v>0</v>
      </c>
      <c r="CK291" s="104">
        <f t="shared" si="1417"/>
        <v>0</v>
      </c>
      <c r="CL291" s="104">
        <f t="shared" si="1417"/>
        <v>0</v>
      </c>
      <c r="CM291" s="104">
        <f t="shared" si="1417"/>
        <v>52.798711550060368</v>
      </c>
      <c r="CN291" s="120">
        <f t="shared" si="1428"/>
        <v>0</v>
      </c>
      <c r="CO291" s="104">
        <f t="shared" si="1418"/>
        <v>0</v>
      </c>
      <c r="CP291" s="104">
        <f t="shared" si="1418"/>
        <v>0</v>
      </c>
      <c r="CQ291" s="104">
        <f t="shared" si="1418"/>
        <v>0</v>
      </c>
      <c r="CR291" s="104">
        <f t="shared" si="1418"/>
        <v>0</v>
      </c>
      <c r="CS291" s="104">
        <f t="shared" si="1418"/>
        <v>0</v>
      </c>
      <c r="CT291" s="104">
        <f t="shared" si="1418"/>
        <v>0</v>
      </c>
      <c r="CU291" s="104">
        <f t="shared" si="1418"/>
        <v>0.28400349715082035</v>
      </c>
      <c r="CV291" s="104">
        <f t="shared" si="1418"/>
        <v>0</v>
      </c>
      <c r="CW291" s="104">
        <f t="shared" si="1418"/>
        <v>0</v>
      </c>
      <c r="CX291" s="104">
        <f t="shared" si="1418"/>
        <v>0</v>
      </c>
      <c r="CY291" s="104">
        <f t="shared" si="1418"/>
        <v>0</v>
      </c>
      <c r="CZ291" s="104">
        <f t="shared" si="1418"/>
        <v>0</v>
      </c>
      <c r="DA291" s="104">
        <f t="shared" si="1418"/>
        <v>0</v>
      </c>
      <c r="DB291" s="104">
        <f t="shared" si="1418"/>
        <v>0</v>
      </c>
      <c r="DC291" s="104">
        <f t="shared" si="1418"/>
        <v>0.48517554378429772</v>
      </c>
      <c r="DD291" s="120">
        <f t="shared" si="1429"/>
        <v>0</v>
      </c>
      <c r="DE291" s="104">
        <f t="shared" si="1419"/>
        <v>0</v>
      </c>
      <c r="DF291" s="104">
        <f t="shared" si="1419"/>
        <v>0</v>
      </c>
      <c r="DG291" s="104">
        <f t="shared" si="1419"/>
        <v>0</v>
      </c>
      <c r="DH291" s="104">
        <f t="shared" si="1419"/>
        <v>0</v>
      </c>
      <c r="DI291" s="104">
        <f t="shared" si="1419"/>
        <v>0</v>
      </c>
      <c r="DJ291" s="104">
        <f t="shared" si="1419"/>
        <v>0</v>
      </c>
      <c r="DK291" s="104">
        <f t="shared" si="1419"/>
        <v>15.749902223702081</v>
      </c>
      <c r="DL291" s="104">
        <f t="shared" si="1419"/>
        <v>0</v>
      </c>
      <c r="DM291" s="104">
        <f t="shared" si="1419"/>
        <v>0</v>
      </c>
      <c r="DN291" s="104">
        <f t="shared" si="1419"/>
        <v>0</v>
      </c>
      <c r="DO291" s="104">
        <f t="shared" si="1419"/>
        <v>0</v>
      </c>
      <c r="DP291" s="104">
        <f t="shared" si="1419"/>
        <v>0</v>
      </c>
      <c r="DQ291" s="104">
        <f t="shared" si="1419"/>
        <v>0</v>
      </c>
      <c r="DR291" s="104">
        <f t="shared" si="1419"/>
        <v>0</v>
      </c>
      <c r="DS291" s="104">
        <f t="shared" si="1419"/>
        <v>26.906243946271434</v>
      </c>
      <c r="DT291" s="120">
        <f t="shared" si="1430"/>
        <v>0</v>
      </c>
      <c r="DU291" s="104">
        <f t="shared" si="1420"/>
        <v>0</v>
      </c>
      <c r="DV291" s="104">
        <f t="shared" si="1420"/>
        <v>0</v>
      </c>
      <c r="DW291" s="104">
        <f t="shared" si="1420"/>
        <v>0</v>
      </c>
      <c r="DX291" s="104">
        <f t="shared" si="1420"/>
        <v>0</v>
      </c>
      <c r="DY291" s="104">
        <f t="shared" si="1420"/>
        <v>0</v>
      </c>
      <c r="DZ291" s="104">
        <f t="shared" si="1420"/>
        <v>0</v>
      </c>
      <c r="EA291" s="104">
        <f t="shared" si="1420"/>
        <v>0.28400349715082041</v>
      </c>
      <c r="EB291" s="104">
        <f t="shared" si="1420"/>
        <v>0</v>
      </c>
      <c r="EC291" s="104">
        <f t="shared" si="1420"/>
        <v>0</v>
      </c>
      <c r="ED291" s="104">
        <f t="shared" si="1420"/>
        <v>0</v>
      </c>
      <c r="EE291" s="104">
        <f t="shared" si="1420"/>
        <v>0</v>
      </c>
      <c r="EF291" s="104">
        <f t="shared" si="1420"/>
        <v>0</v>
      </c>
      <c r="EG291" s="104">
        <f t="shared" si="1420"/>
        <v>0</v>
      </c>
      <c r="EH291" s="104">
        <f t="shared" si="1420"/>
        <v>0</v>
      </c>
      <c r="EI291" s="104">
        <f t="shared" si="1420"/>
        <v>0.48517554378429784</v>
      </c>
      <c r="EJ291" s="120">
        <f t="shared" si="1431"/>
        <v>0</v>
      </c>
      <c r="EK291" s="104">
        <f t="shared" si="1421"/>
        <v>0</v>
      </c>
      <c r="EL291" s="104">
        <f t="shared" si="1421"/>
        <v>0</v>
      </c>
      <c r="EM291" s="104">
        <f t="shared" si="1421"/>
        <v>0</v>
      </c>
      <c r="EN291" s="104">
        <f t="shared" si="1421"/>
        <v>0</v>
      </c>
      <c r="EO291" s="104">
        <f t="shared" si="1421"/>
        <v>0</v>
      </c>
      <c r="EP291" s="104">
        <f t="shared" si="1421"/>
        <v>0</v>
      </c>
      <c r="EQ291" s="104">
        <f t="shared" si="1421"/>
        <v>29.289233292167438</v>
      </c>
      <c r="ER291" s="104">
        <f t="shared" si="1421"/>
        <v>0</v>
      </c>
      <c r="ES291" s="104">
        <f t="shared" si="1421"/>
        <v>0</v>
      </c>
      <c r="ET291" s="104">
        <f t="shared" si="1421"/>
        <v>0</v>
      </c>
      <c r="EU291" s="104">
        <f t="shared" si="1421"/>
        <v>0</v>
      </c>
      <c r="EV291" s="104">
        <f t="shared" si="1421"/>
        <v>0</v>
      </c>
      <c r="EW291" s="104">
        <f t="shared" si="1421"/>
        <v>0</v>
      </c>
      <c r="EX291" s="104">
        <f t="shared" si="1421"/>
        <v>0</v>
      </c>
      <c r="EY291" s="104">
        <f t="shared" si="1421"/>
        <v>50.036072907954491</v>
      </c>
      <c r="EZ291" s="120">
        <f t="shared" si="1432"/>
        <v>0</v>
      </c>
      <c r="FA291" s="104">
        <f t="shared" si="1422"/>
        <v>0</v>
      </c>
      <c r="FB291" s="104">
        <f t="shared" si="1422"/>
        <v>0</v>
      </c>
      <c r="FC291" s="104">
        <f t="shared" si="1422"/>
        <v>0</v>
      </c>
      <c r="FD291" s="104">
        <f t="shared" si="1422"/>
        <v>0</v>
      </c>
      <c r="FE291" s="104">
        <f t="shared" si="1422"/>
        <v>0</v>
      </c>
      <c r="FF291" s="104">
        <f t="shared" si="1422"/>
        <v>0</v>
      </c>
      <c r="FG291" s="104">
        <f t="shared" si="1422"/>
        <v>0.28400349715082041</v>
      </c>
      <c r="FH291" s="104">
        <f t="shared" si="1422"/>
        <v>0</v>
      </c>
      <c r="FI291" s="104">
        <f t="shared" si="1422"/>
        <v>0</v>
      </c>
      <c r="FJ291" s="104">
        <f t="shared" si="1422"/>
        <v>0</v>
      </c>
      <c r="FK291" s="104">
        <f t="shared" si="1422"/>
        <v>0</v>
      </c>
      <c r="FL291" s="104">
        <f t="shared" si="1422"/>
        <v>0</v>
      </c>
      <c r="FM291" s="104">
        <f t="shared" si="1422"/>
        <v>0</v>
      </c>
      <c r="FN291" s="104">
        <f t="shared" si="1422"/>
        <v>0</v>
      </c>
      <c r="FO291" s="122">
        <f t="shared" si="1422"/>
        <v>0.48517554378429784</v>
      </c>
    </row>
    <row r="292" spans="3:171" x14ac:dyDescent="0.2">
      <c r="C292" s="163" t="str">
        <f>'[1]LCIA_ally-shoring'!G166</f>
        <v>JP</v>
      </c>
      <c r="D292" s="213">
        <f>[1]LCIA_BAU!I162</f>
        <v>0.33</v>
      </c>
      <c r="H292" s="163" t="str">
        <f t="shared" si="1436"/>
        <v>TN, US</v>
      </c>
      <c r="I292" s="104" t="str">
        <f>I268</f>
        <v>Nashville,Tennessee,US</v>
      </c>
      <c r="J292" s="104" t="str">
        <f t="shared" si="1435"/>
        <v>Savannah, GA</v>
      </c>
      <c r="K292" s="104" t="str">
        <f t="shared" si="1438"/>
        <v>Busan, Korea</v>
      </c>
      <c r="L292" s="159" t="str">
        <f t="shared" si="1438"/>
        <v>Korea</v>
      </c>
      <c r="M292" s="104">
        <f>O284</f>
        <v>36.162663799999997</v>
      </c>
      <c r="N292" s="104">
        <f>P284</f>
        <v>-86.781601600000002</v>
      </c>
      <c r="O292" s="104">
        <f>O268</f>
        <v>32.087181000000001</v>
      </c>
      <c r="P292" s="104">
        <f>P268</f>
        <v>-81.134254400000003</v>
      </c>
      <c r="Q292" s="104">
        <f t="shared" si="1437"/>
        <v>35.1035355</v>
      </c>
      <c r="R292" s="104">
        <f t="shared" si="1437"/>
        <v>129.04236879999999</v>
      </c>
      <c r="S292" s="104" t="e">
        <f t="shared" ca="1" si="1371"/>
        <v>#NAME?</v>
      </c>
      <c r="T292" s="122" t="e">
        <f t="shared" ca="1" si="1381"/>
        <v>#NAME?</v>
      </c>
      <c r="X292" s="168"/>
      <c r="Y292" s="181" t="str">
        <f t="shared" si="1423"/>
        <v>Argentina</v>
      </c>
      <c r="Z292" s="215">
        <f t="shared" si="1400"/>
        <v>1</v>
      </c>
      <c r="AA292" s="231">
        <f>Z292</f>
        <v>1</v>
      </c>
      <c r="AB292" s="181" t="str">
        <f t="shared" si="1413"/>
        <v>Argentina</v>
      </c>
      <c r="AC292" s="128">
        <f>AC291</f>
        <v>3.8854708000000007</v>
      </c>
      <c r="AD292" s="128" t="str">
        <f t="shared" si="1424"/>
        <v>Buenos Aires, Argentina</v>
      </c>
      <c r="AE292" s="128" t="str">
        <f t="shared" si="1424"/>
        <v>Buenos Aires, Argentina</v>
      </c>
      <c r="AF292" s="128">
        <f t="shared" si="1414"/>
        <v>-34.617719399999999</v>
      </c>
      <c r="AG292" s="128">
        <f t="shared" si="1414"/>
        <v>-58.362056099999997</v>
      </c>
      <c r="AH292" s="128">
        <f t="shared" si="1414"/>
        <v>-34.617719399999999</v>
      </c>
      <c r="AI292" s="128">
        <f t="shared" si="1414"/>
        <v>-58.362056099999997</v>
      </c>
      <c r="AJ292" s="128" t="e">
        <f t="shared" ca="1" si="1372"/>
        <v>#NAME?</v>
      </c>
      <c r="AK292" s="128">
        <f t="shared" si="1360"/>
        <v>80.47</v>
      </c>
      <c r="AL292" s="128">
        <f>SUMPRODUCT($P$4:$P$8,D$100:D$104)</f>
        <v>18405.708784591014</v>
      </c>
      <c r="AM292" s="128">
        <f>SUMPRODUCT($P$11:$P$15,D$100:D$104)</f>
        <v>160.93999999999997</v>
      </c>
      <c r="AN292" s="128">
        <f>SUMPRODUCT($P$4:$P$8,E$100:E$104)</f>
        <v>9828.2844430263704</v>
      </c>
      <c r="AO292" s="128">
        <f>SUMPRODUCT($P$11:$P$15,E$100:E$104)</f>
        <v>160.94</v>
      </c>
      <c r="AP292" s="128">
        <f>SUMPRODUCT($P$4:$P$8,F$100:F$104)</f>
        <v>17496.96427533514</v>
      </c>
      <c r="AQ292" s="128">
        <f>SUMPRODUCT($P$11:$P$15,F$100:F$104)</f>
        <v>160.94</v>
      </c>
      <c r="AR292" s="120" t="e">
        <f t="shared" ca="1" si="1425"/>
        <v>#NAME?</v>
      </c>
      <c r="AS292" s="104" t="e">
        <f t="shared" ca="1" si="1415"/>
        <v>#NAME?</v>
      </c>
      <c r="AT292" s="104" t="e">
        <f t="shared" ca="1" si="1415"/>
        <v>#NAME?</v>
      </c>
      <c r="AU292" s="104" t="e">
        <f t="shared" ca="1" si="1415"/>
        <v>#NAME?</v>
      </c>
      <c r="AV292" s="104" t="e">
        <f t="shared" ca="1" si="1415"/>
        <v>#NAME?</v>
      </c>
      <c r="AW292" s="104" t="e">
        <f t="shared" ca="1" si="1415"/>
        <v>#NAME?</v>
      </c>
      <c r="AX292" s="104" t="e">
        <f t="shared" ca="1" si="1415"/>
        <v>#NAME?</v>
      </c>
      <c r="AY292" s="104" t="e">
        <f t="shared" ca="1" si="1415"/>
        <v>#NAME?</v>
      </c>
      <c r="AZ292" s="104" t="e">
        <f t="shared" ca="1" si="1415"/>
        <v>#NAME?</v>
      </c>
      <c r="BA292" s="104" t="e">
        <f t="shared" ca="1" si="1415"/>
        <v>#NAME?</v>
      </c>
      <c r="BB292" s="104" t="e">
        <f t="shared" ca="1" si="1415"/>
        <v>#NAME?</v>
      </c>
      <c r="BC292" s="104" t="e">
        <f t="shared" ca="1" si="1415"/>
        <v>#NAME?</v>
      </c>
      <c r="BD292" s="104" t="e">
        <f t="shared" ca="1" si="1415"/>
        <v>#NAME?</v>
      </c>
      <c r="BE292" s="104" t="e">
        <f t="shared" ca="1" si="1415"/>
        <v>#NAME?</v>
      </c>
      <c r="BF292" s="104" t="e">
        <f t="shared" ca="1" si="1415"/>
        <v>#NAME?</v>
      </c>
      <c r="BG292" s="122" t="e">
        <f t="shared" ca="1" si="1415"/>
        <v>#NAME?</v>
      </c>
      <c r="BH292" s="104">
        <f t="shared" si="1426"/>
        <v>0</v>
      </c>
      <c r="BI292" s="104">
        <f t="shared" si="1416"/>
        <v>0</v>
      </c>
      <c r="BJ292" s="104">
        <f t="shared" si="1416"/>
        <v>0</v>
      </c>
      <c r="BK292" s="104">
        <f t="shared" si="1416"/>
        <v>0</v>
      </c>
      <c r="BL292" s="104">
        <f t="shared" si="1416"/>
        <v>0</v>
      </c>
      <c r="BM292" s="104">
        <f t="shared" si="1416"/>
        <v>0</v>
      </c>
      <c r="BN292" s="104">
        <f t="shared" si="1416"/>
        <v>0</v>
      </c>
      <c r="BO292" s="104">
        <f t="shared" si="1416"/>
        <v>0.55174364763869799</v>
      </c>
      <c r="BP292" s="104">
        <f t="shared" si="1416"/>
        <v>0</v>
      </c>
      <c r="BQ292" s="104">
        <f t="shared" si="1416"/>
        <v>0</v>
      </c>
      <c r="BR292" s="104">
        <f t="shared" si="1416"/>
        <v>0</v>
      </c>
      <c r="BS292" s="104">
        <f t="shared" si="1416"/>
        <v>0</v>
      </c>
      <c r="BT292" s="104">
        <f t="shared" si="1416"/>
        <v>0</v>
      </c>
      <c r="BU292" s="104">
        <f t="shared" si="1416"/>
        <v>0</v>
      </c>
      <c r="BV292" s="104">
        <f t="shared" si="1416"/>
        <v>0</v>
      </c>
      <c r="BW292" s="104">
        <f t="shared" si="1416"/>
        <v>0.94256770412400548</v>
      </c>
      <c r="BX292" s="232">
        <f t="shared" si="1427"/>
        <v>0</v>
      </c>
      <c r="BY292" s="128">
        <f t="shared" si="1417"/>
        <v>0</v>
      </c>
      <c r="BZ292" s="128">
        <f t="shared" si="1417"/>
        <v>0</v>
      </c>
      <c r="CA292" s="128">
        <f t="shared" si="1417"/>
        <v>0</v>
      </c>
      <c r="CB292" s="128">
        <f t="shared" si="1417"/>
        <v>0</v>
      </c>
      <c r="CC292" s="128">
        <f t="shared" si="1417"/>
        <v>0</v>
      </c>
      <c r="CD292" s="128">
        <f t="shared" si="1417"/>
        <v>0</v>
      </c>
      <c r="CE292" s="128">
        <f t="shared" si="1417"/>
        <v>32.479717052090372</v>
      </c>
      <c r="CF292" s="128">
        <f t="shared" si="1417"/>
        <v>0</v>
      </c>
      <c r="CG292" s="128">
        <f t="shared" si="1417"/>
        <v>0</v>
      </c>
      <c r="CH292" s="128">
        <f t="shared" si="1417"/>
        <v>0</v>
      </c>
      <c r="CI292" s="128">
        <f t="shared" si="1417"/>
        <v>0</v>
      </c>
      <c r="CJ292" s="128">
        <f t="shared" si="1417"/>
        <v>0</v>
      </c>
      <c r="CK292" s="128">
        <f t="shared" si="1417"/>
        <v>0</v>
      </c>
      <c r="CL292" s="128">
        <f t="shared" si="1417"/>
        <v>0</v>
      </c>
      <c r="CM292" s="128">
        <f t="shared" si="1417"/>
        <v>55.486515274632609</v>
      </c>
      <c r="CN292" s="232">
        <f t="shared" si="1428"/>
        <v>0</v>
      </c>
      <c r="CO292" s="128">
        <f t="shared" si="1418"/>
        <v>0</v>
      </c>
      <c r="CP292" s="128">
        <f t="shared" si="1418"/>
        <v>0</v>
      </c>
      <c r="CQ292" s="128">
        <f t="shared" si="1418"/>
        <v>0</v>
      </c>
      <c r="CR292" s="128">
        <f t="shared" si="1418"/>
        <v>0</v>
      </c>
      <c r="CS292" s="128">
        <f t="shared" si="1418"/>
        <v>0</v>
      </c>
      <c r="CT292" s="128">
        <f t="shared" si="1418"/>
        <v>0</v>
      </c>
      <c r="CU292" s="128">
        <f t="shared" si="1418"/>
        <v>0.28400349715082035</v>
      </c>
      <c r="CV292" s="128">
        <f t="shared" si="1418"/>
        <v>0</v>
      </c>
      <c r="CW292" s="128">
        <f t="shared" si="1418"/>
        <v>0</v>
      </c>
      <c r="CX292" s="128">
        <f t="shared" si="1418"/>
        <v>0</v>
      </c>
      <c r="CY292" s="128">
        <f t="shared" si="1418"/>
        <v>0</v>
      </c>
      <c r="CZ292" s="128">
        <f t="shared" si="1418"/>
        <v>0</v>
      </c>
      <c r="DA292" s="128">
        <f t="shared" si="1418"/>
        <v>0</v>
      </c>
      <c r="DB292" s="128">
        <f t="shared" si="1418"/>
        <v>0</v>
      </c>
      <c r="DC292" s="128">
        <f t="shared" si="1418"/>
        <v>0.48517554378429772</v>
      </c>
      <c r="DD292" s="232">
        <f t="shared" si="1429"/>
        <v>0</v>
      </c>
      <c r="DE292" s="128">
        <f t="shared" si="1419"/>
        <v>0</v>
      </c>
      <c r="DF292" s="128">
        <f t="shared" si="1419"/>
        <v>0</v>
      </c>
      <c r="DG292" s="128">
        <f t="shared" si="1419"/>
        <v>0</v>
      </c>
      <c r="DH292" s="128">
        <f t="shared" si="1419"/>
        <v>0</v>
      </c>
      <c r="DI292" s="128">
        <f t="shared" si="1419"/>
        <v>0</v>
      </c>
      <c r="DJ292" s="128">
        <f t="shared" si="1419"/>
        <v>0</v>
      </c>
      <c r="DK292" s="128">
        <f t="shared" si="1419"/>
        <v>17.343526486967143</v>
      </c>
      <c r="DL292" s="128">
        <f t="shared" si="1419"/>
        <v>0</v>
      </c>
      <c r="DM292" s="128">
        <f t="shared" si="1419"/>
        <v>0</v>
      </c>
      <c r="DN292" s="128">
        <f t="shared" si="1419"/>
        <v>0</v>
      </c>
      <c r="DO292" s="128">
        <f t="shared" si="1419"/>
        <v>0</v>
      </c>
      <c r="DP292" s="128">
        <f t="shared" si="1419"/>
        <v>0</v>
      </c>
      <c r="DQ292" s="128">
        <f t="shared" si="1419"/>
        <v>0</v>
      </c>
      <c r="DR292" s="128">
        <f t="shared" si="1419"/>
        <v>0</v>
      </c>
      <c r="DS292" s="128">
        <f t="shared" si="1419"/>
        <v>29.628701684553707</v>
      </c>
      <c r="DT292" s="232">
        <f t="shared" si="1430"/>
        <v>0</v>
      </c>
      <c r="DU292" s="128">
        <f t="shared" si="1420"/>
        <v>0</v>
      </c>
      <c r="DV292" s="128">
        <f t="shared" si="1420"/>
        <v>0</v>
      </c>
      <c r="DW292" s="128">
        <f t="shared" si="1420"/>
        <v>0</v>
      </c>
      <c r="DX292" s="128">
        <f t="shared" si="1420"/>
        <v>0</v>
      </c>
      <c r="DY292" s="128">
        <f t="shared" si="1420"/>
        <v>0</v>
      </c>
      <c r="DZ292" s="128">
        <f t="shared" si="1420"/>
        <v>0</v>
      </c>
      <c r="EA292" s="128">
        <f t="shared" si="1420"/>
        <v>0.28400349715082041</v>
      </c>
      <c r="EB292" s="128">
        <f t="shared" si="1420"/>
        <v>0</v>
      </c>
      <c r="EC292" s="128">
        <f t="shared" si="1420"/>
        <v>0</v>
      </c>
      <c r="ED292" s="128">
        <f t="shared" si="1420"/>
        <v>0</v>
      </c>
      <c r="EE292" s="128">
        <f t="shared" si="1420"/>
        <v>0</v>
      </c>
      <c r="EF292" s="128">
        <f t="shared" si="1420"/>
        <v>0</v>
      </c>
      <c r="EG292" s="128">
        <f t="shared" si="1420"/>
        <v>0</v>
      </c>
      <c r="EH292" s="128">
        <f t="shared" si="1420"/>
        <v>0</v>
      </c>
      <c r="EI292" s="128">
        <f t="shared" si="1420"/>
        <v>0.48517554378429784</v>
      </c>
      <c r="EJ292" s="232">
        <f t="shared" si="1431"/>
        <v>0</v>
      </c>
      <c r="EK292" s="128">
        <f t="shared" si="1421"/>
        <v>0</v>
      </c>
      <c r="EL292" s="128">
        <f t="shared" si="1421"/>
        <v>0</v>
      </c>
      <c r="EM292" s="128">
        <f t="shared" si="1421"/>
        <v>0</v>
      </c>
      <c r="EN292" s="128">
        <f t="shared" si="1421"/>
        <v>0</v>
      </c>
      <c r="EO292" s="128">
        <f t="shared" si="1421"/>
        <v>0</v>
      </c>
      <c r="EP292" s="128">
        <f t="shared" si="1421"/>
        <v>0</v>
      </c>
      <c r="EQ292" s="128">
        <f t="shared" si="1421"/>
        <v>30.876096953635827</v>
      </c>
      <c r="ER292" s="128">
        <f t="shared" si="1421"/>
        <v>0</v>
      </c>
      <c r="ES292" s="128">
        <f t="shared" si="1421"/>
        <v>0</v>
      </c>
      <c r="ET292" s="128">
        <f t="shared" si="1421"/>
        <v>0</v>
      </c>
      <c r="EU292" s="128">
        <f t="shared" si="1421"/>
        <v>0</v>
      </c>
      <c r="EV292" s="128">
        <f t="shared" si="1421"/>
        <v>0</v>
      </c>
      <c r="EW292" s="128">
        <f t="shared" si="1421"/>
        <v>0</v>
      </c>
      <c r="EX292" s="128">
        <f t="shared" si="1421"/>
        <v>0</v>
      </c>
      <c r="EY292" s="128">
        <f t="shared" si="1421"/>
        <v>52.746981215733555</v>
      </c>
      <c r="EZ292" s="232">
        <f t="shared" si="1432"/>
        <v>0</v>
      </c>
      <c r="FA292" s="128">
        <f t="shared" si="1422"/>
        <v>0</v>
      </c>
      <c r="FB292" s="128">
        <f t="shared" si="1422"/>
        <v>0</v>
      </c>
      <c r="FC292" s="128">
        <f t="shared" si="1422"/>
        <v>0</v>
      </c>
      <c r="FD292" s="128">
        <f t="shared" si="1422"/>
        <v>0</v>
      </c>
      <c r="FE292" s="128">
        <f t="shared" si="1422"/>
        <v>0</v>
      </c>
      <c r="FF292" s="128">
        <f t="shared" si="1422"/>
        <v>0</v>
      </c>
      <c r="FG292" s="128">
        <f t="shared" si="1422"/>
        <v>0.28400349715082041</v>
      </c>
      <c r="FH292" s="128">
        <f t="shared" si="1422"/>
        <v>0</v>
      </c>
      <c r="FI292" s="128">
        <f t="shared" si="1422"/>
        <v>0</v>
      </c>
      <c r="FJ292" s="128">
        <f t="shared" si="1422"/>
        <v>0</v>
      </c>
      <c r="FK292" s="128">
        <f t="shared" si="1422"/>
        <v>0</v>
      </c>
      <c r="FL292" s="128">
        <f t="shared" si="1422"/>
        <v>0</v>
      </c>
      <c r="FM292" s="128">
        <f t="shared" si="1422"/>
        <v>0</v>
      </c>
      <c r="FN292" s="128">
        <f t="shared" si="1422"/>
        <v>0</v>
      </c>
      <c r="FO292" s="129">
        <f t="shared" si="1422"/>
        <v>0.48517554378429784</v>
      </c>
    </row>
    <row r="293" spans="3:171" x14ac:dyDescent="0.2">
      <c r="C293" s="163" t="str">
        <f>'[1]LCIA_ally-shoring'!G167</f>
        <v>KR</v>
      </c>
      <c r="D293" s="213">
        <f>[1]LCIA_BAU!I163</f>
        <v>0.15</v>
      </c>
      <c r="H293" s="163" t="str">
        <f t="shared" si="1436"/>
        <v>NV, US</v>
      </c>
      <c r="I293" s="104" t="str">
        <f>I269</f>
        <v>Sparks, NV, US</v>
      </c>
      <c r="J293" s="104" t="str">
        <f t="shared" si="1435"/>
        <v>Los Angeles, CA</v>
      </c>
      <c r="K293" s="104" t="str">
        <f t="shared" si="1438"/>
        <v>Busan, Korea</v>
      </c>
      <c r="L293" s="159" t="str">
        <f t="shared" si="1438"/>
        <v>Korea</v>
      </c>
      <c r="M293" s="104">
        <f>O285</f>
        <v>39.549178400000002</v>
      </c>
      <c r="N293" s="104">
        <f>P285</f>
        <v>-119.4659174</v>
      </c>
      <c r="O293" s="104">
        <f>O269</f>
        <v>33.736540099999999</v>
      </c>
      <c r="P293" s="104">
        <f>P269</f>
        <v>-118.264982</v>
      </c>
      <c r="Q293" s="104">
        <f t="shared" si="1437"/>
        <v>35.1035355</v>
      </c>
      <c r="R293" s="104">
        <f t="shared" si="1437"/>
        <v>129.04236879999999</v>
      </c>
      <c r="S293" s="104" t="e">
        <f t="shared" ca="1" si="1371"/>
        <v>#NAME?</v>
      </c>
      <c r="T293" s="122" t="e">
        <f t="shared" ca="1" si="1381"/>
        <v>#NAME?</v>
      </c>
      <c r="X293" s="194" t="str">
        <f>G28</f>
        <v>Lithium</v>
      </c>
      <c r="Y293" s="157" t="str">
        <f t="shared" si="1423"/>
        <v>Australia</v>
      </c>
      <c r="Z293" s="226">
        <f t="shared" si="1400"/>
        <v>0.63157894736842102</v>
      </c>
      <c r="AA293" s="227">
        <f>SUM(Z293:Z296)</f>
        <v>0.99999999999999989</v>
      </c>
      <c r="AB293" s="157" t="str">
        <f t="shared" si="1413"/>
        <v>US</v>
      </c>
      <c r="AC293" s="209">
        <f>6.57100859339665*AC283</f>
        <v>25.53146201619176</v>
      </c>
      <c r="AD293" s="209" t="str">
        <f t="shared" si="1424"/>
        <v>The Port of Melbourne, Australia</v>
      </c>
      <c r="AE293" s="209" t="str">
        <f t="shared" si="1424"/>
        <v>Los Angeles, CA</v>
      </c>
      <c r="AF293" s="209">
        <f t="shared" si="1414"/>
        <v>-37.821584199999997</v>
      </c>
      <c r="AG293" s="209">
        <f t="shared" si="1414"/>
        <v>144.9443459</v>
      </c>
      <c r="AH293" s="209">
        <f t="shared" si="1414"/>
        <v>33.736540099999999</v>
      </c>
      <c r="AI293" s="209">
        <f t="shared" si="1414"/>
        <v>-118.264982</v>
      </c>
      <c r="AJ293" s="209" t="e">
        <f t="shared" ca="1" si="1372"/>
        <v>#NAME?</v>
      </c>
      <c r="AK293" s="209">
        <f t="shared" si="1360"/>
        <v>160.94</v>
      </c>
      <c r="AL293" s="209">
        <f>SUMPRODUCT($E$4:$E$8,D$100:D$104)</f>
        <v>9687.5065831303727</v>
      </c>
      <c r="AM293" s="209">
        <f>SUMPRODUCT($E$11:$E$15,D$100:D$104)</f>
        <v>160.93999999999997</v>
      </c>
      <c r="AN293" s="209">
        <f>SUMPRODUCT($E$4:$E$8,E$100:E$104)</f>
        <v>0</v>
      </c>
      <c r="AO293" s="209">
        <f>SUMPRODUCT($E$11:$E$15,E$100:E$104)</f>
        <v>80.47</v>
      </c>
      <c r="AP293" s="209">
        <f>SUMPRODUCT($E$4:$E$8,F$100:F$104)</f>
        <v>9112.6422637939359</v>
      </c>
      <c r="AQ293" s="209">
        <f>SUMPRODUCT($E$11:$E$15,F$100:F$104)</f>
        <v>160.94</v>
      </c>
      <c r="AR293" s="204" t="e">
        <f ca="1">$AJ293*H$28/1000*$AC293</f>
        <v>#NAME?</v>
      </c>
      <c r="AS293" s="209" t="e">
        <f t="shared" ref="AS293:BG302" ca="1" si="1439">$AJ293*I$28/1000*$AC293</f>
        <v>#NAME?</v>
      </c>
      <c r="AT293" s="209" t="e">
        <f t="shared" ca="1" si="1439"/>
        <v>#NAME?</v>
      </c>
      <c r="AU293" s="209" t="e">
        <f t="shared" ca="1" si="1439"/>
        <v>#NAME?</v>
      </c>
      <c r="AV293" s="209" t="e">
        <f t="shared" ca="1" si="1439"/>
        <v>#NAME?</v>
      </c>
      <c r="AW293" s="209" t="e">
        <f t="shared" ca="1" si="1439"/>
        <v>#NAME?</v>
      </c>
      <c r="AX293" s="209" t="e">
        <f t="shared" ca="1" si="1439"/>
        <v>#NAME?</v>
      </c>
      <c r="AY293" s="209" t="e">
        <f t="shared" ca="1" si="1439"/>
        <v>#NAME?</v>
      </c>
      <c r="AZ293" s="209" t="e">
        <f t="shared" ca="1" si="1439"/>
        <v>#NAME?</v>
      </c>
      <c r="BA293" s="209" t="e">
        <f t="shared" ca="1" si="1439"/>
        <v>#NAME?</v>
      </c>
      <c r="BB293" s="209" t="e">
        <f t="shared" ca="1" si="1439"/>
        <v>#NAME?</v>
      </c>
      <c r="BC293" s="209" t="e">
        <f t="shared" ca="1" si="1439"/>
        <v>#NAME?</v>
      </c>
      <c r="BD293" s="209" t="e">
        <f t="shared" ca="1" si="1439"/>
        <v>#NAME?</v>
      </c>
      <c r="BE293" s="209" t="e">
        <f t="shared" ca="1" si="1439"/>
        <v>#NAME?</v>
      </c>
      <c r="BF293" s="209" t="e">
        <f t="shared" ca="1" si="1439"/>
        <v>#NAME?</v>
      </c>
      <c r="BG293" s="228" t="e">
        <f t="shared" ca="1" si="1439"/>
        <v>#NAME?</v>
      </c>
      <c r="BH293" s="209">
        <f>$AK293*H$28/1000*$AC293</f>
        <v>0</v>
      </c>
      <c r="BI293" s="209">
        <f t="shared" ref="BI293:BW302" si="1440">$AK293*I$28/1000*$AC293</f>
        <v>0</v>
      </c>
      <c r="BJ293" s="209">
        <f t="shared" si="1440"/>
        <v>0</v>
      </c>
      <c r="BK293" s="209">
        <f t="shared" si="1440"/>
        <v>0</v>
      </c>
      <c r="BL293" s="209">
        <f t="shared" si="1440"/>
        <v>0</v>
      </c>
      <c r="BM293" s="209">
        <f t="shared" si="1440"/>
        <v>0</v>
      </c>
      <c r="BN293" s="209">
        <f t="shared" si="1440"/>
        <v>27.231057457690575</v>
      </c>
      <c r="BO293" s="209">
        <f t="shared" si="1440"/>
        <v>40.752070800786768</v>
      </c>
      <c r="BP293" s="209">
        <f t="shared" si="1440"/>
        <v>0</v>
      </c>
      <c r="BQ293" s="209">
        <f t="shared" si="1440"/>
        <v>0</v>
      </c>
      <c r="BR293" s="209">
        <f t="shared" si="1440"/>
        <v>0</v>
      </c>
      <c r="BS293" s="209">
        <f t="shared" si="1440"/>
        <v>0</v>
      </c>
      <c r="BT293" s="209">
        <f t="shared" si="1440"/>
        <v>0</v>
      </c>
      <c r="BU293" s="209">
        <f t="shared" si="1440"/>
        <v>0</v>
      </c>
      <c r="BV293" s="209">
        <f t="shared" si="1440"/>
        <v>54.914021908235846</v>
      </c>
      <c r="BW293" s="209">
        <f t="shared" si="1440"/>
        <v>82.921221837961198</v>
      </c>
      <c r="BX293" s="204">
        <f>$AL293*H$28/1000</f>
        <v>0</v>
      </c>
      <c r="BY293" s="209">
        <f t="shared" ref="BY293:CM302" si="1441">$AL293*I$28/1000</f>
        <v>0</v>
      </c>
      <c r="BZ293" s="209">
        <f t="shared" si="1441"/>
        <v>0</v>
      </c>
      <c r="CA293" s="209">
        <f t="shared" si="1441"/>
        <v>0</v>
      </c>
      <c r="CB293" s="209">
        <f t="shared" si="1441"/>
        <v>0</v>
      </c>
      <c r="CC293" s="209">
        <f t="shared" si="1441"/>
        <v>0</v>
      </c>
      <c r="CD293" s="209">
        <f t="shared" si="1441"/>
        <v>64.20026718859917</v>
      </c>
      <c r="CE293" s="209">
        <f t="shared" si="1441"/>
        <v>96.077570177515426</v>
      </c>
      <c r="CF293" s="209">
        <f t="shared" si="1441"/>
        <v>0</v>
      </c>
      <c r="CG293" s="209">
        <f t="shared" si="1441"/>
        <v>0</v>
      </c>
      <c r="CH293" s="209">
        <f t="shared" si="1441"/>
        <v>0</v>
      </c>
      <c r="CI293" s="209">
        <f t="shared" si="1441"/>
        <v>0</v>
      </c>
      <c r="CJ293" s="209">
        <f t="shared" si="1441"/>
        <v>0</v>
      </c>
      <c r="CK293" s="209">
        <f t="shared" si="1441"/>
        <v>0</v>
      </c>
      <c r="CL293" s="209">
        <f t="shared" si="1441"/>
        <v>129.46595571571027</v>
      </c>
      <c r="CM293" s="209">
        <f t="shared" si="1441"/>
        <v>195.49606569166619</v>
      </c>
      <c r="CN293" s="204">
        <f>$AM293*H$28/1000</f>
        <v>0</v>
      </c>
      <c r="CO293" s="209">
        <f t="shared" ref="CO293:DC302" si="1442">$AM293*I$28/1000</f>
        <v>0</v>
      </c>
      <c r="CP293" s="209">
        <f t="shared" si="1442"/>
        <v>0</v>
      </c>
      <c r="CQ293" s="209">
        <f t="shared" si="1442"/>
        <v>0</v>
      </c>
      <c r="CR293" s="209">
        <f t="shared" si="1442"/>
        <v>0</v>
      </c>
      <c r="CS293" s="209">
        <f t="shared" si="1442"/>
        <v>0</v>
      </c>
      <c r="CT293" s="209">
        <f t="shared" si="1442"/>
        <v>1.0665686689003921</v>
      </c>
      <c r="CU293" s="209">
        <f t="shared" si="1442"/>
        <v>1.5961510850785696</v>
      </c>
      <c r="CV293" s="209">
        <f t="shared" si="1442"/>
        <v>0</v>
      </c>
      <c r="CW293" s="209">
        <f t="shared" si="1442"/>
        <v>0</v>
      </c>
      <c r="CX293" s="209">
        <f t="shared" si="1442"/>
        <v>0</v>
      </c>
      <c r="CY293" s="209">
        <f t="shared" si="1442"/>
        <v>0</v>
      </c>
      <c r="CZ293" s="209">
        <f t="shared" si="1442"/>
        <v>0</v>
      </c>
      <c r="DA293" s="209">
        <f t="shared" si="1442"/>
        <v>0</v>
      </c>
      <c r="DB293" s="209">
        <f t="shared" si="1442"/>
        <v>2.1508373423116152</v>
      </c>
      <c r="DC293" s="209">
        <f t="shared" si="1442"/>
        <v>3.2478054639163823</v>
      </c>
      <c r="DD293" s="204">
        <f>$AN293*H$28/1000</f>
        <v>0</v>
      </c>
      <c r="DE293" s="209">
        <f t="shared" ref="DE293:DS302" si="1443">$AN293*I$28/1000</f>
        <v>0</v>
      </c>
      <c r="DF293" s="209">
        <f t="shared" si="1443"/>
        <v>0</v>
      </c>
      <c r="DG293" s="209">
        <f t="shared" si="1443"/>
        <v>0</v>
      </c>
      <c r="DH293" s="209">
        <f t="shared" si="1443"/>
        <v>0</v>
      </c>
      <c r="DI293" s="209">
        <f t="shared" si="1443"/>
        <v>0</v>
      </c>
      <c r="DJ293" s="209">
        <f t="shared" si="1443"/>
        <v>0</v>
      </c>
      <c r="DK293" s="209">
        <f t="shared" si="1443"/>
        <v>0</v>
      </c>
      <c r="DL293" s="209">
        <f t="shared" si="1443"/>
        <v>0</v>
      </c>
      <c r="DM293" s="209">
        <f t="shared" si="1443"/>
        <v>0</v>
      </c>
      <c r="DN293" s="209">
        <f t="shared" si="1443"/>
        <v>0</v>
      </c>
      <c r="DO293" s="209">
        <f t="shared" si="1443"/>
        <v>0</v>
      </c>
      <c r="DP293" s="209">
        <f t="shared" si="1443"/>
        <v>0</v>
      </c>
      <c r="DQ293" s="209">
        <f t="shared" si="1443"/>
        <v>0</v>
      </c>
      <c r="DR293" s="209">
        <f t="shared" si="1443"/>
        <v>0</v>
      </c>
      <c r="DS293" s="209">
        <f t="shared" si="1443"/>
        <v>0</v>
      </c>
      <c r="DT293" s="204">
        <f>$AO293*H$28/1000</f>
        <v>0</v>
      </c>
      <c r="DU293" s="209">
        <f t="shared" ref="DU293:EI302" si="1444">$AO293*I$28/1000</f>
        <v>0</v>
      </c>
      <c r="DV293" s="209">
        <f t="shared" si="1444"/>
        <v>0</v>
      </c>
      <c r="DW293" s="209">
        <f t="shared" si="1444"/>
        <v>0</v>
      </c>
      <c r="DX293" s="209">
        <f t="shared" si="1444"/>
        <v>0</v>
      </c>
      <c r="DY293" s="209">
        <f t="shared" si="1444"/>
        <v>0</v>
      </c>
      <c r="DZ293" s="209">
        <f t="shared" si="1444"/>
        <v>0.53328433445019618</v>
      </c>
      <c r="EA293" s="209">
        <f t="shared" si="1444"/>
        <v>0.79807554253928492</v>
      </c>
      <c r="EB293" s="209">
        <f t="shared" si="1444"/>
        <v>0</v>
      </c>
      <c r="EC293" s="209">
        <f t="shared" si="1444"/>
        <v>0</v>
      </c>
      <c r="ED293" s="209">
        <f t="shared" si="1444"/>
        <v>0</v>
      </c>
      <c r="EE293" s="209">
        <f t="shared" si="1444"/>
        <v>0</v>
      </c>
      <c r="EF293" s="209">
        <f t="shared" si="1444"/>
        <v>0</v>
      </c>
      <c r="EG293" s="209">
        <f t="shared" si="1444"/>
        <v>0</v>
      </c>
      <c r="EH293" s="209">
        <f t="shared" si="1444"/>
        <v>1.0754186711558078</v>
      </c>
      <c r="EI293" s="209">
        <f t="shared" si="1444"/>
        <v>1.6239027319581916</v>
      </c>
      <c r="EJ293" s="204">
        <f>$AP293*H$28/1000</f>
        <v>0</v>
      </c>
      <c r="EK293" s="209">
        <f t="shared" ref="EK293:EY302" si="1445">$AP293*I$28/1000</f>
        <v>0</v>
      </c>
      <c r="EL293" s="209">
        <f t="shared" si="1445"/>
        <v>0</v>
      </c>
      <c r="EM293" s="209">
        <f t="shared" si="1445"/>
        <v>0</v>
      </c>
      <c r="EN293" s="209">
        <f t="shared" si="1445"/>
        <v>0</v>
      </c>
      <c r="EO293" s="209">
        <f t="shared" si="1445"/>
        <v>0</v>
      </c>
      <c r="EP293" s="209">
        <f t="shared" si="1445"/>
        <v>60.390572446005699</v>
      </c>
      <c r="EQ293" s="209">
        <f t="shared" si="1445"/>
        <v>90.376251008372847</v>
      </c>
      <c r="ER293" s="209">
        <f t="shared" si="1445"/>
        <v>0</v>
      </c>
      <c r="ES293" s="209">
        <f t="shared" si="1445"/>
        <v>0</v>
      </c>
      <c r="ET293" s="209">
        <f t="shared" si="1445"/>
        <v>0</v>
      </c>
      <c r="EU293" s="209">
        <f t="shared" si="1445"/>
        <v>0</v>
      </c>
      <c r="EV293" s="209">
        <f t="shared" si="1445"/>
        <v>0</v>
      </c>
      <c r="EW293" s="209">
        <f t="shared" si="1445"/>
        <v>0</v>
      </c>
      <c r="EX293" s="209">
        <f t="shared" si="1445"/>
        <v>121.78334328380174</v>
      </c>
      <c r="EY293" s="209">
        <f t="shared" si="1445"/>
        <v>183.89517419575807</v>
      </c>
      <c r="EZ293" s="204">
        <f>$AQ293*H$28/1000</f>
        <v>0</v>
      </c>
      <c r="FA293" s="209">
        <f t="shared" ref="FA293:FO302" si="1446">$AQ293*I$28/1000</f>
        <v>0</v>
      </c>
      <c r="FB293" s="209">
        <f t="shared" si="1446"/>
        <v>0</v>
      </c>
      <c r="FC293" s="209">
        <f t="shared" si="1446"/>
        <v>0</v>
      </c>
      <c r="FD293" s="209">
        <f t="shared" si="1446"/>
        <v>0</v>
      </c>
      <c r="FE293" s="209">
        <f t="shared" si="1446"/>
        <v>0</v>
      </c>
      <c r="FF293" s="209">
        <f t="shared" si="1446"/>
        <v>1.0665686689003924</v>
      </c>
      <c r="FG293" s="209">
        <f t="shared" si="1446"/>
        <v>1.5961510850785698</v>
      </c>
      <c r="FH293" s="209">
        <f t="shared" si="1446"/>
        <v>0</v>
      </c>
      <c r="FI293" s="209">
        <f t="shared" si="1446"/>
        <v>0</v>
      </c>
      <c r="FJ293" s="209">
        <f t="shared" si="1446"/>
        <v>0</v>
      </c>
      <c r="FK293" s="209">
        <f t="shared" si="1446"/>
        <v>0</v>
      </c>
      <c r="FL293" s="209">
        <f t="shared" si="1446"/>
        <v>0</v>
      </c>
      <c r="FM293" s="209">
        <f t="shared" si="1446"/>
        <v>0</v>
      </c>
      <c r="FN293" s="209">
        <f t="shared" si="1446"/>
        <v>2.1508373423116156</v>
      </c>
      <c r="FO293" s="228">
        <f t="shared" si="1446"/>
        <v>3.2478054639163831</v>
      </c>
    </row>
    <row r="294" spans="3:171" x14ac:dyDescent="0.2">
      <c r="C294" s="167" t="str">
        <f>'[1]LCIA_ally-shoring'!G168</f>
        <v>RER</v>
      </c>
      <c r="D294" s="216">
        <f>[1]LCIA_BAU!I164</f>
        <v>0.1</v>
      </c>
      <c r="H294" s="163" t="str">
        <f t="shared" si="1436"/>
        <v>CA, US</v>
      </c>
      <c r="J294" s="104" t="str">
        <f t="shared" si="1435"/>
        <v>Los Angeles, CA</v>
      </c>
      <c r="K294" s="104" t="str">
        <f t="shared" si="1438"/>
        <v>Busan, Korea</v>
      </c>
      <c r="L294" s="159" t="str">
        <f t="shared" si="1438"/>
        <v>Korea</v>
      </c>
      <c r="O294" s="104">
        <f>O286</f>
        <v>33.736540099999999</v>
      </c>
      <c r="P294" s="104">
        <f>P286</f>
        <v>-118.264982</v>
      </c>
      <c r="Q294" s="104">
        <f t="shared" si="1437"/>
        <v>35.1035355</v>
      </c>
      <c r="R294" s="104">
        <f t="shared" si="1437"/>
        <v>129.04236879999999</v>
      </c>
      <c r="S294" s="104" t="e">
        <f t="shared" ca="1" si="1371"/>
        <v>#NAME?</v>
      </c>
      <c r="T294" s="122">
        <f>IF(H294=L294,80.47,80.47*2)</f>
        <v>160.94</v>
      </c>
      <c r="X294" s="165"/>
      <c r="Y294" s="159" t="str">
        <f t="shared" si="1423"/>
        <v>Chile</v>
      </c>
      <c r="Z294" s="203">
        <f t="shared" si="1400"/>
        <v>0.2</v>
      </c>
      <c r="AA294" s="105"/>
      <c r="AB294" s="159" t="str">
        <f t="shared" si="1413"/>
        <v>US</v>
      </c>
      <c r="AC294" s="104">
        <f t="shared" ref="AC294:AC302" si="1447">6.57100859339665*AC284</f>
        <v>25.53146201619176</v>
      </c>
      <c r="AD294" s="104" t="str">
        <f t="shared" si="1424"/>
        <v>Puerto San Antonio, Chile</v>
      </c>
      <c r="AE294" s="104" t="str">
        <f t="shared" si="1424"/>
        <v>Los Angeles, CA</v>
      </c>
      <c r="AF294" s="104">
        <f t="shared" si="1414"/>
        <v>-33.593956200000001</v>
      </c>
      <c r="AG294" s="104">
        <f t="shared" si="1414"/>
        <v>-71.613475100000002</v>
      </c>
      <c r="AH294" s="104">
        <f t="shared" si="1414"/>
        <v>33.736540099999999</v>
      </c>
      <c r="AI294" s="104">
        <f t="shared" si="1414"/>
        <v>-118.264982</v>
      </c>
      <c r="AJ294" s="104" t="e">
        <f t="shared" ca="1" si="1372"/>
        <v>#NAME?</v>
      </c>
      <c r="AK294" s="104">
        <f t="shared" si="1360"/>
        <v>160.94</v>
      </c>
      <c r="AL294" s="104">
        <f>SUMPRODUCT($E$4:$E$8,D$100:D$104)</f>
        <v>9687.5065831303727</v>
      </c>
      <c r="AM294" s="104">
        <f>SUMPRODUCT($E$11:$E$15,D$100:D$104)</f>
        <v>160.93999999999997</v>
      </c>
      <c r="AN294" s="104">
        <f>SUMPRODUCT($E$4:$E$8,E$100:E$104)</f>
        <v>0</v>
      </c>
      <c r="AO294" s="104">
        <f>SUMPRODUCT($E$11:$E$15,E$100:E$104)</f>
        <v>80.47</v>
      </c>
      <c r="AP294" s="104">
        <f>SUMPRODUCT($E$4:$E$8,F$100:F$104)</f>
        <v>9112.6422637939359</v>
      </c>
      <c r="AQ294" s="104">
        <f>SUMPRODUCT($E$11:$E$15,F$100:F$104)</f>
        <v>160.94</v>
      </c>
      <c r="AR294" s="120" t="e">
        <f t="shared" ref="AR294:AR302" ca="1" si="1448">$AJ294*H$28/1000*$AC294</f>
        <v>#NAME?</v>
      </c>
      <c r="AS294" s="104" t="e">
        <f t="shared" ca="1" si="1439"/>
        <v>#NAME?</v>
      </c>
      <c r="AT294" s="104" t="e">
        <f t="shared" ca="1" si="1439"/>
        <v>#NAME?</v>
      </c>
      <c r="AU294" s="104" t="e">
        <f t="shared" ca="1" si="1439"/>
        <v>#NAME?</v>
      </c>
      <c r="AV294" s="104" t="e">
        <f t="shared" ca="1" si="1439"/>
        <v>#NAME?</v>
      </c>
      <c r="AW294" s="104" t="e">
        <f t="shared" ca="1" si="1439"/>
        <v>#NAME?</v>
      </c>
      <c r="AX294" s="104" t="e">
        <f t="shared" ca="1" si="1439"/>
        <v>#NAME?</v>
      </c>
      <c r="AY294" s="104" t="e">
        <f t="shared" ca="1" si="1439"/>
        <v>#NAME?</v>
      </c>
      <c r="AZ294" s="104" t="e">
        <f t="shared" ca="1" si="1439"/>
        <v>#NAME?</v>
      </c>
      <c r="BA294" s="104" t="e">
        <f t="shared" ca="1" si="1439"/>
        <v>#NAME?</v>
      </c>
      <c r="BB294" s="104" t="e">
        <f t="shared" ca="1" si="1439"/>
        <v>#NAME?</v>
      </c>
      <c r="BC294" s="104" t="e">
        <f t="shared" ca="1" si="1439"/>
        <v>#NAME?</v>
      </c>
      <c r="BD294" s="104" t="e">
        <f t="shared" ca="1" si="1439"/>
        <v>#NAME?</v>
      </c>
      <c r="BE294" s="104" t="e">
        <f t="shared" ca="1" si="1439"/>
        <v>#NAME?</v>
      </c>
      <c r="BF294" s="104" t="e">
        <f t="shared" ca="1" si="1439"/>
        <v>#NAME?</v>
      </c>
      <c r="BG294" s="122" t="e">
        <f t="shared" ca="1" si="1439"/>
        <v>#NAME?</v>
      </c>
      <c r="BH294" s="104">
        <f t="shared" ref="BH294:BH302" si="1449">$AK294*H$28/1000*$AC294</f>
        <v>0</v>
      </c>
      <c r="BI294" s="104">
        <f t="shared" si="1440"/>
        <v>0</v>
      </c>
      <c r="BJ294" s="104">
        <f t="shared" si="1440"/>
        <v>0</v>
      </c>
      <c r="BK294" s="104">
        <f t="shared" si="1440"/>
        <v>0</v>
      </c>
      <c r="BL294" s="104">
        <f t="shared" si="1440"/>
        <v>0</v>
      </c>
      <c r="BM294" s="104">
        <f t="shared" si="1440"/>
        <v>0</v>
      </c>
      <c r="BN294" s="104">
        <f t="shared" si="1440"/>
        <v>27.231057457690575</v>
      </c>
      <c r="BO294" s="104">
        <f t="shared" si="1440"/>
        <v>40.752070800786768</v>
      </c>
      <c r="BP294" s="104">
        <f t="shared" si="1440"/>
        <v>0</v>
      </c>
      <c r="BQ294" s="104">
        <f t="shared" si="1440"/>
        <v>0</v>
      </c>
      <c r="BR294" s="104">
        <f t="shared" si="1440"/>
        <v>0</v>
      </c>
      <c r="BS294" s="104">
        <f t="shared" si="1440"/>
        <v>0</v>
      </c>
      <c r="BT294" s="104">
        <f t="shared" si="1440"/>
        <v>0</v>
      </c>
      <c r="BU294" s="104">
        <f t="shared" si="1440"/>
        <v>0</v>
      </c>
      <c r="BV294" s="104">
        <f t="shared" si="1440"/>
        <v>54.914021908235846</v>
      </c>
      <c r="BW294" s="104">
        <f t="shared" si="1440"/>
        <v>82.921221837961198</v>
      </c>
      <c r="BX294" s="120">
        <f t="shared" ref="BX294:BX302" si="1450">$AL294*H$28/1000</f>
        <v>0</v>
      </c>
      <c r="BY294" s="104">
        <f t="shared" si="1441"/>
        <v>0</v>
      </c>
      <c r="BZ294" s="104">
        <f t="shared" si="1441"/>
        <v>0</v>
      </c>
      <c r="CA294" s="104">
        <f t="shared" si="1441"/>
        <v>0</v>
      </c>
      <c r="CB294" s="104">
        <f t="shared" si="1441"/>
        <v>0</v>
      </c>
      <c r="CC294" s="104">
        <f t="shared" si="1441"/>
        <v>0</v>
      </c>
      <c r="CD294" s="104">
        <f t="shared" si="1441"/>
        <v>64.20026718859917</v>
      </c>
      <c r="CE294" s="104">
        <f t="shared" si="1441"/>
        <v>96.077570177515426</v>
      </c>
      <c r="CF294" s="104">
        <f t="shared" si="1441"/>
        <v>0</v>
      </c>
      <c r="CG294" s="104">
        <f t="shared" si="1441"/>
        <v>0</v>
      </c>
      <c r="CH294" s="104">
        <f t="shared" si="1441"/>
        <v>0</v>
      </c>
      <c r="CI294" s="104">
        <f t="shared" si="1441"/>
        <v>0</v>
      </c>
      <c r="CJ294" s="104">
        <f t="shared" si="1441"/>
        <v>0</v>
      </c>
      <c r="CK294" s="104">
        <f t="shared" si="1441"/>
        <v>0</v>
      </c>
      <c r="CL294" s="104">
        <f t="shared" si="1441"/>
        <v>129.46595571571027</v>
      </c>
      <c r="CM294" s="104">
        <f t="shared" si="1441"/>
        <v>195.49606569166619</v>
      </c>
      <c r="CN294" s="120">
        <f t="shared" ref="CN294:CN302" si="1451">$AM294*H$28/1000</f>
        <v>0</v>
      </c>
      <c r="CO294" s="104">
        <f t="shared" si="1442"/>
        <v>0</v>
      </c>
      <c r="CP294" s="104">
        <f t="shared" si="1442"/>
        <v>0</v>
      </c>
      <c r="CQ294" s="104">
        <f t="shared" si="1442"/>
        <v>0</v>
      </c>
      <c r="CR294" s="104">
        <f t="shared" si="1442"/>
        <v>0</v>
      </c>
      <c r="CS294" s="104">
        <f t="shared" si="1442"/>
        <v>0</v>
      </c>
      <c r="CT294" s="104">
        <f t="shared" si="1442"/>
        <v>1.0665686689003921</v>
      </c>
      <c r="CU294" s="104">
        <f t="shared" si="1442"/>
        <v>1.5961510850785696</v>
      </c>
      <c r="CV294" s="104">
        <f t="shared" si="1442"/>
        <v>0</v>
      </c>
      <c r="CW294" s="104">
        <f t="shared" si="1442"/>
        <v>0</v>
      </c>
      <c r="CX294" s="104">
        <f t="shared" si="1442"/>
        <v>0</v>
      </c>
      <c r="CY294" s="104">
        <f t="shared" si="1442"/>
        <v>0</v>
      </c>
      <c r="CZ294" s="104">
        <f t="shared" si="1442"/>
        <v>0</v>
      </c>
      <c r="DA294" s="104">
        <f t="shared" si="1442"/>
        <v>0</v>
      </c>
      <c r="DB294" s="104">
        <f t="shared" si="1442"/>
        <v>2.1508373423116152</v>
      </c>
      <c r="DC294" s="104">
        <f t="shared" si="1442"/>
        <v>3.2478054639163823</v>
      </c>
      <c r="DD294" s="120">
        <f t="shared" ref="DD294:DD302" si="1452">$AN294*H$28/1000</f>
        <v>0</v>
      </c>
      <c r="DE294" s="104">
        <f t="shared" si="1443"/>
        <v>0</v>
      </c>
      <c r="DF294" s="104">
        <f t="shared" si="1443"/>
        <v>0</v>
      </c>
      <c r="DG294" s="104">
        <f t="shared" si="1443"/>
        <v>0</v>
      </c>
      <c r="DH294" s="104">
        <f t="shared" si="1443"/>
        <v>0</v>
      </c>
      <c r="DI294" s="104">
        <f t="shared" si="1443"/>
        <v>0</v>
      </c>
      <c r="DJ294" s="104">
        <f t="shared" si="1443"/>
        <v>0</v>
      </c>
      <c r="DK294" s="104">
        <f t="shared" si="1443"/>
        <v>0</v>
      </c>
      <c r="DL294" s="104">
        <f t="shared" si="1443"/>
        <v>0</v>
      </c>
      <c r="DM294" s="104">
        <f t="shared" si="1443"/>
        <v>0</v>
      </c>
      <c r="DN294" s="104">
        <f t="shared" si="1443"/>
        <v>0</v>
      </c>
      <c r="DO294" s="104">
        <f t="shared" si="1443"/>
        <v>0</v>
      </c>
      <c r="DP294" s="104">
        <f t="shared" si="1443"/>
        <v>0</v>
      </c>
      <c r="DQ294" s="104">
        <f t="shared" si="1443"/>
        <v>0</v>
      </c>
      <c r="DR294" s="104">
        <f t="shared" si="1443"/>
        <v>0</v>
      </c>
      <c r="DS294" s="104">
        <f t="shared" si="1443"/>
        <v>0</v>
      </c>
      <c r="DT294" s="120">
        <f t="shared" ref="DT294:DT302" si="1453">$AO294*H$28/1000</f>
        <v>0</v>
      </c>
      <c r="DU294" s="104">
        <f t="shared" si="1444"/>
        <v>0</v>
      </c>
      <c r="DV294" s="104">
        <f t="shared" si="1444"/>
        <v>0</v>
      </c>
      <c r="DW294" s="104">
        <f t="shared" si="1444"/>
        <v>0</v>
      </c>
      <c r="DX294" s="104">
        <f t="shared" si="1444"/>
        <v>0</v>
      </c>
      <c r="DY294" s="104">
        <f t="shared" si="1444"/>
        <v>0</v>
      </c>
      <c r="DZ294" s="104">
        <f t="shared" si="1444"/>
        <v>0.53328433445019618</v>
      </c>
      <c r="EA294" s="104">
        <f t="shared" si="1444"/>
        <v>0.79807554253928492</v>
      </c>
      <c r="EB294" s="104">
        <f t="shared" si="1444"/>
        <v>0</v>
      </c>
      <c r="EC294" s="104">
        <f t="shared" si="1444"/>
        <v>0</v>
      </c>
      <c r="ED294" s="104">
        <f t="shared" si="1444"/>
        <v>0</v>
      </c>
      <c r="EE294" s="104">
        <f t="shared" si="1444"/>
        <v>0</v>
      </c>
      <c r="EF294" s="104">
        <f t="shared" si="1444"/>
        <v>0</v>
      </c>
      <c r="EG294" s="104">
        <f t="shared" si="1444"/>
        <v>0</v>
      </c>
      <c r="EH294" s="104">
        <f t="shared" si="1444"/>
        <v>1.0754186711558078</v>
      </c>
      <c r="EI294" s="104">
        <f t="shared" si="1444"/>
        <v>1.6239027319581916</v>
      </c>
      <c r="EJ294" s="120">
        <f t="shared" ref="EJ294:EJ302" si="1454">$AP294*H$28/1000</f>
        <v>0</v>
      </c>
      <c r="EK294" s="104">
        <f t="shared" si="1445"/>
        <v>0</v>
      </c>
      <c r="EL294" s="104">
        <f t="shared" si="1445"/>
        <v>0</v>
      </c>
      <c r="EM294" s="104">
        <f t="shared" si="1445"/>
        <v>0</v>
      </c>
      <c r="EN294" s="104">
        <f t="shared" si="1445"/>
        <v>0</v>
      </c>
      <c r="EO294" s="104">
        <f t="shared" si="1445"/>
        <v>0</v>
      </c>
      <c r="EP294" s="104">
        <f t="shared" si="1445"/>
        <v>60.390572446005699</v>
      </c>
      <c r="EQ294" s="104">
        <f t="shared" si="1445"/>
        <v>90.376251008372847</v>
      </c>
      <c r="ER294" s="104">
        <f t="shared" si="1445"/>
        <v>0</v>
      </c>
      <c r="ES294" s="104">
        <f t="shared" si="1445"/>
        <v>0</v>
      </c>
      <c r="ET294" s="104">
        <f t="shared" si="1445"/>
        <v>0</v>
      </c>
      <c r="EU294" s="104">
        <f t="shared" si="1445"/>
        <v>0</v>
      </c>
      <c r="EV294" s="104">
        <f t="shared" si="1445"/>
        <v>0</v>
      </c>
      <c r="EW294" s="104">
        <f t="shared" si="1445"/>
        <v>0</v>
      </c>
      <c r="EX294" s="104">
        <f t="shared" si="1445"/>
        <v>121.78334328380174</v>
      </c>
      <c r="EY294" s="104">
        <f t="shared" si="1445"/>
        <v>183.89517419575807</v>
      </c>
      <c r="EZ294" s="120">
        <f t="shared" ref="EZ294:EZ302" si="1455">$AQ294*H$28/1000</f>
        <v>0</v>
      </c>
      <c r="FA294" s="104">
        <f t="shared" si="1446"/>
        <v>0</v>
      </c>
      <c r="FB294" s="104">
        <f t="shared" si="1446"/>
        <v>0</v>
      </c>
      <c r="FC294" s="104">
        <f t="shared" si="1446"/>
        <v>0</v>
      </c>
      <c r="FD294" s="104">
        <f t="shared" si="1446"/>
        <v>0</v>
      </c>
      <c r="FE294" s="104">
        <f t="shared" si="1446"/>
        <v>0</v>
      </c>
      <c r="FF294" s="104">
        <f t="shared" si="1446"/>
        <v>1.0665686689003924</v>
      </c>
      <c r="FG294" s="104">
        <f t="shared" si="1446"/>
        <v>1.5961510850785698</v>
      </c>
      <c r="FH294" s="104">
        <f t="shared" si="1446"/>
        <v>0</v>
      </c>
      <c r="FI294" s="104">
        <f t="shared" si="1446"/>
        <v>0</v>
      </c>
      <c r="FJ294" s="104">
        <f t="shared" si="1446"/>
        <v>0</v>
      </c>
      <c r="FK294" s="104">
        <f t="shared" si="1446"/>
        <v>0</v>
      </c>
      <c r="FL294" s="104">
        <f t="shared" si="1446"/>
        <v>0</v>
      </c>
      <c r="FM294" s="104">
        <f t="shared" si="1446"/>
        <v>0</v>
      </c>
      <c r="FN294" s="104">
        <f t="shared" si="1446"/>
        <v>2.1508373423116156</v>
      </c>
      <c r="FO294" s="122">
        <f t="shared" si="1446"/>
        <v>3.2478054639163831</v>
      </c>
    </row>
    <row r="295" spans="3:171" x14ac:dyDescent="0.2">
      <c r="H295" s="163" t="str">
        <f t="shared" si="1436"/>
        <v>Belgium</v>
      </c>
      <c r="I295" s="104" t="str">
        <f>J287</f>
        <v>Antwerp, Belgium</v>
      </c>
      <c r="J295" s="104" t="str">
        <f>J268</f>
        <v>Savannah, GA</v>
      </c>
      <c r="K295" s="104" t="str">
        <f>I268</f>
        <v>Nashville,Tennessee,US</v>
      </c>
      <c r="L295" s="159" t="str">
        <f>[1]LCIA_BAU!G330</f>
        <v>TN, US</v>
      </c>
      <c r="M295" s="104">
        <f>M279</f>
        <v>51.241126600000001</v>
      </c>
      <c r="N295" s="104">
        <f>N279</f>
        <v>4.4073495999999999</v>
      </c>
      <c r="O295" s="104">
        <f>O268</f>
        <v>32.087181000000001</v>
      </c>
      <c r="P295" s="104">
        <f>P268</f>
        <v>-81.134254400000003</v>
      </c>
      <c r="Q295" s="104">
        <f>M268</f>
        <v>36.162663799999997</v>
      </c>
      <c r="R295" s="104">
        <f>N268</f>
        <v>-86.781601600000002</v>
      </c>
      <c r="S295" s="104" t="e">
        <f t="shared" ca="1" si="1371"/>
        <v>#NAME?</v>
      </c>
      <c r="T295" s="122" t="e">
        <f t="shared" ca="1" si="1381"/>
        <v>#NAME?</v>
      </c>
      <c r="X295" s="165"/>
      <c r="Y295" s="159" t="str">
        <f t="shared" si="1423"/>
        <v>China</v>
      </c>
      <c r="Z295" s="203">
        <f t="shared" si="1400"/>
        <v>9.4736842105263161E-2</v>
      </c>
      <c r="AA295" s="105"/>
      <c r="AB295" s="159" t="str">
        <f t="shared" si="1413"/>
        <v>US</v>
      </c>
      <c r="AC295" s="104">
        <f t="shared" si="1447"/>
        <v>25.53146201619176</v>
      </c>
      <c r="AD295" s="104" t="str">
        <f t="shared" si="1424"/>
        <v>Shanghai, China</v>
      </c>
      <c r="AE295" s="104" t="str">
        <f t="shared" si="1424"/>
        <v>Los Angeles, CA</v>
      </c>
      <c r="AF295" s="104">
        <f t="shared" si="1414"/>
        <v>31.230416000000002</v>
      </c>
      <c r="AG295" s="104">
        <f t="shared" si="1414"/>
        <v>121.47370100000001</v>
      </c>
      <c r="AH295" s="104">
        <f t="shared" si="1414"/>
        <v>33.736540099999999</v>
      </c>
      <c r="AI295" s="104">
        <f t="shared" si="1414"/>
        <v>-118.264982</v>
      </c>
      <c r="AJ295" s="104" t="e">
        <f t="shared" ca="1" si="1372"/>
        <v>#NAME?</v>
      </c>
      <c r="AK295" s="104">
        <f t="shared" si="1360"/>
        <v>160.94</v>
      </c>
      <c r="AL295" s="104">
        <f>SUMPRODUCT($E$4:$E$8,D$100:D$104)</f>
        <v>9687.5065831303727</v>
      </c>
      <c r="AM295" s="104">
        <f>SUMPRODUCT($E$11:$E$15,D$100:D$104)</f>
        <v>160.93999999999997</v>
      </c>
      <c r="AN295" s="104">
        <f>SUMPRODUCT($E$4:$E$8,E$100:E$104)</f>
        <v>0</v>
      </c>
      <c r="AO295" s="104">
        <f>SUMPRODUCT($E$11:$E$15,E$100:E$104)</f>
        <v>80.47</v>
      </c>
      <c r="AP295" s="104">
        <f>SUMPRODUCT($E$4:$E$8,F$100:F$104)</f>
        <v>9112.6422637939359</v>
      </c>
      <c r="AQ295" s="104">
        <f>SUMPRODUCT($E$11:$E$15,F$100:F$104)</f>
        <v>160.94</v>
      </c>
      <c r="AR295" s="120" t="e">
        <f t="shared" ca="1" si="1448"/>
        <v>#NAME?</v>
      </c>
      <c r="AS295" s="104" t="e">
        <f t="shared" ca="1" si="1439"/>
        <v>#NAME?</v>
      </c>
      <c r="AT295" s="104" t="e">
        <f t="shared" ca="1" si="1439"/>
        <v>#NAME?</v>
      </c>
      <c r="AU295" s="104" t="e">
        <f t="shared" ca="1" si="1439"/>
        <v>#NAME?</v>
      </c>
      <c r="AV295" s="104" t="e">
        <f t="shared" ca="1" si="1439"/>
        <v>#NAME?</v>
      </c>
      <c r="AW295" s="104" t="e">
        <f t="shared" ca="1" si="1439"/>
        <v>#NAME?</v>
      </c>
      <c r="AX295" s="104" t="e">
        <f t="shared" ca="1" si="1439"/>
        <v>#NAME?</v>
      </c>
      <c r="AY295" s="104" t="e">
        <f t="shared" ca="1" si="1439"/>
        <v>#NAME?</v>
      </c>
      <c r="AZ295" s="104" t="e">
        <f t="shared" ca="1" si="1439"/>
        <v>#NAME?</v>
      </c>
      <c r="BA295" s="104" t="e">
        <f t="shared" ca="1" si="1439"/>
        <v>#NAME?</v>
      </c>
      <c r="BB295" s="104" t="e">
        <f t="shared" ca="1" si="1439"/>
        <v>#NAME?</v>
      </c>
      <c r="BC295" s="104" t="e">
        <f t="shared" ca="1" si="1439"/>
        <v>#NAME?</v>
      </c>
      <c r="BD295" s="104" t="e">
        <f t="shared" ca="1" si="1439"/>
        <v>#NAME?</v>
      </c>
      <c r="BE295" s="104" t="e">
        <f t="shared" ca="1" si="1439"/>
        <v>#NAME?</v>
      </c>
      <c r="BF295" s="104" t="e">
        <f t="shared" ca="1" si="1439"/>
        <v>#NAME?</v>
      </c>
      <c r="BG295" s="122" t="e">
        <f t="shared" ca="1" si="1439"/>
        <v>#NAME?</v>
      </c>
      <c r="BH295" s="104">
        <f t="shared" si="1449"/>
        <v>0</v>
      </c>
      <c r="BI295" s="104">
        <f t="shared" si="1440"/>
        <v>0</v>
      </c>
      <c r="BJ295" s="104">
        <f t="shared" si="1440"/>
        <v>0</v>
      </c>
      <c r="BK295" s="104">
        <f t="shared" si="1440"/>
        <v>0</v>
      </c>
      <c r="BL295" s="104">
        <f t="shared" si="1440"/>
        <v>0</v>
      </c>
      <c r="BM295" s="104">
        <f t="shared" si="1440"/>
        <v>0</v>
      </c>
      <c r="BN295" s="104">
        <f t="shared" si="1440"/>
        <v>27.231057457690575</v>
      </c>
      <c r="BO295" s="104">
        <f t="shared" si="1440"/>
        <v>40.752070800786768</v>
      </c>
      <c r="BP295" s="104">
        <f t="shared" si="1440"/>
        <v>0</v>
      </c>
      <c r="BQ295" s="104">
        <f t="shared" si="1440"/>
        <v>0</v>
      </c>
      <c r="BR295" s="104">
        <f t="shared" si="1440"/>
        <v>0</v>
      </c>
      <c r="BS295" s="104">
        <f t="shared" si="1440"/>
        <v>0</v>
      </c>
      <c r="BT295" s="104">
        <f t="shared" si="1440"/>
        <v>0</v>
      </c>
      <c r="BU295" s="104">
        <f t="shared" si="1440"/>
        <v>0</v>
      </c>
      <c r="BV295" s="104">
        <f t="shared" si="1440"/>
        <v>54.914021908235846</v>
      </c>
      <c r="BW295" s="104">
        <f t="shared" si="1440"/>
        <v>82.921221837961198</v>
      </c>
      <c r="BX295" s="120">
        <f t="shared" si="1450"/>
        <v>0</v>
      </c>
      <c r="BY295" s="104">
        <f t="shared" si="1441"/>
        <v>0</v>
      </c>
      <c r="BZ295" s="104">
        <f t="shared" si="1441"/>
        <v>0</v>
      </c>
      <c r="CA295" s="104">
        <f t="shared" si="1441"/>
        <v>0</v>
      </c>
      <c r="CB295" s="104">
        <f t="shared" si="1441"/>
        <v>0</v>
      </c>
      <c r="CC295" s="104">
        <f t="shared" si="1441"/>
        <v>0</v>
      </c>
      <c r="CD295" s="104">
        <f t="shared" si="1441"/>
        <v>64.20026718859917</v>
      </c>
      <c r="CE295" s="104">
        <f t="shared" si="1441"/>
        <v>96.077570177515426</v>
      </c>
      <c r="CF295" s="104">
        <f t="shared" si="1441"/>
        <v>0</v>
      </c>
      <c r="CG295" s="104">
        <f t="shared" si="1441"/>
        <v>0</v>
      </c>
      <c r="CH295" s="104">
        <f t="shared" si="1441"/>
        <v>0</v>
      </c>
      <c r="CI295" s="104">
        <f t="shared" si="1441"/>
        <v>0</v>
      </c>
      <c r="CJ295" s="104">
        <f t="shared" si="1441"/>
        <v>0</v>
      </c>
      <c r="CK295" s="104">
        <f t="shared" si="1441"/>
        <v>0</v>
      </c>
      <c r="CL295" s="104">
        <f t="shared" si="1441"/>
        <v>129.46595571571027</v>
      </c>
      <c r="CM295" s="104">
        <f t="shared" si="1441"/>
        <v>195.49606569166619</v>
      </c>
      <c r="CN295" s="120">
        <f t="shared" si="1451"/>
        <v>0</v>
      </c>
      <c r="CO295" s="104">
        <f t="shared" si="1442"/>
        <v>0</v>
      </c>
      <c r="CP295" s="104">
        <f t="shared" si="1442"/>
        <v>0</v>
      </c>
      <c r="CQ295" s="104">
        <f t="shared" si="1442"/>
        <v>0</v>
      </c>
      <c r="CR295" s="104">
        <f t="shared" si="1442"/>
        <v>0</v>
      </c>
      <c r="CS295" s="104">
        <f t="shared" si="1442"/>
        <v>0</v>
      </c>
      <c r="CT295" s="104">
        <f t="shared" si="1442"/>
        <v>1.0665686689003921</v>
      </c>
      <c r="CU295" s="104">
        <f t="shared" si="1442"/>
        <v>1.5961510850785696</v>
      </c>
      <c r="CV295" s="104">
        <f t="shared" si="1442"/>
        <v>0</v>
      </c>
      <c r="CW295" s="104">
        <f t="shared" si="1442"/>
        <v>0</v>
      </c>
      <c r="CX295" s="104">
        <f t="shared" si="1442"/>
        <v>0</v>
      </c>
      <c r="CY295" s="104">
        <f t="shared" si="1442"/>
        <v>0</v>
      </c>
      <c r="CZ295" s="104">
        <f t="shared" si="1442"/>
        <v>0</v>
      </c>
      <c r="DA295" s="104">
        <f t="shared" si="1442"/>
        <v>0</v>
      </c>
      <c r="DB295" s="104">
        <f t="shared" si="1442"/>
        <v>2.1508373423116152</v>
      </c>
      <c r="DC295" s="104">
        <f t="shared" si="1442"/>
        <v>3.2478054639163823</v>
      </c>
      <c r="DD295" s="120">
        <f t="shared" si="1452"/>
        <v>0</v>
      </c>
      <c r="DE295" s="104">
        <f t="shared" si="1443"/>
        <v>0</v>
      </c>
      <c r="DF295" s="104">
        <f t="shared" si="1443"/>
        <v>0</v>
      </c>
      <c r="DG295" s="104">
        <f t="shared" si="1443"/>
        <v>0</v>
      </c>
      <c r="DH295" s="104">
        <f t="shared" si="1443"/>
        <v>0</v>
      </c>
      <c r="DI295" s="104">
        <f t="shared" si="1443"/>
        <v>0</v>
      </c>
      <c r="DJ295" s="104">
        <f t="shared" si="1443"/>
        <v>0</v>
      </c>
      <c r="DK295" s="104">
        <f t="shared" si="1443"/>
        <v>0</v>
      </c>
      <c r="DL295" s="104">
        <f t="shared" si="1443"/>
        <v>0</v>
      </c>
      <c r="DM295" s="104">
        <f t="shared" si="1443"/>
        <v>0</v>
      </c>
      <c r="DN295" s="104">
        <f t="shared" si="1443"/>
        <v>0</v>
      </c>
      <c r="DO295" s="104">
        <f t="shared" si="1443"/>
        <v>0</v>
      </c>
      <c r="DP295" s="104">
        <f t="shared" si="1443"/>
        <v>0</v>
      </c>
      <c r="DQ295" s="104">
        <f t="shared" si="1443"/>
        <v>0</v>
      </c>
      <c r="DR295" s="104">
        <f t="shared" si="1443"/>
        <v>0</v>
      </c>
      <c r="DS295" s="104">
        <f t="shared" si="1443"/>
        <v>0</v>
      </c>
      <c r="DT295" s="120">
        <f t="shared" si="1453"/>
        <v>0</v>
      </c>
      <c r="DU295" s="104">
        <f t="shared" si="1444"/>
        <v>0</v>
      </c>
      <c r="DV295" s="104">
        <f t="shared" si="1444"/>
        <v>0</v>
      </c>
      <c r="DW295" s="104">
        <f t="shared" si="1444"/>
        <v>0</v>
      </c>
      <c r="DX295" s="104">
        <f t="shared" si="1444"/>
        <v>0</v>
      </c>
      <c r="DY295" s="104">
        <f t="shared" si="1444"/>
        <v>0</v>
      </c>
      <c r="DZ295" s="104">
        <f t="shared" si="1444"/>
        <v>0.53328433445019618</v>
      </c>
      <c r="EA295" s="104">
        <f t="shared" si="1444"/>
        <v>0.79807554253928492</v>
      </c>
      <c r="EB295" s="104">
        <f t="shared" si="1444"/>
        <v>0</v>
      </c>
      <c r="EC295" s="104">
        <f t="shared" si="1444"/>
        <v>0</v>
      </c>
      <c r="ED295" s="104">
        <f t="shared" si="1444"/>
        <v>0</v>
      </c>
      <c r="EE295" s="104">
        <f t="shared" si="1444"/>
        <v>0</v>
      </c>
      <c r="EF295" s="104">
        <f t="shared" si="1444"/>
        <v>0</v>
      </c>
      <c r="EG295" s="104">
        <f t="shared" si="1444"/>
        <v>0</v>
      </c>
      <c r="EH295" s="104">
        <f t="shared" si="1444"/>
        <v>1.0754186711558078</v>
      </c>
      <c r="EI295" s="104">
        <f t="shared" si="1444"/>
        <v>1.6239027319581916</v>
      </c>
      <c r="EJ295" s="120">
        <f t="shared" si="1454"/>
        <v>0</v>
      </c>
      <c r="EK295" s="104">
        <f t="shared" si="1445"/>
        <v>0</v>
      </c>
      <c r="EL295" s="104">
        <f t="shared" si="1445"/>
        <v>0</v>
      </c>
      <c r="EM295" s="104">
        <f t="shared" si="1445"/>
        <v>0</v>
      </c>
      <c r="EN295" s="104">
        <f t="shared" si="1445"/>
        <v>0</v>
      </c>
      <c r="EO295" s="104">
        <f t="shared" si="1445"/>
        <v>0</v>
      </c>
      <c r="EP295" s="104">
        <f t="shared" si="1445"/>
        <v>60.390572446005699</v>
      </c>
      <c r="EQ295" s="104">
        <f t="shared" si="1445"/>
        <v>90.376251008372847</v>
      </c>
      <c r="ER295" s="104">
        <f t="shared" si="1445"/>
        <v>0</v>
      </c>
      <c r="ES295" s="104">
        <f t="shared" si="1445"/>
        <v>0</v>
      </c>
      <c r="ET295" s="104">
        <f t="shared" si="1445"/>
        <v>0</v>
      </c>
      <c r="EU295" s="104">
        <f t="shared" si="1445"/>
        <v>0</v>
      </c>
      <c r="EV295" s="104">
        <f t="shared" si="1445"/>
        <v>0</v>
      </c>
      <c r="EW295" s="104">
        <f t="shared" si="1445"/>
        <v>0</v>
      </c>
      <c r="EX295" s="104">
        <f t="shared" si="1445"/>
        <v>121.78334328380174</v>
      </c>
      <c r="EY295" s="104">
        <f t="shared" si="1445"/>
        <v>183.89517419575807</v>
      </c>
      <c r="EZ295" s="120">
        <f t="shared" si="1455"/>
        <v>0</v>
      </c>
      <c r="FA295" s="104">
        <f t="shared" si="1446"/>
        <v>0</v>
      </c>
      <c r="FB295" s="104">
        <f t="shared" si="1446"/>
        <v>0</v>
      </c>
      <c r="FC295" s="104">
        <f t="shared" si="1446"/>
        <v>0</v>
      </c>
      <c r="FD295" s="104">
        <f t="shared" si="1446"/>
        <v>0</v>
      </c>
      <c r="FE295" s="104">
        <f t="shared" si="1446"/>
        <v>0</v>
      </c>
      <c r="FF295" s="104">
        <f t="shared" si="1446"/>
        <v>1.0665686689003924</v>
      </c>
      <c r="FG295" s="104">
        <f t="shared" si="1446"/>
        <v>1.5961510850785698</v>
      </c>
      <c r="FH295" s="104">
        <f t="shared" si="1446"/>
        <v>0</v>
      </c>
      <c r="FI295" s="104">
        <f t="shared" si="1446"/>
        <v>0</v>
      </c>
      <c r="FJ295" s="104">
        <f t="shared" si="1446"/>
        <v>0</v>
      </c>
      <c r="FK295" s="104">
        <f t="shared" si="1446"/>
        <v>0</v>
      </c>
      <c r="FL295" s="104">
        <f t="shared" si="1446"/>
        <v>0</v>
      </c>
      <c r="FM295" s="104">
        <f t="shared" si="1446"/>
        <v>0</v>
      </c>
      <c r="FN295" s="104">
        <f t="shared" si="1446"/>
        <v>2.1508373423116156</v>
      </c>
      <c r="FO295" s="122">
        <f t="shared" si="1446"/>
        <v>3.2478054639163831</v>
      </c>
    </row>
    <row r="296" spans="3:171" x14ac:dyDescent="0.2">
      <c r="H296" s="163" t="str">
        <f t="shared" si="1436"/>
        <v>Hungary</v>
      </c>
      <c r="I296" s="104" t="str">
        <f>J288</f>
        <v>Budapest, Hungary</v>
      </c>
      <c r="J296" s="104" t="str">
        <f>J295</f>
        <v>Savannah, GA</v>
      </c>
      <c r="K296" s="104" t="str">
        <f>K295</f>
        <v>Nashville,Tennessee,US</v>
      </c>
      <c r="L296" s="159" t="str">
        <f>L295</f>
        <v>TN, US</v>
      </c>
      <c r="M296" s="104">
        <f>M280</f>
        <v>47.506405899999997</v>
      </c>
      <c r="N296" s="104">
        <f>N280</f>
        <v>19.049742999999999</v>
      </c>
      <c r="O296" s="104">
        <f>O295</f>
        <v>32.087181000000001</v>
      </c>
      <c r="P296" s="104">
        <f t="shared" ref="P296:R296" si="1456">P295</f>
        <v>-81.134254400000003</v>
      </c>
      <c r="Q296" s="104">
        <f t="shared" si="1456"/>
        <v>36.162663799999997</v>
      </c>
      <c r="R296" s="104">
        <f t="shared" si="1456"/>
        <v>-86.781601600000002</v>
      </c>
      <c r="S296" s="104" t="e">
        <f t="shared" ca="1" si="1371"/>
        <v>#NAME?</v>
      </c>
      <c r="T296" s="122" t="e">
        <f t="shared" ca="1" si="1381"/>
        <v>#NAME?</v>
      </c>
      <c r="X296" s="165"/>
      <c r="Y296" s="159" t="str">
        <f t="shared" si="1423"/>
        <v>Argentina</v>
      </c>
      <c r="Z296" s="203">
        <f t="shared" si="1400"/>
        <v>7.3684210526315796E-2</v>
      </c>
      <c r="AA296" s="105"/>
      <c r="AB296" s="159" t="str">
        <f t="shared" si="1413"/>
        <v>US</v>
      </c>
      <c r="AC296" s="104">
        <f t="shared" si="1447"/>
        <v>25.53146201619176</v>
      </c>
      <c r="AD296" s="104" t="str">
        <f t="shared" si="1424"/>
        <v>Buenos Aires, Argentina</v>
      </c>
      <c r="AE296" s="104" t="str">
        <f t="shared" si="1424"/>
        <v>Los Angeles, CA</v>
      </c>
      <c r="AF296" s="104">
        <f t="shared" si="1414"/>
        <v>-34.617719399999999</v>
      </c>
      <c r="AG296" s="104">
        <f t="shared" si="1414"/>
        <v>-58.362056099999997</v>
      </c>
      <c r="AH296" s="104">
        <f t="shared" si="1414"/>
        <v>33.736540099999999</v>
      </c>
      <c r="AI296" s="104">
        <f t="shared" si="1414"/>
        <v>-118.264982</v>
      </c>
      <c r="AJ296" s="104" t="e">
        <f t="shared" ca="1" si="1372"/>
        <v>#NAME?</v>
      </c>
      <c r="AK296" s="104">
        <f t="shared" si="1360"/>
        <v>160.94</v>
      </c>
      <c r="AL296" s="104">
        <f>SUMPRODUCT($E$4:$E$8,D$100:D$104)</f>
        <v>9687.5065831303727</v>
      </c>
      <c r="AM296" s="104">
        <f>SUMPRODUCT($E$11:$E$15,D$100:D$104)</f>
        <v>160.93999999999997</v>
      </c>
      <c r="AN296" s="104">
        <f>SUMPRODUCT($E$4:$E$8,E$100:E$104)</f>
        <v>0</v>
      </c>
      <c r="AO296" s="104">
        <f>SUMPRODUCT($E$11:$E$15,E$100:E$104)</f>
        <v>80.47</v>
      </c>
      <c r="AP296" s="104">
        <f>SUMPRODUCT($E$4:$E$8,F$100:F$104)</f>
        <v>9112.6422637939359</v>
      </c>
      <c r="AQ296" s="104">
        <f>SUMPRODUCT($E$11:$E$15,F$100:F$104)</f>
        <v>160.94</v>
      </c>
      <c r="AR296" s="120" t="e">
        <f t="shared" ca="1" si="1448"/>
        <v>#NAME?</v>
      </c>
      <c r="AS296" s="104" t="e">
        <f t="shared" ca="1" si="1439"/>
        <v>#NAME?</v>
      </c>
      <c r="AT296" s="104" t="e">
        <f t="shared" ca="1" si="1439"/>
        <v>#NAME?</v>
      </c>
      <c r="AU296" s="104" t="e">
        <f t="shared" ca="1" si="1439"/>
        <v>#NAME?</v>
      </c>
      <c r="AV296" s="104" t="e">
        <f t="shared" ca="1" si="1439"/>
        <v>#NAME?</v>
      </c>
      <c r="AW296" s="104" t="e">
        <f t="shared" ca="1" si="1439"/>
        <v>#NAME?</v>
      </c>
      <c r="AX296" s="104" t="e">
        <f t="shared" ca="1" si="1439"/>
        <v>#NAME?</v>
      </c>
      <c r="AY296" s="104" t="e">
        <f t="shared" ca="1" si="1439"/>
        <v>#NAME?</v>
      </c>
      <c r="AZ296" s="104" t="e">
        <f t="shared" ca="1" si="1439"/>
        <v>#NAME?</v>
      </c>
      <c r="BA296" s="104" t="e">
        <f t="shared" ca="1" si="1439"/>
        <v>#NAME?</v>
      </c>
      <c r="BB296" s="104" t="e">
        <f t="shared" ca="1" si="1439"/>
        <v>#NAME?</v>
      </c>
      <c r="BC296" s="104" t="e">
        <f t="shared" ca="1" si="1439"/>
        <v>#NAME?</v>
      </c>
      <c r="BD296" s="104" t="e">
        <f t="shared" ca="1" si="1439"/>
        <v>#NAME?</v>
      </c>
      <c r="BE296" s="104" t="e">
        <f t="shared" ca="1" si="1439"/>
        <v>#NAME?</v>
      </c>
      <c r="BF296" s="104" t="e">
        <f t="shared" ca="1" si="1439"/>
        <v>#NAME?</v>
      </c>
      <c r="BG296" s="122" t="e">
        <f t="shared" ca="1" si="1439"/>
        <v>#NAME?</v>
      </c>
      <c r="BH296" s="104">
        <f t="shared" si="1449"/>
        <v>0</v>
      </c>
      <c r="BI296" s="104">
        <f t="shared" si="1440"/>
        <v>0</v>
      </c>
      <c r="BJ296" s="104">
        <f t="shared" si="1440"/>
        <v>0</v>
      </c>
      <c r="BK296" s="104">
        <f t="shared" si="1440"/>
        <v>0</v>
      </c>
      <c r="BL296" s="104">
        <f t="shared" si="1440"/>
        <v>0</v>
      </c>
      <c r="BM296" s="104">
        <f t="shared" si="1440"/>
        <v>0</v>
      </c>
      <c r="BN296" s="104">
        <f t="shared" si="1440"/>
        <v>27.231057457690575</v>
      </c>
      <c r="BO296" s="104">
        <f t="shared" si="1440"/>
        <v>40.752070800786768</v>
      </c>
      <c r="BP296" s="104">
        <f t="shared" si="1440"/>
        <v>0</v>
      </c>
      <c r="BQ296" s="104">
        <f t="shared" si="1440"/>
        <v>0</v>
      </c>
      <c r="BR296" s="104">
        <f t="shared" si="1440"/>
        <v>0</v>
      </c>
      <c r="BS296" s="104">
        <f t="shared" si="1440"/>
        <v>0</v>
      </c>
      <c r="BT296" s="104">
        <f t="shared" si="1440"/>
        <v>0</v>
      </c>
      <c r="BU296" s="104">
        <f t="shared" si="1440"/>
        <v>0</v>
      </c>
      <c r="BV296" s="104">
        <f t="shared" si="1440"/>
        <v>54.914021908235846</v>
      </c>
      <c r="BW296" s="104">
        <f t="shared" si="1440"/>
        <v>82.921221837961198</v>
      </c>
      <c r="BX296" s="120">
        <f t="shared" si="1450"/>
        <v>0</v>
      </c>
      <c r="BY296" s="104">
        <f t="shared" si="1441"/>
        <v>0</v>
      </c>
      <c r="BZ296" s="104">
        <f t="shared" si="1441"/>
        <v>0</v>
      </c>
      <c r="CA296" s="104">
        <f t="shared" si="1441"/>
        <v>0</v>
      </c>
      <c r="CB296" s="104">
        <f t="shared" si="1441"/>
        <v>0</v>
      </c>
      <c r="CC296" s="104">
        <f t="shared" si="1441"/>
        <v>0</v>
      </c>
      <c r="CD296" s="104">
        <f t="shared" si="1441"/>
        <v>64.20026718859917</v>
      </c>
      <c r="CE296" s="104">
        <f t="shared" si="1441"/>
        <v>96.077570177515426</v>
      </c>
      <c r="CF296" s="104">
        <f t="shared" si="1441"/>
        <v>0</v>
      </c>
      <c r="CG296" s="104">
        <f t="shared" si="1441"/>
        <v>0</v>
      </c>
      <c r="CH296" s="104">
        <f t="shared" si="1441"/>
        <v>0</v>
      </c>
      <c r="CI296" s="104">
        <f t="shared" si="1441"/>
        <v>0</v>
      </c>
      <c r="CJ296" s="104">
        <f t="shared" si="1441"/>
        <v>0</v>
      </c>
      <c r="CK296" s="104">
        <f t="shared" si="1441"/>
        <v>0</v>
      </c>
      <c r="CL296" s="104">
        <f t="shared" si="1441"/>
        <v>129.46595571571027</v>
      </c>
      <c r="CM296" s="104">
        <f t="shared" si="1441"/>
        <v>195.49606569166619</v>
      </c>
      <c r="CN296" s="120">
        <f t="shared" si="1451"/>
        <v>0</v>
      </c>
      <c r="CO296" s="104">
        <f t="shared" si="1442"/>
        <v>0</v>
      </c>
      <c r="CP296" s="104">
        <f t="shared" si="1442"/>
        <v>0</v>
      </c>
      <c r="CQ296" s="104">
        <f t="shared" si="1442"/>
        <v>0</v>
      </c>
      <c r="CR296" s="104">
        <f t="shared" si="1442"/>
        <v>0</v>
      </c>
      <c r="CS296" s="104">
        <f t="shared" si="1442"/>
        <v>0</v>
      </c>
      <c r="CT296" s="104">
        <f t="shared" si="1442"/>
        <v>1.0665686689003921</v>
      </c>
      <c r="CU296" s="104">
        <f t="shared" si="1442"/>
        <v>1.5961510850785696</v>
      </c>
      <c r="CV296" s="104">
        <f t="shared" si="1442"/>
        <v>0</v>
      </c>
      <c r="CW296" s="104">
        <f t="shared" si="1442"/>
        <v>0</v>
      </c>
      <c r="CX296" s="104">
        <f t="shared" si="1442"/>
        <v>0</v>
      </c>
      <c r="CY296" s="104">
        <f t="shared" si="1442"/>
        <v>0</v>
      </c>
      <c r="CZ296" s="104">
        <f t="shared" si="1442"/>
        <v>0</v>
      </c>
      <c r="DA296" s="104">
        <f t="shared" si="1442"/>
        <v>0</v>
      </c>
      <c r="DB296" s="104">
        <f t="shared" si="1442"/>
        <v>2.1508373423116152</v>
      </c>
      <c r="DC296" s="104">
        <f t="shared" si="1442"/>
        <v>3.2478054639163823</v>
      </c>
      <c r="DD296" s="120">
        <f t="shared" si="1452"/>
        <v>0</v>
      </c>
      <c r="DE296" s="104">
        <f t="shared" si="1443"/>
        <v>0</v>
      </c>
      <c r="DF296" s="104">
        <f t="shared" si="1443"/>
        <v>0</v>
      </c>
      <c r="DG296" s="104">
        <f t="shared" si="1443"/>
        <v>0</v>
      </c>
      <c r="DH296" s="104">
        <f t="shared" si="1443"/>
        <v>0</v>
      </c>
      <c r="DI296" s="104">
        <f t="shared" si="1443"/>
        <v>0</v>
      </c>
      <c r="DJ296" s="104">
        <f t="shared" si="1443"/>
        <v>0</v>
      </c>
      <c r="DK296" s="104">
        <f t="shared" si="1443"/>
        <v>0</v>
      </c>
      <c r="DL296" s="104">
        <f t="shared" si="1443"/>
        <v>0</v>
      </c>
      <c r="DM296" s="104">
        <f t="shared" si="1443"/>
        <v>0</v>
      </c>
      <c r="DN296" s="104">
        <f t="shared" si="1443"/>
        <v>0</v>
      </c>
      <c r="DO296" s="104">
        <f t="shared" si="1443"/>
        <v>0</v>
      </c>
      <c r="DP296" s="104">
        <f t="shared" si="1443"/>
        <v>0</v>
      </c>
      <c r="DQ296" s="104">
        <f t="shared" si="1443"/>
        <v>0</v>
      </c>
      <c r="DR296" s="104">
        <f t="shared" si="1443"/>
        <v>0</v>
      </c>
      <c r="DS296" s="104">
        <f t="shared" si="1443"/>
        <v>0</v>
      </c>
      <c r="DT296" s="120">
        <f t="shared" si="1453"/>
        <v>0</v>
      </c>
      <c r="DU296" s="104">
        <f t="shared" si="1444"/>
        <v>0</v>
      </c>
      <c r="DV296" s="104">
        <f t="shared" si="1444"/>
        <v>0</v>
      </c>
      <c r="DW296" s="104">
        <f t="shared" si="1444"/>
        <v>0</v>
      </c>
      <c r="DX296" s="104">
        <f t="shared" si="1444"/>
        <v>0</v>
      </c>
      <c r="DY296" s="104">
        <f t="shared" si="1444"/>
        <v>0</v>
      </c>
      <c r="DZ296" s="104">
        <f t="shared" si="1444"/>
        <v>0.53328433445019618</v>
      </c>
      <c r="EA296" s="104">
        <f t="shared" si="1444"/>
        <v>0.79807554253928492</v>
      </c>
      <c r="EB296" s="104">
        <f t="shared" si="1444"/>
        <v>0</v>
      </c>
      <c r="EC296" s="104">
        <f t="shared" si="1444"/>
        <v>0</v>
      </c>
      <c r="ED296" s="104">
        <f t="shared" si="1444"/>
        <v>0</v>
      </c>
      <c r="EE296" s="104">
        <f t="shared" si="1444"/>
        <v>0</v>
      </c>
      <c r="EF296" s="104">
        <f t="shared" si="1444"/>
        <v>0</v>
      </c>
      <c r="EG296" s="104">
        <f t="shared" si="1444"/>
        <v>0</v>
      </c>
      <c r="EH296" s="104">
        <f t="shared" si="1444"/>
        <v>1.0754186711558078</v>
      </c>
      <c r="EI296" s="104">
        <f t="shared" si="1444"/>
        <v>1.6239027319581916</v>
      </c>
      <c r="EJ296" s="120">
        <f t="shared" si="1454"/>
        <v>0</v>
      </c>
      <c r="EK296" s="104">
        <f t="shared" si="1445"/>
        <v>0</v>
      </c>
      <c r="EL296" s="104">
        <f t="shared" si="1445"/>
        <v>0</v>
      </c>
      <c r="EM296" s="104">
        <f t="shared" si="1445"/>
        <v>0</v>
      </c>
      <c r="EN296" s="104">
        <f t="shared" si="1445"/>
        <v>0</v>
      </c>
      <c r="EO296" s="104">
        <f t="shared" si="1445"/>
        <v>0</v>
      </c>
      <c r="EP296" s="104">
        <f t="shared" si="1445"/>
        <v>60.390572446005699</v>
      </c>
      <c r="EQ296" s="104">
        <f t="shared" si="1445"/>
        <v>90.376251008372847</v>
      </c>
      <c r="ER296" s="104">
        <f t="shared" si="1445"/>
        <v>0</v>
      </c>
      <c r="ES296" s="104">
        <f t="shared" si="1445"/>
        <v>0</v>
      </c>
      <c r="ET296" s="104">
        <f t="shared" si="1445"/>
        <v>0</v>
      </c>
      <c r="EU296" s="104">
        <f t="shared" si="1445"/>
        <v>0</v>
      </c>
      <c r="EV296" s="104">
        <f t="shared" si="1445"/>
        <v>0</v>
      </c>
      <c r="EW296" s="104">
        <f t="shared" si="1445"/>
        <v>0</v>
      </c>
      <c r="EX296" s="104">
        <f t="shared" si="1445"/>
        <v>121.78334328380174</v>
      </c>
      <c r="EY296" s="104">
        <f t="shared" si="1445"/>
        <v>183.89517419575807</v>
      </c>
      <c r="EZ296" s="120">
        <f t="shared" si="1455"/>
        <v>0</v>
      </c>
      <c r="FA296" s="104">
        <f t="shared" si="1446"/>
        <v>0</v>
      </c>
      <c r="FB296" s="104">
        <f t="shared" si="1446"/>
        <v>0</v>
      </c>
      <c r="FC296" s="104">
        <f t="shared" si="1446"/>
        <v>0</v>
      </c>
      <c r="FD296" s="104">
        <f t="shared" si="1446"/>
        <v>0</v>
      </c>
      <c r="FE296" s="104">
        <f t="shared" si="1446"/>
        <v>0</v>
      </c>
      <c r="FF296" s="104">
        <f t="shared" si="1446"/>
        <v>1.0665686689003924</v>
      </c>
      <c r="FG296" s="104">
        <f t="shared" si="1446"/>
        <v>1.5961510850785698</v>
      </c>
      <c r="FH296" s="104">
        <f t="shared" si="1446"/>
        <v>0</v>
      </c>
      <c r="FI296" s="104">
        <f t="shared" si="1446"/>
        <v>0</v>
      </c>
      <c r="FJ296" s="104">
        <f t="shared" si="1446"/>
        <v>0</v>
      </c>
      <c r="FK296" s="104">
        <f t="shared" si="1446"/>
        <v>0</v>
      </c>
      <c r="FL296" s="104">
        <f t="shared" si="1446"/>
        <v>0</v>
      </c>
      <c r="FM296" s="104">
        <f t="shared" si="1446"/>
        <v>0</v>
      </c>
      <c r="FN296" s="104">
        <f t="shared" si="1446"/>
        <v>2.1508373423116156</v>
      </c>
      <c r="FO296" s="122">
        <f t="shared" si="1446"/>
        <v>3.2478054639163831</v>
      </c>
    </row>
    <row r="297" spans="3:171" x14ac:dyDescent="0.2">
      <c r="C297" s="204"/>
      <c r="D297" s="161" t="str">
        <f>E281</f>
        <v>Reshoring</v>
      </c>
      <c r="E297" s="161"/>
      <c r="F297" s="162"/>
      <c r="H297" s="163" t="str">
        <f t="shared" si="1436"/>
        <v>MI, US</v>
      </c>
      <c r="J297" s="104" t="str">
        <f>I289</f>
        <v>Detroit, MI, US</v>
      </c>
      <c r="K297" s="104" t="str">
        <f>K296</f>
        <v>Nashville,Tennessee,US</v>
      </c>
      <c r="L297" s="159" t="str">
        <f t="shared" ref="L297:L302" si="1457">L296</f>
        <v>TN, US</v>
      </c>
      <c r="O297" s="104">
        <f>O281</f>
        <v>42.331426999999998</v>
      </c>
      <c r="P297" s="104">
        <f>P281</f>
        <v>-83.0457538</v>
      </c>
      <c r="Q297" s="104">
        <f>Q296</f>
        <v>36.162663799999997</v>
      </c>
      <c r="R297" s="104">
        <f>R296</f>
        <v>-86.781601600000002</v>
      </c>
      <c r="S297" s="104" t="e">
        <f t="shared" ca="1" si="1371"/>
        <v>#NAME?</v>
      </c>
      <c r="T297" s="122">
        <f>IF(H297=L297,80.47,80.47*2)</f>
        <v>160.94</v>
      </c>
      <c r="X297" s="165"/>
      <c r="Y297" s="159" t="str">
        <f t="shared" si="1423"/>
        <v>Australia</v>
      </c>
      <c r="Z297" s="203">
        <f t="shared" si="1400"/>
        <v>0.63157894736842102</v>
      </c>
      <c r="AA297" s="229">
        <f>SUM(Z297:Z300)</f>
        <v>0.99999999999999989</v>
      </c>
      <c r="AB297" s="159" t="str">
        <f t="shared" si="1413"/>
        <v>China</v>
      </c>
      <c r="AC297" s="104">
        <f t="shared" si="1447"/>
        <v>25.53146201619176</v>
      </c>
      <c r="AD297" s="104" t="str">
        <f t="shared" si="1424"/>
        <v>The Port of Melbourne, Australia</v>
      </c>
      <c r="AE297" s="104" t="str">
        <f t="shared" si="1424"/>
        <v>Shanghai, China</v>
      </c>
      <c r="AF297" s="104">
        <f t="shared" si="1414"/>
        <v>-37.821584199999997</v>
      </c>
      <c r="AG297" s="104">
        <f t="shared" si="1414"/>
        <v>144.9443459</v>
      </c>
      <c r="AH297" s="104">
        <f t="shared" si="1414"/>
        <v>31.230416000000002</v>
      </c>
      <c r="AI297" s="104">
        <f t="shared" si="1414"/>
        <v>121.47370100000001</v>
      </c>
      <c r="AJ297" s="104" t="e">
        <f t="shared" ca="1" si="1372"/>
        <v>#NAME?</v>
      </c>
      <c r="AK297" s="104">
        <f t="shared" si="1360"/>
        <v>160.94</v>
      </c>
      <c r="AL297" s="104">
        <f>SUMPRODUCT($F$4:$F$8,D$100:D$104)</f>
        <v>1562.8410848903104</v>
      </c>
      <c r="AM297" s="104">
        <f>SUMPRODUCT($F$11:$F$15,D$100:D$104)</f>
        <v>127.14259999999999</v>
      </c>
      <c r="AN297" s="104">
        <f>SUMPRODUCT($F$4:$F$8,E$100:E$104)</f>
        <v>10481.366833642593</v>
      </c>
      <c r="AO297" s="104">
        <f>SUMPRODUCT($F$11:$F$15,E$100:E$104)</f>
        <v>160.94</v>
      </c>
      <c r="AP297" s="104">
        <f>SUMPRODUCT($F$4:$F$8,F$100:F$104)</f>
        <v>2694.5535946384662</v>
      </c>
      <c r="AQ297" s="104">
        <f>SUMPRODUCT($F$11:$F$15,F$100:F$104)</f>
        <v>160.94</v>
      </c>
      <c r="AR297" s="120" t="e">
        <f t="shared" ca="1" si="1448"/>
        <v>#NAME?</v>
      </c>
      <c r="AS297" s="104" t="e">
        <f t="shared" ca="1" si="1439"/>
        <v>#NAME?</v>
      </c>
      <c r="AT297" s="104" t="e">
        <f t="shared" ca="1" si="1439"/>
        <v>#NAME?</v>
      </c>
      <c r="AU297" s="104" t="e">
        <f t="shared" ca="1" si="1439"/>
        <v>#NAME?</v>
      </c>
      <c r="AV297" s="104" t="e">
        <f t="shared" ca="1" si="1439"/>
        <v>#NAME?</v>
      </c>
      <c r="AW297" s="104" t="e">
        <f t="shared" ca="1" si="1439"/>
        <v>#NAME?</v>
      </c>
      <c r="AX297" s="104" t="e">
        <f t="shared" ca="1" si="1439"/>
        <v>#NAME?</v>
      </c>
      <c r="AY297" s="104" t="e">
        <f t="shared" ca="1" si="1439"/>
        <v>#NAME?</v>
      </c>
      <c r="AZ297" s="104" t="e">
        <f t="shared" ca="1" si="1439"/>
        <v>#NAME?</v>
      </c>
      <c r="BA297" s="104" t="e">
        <f t="shared" ca="1" si="1439"/>
        <v>#NAME?</v>
      </c>
      <c r="BB297" s="104" t="e">
        <f t="shared" ca="1" si="1439"/>
        <v>#NAME?</v>
      </c>
      <c r="BC297" s="104" t="e">
        <f t="shared" ca="1" si="1439"/>
        <v>#NAME?</v>
      </c>
      <c r="BD297" s="104" t="e">
        <f t="shared" ca="1" si="1439"/>
        <v>#NAME?</v>
      </c>
      <c r="BE297" s="104" t="e">
        <f t="shared" ca="1" si="1439"/>
        <v>#NAME?</v>
      </c>
      <c r="BF297" s="104" t="e">
        <f t="shared" ca="1" si="1439"/>
        <v>#NAME?</v>
      </c>
      <c r="BG297" s="122" t="e">
        <f t="shared" ca="1" si="1439"/>
        <v>#NAME?</v>
      </c>
      <c r="BH297" s="104">
        <f t="shared" si="1449"/>
        <v>0</v>
      </c>
      <c r="BI297" s="104">
        <f t="shared" si="1440"/>
        <v>0</v>
      </c>
      <c r="BJ297" s="104">
        <f t="shared" si="1440"/>
        <v>0</v>
      </c>
      <c r="BK297" s="104">
        <f t="shared" si="1440"/>
        <v>0</v>
      </c>
      <c r="BL297" s="104">
        <f t="shared" si="1440"/>
        <v>0</v>
      </c>
      <c r="BM297" s="104">
        <f t="shared" si="1440"/>
        <v>0</v>
      </c>
      <c r="BN297" s="104">
        <f t="shared" si="1440"/>
        <v>27.231057457690575</v>
      </c>
      <c r="BO297" s="104">
        <f t="shared" si="1440"/>
        <v>40.752070800786768</v>
      </c>
      <c r="BP297" s="104">
        <f t="shared" si="1440"/>
        <v>0</v>
      </c>
      <c r="BQ297" s="104">
        <f t="shared" si="1440"/>
        <v>0</v>
      </c>
      <c r="BR297" s="104">
        <f t="shared" si="1440"/>
        <v>0</v>
      </c>
      <c r="BS297" s="104">
        <f t="shared" si="1440"/>
        <v>0</v>
      </c>
      <c r="BT297" s="104">
        <f t="shared" si="1440"/>
        <v>0</v>
      </c>
      <c r="BU297" s="104">
        <f t="shared" si="1440"/>
        <v>0</v>
      </c>
      <c r="BV297" s="104">
        <f t="shared" si="1440"/>
        <v>54.914021908235846</v>
      </c>
      <c r="BW297" s="104">
        <f t="shared" si="1440"/>
        <v>82.921221837961198</v>
      </c>
      <c r="BX297" s="120">
        <f t="shared" si="1450"/>
        <v>0</v>
      </c>
      <c r="BY297" s="104">
        <f t="shared" si="1441"/>
        <v>0</v>
      </c>
      <c r="BZ297" s="104">
        <f t="shared" si="1441"/>
        <v>0</v>
      </c>
      <c r="CA297" s="104">
        <f t="shared" si="1441"/>
        <v>0</v>
      </c>
      <c r="CB297" s="104">
        <f t="shared" si="1441"/>
        <v>0</v>
      </c>
      <c r="CC297" s="104">
        <f t="shared" si="1441"/>
        <v>0</v>
      </c>
      <c r="CD297" s="104">
        <f t="shared" si="1441"/>
        <v>10.357135178416202</v>
      </c>
      <c r="CE297" s="104">
        <f t="shared" si="1441"/>
        <v>15.499754526239832</v>
      </c>
      <c r="CF297" s="104">
        <f t="shared" si="1441"/>
        <v>0</v>
      </c>
      <c r="CG297" s="104">
        <f t="shared" si="1441"/>
        <v>0</v>
      </c>
      <c r="CH297" s="104">
        <f t="shared" si="1441"/>
        <v>0</v>
      </c>
      <c r="CI297" s="104">
        <f t="shared" si="1441"/>
        <v>0</v>
      </c>
      <c r="CJ297" s="104">
        <f t="shared" si="1441"/>
        <v>0</v>
      </c>
      <c r="CK297" s="104">
        <f t="shared" si="1441"/>
        <v>0</v>
      </c>
      <c r="CL297" s="104">
        <f t="shared" si="1441"/>
        <v>20.886149903571997</v>
      </c>
      <c r="CM297" s="104">
        <f t="shared" si="1441"/>
        <v>31.538485241330672</v>
      </c>
      <c r="CN297" s="120">
        <f t="shared" si="1451"/>
        <v>0</v>
      </c>
      <c r="CO297" s="104">
        <f t="shared" si="1442"/>
        <v>0</v>
      </c>
      <c r="CP297" s="104">
        <f t="shared" si="1442"/>
        <v>0</v>
      </c>
      <c r="CQ297" s="104">
        <f t="shared" si="1442"/>
        <v>0</v>
      </c>
      <c r="CR297" s="104">
        <f t="shared" si="1442"/>
        <v>0</v>
      </c>
      <c r="CS297" s="104">
        <f t="shared" si="1442"/>
        <v>0</v>
      </c>
      <c r="CT297" s="104">
        <f t="shared" si="1442"/>
        <v>0.84258924843130989</v>
      </c>
      <c r="CU297" s="104">
        <f t="shared" si="1442"/>
        <v>1.2609593572120701</v>
      </c>
      <c r="CV297" s="104">
        <f t="shared" si="1442"/>
        <v>0</v>
      </c>
      <c r="CW297" s="104">
        <f t="shared" si="1442"/>
        <v>0</v>
      </c>
      <c r="CX297" s="104">
        <f t="shared" si="1442"/>
        <v>0</v>
      </c>
      <c r="CY297" s="104">
        <f t="shared" si="1442"/>
        <v>0</v>
      </c>
      <c r="CZ297" s="104">
        <f t="shared" si="1442"/>
        <v>0</v>
      </c>
      <c r="DA297" s="104">
        <f t="shared" si="1442"/>
        <v>0</v>
      </c>
      <c r="DB297" s="104">
        <f t="shared" si="1442"/>
        <v>1.699161500426176</v>
      </c>
      <c r="DC297" s="104">
        <f t="shared" si="1442"/>
        <v>2.5657663164939426</v>
      </c>
      <c r="DD297" s="120">
        <f t="shared" si="1452"/>
        <v>0</v>
      </c>
      <c r="DE297" s="104">
        <f t="shared" si="1443"/>
        <v>0</v>
      </c>
      <c r="DF297" s="104">
        <f t="shared" si="1443"/>
        <v>0</v>
      </c>
      <c r="DG297" s="104">
        <f t="shared" si="1443"/>
        <v>0</v>
      </c>
      <c r="DH297" s="104">
        <f t="shared" si="1443"/>
        <v>0</v>
      </c>
      <c r="DI297" s="104">
        <f t="shared" si="1443"/>
        <v>0</v>
      </c>
      <c r="DJ297" s="104">
        <f t="shared" si="1443"/>
        <v>69.461274214085378</v>
      </c>
      <c r="DK297" s="104">
        <f t="shared" si="1443"/>
        <v>103.9508204587123</v>
      </c>
      <c r="DL297" s="104">
        <f t="shared" si="1443"/>
        <v>0</v>
      </c>
      <c r="DM297" s="104">
        <f t="shared" si="1443"/>
        <v>0</v>
      </c>
      <c r="DN297" s="104">
        <f t="shared" si="1443"/>
        <v>0</v>
      </c>
      <c r="DO297" s="104">
        <f t="shared" si="1443"/>
        <v>0</v>
      </c>
      <c r="DP297" s="104">
        <f t="shared" si="1443"/>
        <v>0</v>
      </c>
      <c r="DQ297" s="104">
        <f t="shared" si="1443"/>
        <v>0</v>
      </c>
      <c r="DR297" s="104">
        <f t="shared" si="1443"/>
        <v>140.07527764548868</v>
      </c>
      <c r="DS297" s="104">
        <f t="shared" si="1443"/>
        <v>211.51634442411068</v>
      </c>
      <c r="DT297" s="120">
        <f t="shared" si="1453"/>
        <v>0</v>
      </c>
      <c r="DU297" s="104">
        <f t="shared" si="1444"/>
        <v>0</v>
      </c>
      <c r="DV297" s="104">
        <f t="shared" si="1444"/>
        <v>0</v>
      </c>
      <c r="DW297" s="104">
        <f t="shared" si="1444"/>
        <v>0</v>
      </c>
      <c r="DX297" s="104">
        <f t="shared" si="1444"/>
        <v>0</v>
      </c>
      <c r="DY297" s="104">
        <f t="shared" si="1444"/>
        <v>0</v>
      </c>
      <c r="DZ297" s="104">
        <f t="shared" si="1444"/>
        <v>1.0665686689003924</v>
      </c>
      <c r="EA297" s="104">
        <f t="shared" si="1444"/>
        <v>1.5961510850785698</v>
      </c>
      <c r="EB297" s="104">
        <f t="shared" si="1444"/>
        <v>0</v>
      </c>
      <c r="EC297" s="104">
        <f t="shared" si="1444"/>
        <v>0</v>
      </c>
      <c r="ED297" s="104">
        <f t="shared" si="1444"/>
        <v>0</v>
      </c>
      <c r="EE297" s="104">
        <f t="shared" si="1444"/>
        <v>0</v>
      </c>
      <c r="EF297" s="104">
        <f t="shared" si="1444"/>
        <v>0</v>
      </c>
      <c r="EG297" s="104">
        <f t="shared" si="1444"/>
        <v>0</v>
      </c>
      <c r="EH297" s="104">
        <f t="shared" si="1444"/>
        <v>2.1508373423116156</v>
      </c>
      <c r="EI297" s="104">
        <f t="shared" si="1444"/>
        <v>3.2478054639163831</v>
      </c>
      <c r="EJ297" s="120">
        <f t="shared" si="1454"/>
        <v>0</v>
      </c>
      <c r="EK297" s="104">
        <f t="shared" si="1445"/>
        <v>0</v>
      </c>
      <c r="EL297" s="104">
        <f t="shared" si="1445"/>
        <v>0</v>
      </c>
      <c r="EM297" s="104">
        <f t="shared" si="1445"/>
        <v>0</v>
      </c>
      <c r="EN297" s="104">
        <f t="shared" si="1445"/>
        <v>0</v>
      </c>
      <c r="EO297" s="104">
        <f t="shared" si="1445"/>
        <v>0</v>
      </c>
      <c r="EP297" s="104">
        <f t="shared" si="1445"/>
        <v>17.857129617958972</v>
      </c>
      <c r="EQ297" s="104">
        <f t="shared" si="1445"/>
        <v>26.723714700413499</v>
      </c>
      <c r="ER297" s="104">
        <f t="shared" si="1445"/>
        <v>0</v>
      </c>
      <c r="ES297" s="104">
        <f t="shared" si="1445"/>
        <v>0</v>
      </c>
      <c r="ET297" s="104">
        <f t="shared" si="1445"/>
        <v>0</v>
      </c>
      <c r="EU297" s="104">
        <f t="shared" si="1445"/>
        <v>0</v>
      </c>
      <c r="EV297" s="104">
        <f t="shared" si="1445"/>
        <v>0</v>
      </c>
      <c r="EW297" s="104">
        <f t="shared" si="1445"/>
        <v>0</v>
      </c>
      <c r="EX297" s="104">
        <f t="shared" si="1445"/>
        <v>36.010603282020682</v>
      </c>
      <c r="EY297" s="104">
        <f t="shared" si="1445"/>
        <v>54.376698691949429</v>
      </c>
      <c r="EZ297" s="120">
        <f t="shared" si="1455"/>
        <v>0</v>
      </c>
      <c r="FA297" s="104">
        <f t="shared" si="1446"/>
        <v>0</v>
      </c>
      <c r="FB297" s="104">
        <f t="shared" si="1446"/>
        <v>0</v>
      </c>
      <c r="FC297" s="104">
        <f t="shared" si="1446"/>
        <v>0</v>
      </c>
      <c r="FD297" s="104">
        <f t="shared" si="1446"/>
        <v>0</v>
      </c>
      <c r="FE297" s="104">
        <f t="shared" si="1446"/>
        <v>0</v>
      </c>
      <c r="FF297" s="104">
        <f t="shared" si="1446"/>
        <v>1.0665686689003924</v>
      </c>
      <c r="FG297" s="104">
        <f t="shared" si="1446"/>
        <v>1.5961510850785698</v>
      </c>
      <c r="FH297" s="104">
        <f t="shared" si="1446"/>
        <v>0</v>
      </c>
      <c r="FI297" s="104">
        <f t="shared" si="1446"/>
        <v>0</v>
      </c>
      <c r="FJ297" s="104">
        <f t="shared" si="1446"/>
        <v>0</v>
      </c>
      <c r="FK297" s="104">
        <f t="shared" si="1446"/>
        <v>0</v>
      </c>
      <c r="FL297" s="104">
        <f t="shared" si="1446"/>
        <v>0</v>
      </c>
      <c r="FM297" s="104">
        <f t="shared" si="1446"/>
        <v>0</v>
      </c>
      <c r="FN297" s="104">
        <f t="shared" si="1446"/>
        <v>2.1508373423116156</v>
      </c>
      <c r="FO297" s="122">
        <f t="shared" si="1446"/>
        <v>3.2478054639163831</v>
      </c>
    </row>
    <row r="298" spans="3:171" x14ac:dyDescent="0.2">
      <c r="C298" s="163" t="s">
        <v>373</v>
      </c>
      <c r="D298" s="159" t="s">
        <v>59</v>
      </c>
      <c r="E298" s="159" t="s">
        <v>320</v>
      </c>
      <c r="F298" s="164" t="s">
        <v>35</v>
      </c>
      <c r="H298" s="163" t="str">
        <f t="shared" si="1436"/>
        <v>Korea</v>
      </c>
      <c r="I298" s="104" t="str">
        <f>J290</f>
        <v>Busan, Korea</v>
      </c>
      <c r="J298" s="104" t="str">
        <f>J296</f>
        <v>Savannah, GA</v>
      </c>
      <c r="K298" s="104" t="str">
        <f>K296</f>
        <v>Nashville,Tennessee,US</v>
      </c>
      <c r="L298" s="159" t="str">
        <f t="shared" si="1457"/>
        <v>TN, US</v>
      </c>
      <c r="M298" s="104">
        <f>M282</f>
        <v>35.1035355</v>
      </c>
      <c r="N298" s="104">
        <f>N282</f>
        <v>129.04236879999999</v>
      </c>
      <c r="O298" s="104">
        <f>O295</f>
        <v>32.087181000000001</v>
      </c>
      <c r="P298" s="104">
        <f t="shared" ref="P298:R299" si="1458">P295</f>
        <v>-81.134254400000003</v>
      </c>
      <c r="Q298" s="104">
        <f t="shared" si="1458"/>
        <v>36.162663799999997</v>
      </c>
      <c r="R298" s="104">
        <f t="shared" si="1458"/>
        <v>-86.781601600000002</v>
      </c>
      <c r="S298" s="104" t="e">
        <f t="shared" ca="1" si="1371"/>
        <v>#NAME?</v>
      </c>
      <c r="T298" s="122" t="e">
        <f t="shared" ca="1" si="1381"/>
        <v>#NAME?</v>
      </c>
      <c r="X298" s="165"/>
      <c r="Y298" s="159" t="str">
        <f t="shared" si="1423"/>
        <v>Chile</v>
      </c>
      <c r="Z298" s="203">
        <f t="shared" si="1400"/>
        <v>0.2</v>
      </c>
      <c r="AA298" s="105"/>
      <c r="AB298" s="159" t="str">
        <f t="shared" si="1413"/>
        <v>China</v>
      </c>
      <c r="AC298" s="104">
        <f t="shared" si="1447"/>
        <v>25.53146201619176</v>
      </c>
      <c r="AD298" s="104" t="str">
        <f t="shared" si="1424"/>
        <v>Puerto San Antonio, Chile</v>
      </c>
      <c r="AE298" s="104" t="str">
        <f t="shared" si="1424"/>
        <v>Shanghai, China</v>
      </c>
      <c r="AF298" s="104">
        <f t="shared" si="1414"/>
        <v>-33.593956200000001</v>
      </c>
      <c r="AG298" s="104">
        <f t="shared" si="1414"/>
        <v>-71.613475100000002</v>
      </c>
      <c r="AH298" s="104">
        <f t="shared" si="1414"/>
        <v>31.230416000000002</v>
      </c>
      <c r="AI298" s="104">
        <f t="shared" si="1414"/>
        <v>121.47370100000001</v>
      </c>
      <c r="AJ298" s="104" t="e">
        <f t="shared" ca="1" si="1372"/>
        <v>#NAME?</v>
      </c>
      <c r="AK298" s="104">
        <f t="shared" si="1360"/>
        <v>160.94</v>
      </c>
      <c r="AL298" s="104">
        <f>SUMPRODUCT($F$4:$F$8,D$100:D$104)</f>
        <v>1562.8410848903104</v>
      </c>
      <c r="AM298" s="104">
        <f>SUMPRODUCT($F$11:$F$15,D$100:D$104)</f>
        <v>127.14259999999999</v>
      </c>
      <c r="AN298" s="104">
        <f>SUMPRODUCT($F$4:$F$8,E$100:E$104)</f>
        <v>10481.366833642593</v>
      </c>
      <c r="AO298" s="104">
        <f>SUMPRODUCT($F$11:$F$15,E$100:E$104)</f>
        <v>160.94</v>
      </c>
      <c r="AP298" s="104">
        <f>SUMPRODUCT($F$4:$F$8,F$100:F$104)</f>
        <v>2694.5535946384662</v>
      </c>
      <c r="AQ298" s="104">
        <f>SUMPRODUCT($F$11:$F$15,F$100:F$104)</f>
        <v>160.94</v>
      </c>
      <c r="AR298" s="120" t="e">
        <f t="shared" ca="1" si="1448"/>
        <v>#NAME?</v>
      </c>
      <c r="AS298" s="104" t="e">
        <f t="shared" ca="1" si="1439"/>
        <v>#NAME?</v>
      </c>
      <c r="AT298" s="104" t="e">
        <f t="shared" ca="1" si="1439"/>
        <v>#NAME?</v>
      </c>
      <c r="AU298" s="104" t="e">
        <f t="shared" ca="1" si="1439"/>
        <v>#NAME?</v>
      </c>
      <c r="AV298" s="104" t="e">
        <f t="shared" ca="1" si="1439"/>
        <v>#NAME?</v>
      </c>
      <c r="AW298" s="104" t="e">
        <f t="shared" ca="1" si="1439"/>
        <v>#NAME?</v>
      </c>
      <c r="AX298" s="104" t="e">
        <f t="shared" ca="1" si="1439"/>
        <v>#NAME?</v>
      </c>
      <c r="AY298" s="104" t="e">
        <f t="shared" ca="1" si="1439"/>
        <v>#NAME?</v>
      </c>
      <c r="AZ298" s="104" t="e">
        <f t="shared" ca="1" si="1439"/>
        <v>#NAME?</v>
      </c>
      <c r="BA298" s="104" t="e">
        <f t="shared" ca="1" si="1439"/>
        <v>#NAME?</v>
      </c>
      <c r="BB298" s="104" t="e">
        <f t="shared" ca="1" si="1439"/>
        <v>#NAME?</v>
      </c>
      <c r="BC298" s="104" t="e">
        <f t="shared" ca="1" si="1439"/>
        <v>#NAME?</v>
      </c>
      <c r="BD298" s="104" t="e">
        <f t="shared" ca="1" si="1439"/>
        <v>#NAME?</v>
      </c>
      <c r="BE298" s="104" t="e">
        <f t="shared" ca="1" si="1439"/>
        <v>#NAME?</v>
      </c>
      <c r="BF298" s="104" t="e">
        <f t="shared" ca="1" si="1439"/>
        <v>#NAME?</v>
      </c>
      <c r="BG298" s="122" t="e">
        <f t="shared" ca="1" si="1439"/>
        <v>#NAME?</v>
      </c>
      <c r="BH298" s="104">
        <f t="shared" si="1449"/>
        <v>0</v>
      </c>
      <c r="BI298" s="104">
        <f t="shared" si="1440"/>
        <v>0</v>
      </c>
      <c r="BJ298" s="104">
        <f t="shared" si="1440"/>
        <v>0</v>
      </c>
      <c r="BK298" s="104">
        <f t="shared" si="1440"/>
        <v>0</v>
      </c>
      <c r="BL298" s="104">
        <f t="shared" si="1440"/>
        <v>0</v>
      </c>
      <c r="BM298" s="104">
        <f t="shared" si="1440"/>
        <v>0</v>
      </c>
      <c r="BN298" s="104">
        <f t="shared" si="1440"/>
        <v>27.231057457690575</v>
      </c>
      <c r="BO298" s="104">
        <f t="shared" si="1440"/>
        <v>40.752070800786768</v>
      </c>
      <c r="BP298" s="104">
        <f t="shared" si="1440"/>
        <v>0</v>
      </c>
      <c r="BQ298" s="104">
        <f t="shared" si="1440"/>
        <v>0</v>
      </c>
      <c r="BR298" s="104">
        <f t="shared" si="1440"/>
        <v>0</v>
      </c>
      <c r="BS298" s="104">
        <f t="shared" si="1440"/>
        <v>0</v>
      </c>
      <c r="BT298" s="104">
        <f t="shared" si="1440"/>
        <v>0</v>
      </c>
      <c r="BU298" s="104">
        <f t="shared" si="1440"/>
        <v>0</v>
      </c>
      <c r="BV298" s="104">
        <f t="shared" si="1440"/>
        <v>54.914021908235846</v>
      </c>
      <c r="BW298" s="104">
        <f t="shared" si="1440"/>
        <v>82.921221837961198</v>
      </c>
      <c r="BX298" s="120">
        <f t="shared" si="1450"/>
        <v>0</v>
      </c>
      <c r="BY298" s="104">
        <f t="shared" si="1441"/>
        <v>0</v>
      </c>
      <c r="BZ298" s="104">
        <f t="shared" si="1441"/>
        <v>0</v>
      </c>
      <c r="CA298" s="104">
        <f t="shared" si="1441"/>
        <v>0</v>
      </c>
      <c r="CB298" s="104">
        <f t="shared" si="1441"/>
        <v>0</v>
      </c>
      <c r="CC298" s="104">
        <f t="shared" si="1441"/>
        <v>0</v>
      </c>
      <c r="CD298" s="104">
        <f t="shared" si="1441"/>
        <v>10.357135178416202</v>
      </c>
      <c r="CE298" s="104">
        <f t="shared" si="1441"/>
        <v>15.499754526239832</v>
      </c>
      <c r="CF298" s="104">
        <f t="shared" si="1441"/>
        <v>0</v>
      </c>
      <c r="CG298" s="104">
        <f t="shared" si="1441"/>
        <v>0</v>
      </c>
      <c r="CH298" s="104">
        <f t="shared" si="1441"/>
        <v>0</v>
      </c>
      <c r="CI298" s="104">
        <f t="shared" si="1441"/>
        <v>0</v>
      </c>
      <c r="CJ298" s="104">
        <f t="shared" si="1441"/>
        <v>0</v>
      </c>
      <c r="CK298" s="104">
        <f t="shared" si="1441"/>
        <v>0</v>
      </c>
      <c r="CL298" s="104">
        <f t="shared" si="1441"/>
        <v>20.886149903571997</v>
      </c>
      <c r="CM298" s="104">
        <f t="shared" si="1441"/>
        <v>31.538485241330672</v>
      </c>
      <c r="CN298" s="120">
        <f t="shared" si="1451"/>
        <v>0</v>
      </c>
      <c r="CO298" s="104">
        <f t="shared" si="1442"/>
        <v>0</v>
      </c>
      <c r="CP298" s="104">
        <f t="shared" si="1442"/>
        <v>0</v>
      </c>
      <c r="CQ298" s="104">
        <f t="shared" si="1442"/>
        <v>0</v>
      </c>
      <c r="CR298" s="104">
        <f t="shared" si="1442"/>
        <v>0</v>
      </c>
      <c r="CS298" s="104">
        <f t="shared" si="1442"/>
        <v>0</v>
      </c>
      <c r="CT298" s="104">
        <f t="shared" si="1442"/>
        <v>0.84258924843130989</v>
      </c>
      <c r="CU298" s="104">
        <f t="shared" si="1442"/>
        <v>1.2609593572120701</v>
      </c>
      <c r="CV298" s="104">
        <f t="shared" si="1442"/>
        <v>0</v>
      </c>
      <c r="CW298" s="104">
        <f t="shared" si="1442"/>
        <v>0</v>
      </c>
      <c r="CX298" s="104">
        <f t="shared" si="1442"/>
        <v>0</v>
      </c>
      <c r="CY298" s="104">
        <f t="shared" si="1442"/>
        <v>0</v>
      </c>
      <c r="CZ298" s="104">
        <f t="shared" si="1442"/>
        <v>0</v>
      </c>
      <c r="DA298" s="104">
        <f t="shared" si="1442"/>
        <v>0</v>
      </c>
      <c r="DB298" s="104">
        <f t="shared" si="1442"/>
        <v>1.699161500426176</v>
      </c>
      <c r="DC298" s="104">
        <f t="shared" si="1442"/>
        <v>2.5657663164939426</v>
      </c>
      <c r="DD298" s="120">
        <f t="shared" si="1452"/>
        <v>0</v>
      </c>
      <c r="DE298" s="104">
        <f t="shared" si="1443"/>
        <v>0</v>
      </c>
      <c r="DF298" s="104">
        <f t="shared" si="1443"/>
        <v>0</v>
      </c>
      <c r="DG298" s="104">
        <f t="shared" si="1443"/>
        <v>0</v>
      </c>
      <c r="DH298" s="104">
        <f t="shared" si="1443"/>
        <v>0</v>
      </c>
      <c r="DI298" s="104">
        <f t="shared" si="1443"/>
        <v>0</v>
      </c>
      <c r="DJ298" s="104">
        <f t="shared" si="1443"/>
        <v>69.461274214085378</v>
      </c>
      <c r="DK298" s="104">
        <f t="shared" si="1443"/>
        <v>103.9508204587123</v>
      </c>
      <c r="DL298" s="104">
        <f t="shared" si="1443"/>
        <v>0</v>
      </c>
      <c r="DM298" s="104">
        <f t="shared" si="1443"/>
        <v>0</v>
      </c>
      <c r="DN298" s="104">
        <f t="shared" si="1443"/>
        <v>0</v>
      </c>
      <c r="DO298" s="104">
        <f t="shared" si="1443"/>
        <v>0</v>
      </c>
      <c r="DP298" s="104">
        <f t="shared" si="1443"/>
        <v>0</v>
      </c>
      <c r="DQ298" s="104">
        <f t="shared" si="1443"/>
        <v>0</v>
      </c>
      <c r="DR298" s="104">
        <f t="shared" si="1443"/>
        <v>140.07527764548868</v>
      </c>
      <c r="DS298" s="104">
        <f t="shared" si="1443"/>
        <v>211.51634442411068</v>
      </c>
      <c r="DT298" s="120">
        <f t="shared" si="1453"/>
        <v>0</v>
      </c>
      <c r="DU298" s="104">
        <f t="shared" si="1444"/>
        <v>0</v>
      </c>
      <c r="DV298" s="104">
        <f t="shared" si="1444"/>
        <v>0</v>
      </c>
      <c r="DW298" s="104">
        <f t="shared" si="1444"/>
        <v>0</v>
      </c>
      <c r="DX298" s="104">
        <f t="shared" si="1444"/>
        <v>0</v>
      </c>
      <c r="DY298" s="104">
        <f t="shared" si="1444"/>
        <v>0</v>
      </c>
      <c r="DZ298" s="104">
        <f t="shared" si="1444"/>
        <v>1.0665686689003924</v>
      </c>
      <c r="EA298" s="104">
        <f t="shared" si="1444"/>
        <v>1.5961510850785698</v>
      </c>
      <c r="EB298" s="104">
        <f t="shared" si="1444"/>
        <v>0</v>
      </c>
      <c r="EC298" s="104">
        <f t="shared" si="1444"/>
        <v>0</v>
      </c>
      <c r="ED298" s="104">
        <f t="shared" si="1444"/>
        <v>0</v>
      </c>
      <c r="EE298" s="104">
        <f t="shared" si="1444"/>
        <v>0</v>
      </c>
      <c r="EF298" s="104">
        <f t="shared" si="1444"/>
        <v>0</v>
      </c>
      <c r="EG298" s="104">
        <f t="shared" si="1444"/>
        <v>0</v>
      </c>
      <c r="EH298" s="104">
        <f t="shared" si="1444"/>
        <v>2.1508373423116156</v>
      </c>
      <c r="EI298" s="104">
        <f t="shared" si="1444"/>
        <v>3.2478054639163831</v>
      </c>
      <c r="EJ298" s="120">
        <f t="shared" si="1454"/>
        <v>0</v>
      </c>
      <c r="EK298" s="104">
        <f t="shared" si="1445"/>
        <v>0</v>
      </c>
      <c r="EL298" s="104">
        <f t="shared" si="1445"/>
        <v>0</v>
      </c>
      <c r="EM298" s="104">
        <f t="shared" si="1445"/>
        <v>0</v>
      </c>
      <c r="EN298" s="104">
        <f t="shared" si="1445"/>
        <v>0</v>
      </c>
      <c r="EO298" s="104">
        <f t="shared" si="1445"/>
        <v>0</v>
      </c>
      <c r="EP298" s="104">
        <f t="shared" si="1445"/>
        <v>17.857129617958972</v>
      </c>
      <c r="EQ298" s="104">
        <f t="shared" si="1445"/>
        <v>26.723714700413499</v>
      </c>
      <c r="ER298" s="104">
        <f t="shared" si="1445"/>
        <v>0</v>
      </c>
      <c r="ES298" s="104">
        <f t="shared" si="1445"/>
        <v>0</v>
      </c>
      <c r="ET298" s="104">
        <f t="shared" si="1445"/>
        <v>0</v>
      </c>
      <c r="EU298" s="104">
        <f t="shared" si="1445"/>
        <v>0</v>
      </c>
      <c r="EV298" s="104">
        <f t="shared" si="1445"/>
        <v>0</v>
      </c>
      <c r="EW298" s="104">
        <f t="shared" si="1445"/>
        <v>0</v>
      </c>
      <c r="EX298" s="104">
        <f t="shared" si="1445"/>
        <v>36.010603282020682</v>
      </c>
      <c r="EY298" s="104">
        <f t="shared" si="1445"/>
        <v>54.376698691949429</v>
      </c>
      <c r="EZ298" s="120">
        <f t="shared" si="1455"/>
        <v>0</v>
      </c>
      <c r="FA298" s="104">
        <f t="shared" si="1446"/>
        <v>0</v>
      </c>
      <c r="FB298" s="104">
        <f t="shared" si="1446"/>
        <v>0</v>
      </c>
      <c r="FC298" s="104">
        <f t="shared" si="1446"/>
        <v>0</v>
      </c>
      <c r="FD298" s="104">
        <f t="shared" si="1446"/>
        <v>0</v>
      </c>
      <c r="FE298" s="104">
        <f t="shared" si="1446"/>
        <v>0</v>
      </c>
      <c r="FF298" s="104">
        <f t="shared" si="1446"/>
        <v>1.0665686689003924</v>
      </c>
      <c r="FG298" s="104">
        <f t="shared" si="1446"/>
        <v>1.5961510850785698</v>
      </c>
      <c r="FH298" s="104">
        <f t="shared" si="1446"/>
        <v>0</v>
      </c>
      <c r="FI298" s="104">
        <f t="shared" si="1446"/>
        <v>0</v>
      </c>
      <c r="FJ298" s="104">
        <f t="shared" si="1446"/>
        <v>0</v>
      </c>
      <c r="FK298" s="104">
        <f t="shared" si="1446"/>
        <v>0</v>
      </c>
      <c r="FL298" s="104">
        <f t="shared" si="1446"/>
        <v>0</v>
      </c>
      <c r="FM298" s="104">
        <f t="shared" si="1446"/>
        <v>0</v>
      </c>
      <c r="FN298" s="104">
        <f t="shared" si="1446"/>
        <v>2.1508373423116156</v>
      </c>
      <c r="FO298" s="122">
        <f t="shared" si="1446"/>
        <v>3.2478054639163831</v>
      </c>
    </row>
    <row r="299" spans="3:171" x14ac:dyDescent="0.2">
      <c r="C299" s="163" t="str">
        <f>C290</f>
        <v>US</v>
      </c>
      <c r="D299" s="203">
        <f>[1]LCIA_reshoring!I164</f>
        <v>1</v>
      </c>
      <c r="E299" s="203">
        <f>[1]LCIA_reshoring!I324</f>
        <v>1</v>
      </c>
      <c r="F299" s="213">
        <f>[1]LCIA_reshoring!I371</f>
        <v>1</v>
      </c>
      <c r="H299" s="163" t="str">
        <f t="shared" si="1436"/>
        <v>Poland</v>
      </c>
      <c r="I299" s="104" t="str">
        <f>J291</f>
        <v>Gdansk, Poland</v>
      </c>
      <c r="J299" s="104" t="str">
        <f>J298</f>
        <v>Savannah, GA</v>
      </c>
      <c r="K299" s="104" t="str">
        <f>K298</f>
        <v>Nashville,Tennessee,US</v>
      </c>
      <c r="L299" s="159" t="str">
        <f t="shared" si="1457"/>
        <v>TN, US</v>
      </c>
      <c r="M299" s="104">
        <f t="shared" ref="M299:N299" si="1459">M283</f>
        <v>54.400246299999999</v>
      </c>
      <c r="N299" s="104">
        <f t="shared" si="1459"/>
        <v>18.677374199999999</v>
      </c>
      <c r="O299" s="104">
        <f>O296</f>
        <v>32.087181000000001</v>
      </c>
      <c r="P299" s="104">
        <f t="shared" si="1458"/>
        <v>-81.134254400000003</v>
      </c>
      <c r="Q299" s="104">
        <f t="shared" si="1458"/>
        <v>36.162663799999997</v>
      </c>
      <c r="R299" s="104">
        <f t="shared" si="1458"/>
        <v>-86.781601600000002</v>
      </c>
      <c r="S299" s="104" t="e">
        <f t="shared" ca="1" si="1371"/>
        <v>#NAME?</v>
      </c>
      <c r="T299" s="122" t="e">
        <f t="shared" ca="1" si="1381"/>
        <v>#NAME?</v>
      </c>
      <c r="X299" s="165"/>
      <c r="Y299" s="159" t="str">
        <f t="shared" si="1423"/>
        <v>China</v>
      </c>
      <c r="Z299" s="203">
        <f t="shared" si="1400"/>
        <v>9.4736842105263161E-2</v>
      </c>
      <c r="AA299" s="105"/>
      <c r="AB299" s="159" t="str">
        <f t="shared" si="1413"/>
        <v>China</v>
      </c>
      <c r="AC299" s="104">
        <f t="shared" si="1447"/>
        <v>25.53146201619176</v>
      </c>
      <c r="AD299" s="104" t="str">
        <f t="shared" si="1424"/>
        <v>Shanghai, China</v>
      </c>
      <c r="AE299" s="104" t="str">
        <f t="shared" si="1424"/>
        <v>Shanghai, China</v>
      </c>
      <c r="AF299" s="104">
        <f t="shared" si="1424"/>
        <v>31.230416000000002</v>
      </c>
      <c r="AG299" s="104">
        <f t="shared" si="1424"/>
        <v>121.47370100000001</v>
      </c>
      <c r="AH299" s="104">
        <f t="shared" si="1424"/>
        <v>31.230416000000002</v>
      </c>
      <c r="AI299" s="104">
        <f t="shared" si="1424"/>
        <v>121.47370100000001</v>
      </c>
      <c r="AJ299" s="104" t="e">
        <f t="shared" ca="1" si="1372"/>
        <v>#NAME?</v>
      </c>
      <c r="AK299" s="104">
        <f t="shared" si="1360"/>
        <v>80.47</v>
      </c>
      <c r="AL299" s="104">
        <f>SUMPRODUCT($F$4:$F$8,D$100:D$104)</f>
        <v>1562.8410848903104</v>
      </c>
      <c r="AM299" s="104">
        <f>SUMPRODUCT($F$11:$F$15,D$100:D$104)</f>
        <v>127.14259999999999</v>
      </c>
      <c r="AN299" s="104">
        <f>SUMPRODUCT($F$4:$F$8,E$100:E$104)</f>
        <v>10481.366833642593</v>
      </c>
      <c r="AO299" s="104">
        <f>SUMPRODUCT($F$11:$F$15,E$100:E$104)</f>
        <v>160.94</v>
      </c>
      <c r="AP299" s="104">
        <f>SUMPRODUCT($F$4:$F$8,F$100:F$104)</f>
        <v>2694.5535946384662</v>
      </c>
      <c r="AQ299" s="104">
        <f>SUMPRODUCT($F$11:$F$15,F$100:F$104)</f>
        <v>160.94</v>
      </c>
      <c r="AR299" s="120" t="e">
        <f t="shared" ca="1" si="1448"/>
        <v>#NAME?</v>
      </c>
      <c r="AS299" s="104" t="e">
        <f t="shared" ca="1" si="1439"/>
        <v>#NAME?</v>
      </c>
      <c r="AT299" s="104" t="e">
        <f t="shared" ca="1" si="1439"/>
        <v>#NAME?</v>
      </c>
      <c r="AU299" s="104" t="e">
        <f t="shared" ca="1" si="1439"/>
        <v>#NAME?</v>
      </c>
      <c r="AV299" s="104" t="e">
        <f t="shared" ca="1" si="1439"/>
        <v>#NAME?</v>
      </c>
      <c r="AW299" s="104" t="e">
        <f t="shared" ca="1" si="1439"/>
        <v>#NAME?</v>
      </c>
      <c r="AX299" s="104" t="e">
        <f t="shared" ca="1" si="1439"/>
        <v>#NAME?</v>
      </c>
      <c r="AY299" s="104" t="e">
        <f t="shared" ca="1" si="1439"/>
        <v>#NAME?</v>
      </c>
      <c r="AZ299" s="104" t="e">
        <f t="shared" ca="1" si="1439"/>
        <v>#NAME?</v>
      </c>
      <c r="BA299" s="104" t="e">
        <f t="shared" ca="1" si="1439"/>
        <v>#NAME?</v>
      </c>
      <c r="BB299" s="104" t="e">
        <f t="shared" ca="1" si="1439"/>
        <v>#NAME?</v>
      </c>
      <c r="BC299" s="104" t="e">
        <f t="shared" ca="1" si="1439"/>
        <v>#NAME?</v>
      </c>
      <c r="BD299" s="104" t="e">
        <f t="shared" ca="1" si="1439"/>
        <v>#NAME?</v>
      </c>
      <c r="BE299" s="104" t="e">
        <f t="shared" ca="1" si="1439"/>
        <v>#NAME?</v>
      </c>
      <c r="BF299" s="104" t="e">
        <f t="shared" ca="1" si="1439"/>
        <v>#NAME?</v>
      </c>
      <c r="BG299" s="122" t="e">
        <f t="shared" ca="1" si="1439"/>
        <v>#NAME?</v>
      </c>
      <c r="BH299" s="104">
        <f t="shared" si="1449"/>
        <v>0</v>
      </c>
      <c r="BI299" s="104">
        <f t="shared" si="1440"/>
        <v>0</v>
      </c>
      <c r="BJ299" s="104">
        <f t="shared" si="1440"/>
        <v>0</v>
      </c>
      <c r="BK299" s="104">
        <f t="shared" si="1440"/>
        <v>0</v>
      </c>
      <c r="BL299" s="104">
        <f t="shared" si="1440"/>
        <v>0</v>
      </c>
      <c r="BM299" s="104">
        <f t="shared" si="1440"/>
        <v>0</v>
      </c>
      <c r="BN299" s="104">
        <f t="shared" si="1440"/>
        <v>13.615528728845288</v>
      </c>
      <c r="BO299" s="104">
        <f t="shared" si="1440"/>
        <v>20.376035400393384</v>
      </c>
      <c r="BP299" s="104">
        <f t="shared" si="1440"/>
        <v>0</v>
      </c>
      <c r="BQ299" s="104">
        <f t="shared" si="1440"/>
        <v>0</v>
      </c>
      <c r="BR299" s="104">
        <f t="shared" si="1440"/>
        <v>0</v>
      </c>
      <c r="BS299" s="104">
        <f t="shared" si="1440"/>
        <v>0</v>
      </c>
      <c r="BT299" s="104">
        <f t="shared" si="1440"/>
        <v>0</v>
      </c>
      <c r="BU299" s="104">
        <f t="shared" si="1440"/>
        <v>0</v>
      </c>
      <c r="BV299" s="104">
        <f t="shared" si="1440"/>
        <v>27.457010954117923</v>
      </c>
      <c r="BW299" s="104">
        <f t="shared" si="1440"/>
        <v>41.460610918980599</v>
      </c>
      <c r="BX299" s="120">
        <f t="shared" si="1450"/>
        <v>0</v>
      </c>
      <c r="BY299" s="104">
        <f t="shared" si="1441"/>
        <v>0</v>
      </c>
      <c r="BZ299" s="104">
        <f t="shared" si="1441"/>
        <v>0</v>
      </c>
      <c r="CA299" s="104">
        <f t="shared" si="1441"/>
        <v>0</v>
      </c>
      <c r="CB299" s="104">
        <f t="shared" si="1441"/>
        <v>0</v>
      </c>
      <c r="CC299" s="104">
        <f t="shared" si="1441"/>
        <v>0</v>
      </c>
      <c r="CD299" s="104">
        <f t="shared" si="1441"/>
        <v>10.357135178416202</v>
      </c>
      <c r="CE299" s="104">
        <f t="shared" si="1441"/>
        <v>15.499754526239832</v>
      </c>
      <c r="CF299" s="104">
        <f t="shared" si="1441"/>
        <v>0</v>
      </c>
      <c r="CG299" s="104">
        <f t="shared" si="1441"/>
        <v>0</v>
      </c>
      <c r="CH299" s="104">
        <f t="shared" si="1441"/>
        <v>0</v>
      </c>
      <c r="CI299" s="104">
        <f t="shared" si="1441"/>
        <v>0</v>
      </c>
      <c r="CJ299" s="104">
        <f t="shared" si="1441"/>
        <v>0</v>
      </c>
      <c r="CK299" s="104">
        <f t="shared" si="1441"/>
        <v>0</v>
      </c>
      <c r="CL299" s="104">
        <f t="shared" si="1441"/>
        <v>20.886149903571997</v>
      </c>
      <c r="CM299" s="104">
        <f t="shared" si="1441"/>
        <v>31.538485241330672</v>
      </c>
      <c r="CN299" s="120">
        <f t="shared" si="1451"/>
        <v>0</v>
      </c>
      <c r="CO299" s="104">
        <f t="shared" si="1442"/>
        <v>0</v>
      </c>
      <c r="CP299" s="104">
        <f t="shared" si="1442"/>
        <v>0</v>
      </c>
      <c r="CQ299" s="104">
        <f t="shared" si="1442"/>
        <v>0</v>
      </c>
      <c r="CR299" s="104">
        <f t="shared" si="1442"/>
        <v>0</v>
      </c>
      <c r="CS299" s="104">
        <f t="shared" si="1442"/>
        <v>0</v>
      </c>
      <c r="CT299" s="104">
        <f t="shared" si="1442"/>
        <v>0.84258924843130989</v>
      </c>
      <c r="CU299" s="104">
        <f t="shared" si="1442"/>
        <v>1.2609593572120701</v>
      </c>
      <c r="CV299" s="104">
        <f t="shared" si="1442"/>
        <v>0</v>
      </c>
      <c r="CW299" s="104">
        <f t="shared" si="1442"/>
        <v>0</v>
      </c>
      <c r="CX299" s="104">
        <f t="shared" si="1442"/>
        <v>0</v>
      </c>
      <c r="CY299" s="104">
        <f t="shared" si="1442"/>
        <v>0</v>
      </c>
      <c r="CZ299" s="104">
        <f t="shared" si="1442"/>
        <v>0</v>
      </c>
      <c r="DA299" s="104">
        <f t="shared" si="1442"/>
        <v>0</v>
      </c>
      <c r="DB299" s="104">
        <f t="shared" si="1442"/>
        <v>1.699161500426176</v>
      </c>
      <c r="DC299" s="104">
        <f t="shared" si="1442"/>
        <v>2.5657663164939426</v>
      </c>
      <c r="DD299" s="120">
        <f t="shared" si="1452"/>
        <v>0</v>
      </c>
      <c r="DE299" s="104">
        <f t="shared" si="1443"/>
        <v>0</v>
      </c>
      <c r="DF299" s="104">
        <f t="shared" si="1443"/>
        <v>0</v>
      </c>
      <c r="DG299" s="104">
        <f t="shared" si="1443"/>
        <v>0</v>
      </c>
      <c r="DH299" s="104">
        <f t="shared" si="1443"/>
        <v>0</v>
      </c>
      <c r="DI299" s="104">
        <f t="shared" si="1443"/>
        <v>0</v>
      </c>
      <c r="DJ299" s="104">
        <f t="shared" si="1443"/>
        <v>69.461274214085378</v>
      </c>
      <c r="DK299" s="104">
        <f t="shared" si="1443"/>
        <v>103.9508204587123</v>
      </c>
      <c r="DL299" s="104">
        <f t="shared" si="1443"/>
        <v>0</v>
      </c>
      <c r="DM299" s="104">
        <f t="shared" si="1443"/>
        <v>0</v>
      </c>
      <c r="DN299" s="104">
        <f t="shared" si="1443"/>
        <v>0</v>
      </c>
      <c r="DO299" s="104">
        <f t="shared" si="1443"/>
        <v>0</v>
      </c>
      <c r="DP299" s="104">
        <f t="shared" si="1443"/>
        <v>0</v>
      </c>
      <c r="DQ299" s="104">
        <f t="shared" si="1443"/>
        <v>0</v>
      </c>
      <c r="DR299" s="104">
        <f t="shared" si="1443"/>
        <v>140.07527764548868</v>
      </c>
      <c r="DS299" s="104">
        <f t="shared" si="1443"/>
        <v>211.51634442411068</v>
      </c>
      <c r="DT299" s="120">
        <f t="shared" si="1453"/>
        <v>0</v>
      </c>
      <c r="DU299" s="104">
        <f t="shared" si="1444"/>
        <v>0</v>
      </c>
      <c r="DV299" s="104">
        <f t="shared" si="1444"/>
        <v>0</v>
      </c>
      <c r="DW299" s="104">
        <f t="shared" si="1444"/>
        <v>0</v>
      </c>
      <c r="DX299" s="104">
        <f t="shared" si="1444"/>
        <v>0</v>
      </c>
      <c r="DY299" s="104">
        <f t="shared" si="1444"/>
        <v>0</v>
      </c>
      <c r="DZ299" s="104">
        <f t="shared" si="1444"/>
        <v>1.0665686689003924</v>
      </c>
      <c r="EA299" s="104">
        <f t="shared" si="1444"/>
        <v>1.5961510850785698</v>
      </c>
      <c r="EB299" s="104">
        <f t="shared" si="1444"/>
        <v>0</v>
      </c>
      <c r="EC299" s="104">
        <f t="shared" si="1444"/>
        <v>0</v>
      </c>
      <c r="ED299" s="104">
        <f t="shared" si="1444"/>
        <v>0</v>
      </c>
      <c r="EE299" s="104">
        <f t="shared" si="1444"/>
        <v>0</v>
      </c>
      <c r="EF299" s="104">
        <f t="shared" si="1444"/>
        <v>0</v>
      </c>
      <c r="EG299" s="104">
        <f t="shared" si="1444"/>
        <v>0</v>
      </c>
      <c r="EH299" s="104">
        <f t="shared" si="1444"/>
        <v>2.1508373423116156</v>
      </c>
      <c r="EI299" s="104">
        <f t="shared" si="1444"/>
        <v>3.2478054639163831</v>
      </c>
      <c r="EJ299" s="120">
        <f t="shared" si="1454"/>
        <v>0</v>
      </c>
      <c r="EK299" s="104">
        <f t="shared" si="1445"/>
        <v>0</v>
      </c>
      <c r="EL299" s="104">
        <f t="shared" si="1445"/>
        <v>0</v>
      </c>
      <c r="EM299" s="104">
        <f t="shared" si="1445"/>
        <v>0</v>
      </c>
      <c r="EN299" s="104">
        <f t="shared" si="1445"/>
        <v>0</v>
      </c>
      <c r="EO299" s="104">
        <f t="shared" si="1445"/>
        <v>0</v>
      </c>
      <c r="EP299" s="104">
        <f t="shared" si="1445"/>
        <v>17.857129617958972</v>
      </c>
      <c r="EQ299" s="104">
        <f t="shared" si="1445"/>
        <v>26.723714700413499</v>
      </c>
      <c r="ER299" s="104">
        <f t="shared" si="1445"/>
        <v>0</v>
      </c>
      <c r="ES299" s="104">
        <f t="shared" si="1445"/>
        <v>0</v>
      </c>
      <c r="ET299" s="104">
        <f t="shared" si="1445"/>
        <v>0</v>
      </c>
      <c r="EU299" s="104">
        <f t="shared" si="1445"/>
        <v>0</v>
      </c>
      <c r="EV299" s="104">
        <f t="shared" si="1445"/>
        <v>0</v>
      </c>
      <c r="EW299" s="104">
        <f t="shared" si="1445"/>
        <v>0</v>
      </c>
      <c r="EX299" s="104">
        <f t="shared" si="1445"/>
        <v>36.010603282020682</v>
      </c>
      <c r="EY299" s="104">
        <f t="shared" si="1445"/>
        <v>54.376698691949429</v>
      </c>
      <c r="EZ299" s="120">
        <f t="shared" si="1455"/>
        <v>0</v>
      </c>
      <c r="FA299" s="104">
        <f t="shared" si="1446"/>
        <v>0</v>
      </c>
      <c r="FB299" s="104">
        <f t="shared" si="1446"/>
        <v>0</v>
      </c>
      <c r="FC299" s="104">
        <f t="shared" si="1446"/>
        <v>0</v>
      </c>
      <c r="FD299" s="104">
        <f t="shared" si="1446"/>
        <v>0</v>
      </c>
      <c r="FE299" s="104">
        <f t="shared" si="1446"/>
        <v>0</v>
      </c>
      <c r="FF299" s="104">
        <f t="shared" si="1446"/>
        <v>1.0665686689003924</v>
      </c>
      <c r="FG299" s="104">
        <f t="shared" si="1446"/>
        <v>1.5961510850785698</v>
      </c>
      <c r="FH299" s="104">
        <f t="shared" si="1446"/>
        <v>0</v>
      </c>
      <c r="FI299" s="104">
        <f t="shared" si="1446"/>
        <v>0</v>
      </c>
      <c r="FJ299" s="104">
        <f t="shared" si="1446"/>
        <v>0</v>
      </c>
      <c r="FK299" s="104">
        <f t="shared" si="1446"/>
        <v>0</v>
      </c>
      <c r="FL299" s="104">
        <f t="shared" si="1446"/>
        <v>0</v>
      </c>
      <c r="FM299" s="104">
        <f t="shared" si="1446"/>
        <v>0</v>
      </c>
      <c r="FN299" s="104">
        <f t="shared" si="1446"/>
        <v>2.1508373423116156</v>
      </c>
      <c r="FO299" s="122">
        <f t="shared" si="1446"/>
        <v>3.2478054639163831</v>
      </c>
    </row>
    <row r="300" spans="3:171" x14ac:dyDescent="0.2">
      <c r="C300" s="163" t="str">
        <f>C291</f>
        <v>CN</v>
      </c>
      <c r="D300" s="203">
        <f>[1]LCIA_reshoring!I165</f>
        <v>0</v>
      </c>
      <c r="E300" s="203">
        <f>[1]LCIA_reshoring!I325</f>
        <v>0</v>
      </c>
      <c r="F300" s="213">
        <f>[1]LCIA_reshoring!I372</f>
        <v>0</v>
      </c>
      <c r="H300" s="163" t="str">
        <f t="shared" si="1436"/>
        <v>TN, US</v>
      </c>
      <c r="J300" s="104" t="str">
        <f>I292</f>
        <v>Nashville,Tennessee,US</v>
      </c>
      <c r="K300" s="104" t="str">
        <f>K299</f>
        <v>Nashville,Tennessee,US</v>
      </c>
      <c r="L300" s="159" t="str">
        <f t="shared" si="1457"/>
        <v>TN, US</v>
      </c>
      <c r="O300" s="104">
        <f t="shared" ref="O300:P302" si="1460">O284</f>
        <v>36.162663799999997</v>
      </c>
      <c r="P300" s="104">
        <f t="shared" si="1460"/>
        <v>-86.781601600000002</v>
      </c>
      <c r="Q300" s="104">
        <f>Q297</f>
        <v>36.162663799999997</v>
      </c>
      <c r="R300" s="104">
        <f>R297</f>
        <v>-86.781601600000002</v>
      </c>
      <c r="S300" s="104" t="e">
        <f t="shared" ca="1" si="1371"/>
        <v>#NAME?</v>
      </c>
      <c r="T300" s="122">
        <f>IF(H300=L300,80.47,80.47*2)</f>
        <v>80.47</v>
      </c>
      <c r="X300" s="165"/>
      <c r="Y300" s="159" t="str">
        <f t="shared" si="1423"/>
        <v>Argentina</v>
      </c>
      <c r="Z300" s="203">
        <f t="shared" si="1400"/>
        <v>7.3684210526315796E-2</v>
      </c>
      <c r="AA300" s="105"/>
      <c r="AB300" s="159" t="str">
        <f t="shared" si="1413"/>
        <v>China</v>
      </c>
      <c r="AC300" s="104">
        <f t="shared" si="1447"/>
        <v>25.53146201619176</v>
      </c>
      <c r="AD300" s="104" t="str">
        <f t="shared" ref="AD300:AI302" si="1461">AD280</f>
        <v>Buenos Aires, Argentina</v>
      </c>
      <c r="AE300" s="104" t="str">
        <f t="shared" si="1461"/>
        <v>Shanghai, China</v>
      </c>
      <c r="AF300" s="104">
        <f t="shared" si="1461"/>
        <v>-34.617719399999999</v>
      </c>
      <c r="AG300" s="104">
        <f t="shared" si="1461"/>
        <v>-58.362056099999997</v>
      </c>
      <c r="AH300" s="104">
        <f t="shared" si="1461"/>
        <v>31.230416000000002</v>
      </c>
      <c r="AI300" s="104">
        <f t="shared" si="1461"/>
        <v>121.47370100000001</v>
      </c>
      <c r="AJ300" s="104" t="e">
        <f t="shared" ca="1" si="1372"/>
        <v>#NAME?</v>
      </c>
      <c r="AK300" s="104">
        <f t="shared" si="1360"/>
        <v>160.94</v>
      </c>
      <c r="AL300" s="104">
        <f>SUMPRODUCT($F$4:$F$8,D$100:D$104)</f>
        <v>1562.8410848903104</v>
      </c>
      <c r="AM300" s="104">
        <f>SUMPRODUCT($F$11:$F$15,D$100:D$104)</f>
        <v>127.14259999999999</v>
      </c>
      <c r="AN300" s="104">
        <f>SUMPRODUCT($F$4:$F$8,E$100:E$104)</f>
        <v>10481.366833642593</v>
      </c>
      <c r="AO300" s="104">
        <f>SUMPRODUCT($F$11:$F$15,E$100:E$104)</f>
        <v>160.94</v>
      </c>
      <c r="AP300" s="104">
        <f>SUMPRODUCT($F$4:$F$8,F$100:F$104)</f>
        <v>2694.5535946384662</v>
      </c>
      <c r="AQ300" s="104">
        <f>SUMPRODUCT($F$11:$F$15,F$100:F$104)</f>
        <v>160.94</v>
      </c>
      <c r="AR300" s="120" t="e">
        <f t="shared" ca="1" si="1448"/>
        <v>#NAME?</v>
      </c>
      <c r="AS300" s="104" t="e">
        <f t="shared" ca="1" si="1439"/>
        <v>#NAME?</v>
      </c>
      <c r="AT300" s="104" t="e">
        <f t="shared" ca="1" si="1439"/>
        <v>#NAME?</v>
      </c>
      <c r="AU300" s="104" t="e">
        <f t="shared" ca="1" si="1439"/>
        <v>#NAME?</v>
      </c>
      <c r="AV300" s="104" t="e">
        <f t="shared" ca="1" si="1439"/>
        <v>#NAME?</v>
      </c>
      <c r="AW300" s="104" t="e">
        <f t="shared" ca="1" si="1439"/>
        <v>#NAME?</v>
      </c>
      <c r="AX300" s="104" t="e">
        <f t="shared" ca="1" si="1439"/>
        <v>#NAME?</v>
      </c>
      <c r="AY300" s="104" t="e">
        <f t="shared" ca="1" si="1439"/>
        <v>#NAME?</v>
      </c>
      <c r="AZ300" s="104" t="e">
        <f t="shared" ca="1" si="1439"/>
        <v>#NAME?</v>
      </c>
      <c r="BA300" s="104" t="e">
        <f t="shared" ca="1" si="1439"/>
        <v>#NAME?</v>
      </c>
      <c r="BB300" s="104" t="e">
        <f t="shared" ca="1" si="1439"/>
        <v>#NAME?</v>
      </c>
      <c r="BC300" s="104" t="e">
        <f t="shared" ca="1" si="1439"/>
        <v>#NAME?</v>
      </c>
      <c r="BD300" s="104" t="e">
        <f t="shared" ca="1" si="1439"/>
        <v>#NAME?</v>
      </c>
      <c r="BE300" s="104" t="e">
        <f t="shared" ca="1" si="1439"/>
        <v>#NAME?</v>
      </c>
      <c r="BF300" s="104" t="e">
        <f t="shared" ca="1" si="1439"/>
        <v>#NAME?</v>
      </c>
      <c r="BG300" s="122" t="e">
        <f t="shared" ca="1" si="1439"/>
        <v>#NAME?</v>
      </c>
      <c r="BH300" s="104">
        <f t="shared" si="1449"/>
        <v>0</v>
      </c>
      <c r="BI300" s="104">
        <f t="shared" si="1440"/>
        <v>0</v>
      </c>
      <c r="BJ300" s="104">
        <f t="shared" si="1440"/>
        <v>0</v>
      </c>
      <c r="BK300" s="104">
        <f t="shared" si="1440"/>
        <v>0</v>
      </c>
      <c r="BL300" s="104">
        <f t="shared" si="1440"/>
        <v>0</v>
      </c>
      <c r="BM300" s="104">
        <f t="shared" si="1440"/>
        <v>0</v>
      </c>
      <c r="BN300" s="104">
        <f t="shared" si="1440"/>
        <v>27.231057457690575</v>
      </c>
      <c r="BO300" s="104">
        <f t="shared" si="1440"/>
        <v>40.752070800786768</v>
      </c>
      <c r="BP300" s="104">
        <f t="shared" si="1440"/>
        <v>0</v>
      </c>
      <c r="BQ300" s="104">
        <f t="shared" si="1440"/>
        <v>0</v>
      </c>
      <c r="BR300" s="104">
        <f t="shared" si="1440"/>
        <v>0</v>
      </c>
      <c r="BS300" s="104">
        <f t="shared" si="1440"/>
        <v>0</v>
      </c>
      <c r="BT300" s="104">
        <f t="shared" si="1440"/>
        <v>0</v>
      </c>
      <c r="BU300" s="104">
        <f t="shared" si="1440"/>
        <v>0</v>
      </c>
      <c r="BV300" s="104">
        <f t="shared" si="1440"/>
        <v>54.914021908235846</v>
      </c>
      <c r="BW300" s="104">
        <f t="shared" si="1440"/>
        <v>82.921221837961198</v>
      </c>
      <c r="BX300" s="120">
        <f t="shared" si="1450"/>
        <v>0</v>
      </c>
      <c r="BY300" s="104">
        <f t="shared" si="1441"/>
        <v>0</v>
      </c>
      <c r="BZ300" s="104">
        <f t="shared" si="1441"/>
        <v>0</v>
      </c>
      <c r="CA300" s="104">
        <f t="shared" si="1441"/>
        <v>0</v>
      </c>
      <c r="CB300" s="104">
        <f t="shared" si="1441"/>
        <v>0</v>
      </c>
      <c r="CC300" s="104">
        <f t="shared" si="1441"/>
        <v>0</v>
      </c>
      <c r="CD300" s="104">
        <f t="shared" si="1441"/>
        <v>10.357135178416202</v>
      </c>
      <c r="CE300" s="104">
        <f t="shared" si="1441"/>
        <v>15.499754526239832</v>
      </c>
      <c r="CF300" s="104">
        <f t="shared" si="1441"/>
        <v>0</v>
      </c>
      <c r="CG300" s="104">
        <f t="shared" si="1441"/>
        <v>0</v>
      </c>
      <c r="CH300" s="104">
        <f t="shared" si="1441"/>
        <v>0</v>
      </c>
      <c r="CI300" s="104">
        <f t="shared" si="1441"/>
        <v>0</v>
      </c>
      <c r="CJ300" s="104">
        <f t="shared" si="1441"/>
        <v>0</v>
      </c>
      <c r="CK300" s="104">
        <f t="shared" si="1441"/>
        <v>0</v>
      </c>
      <c r="CL300" s="104">
        <f t="shared" si="1441"/>
        <v>20.886149903571997</v>
      </c>
      <c r="CM300" s="104">
        <f t="shared" si="1441"/>
        <v>31.538485241330672</v>
      </c>
      <c r="CN300" s="120">
        <f t="shared" si="1451"/>
        <v>0</v>
      </c>
      <c r="CO300" s="104">
        <f t="shared" si="1442"/>
        <v>0</v>
      </c>
      <c r="CP300" s="104">
        <f t="shared" si="1442"/>
        <v>0</v>
      </c>
      <c r="CQ300" s="104">
        <f t="shared" si="1442"/>
        <v>0</v>
      </c>
      <c r="CR300" s="104">
        <f t="shared" si="1442"/>
        <v>0</v>
      </c>
      <c r="CS300" s="104">
        <f t="shared" si="1442"/>
        <v>0</v>
      </c>
      <c r="CT300" s="104">
        <f t="shared" si="1442"/>
        <v>0.84258924843130989</v>
      </c>
      <c r="CU300" s="104">
        <f t="shared" si="1442"/>
        <v>1.2609593572120701</v>
      </c>
      <c r="CV300" s="104">
        <f t="shared" si="1442"/>
        <v>0</v>
      </c>
      <c r="CW300" s="104">
        <f t="shared" si="1442"/>
        <v>0</v>
      </c>
      <c r="CX300" s="104">
        <f t="shared" si="1442"/>
        <v>0</v>
      </c>
      <c r="CY300" s="104">
        <f t="shared" si="1442"/>
        <v>0</v>
      </c>
      <c r="CZ300" s="104">
        <f t="shared" si="1442"/>
        <v>0</v>
      </c>
      <c r="DA300" s="104">
        <f t="shared" si="1442"/>
        <v>0</v>
      </c>
      <c r="DB300" s="104">
        <f t="shared" si="1442"/>
        <v>1.699161500426176</v>
      </c>
      <c r="DC300" s="104">
        <f t="shared" si="1442"/>
        <v>2.5657663164939426</v>
      </c>
      <c r="DD300" s="120">
        <f t="shared" si="1452"/>
        <v>0</v>
      </c>
      <c r="DE300" s="104">
        <f t="shared" si="1443"/>
        <v>0</v>
      </c>
      <c r="DF300" s="104">
        <f t="shared" si="1443"/>
        <v>0</v>
      </c>
      <c r="DG300" s="104">
        <f t="shared" si="1443"/>
        <v>0</v>
      </c>
      <c r="DH300" s="104">
        <f t="shared" si="1443"/>
        <v>0</v>
      </c>
      <c r="DI300" s="104">
        <f t="shared" si="1443"/>
        <v>0</v>
      </c>
      <c r="DJ300" s="104">
        <f t="shared" si="1443"/>
        <v>69.461274214085378</v>
      </c>
      <c r="DK300" s="104">
        <f t="shared" si="1443"/>
        <v>103.9508204587123</v>
      </c>
      <c r="DL300" s="104">
        <f t="shared" si="1443"/>
        <v>0</v>
      </c>
      <c r="DM300" s="104">
        <f t="shared" si="1443"/>
        <v>0</v>
      </c>
      <c r="DN300" s="104">
        <f t="shared" si="1443"/>
        <v>0</v>
      </c>
      <c r="DO300" s="104">
        <f t="shared" si="1443"/>
        <v>0</v>
      </c>
      <c r="DP300" s="104">
        <f t="shared" si="1443"/>
        <v>0</v>
      </c>
      <c r="DQ300" s="104">
        <f t="shared" si="1443"/>
        <v>0</v>
      </c>
      <c r="DR300" s="104">
        <f t="shared" si="1443"/>
        <v>140.07527764548868</v>
      </c>
      <c r="DS300" s="104">
        <f t="shared" si="1443"/>
        <v>211.51634442411068</v>
      </c>
      <c r="DT300" s="120">
        <f t="shared" si="1453"/>
        <v>0</v>
      </c>
      <c r="DU300" s="104">
        <f t="shared" si="1444"/>
        <v>0</v>
      </c>
      <c r="DV300" s="104">
        <f t="shared" si="1444"/>
        <v>0</v>
      </c>
      <c r="DW300" s="104">
        <f t="shared" si="1444"/>
        <v>0</v>
      </c>
      <c r="DX300" s="104">
        <f t="shared" si="1444"/>
        <v>0</v>
      </c>
      <c r="DY300" s="104">
        <f t="shared" si="1444"/>
        <v>0</v>
      </c>
      <c r="DZ300" s="104">
        <f t="shared" si="1444"/>
        <v>1.0665686689003924</v>
      </c>
      <c r="EA300" s="104">
        <f t="shared" si="1444"/>
        <v>1.5961510850785698</v>
      </c>
      <c r="EB300" s="104">
        <f t="shared" si="1444"/>
        <v>0</v>
      </c>
      <c r="EC300" s="104">
        <f t="shared" si="1444"/>
        <v>0</v>
      </c>
      <c r="ED300" s="104">
        <f t="shared" si="1444"/>
        <v>0</v>
      </c>
      <c r="EE300" s="104">
        <f t="shared" si="1444"/>
        <v>0</v>
      </c>
      <c r="EF300" s="104">
        <f t="shared" si="1444"/>
        <v>0</v>
      </c>
      <c r="EG300" s="104">
        <f t="shared" si="1444"/>
        <v>0</v>
      </c>
      <c r="EH300" s="104">
        <f t="shared" si="1444"/>
        <v>2.1508373423116156</v>
      </c>
      <c r="EI300" s="104">
        <f t="shared" si="1444"/>
        <v>3.2478054639163831</v>
      </c>
      <c r="EJ300" s="120">
        <f t="shared" si="1454"/>
        <v>0</v>
      </c>
      <c r="EK300" s="104">
        <f t="shared" si="1445"/>
        <v>0</v>
      </c>
      <c r="EL300" s="104">
        <f t="shared" si="1445"/>
        <v>0</v>
      </c>
      <c r="EM300" s="104">
        <f t="shared" si="1445"/>
        <v>0</v>
      </c>
      <c r="EN300" s="104">
        <f t="shared" si="1445"/>
        <v>0</v>
      </c>
      <c r="EO300" s="104">
        <f t="shared" si="1445"/>
        <v>0</v>
      </c>
      <c r="EP300" s="104">
        <f t="shared" si="1445"/>
        <v>17.857129617958972</v>
      </c>
      <c r="EQ300" s="104">
        <f t="shared" si="1445"/>
        <v>26.723714700413499</v>
      </c>
      <c r="ER300" s="104">
        <f t="shared" si="1445"/>
        <v>0</v>
      </c>
      <c r="ES300" s="104">
        <f t="shared" si="1445"/>
        <v>0</v>
      </c>
      <c r="ET300" s="104">
        <f t="shared" si="1445"/>
        <v>0</v>
      </c>
      <c r="EU300" s="104">
        <f t="shared" si="1445"/>
        <v>0</v>
      </c>
      <c r="EV300" s="104">
        <f t="shared" si="1445"/>
        <v>0</v>
      </c>
      <c r="EW300" s="104">
        <f t="shared" si="1445"/>
        <v>0</v>
      </c>
      <c r="EX300" s="104">
        <f t="shared" si="1445"/>
        <v>36.010603282020682</v>
      </c>
      <c r="EY300" s="104">
        <f t="shared" si="1445"/>
        <v>54.376698691949429</v>
      </c>
      <c r="EZ300" s="120">
        <f t="shared" si="1455"/>
        <v>0</v>
      </c>
      <c r="FA300" s="104">
        <f t="shared" si="1446"/>
        <v>0</v>
      </c>
      <c r="FB300" s="104">
        <f t="shared" si="1446"/>
        <v>0</v>
      </c>
      <c r="FC300" s="104">
        <f t="shared" si="1446"/>
        <v>0</v>
      </c>
      <c r="FD300" s="104">
        <f t="shared" si="1446"/>
        <v>0</v>
      </c>
      <c r="FE300" s="104">
        <f t="shared" si="1446"/>
        <v>0</v>
      </c>
      <c r="FF300" s="104">
        <f t="shared" si="1446"/>
        <v>1.0665686689003924</v>
      </c>
      <c r="FG300" s="104">
        <f t="shared" si="1446"/>
        <v>1.5961510850785698</v>
      </c>
      <c r="FH300" s="104">
        <f t="shared" si="1446"/>
        <v>0</v>
      </c>
      <c r="FI300" s="104">
        <f t="shared" si="1446"/>
        <v>0</v>
      </c>
      <c r="FJ300" s="104">
        <f t="shared" si="1446"/>
        <v>0</v>
      </c>
      <c r="FK300" s="104">
        <f t="shared" si="1446"/>
        <v>0</v>
      </c>
      <c r="FL300" s="104">
        <f t="shared" si="1446"/>
        <v>0</v>
      </c>
      <c r="FM300" s="104">
        <f t="shared" si="1446"/>
        <v>0</v>
      </c>
      <c r="FN300" s="104">
        <f t="shared" si="1446"/>
        <v>2.1508373423116156</v>
      </c>
      <c r="FO300" s="122">
        <f t="shared" si="1446"/>
        <v>3.2478054639163831</v>
      </c>
    </row>
    <row r="301" spans="3:171" x14ac:dyDescent="0.2">
      <c r="C301" s="163" t="str">
        <f>C292</f>
        <v>JP</v>
      </c>
      <c r="D301" s="203">
        <f>[1]LCIA_reshoring!I166</f>
        <v>0</v>
      </c>
      <c r="E301" s="203">
        <f>[1]LCIA_reshoring!I326</f>
        <v>0</v>
      </c>
      <c r="F301" s="213">
        <f>[1]LCIA_reshoring!I373</f>
        <v>0</v>
      </c>
      <c r="H301" s="163" t="str">
        <f t="shared" si="1436"/>
        <v>NV, US</v>
      </c>
      <c r="J301" s="104" t="str">
        <f>I293</f>
        <v>Sparks, NV, US</v>
      </c>
      <c r="K301" s="104" t="str">
        <f>K300</f>
        <v>Nashville,Tennessee,US</v>
      </c>
      <c r="L301" s="159" t="str">
        <f t="shared" si="1457"/>
        <v>TN, US</v>
      </c>
      <c r="O301" s="104">
        <f t="shared" si="1460"/>
        <v>39.549178400000002</v>
      </c>
      <c r="P301" s="104">
        <f t="shared" si="1460"/>
        <v>-119.4659174</v>
      </c>
      <c r="Q301" s="104">
        <f>Q300</f>
        <v>36.162663799999997</v>
      </c>
      <c r="R301" s="104">
        <f>R300</f>
        <v>-86.781601600000002</v>
      </c>
      <c r="S301" s="104" t="e">
        <f t="shared" ca="1" si="1371"/>
        <v>#NAME?</v>
      </c>
      <c r="T301" s="122">
        <f>IF(H301=L301,80.47,80.47*2)</f>
        <v>160.94</v>
      </c>
      <c r="X301" s="165"/>
      <c r="Y301" s="159" t="str">
        <f t="shared" si="1423"/>
        <v>Chile</v>
      </c>
      <c r="Z301" s="203">
        <f t="shared" si="1400"/>
        <v>1</v>
      </c>
      <c r="AA301" s="230">
        <f>Z301</f>
        <v>1</v>
      </c>
      <c r="AB301" s="159" t="str">
        <f t="shared" si="1413"/>
        <v>Chile</v>
      </c>
      <c r="AC301" s="104">
        <f t="shared" si="1447"/>
        <v>25.53146201619176</v>
      </c>
      <c r="AD301" s="104" t="str">
        <f t="shared" si="1461"/>
        <v>Puerto San Antonio, Chile</v>
      </c>
      <c r="AE301" s="104" t="str">
        <f t="shared" si="1461"/>
        <v>Puerto San Antonio, Chile</v>
      </c>
      <c r="AF301" s="104">
        <f t="shared" si="1461"/>
        <v>-33.593956200000001</v>
      </c>
      <c r="AG301" s="104">
        <f t="shared" si="1461"/>
        <v>-71.613475100000002</v>
      </c>
      <c r="AH301" s="104">
        <f t="shared" si="1461"/>
        <v>-33.593956200000001</v>
      </c>
      <c r="AI301" s="104">
        <f t="shared" si="1461"/>
        <v>-71.613475100000002</v>
      </c>
      <c r="AJ301" s="104" t="e">
        <f t="shared" ca="1" si="1372"/>
        <v>#NAME?</v>
      </c>
      <c r="AK301" s="104">
        <f t="shared" si="1360"/>
        <v>80.47</v>
      </c>
      <c r="AL301" s="104">
        <f>SUMPRODUCT($O$4:$O$8,D$100:D$104)</f>
        <v>17514.124002599256</v>
      </c>
      <c r="AM301" s="104">
        <f>SUMPRODUCT($O$11:$O$15,D$100:D$104)</f>
        <v>160.93999999999997</v>
      </c>
      <c r="AN301" s="104">
        <f>SUMPRODUCT($O$4:$O$8,E$100:E$104)</f>
        <v>8925.2044052700876</v>
      </c>
      <c r="AO301" s="104">
        <f>SUMPRODUCT($O$11:$O$15,E$100:E$104)</f>
        <v>160.94</v>
      </c>
      <c r="AP301" s="104">
        <f>SUMPRODUCT($O$4:$O$8,F$100:F$104)</f>
        <v>16597.71535678715</v>
      </c>
      <c r="AQ301" s="104">
        <f>SUMPRODUCT($O$11:$O$15,F$100:F$104)</f>
        <v>160.94</v>
      </c>
      <c r="AR301" s="120" t="e">
        <f t="shared" ca="1" si="1448"/>
        <v>#NAME?</v>
      </c>
      <c r="AS301" s="104" t="e">
        <f t="shared" ca="1" si="1439"/>
        <v>#NAME?</v>
      </c>
      <c r="AT301" s="104" t="e">
        <f t="shared" ca="1" si="1439"/>
        <v>#NAME?</v>
      </c>
      <c r="AU301" s="104" t="e">
        <f t="shared" ca="1" si="1439"/>
        <v>#NAME?</v>
      </c>
      <c r="AV301" s="104" t="e">
        <f t="shared" ca="1" si="1439"/>
        <v>#NAME?</v>
      </c>
      <c r="AW301" s="104" t="e">
        <f t="shared" ca="1" si="1439"/>
        <v>#NAME?</v>
      </c>
      <c r="AX301" s="104" t="e">
        <f t="shared" ca="1" si="1439"/>
        <v>#NAME?</v>
      </c>
      <c r="AY301" s="104" t="e">
        <f t="shared" ca="1" si="1439"/>
        <v>#NAME?</v>
      </c>
      <c r="AZ301" s="104" t="e">
        <f t="shared" ca="1" si="1439"/>
        <v>#NAME?</v>
      </c>
      <c r="BA301" s="104" t="e">
        <f t="shared" ca="1" si="1439"/>
        <v>#NAME?</v>
      </c>
      <c r="BB301" s="104" t="e">
        <f t="shared" ca="1" si="1439"/>
        <v>#NAME?</v>
      </c>
      <c r="BC301" s="104" t="e">
        <f t="shared" ca="1" si="1439"/>
        <v>#NAME?</v>
      </c>
      <c r="BD301" s="104" t="e">
        <f t="shared" ca="1" si="1439"/>
        <v>#NAME?</v>
      </c>
      <c r="BE301" s="104" t="e">
        <f t="shared" ca="1" si="1439"/>
        <v>#NAME?</v>
      </c>
      <c r="BF301" s="104" t="e">
        <f t="shared" ca="1" si="1439"/>
        <v>#NAME?</v>
      </c>
      <c r="BG301" s="122" t="e">
        <f t="shared" ca="1" si="1439"/>
        <v>#NAME?</v>
      </c>
      <c r="BH301" s="104">
        <f t="shared" si="1449"/>
        <v>0</v>
      </c>
      <c r="BI301" s="104">
        <f t="shared" si="1440"/>
        <v>0</v>
      </c>
      <c r="BJ301" s="104">
        <f t="shared" si="1440"/>
        <v>0</v>
      </c>
      <c r="BK301" s="104">
        <f t="shared" si="1440"/>
        <v>0</v>
      </c>
      <c r="BL301" s="104">
        <f t="shared" si="1440"/>
        <v>0</v>
      </c>
      <c r="BM301" s="104">
        <f t="shared" si="1440"/>
        <v>0</v>
      </c>
      <c r="BN301" s="104">
        <f t="shared" si="1440"/>
        <v>13.615528728845288</v>
      </c>
      <c r="BO301" s="104">
        <f t="shared" si="1440"/>
        <v>20.376035400393384</v>
      </c>
      <c r="BP301" s="104">
        <f t="shared" si="1440"/>
        <v>0</v>
      </c>
      <c r="BQ301" s="104">
        <f t="shared" si="1440"/>
        <v>0</v>
      </c>
      <c r="BR301" s="104">
        <f t="shared" si="1440"/>
        <v>0</v>
      </c>
      <c r="BS301" s="104">
        <f t="shared" si="1440"/>
        <v>0</v>
      </c>
      <c r="BT301" s="104">
        <f t="shared" si="1440"/>
        <v>0</v>
      </c>
      <c r="BU301" s="104">
        <f t="shared" si="1440"/>
        <v>0</v>
      </c>
      <c r="BV301" s="104">
        <f t="shared" si="1440"/>
        <v>27.457010954117923</v>
      </c>
      <c r="BW301" s="104">
        <f t="shared" si="1440"/>
        <v>41.460610918980599</v>
      </c>
      <c r="BX301" s="120">
        <f t="shared" si="1450"/>
        <v>0</v>
      </c>
      <c r="BY301" s="104">
        <f t="shared" si="1441"/>
        <v>0</v>
      </c>
      <c r="BZ301" s="104">
        <f t="shared" si="1441"/>
        <v>0</v>
      </c>
      <c r="CA301" s="104">
        <f t="shared" si="1441"/>
        <v>0</v>
      </c>
      <c r="CB301" s="104">
        <f t="shared" si="1441"/>
        <v>0</v>
      </c>
      <c r="CC301" s="104">
        <f t="shared" si="1441"/>
        <v>0</v>
      </c>
      <c r="CD301" s="104">
        <f t="shared" si="1441"/>
        <v>116.06819885925624</v>
      </c>
      <c r="CE301" s="104">
        <f t="shared" si="1441"/>
        <v>173.69944097768999</v>
      </c>
      <c r="CF301" s="104">
        <f t="shared" si="1441"/>
        <v>0</v>
      </c>
      <c r="CG301" s="104">
        <f t="shared" si="1441"/>
        <v>0</v>
      </c>
      <c r="CH301" s="104">
        <f t="shared" si="1441"/>
        <v>0</v>
      </c>
      <c r="CI301" s="104">
        <f t="shared" si="1441"/>
        <v>0</v>
      </c>
      <c r="CJ301" s="104">
        <f t="shared" si="1441"/>
        <v>0</v>
      </c>
      <c r="CK301" s="104">
        <f t="shared" si="1441"/>
        <v>0</v>
      </c>
      <c r="CL301" s="104">
        <f t="shared" si="1441"/>
        <v>234.06258184830781</v>
      </c>
      <c r="CM301" s="104">
        <f t="shared" si="1441"/>
        <v>353.43896875451065</v>
      </c>
      <c r="CN301" s="120">
        <f t="shared" si="1451"/>
        <v>0</v>
      </c>
      <c r="CO301" s="104">
        <f t="shared" si="1442"/>
        <v>0</v>
      </c>
      <c r="CP301" s="104">
        <f t="shared" si="1442"/>
        <v>0</v>
      </c>
      <c r="CQ301" s="104">
        <f t="shared" si="1442"/>
        <v>0</v>
      </c>
      <c r="CR301" s="104">
        <f t="shared" si="1442"/>
        <v>0</v>
      </c>
      <c r="CS301" s="104">
        <f t="shared" si="1442"/>
        <v>0</v>
      </c>
      <c r="CT301" s="104">
        <f t="shared" si="1442"/>
        <v>1.0665686689003921</v>
      </c>
      <c r="CU301" s="104">
        <f t="shared" si="1442"/>
        <v>1.5961510850785696</v>
      </c>
      <c r="CV301" s="104">
        <f t="shared" si="1442"/>
        <v>0</v>
      </c>
      <c r="CW301" s="104">
        <f t="shared" si="1442"/>
        <v>0</v>
      </c>
      <c r="CX301" s="104">
        <f t="shared" si="1442"/>
        <v>0</v>
      </c>
      <c r="CY301" s="104">
        <f t="shared" si="1442"/>
        <v>0</v>
      </c>
      <c r="CZ301" s="104">
        <f t="shared" si="1442"/>
        <v>0</v>
      </c>
      <c r="DA301" s="104">
        <f t="shared" si="1442"/>
        <v>0</v>
      </c>
      <c r="DB301" s="104">
        <f t="shared" si="1442"/>
        <v>2.1508373423116152</v>
      </c>
      <c r="DC301" s="104">
        <f t="shared" si="1442"/>
        <v>3.2478054639163823</v>
      </c>
      <c r="DD301" s="120">
        <f t="shared" si="1452"/>
        <v>0</v>
      </c>
      <c r="DE301" s="104">
        <f t="shared" si="1443"/>
        <v>0</v>
      </c>
      <c r="DF301" s="104">
        <f t="shared" si="1443"/>
        <v>0</v>
      </c>
      <c r="DG301" s="104">
        <f t="shared" si="1443"/>
        <v>0</v>
      </c>
      <c r="DH301" s="104">
        <f t="shared" si="1443"/>
        <v>0</v>
      </c>
      <c r="DI301" s="104">
        <f t="shared" si="1443"/>
        <v>0</v>
      </c>
      <c r="DJ301" s="104">
        <f t="shared" si="1443"/>
        <v>59.148399292859672</v>
      </c>
      <c r="DK301" s="104">
        <f t="shared" si="1443"/>
        <v>88.517302696780675</v>
      </c>
      <c r="DL301" s="104">
        <f t="shared" si="1443"/>
        <v>0</v>
      </c>
      <c r="DM301" s="104">
        <f t="shared" si="1443"/>
        <v>0</v>
      </c>
      <c r="DN301" s="104">
        <f t="shared" si="1443"/>
        <v>0</v>
      </c>
      <c r="DO301" s="104">
        <f t="shared" si="1443"/>
        <v>0</v>
      </c>
      <c r="DP301" s="104">
        <f t="shared" si="1443"/>
        <v>0</v>
      </c>
      <c r="DQ301" s="104">
        <f t="shared" si="1443"/>
        <v>0</v>
      </c>
      <c r="DR301" s="104">
        <f t="shared" si="1443"/>
        <v>119.27838276760927</v>
      </c>
      <c r="DS301" s="104">
        <f t="shared" si="1443"/>
        <v>180.11263597618222</v>
      </c>
      <c r="DT301" s="120">
        <f t="shared" si="1453"/>
        <v>0</v>
      </c>
      <c r="DU301" s="104">
        <f t="shared" si="1444"/>
        <v>0</v>
      </c>
      <c r="DV301" s="104">
        <f t="shared" si="1444"/>
        <v>0</v>
      </c>
      <c r="DW301" s="104">
        <f t="shared" si="1444"/>
        <v>0</v>
      </c>
      <c r="DX301" s="104">
        <f t="shared" si="1444"/>
        <v>0</v>
      </c>
      <c r="DY301" s="104">
        <f t="shared" si="1444"/>
        <v>0</v>
      </c>
      <c r="DZ301" s="104">
        <f t="shared" si="1444"/>
        <v>1.0665686689003924</v>
      </c>
      <c r="EA301" s="104">
        <f t="shared" si="1444"/>
        <v>1.5961510850785698</v>
      </c>
      <c r="EB301" s="104">
        <f t="shared" si="1444"/>
        <v>0</v>
      </c>
      <c r="EC301" s="104">
        <f t="shared" si="1444"/>
        <v>0</v>
      </c>
      <c r="ED301" s="104">
        <f t="shared" si="1444"/>
        <v>0</v>
      </c>
      <c r="EE301" s="104">
        <f t="shared" si="1444"/>
        <v>0</v>
      </c>
      <c r="EF301" s="104">
        <f t="shared" si="1444"/>
        <v>0</v>
      </c>
      <c r="EG301" s="104">
        <f t="shared" si="1444"/>
        <v>0</v>
      </c>
      <c r="EH301" s="104">
        <f t="shared" si="1444"/>
        <v>2.1508373423116156</v>
      </c>
      <c r="EI301" s="104">
        <f t="shared" si="1444"/>
        <v>3.2478054639163831</v>
      </c>
      <c r="EJ301" s="120">
        <f t="shared" si="1454"/>
        <v>0</v>
      </c>
      <c r="EK301" s="104">
        <f t="shared" si="1445"/>
        <v>0</v>
      </c>
      <c r="EL301" s="104">
        <f t="shared" si="1445"/>
        <v>0</v>
      </c>
      <c r="EM301" s="104">
        <f t="shared" si="1445"/>
        <v>0</v>
      </c>
      <c r="EN301" s="104">
        <f t="shared" si="1445"/>
        <v>0</v>
      </c>
      <c r="EO301" s="104">
        <f t="shared" si="1445"/>
        <v>0</v>
      </c>
      <c r="EP301" s="104">
        <f t="shared" si="1445"/>
        <v>109.99504893050872</v>
      </c>
      <c r="EQ301" s="104">
        <f t="shared" si="1445"/>
        <v>164.61079518181342</v>
      </c>
      <c r="ER301" s="104">
        <f t="shared" si="1445"/>
        <v>0</v>
      </c>
      <c r="ES301" s="104">
        <f t="shared" si="1445"/>
        <v>0</v>
      </c>
      <c r="ET301" s="104">
        <f t="shared" si="1445"/>
        <v>0</v>
      </c>
      <c r="EU301" s="104">
        <f t="shared" si="1445"/>
        <v>0</v>
      </c>
      <c r="EV301" s="104">
        <f t="shared" si="1445"/>
        <v>0</v>
      </c>
      <c r="EW301" s="104">
        <f t="shared" si="1445"/>
        <v>0</v>
      </c>
      <c r="EX301" s="104">
        <f t="shared" si="1445"/>
        <v>221.81549637403231</v>
      </c>
      <c r="EY301" s="104">
        <f t="shared" si="1445"/>
        <v>334.94563579161286</v>
      </c>
      <c r="EZ301" s="120">
        <f t="shared" si="1455"/>
        <v>0</v>
      </c>
      <c r="FA301" s="104">
        <f t="shared" si="1446"/>
        <v>0</v>
      </c>
      <c r="FB301" s="104">
        <f t="shared" si="1446"/>
        <v>0</v>
      </c>
      <c r="FC301" s="104">
        <f t="shared" si="1446"/>
        <v>0</v>
      </c>
      <c r="FD301" s="104">
        <f t="shared" si="1446"/>
        <v>0</v>
      </c>
      <c r="FE301" s="104">
        <f t="shared" si="1446"/>
        <v>0</v>
      </c>
      <c r="FF301" s="104">
        <f t="shared" si="1446"/>
        <v>1.0665686689003924</v>
      </c>
      <c r="FG301" s="104">
        <f t="shared" si="1446"/>
        <v>1.5961510850785698</v>
      </c>
      <c r="FH301" s="104">
        <f t="shared" si="1446"/>
        <v>0</v>
      </c>
      <c r="FI301" s="104">
        <f t="shared" si="1446"/>
        <v>0</v>
      </c>
      <c r="FJ301" s="104">
        <f t="shared" si="1446"/>
        <v>0</v>
      </c>
      <c r="FK301" s="104">
        <f t="shared" si="1446"/>
        <v>0</v>
      </c>
      <c r="FL301" s="104">
        <f t="shared" si="1446"/>
        <v>0</v>
      </c>
      <c r="FM301" s="104">
        <f t="shared" si="1446"/>
        <v>0</v>
      </c>
      <c r="FN301" s="104">
        <f t="shared" si="1446"/>
        <v>2.1508373423116156</v>
      </c>
      <c r="FO301" s="122">
        <f t="shared" si="1446"/>
        <v>3.2478054639163831</v>
      </c>
    </row>
    <row r="302" spans="3:171" x14ac:dyDescent="0.2">
      <c r="C302" s="163" t="str">
        <f>C293</f>
        <v>KR</v>
      </c>
      <c r="D302" s="203">
        <f>[1]LCIA_reshoring!I167</f>
        <v>0</v>
      </c>
      <c r="E302" s="203">
        <f>[1]LCIA_reshoring!I327</f>
        <v>0</v>
      </c>
      <c r="F302" s="213">
        <f>[1]LCIA_reshoring!I374</f>
        <v>0</v>
      </c>
      <c r="H302" s="163" t="str">
        <f t="shared" si="1436"/>
        <v>CA, US</v>
      </c>
      <c r="J302" s="104" t="str">
        <f>J294</f>
        <v>Los Angeles, CA</v>
      </c>
      <c r="K302" s="104" t="str">
        <f>K301</f>
        <v>Nashville,Tennessee,US</v>
      </c>
      <c r="L302" s="159" t="str">
        <f t="shared" si="1457"/>
        <v>TN, US</v>
      </c>
      <c r="O302" s="104">
        <f t="shared" si="1460"/>
        <v>33.736540099999999</v>
      </c>
      <c r="P302" s="104">
        <f t="shared" si="1460"/>
        <v>-118.264982</v>
      </c>
      <c r="Q302" s="104">
        <f>Q301</f>
        <v>36.162663799999997</v>
      </c>
      <c r="R302" s="104">
        <f>R301</f>
        <v>-86.781601600000002</v>
      </c>
      <c r="S302" s="104" t="e">
        <f t="shared" ca="1" si="1371"/>
        <v>#NAME?</v>
      </c>
      <c r="T302" s="122">
        <f>IF(H302=L302,80.47,80.47*2)</f>
        <v>160.94</v>
      </c>
      <c r="X302" s="168"/>
      <c r="Y302" s="181" t="str">
        <f t="shared" si="1423"/>
        <v>Argentina</v>
      </c>
      <c r="Z302" s="215">
        <f t="shared" si="1400"/>
        <v>1</v>
      </c>
      <c r="AA302" s="231">
        <f>Z302</f>
        <v>1</v>
      </c>
      <c r="AB302" s="181" t="str">
        <f t="shared" si="1413"/>
        <v>Argentina</v>
      </c>
      <c r="AC302" s="128">
        <f t="shared" si="1447"/>
        <v>25.53146201619176</v>
      </c>
      <c r="AD302" s="128" t="str">
        <f t="shared" si="1461"/>
        <v>Buenos Aires, Argentina</v>
      </c>
      <c r="AE302" s="128" t="str">
        <f t="shared" si="1461"/>
        <v>Buenos Aires, Argentina</v>
      </c>
      <c r="AF302" s="128">
        <f t="shared" si="1461"/>
        <v>-34.617719399999999</v>
      </c>
      <c r="AG302" s="128">
        <f t="shared" si="1461"/>
        <v>-58.362056099999997</v>
      </c>
      <c r="AH302" s="128">
        <f t="shared" si="1461"/>
        <v>-34.617719399999999</v>
      </c>
      <c r="AI302" s="128">
        <f t="shared" si="1461"/>
        <v>-58.362056099999997</v>
      </c>
      <c r="AJ302" s="128" t="e">
        <f t="shared" ca="1" si="1372"/>
        <v>#NAME?</v>
      </c>
      <c r="AK302" s="128">
        <f t="shared" si="1360"/>
        <v>80.47</v>
      </c>
      <c r="AL302" s="128">
        <f>SUMPRODUCT($P$4:$P$8,D$100:D$104)</f>
        <v>18405.708784591014</v>
      </c>
      <c r="AM302" s="128">
        <f>SUMPRODUCT($P$11:$P$15,D$100:D$104)</f>
        <v>160.93999999999997</v>
      </c>
      <c r="AN302" s="128">
        <f>SUMPRODUCT($P$4:$P$8,E$100:E$104)</f>
        <v>9828.2844430263704</v>
      </c>
      <c r="AO302" s="128">
        <f>SUMPRODUCT($P$11:$P$15,E$100:E$104)</f>
        <v>160.94</v>
      </c>
      <c r="AP302" s="128">
        <f>SUMPRODUCT($P$4:$P$8,F$100:F$104)</f>
        <v>17496.96427533514</v>
      </c>
      <c r="AQ302" s="128">
        <f>SUMPRODUCT($P$11:$P$15,F$100:F$104)</f>
        <v>160.94</v>
      </c>
      <c r="AR302" s="120" t="e">
        <f t="shared" ca="1" si="1448"/>
        <v>#NAME?</v>
      </c>
      <c r="AS302" s="104" t="e">
        <f t="shared" ca="1" si="1439"/>
        <v>#NAME?</v>
      </c>
      <c r="AT302" s="104" t="e">
        <f t="shared" ca="1" si="1439"/>
        <v>#NAME?</v>
      </c>
      <c r="AU302" s="104" t="e">
        <f t="shared" ca="1" si="1439"/>
        <v>#NAME?</v>
      </c>
      <c r="AV302" s="104" t="e">
        <f t="shared" ca="1" si="1439"/>
        <v>#NAME?</v>
      </c>
      <c r="AW302" s="104" t="e">
        <f t="shared" ca="1" si="1439"/>
        <v>#NAME?</v>
      </c>
      <c r="AX302" s="104" t="e">
        <f t="shared" ca="1" si="1439"/>
        <v>#NAME?</v>
      </c>
      <c r="AY302" s="104" t="e">
        <f t="shared" ca="1" si="1439"/>
        <v>#NAME?</v>
      </c>
      <c r="AZ302" s="104" t="e">
        <f t="shared" ca="1" si="1439"/>
        <v>#NAME?</v>
      </c>
      <c r="BA302" s="104" t="e">
        <f t="shared" ca="1" si="1439"/>
        <v>#NAME?</v>
      </c>
      <c r="BB302" s="104" t="e">
        <f t="shared" ca="1" si="1439"/>
        <v>#NAME?</v>
      </c>
      <c r="BC302" s="104" t="e">
        <f t="shared" ca="1" si="1439"/>
        <v>#NAME?</v>
      </c>
      <c r="BD302" s="104" t="e">
        <f t="shared" ca="1" si="1439"/>
        <v>#NAME?</v>
      </c>
      <c r="BE302" s="104" t="e">
        <f t="shared" ca="1" si="1439"/>
        <v>#NAME?</v>
      </c>
      <c r="BF302" s="104" t="e">
        <f t="shared" ca="1" si="1439"/>
        <v>#NAME?</v>
      </c>
      <c r="BG302" s="122" t="e">
        <f t="shared" ca="1" si="1439"/>
        <v>#NAME?</v>
      </c>
      <c r="BH302" s="104">
        <f t="shared" si="1449"/>
        <v>0</v>
      </c>
      <c r="BI302" s="104">
        <f t="shared" si="1440"/>
        <v>0</v>
      </c>
      <c r="BJ302" s="104">
        <f t="shared" si="1440"/>
        <v>0</v>
      </c>
      <c r="BK302" s="104">
        <f t="shared" si="1440"/>
        <v>0</v>
      </c>
      <c r="BL302" s="104">
        <f t="shared" si="1440"/>
        <v>0</v>
      </c>
      <c r="BM302" s="104">
        <f t="shared" si="1440"/>
        <v>0</v>
      </c>
      <c r="BN302" s="104">
        <f t="shared" si="1440"/>
        <v>13.615528728845288</v>
      </c>
      <c r="BO302" s="104">
        <f t="shared" si="1440"/>
        <v>20.376035400393384</v>
      </c>
      <c r="BP302" s="104">
        <f t="shared" si="1440"/>
        <v>0</v>
      </c>
      <c r="BQ302" s="104">
        <f t="shared" si="1440"/>
        <v>0</v>
      </c>
      <c r="BR302" s="104">
        <f t="shared" si="1440"/>
        <v>0</v>
      </c>
      <c r="BS302" s="104">
        <f t="shared" si="1440"/>
        <v>0</v>
      </c>
      <c r="BT302" s="104">
        <f t="shared" si="1440"/>
        <v>0</v>
      </c>
      <c r="BU302" s="104">
        <f t="shared" si="1440"/>
        <v>0</v>
      </c>
      <c r="BV302" s="104">
        <f t="shared" si="1440"/>
        <v>27.457010954117923</v>
      </c>
      <c r="BW302" s="104">
        <f t="shared" si="1440"/>
        <v>41.460610918980599</v>
      </c>
      <c r="BX302" s="232">
        <f t="shared" si="1450"/>
        <v>0</v>
      </c>
      <c r="BY302" s="128">
        <f t="shared" si="1441"/>
        <v>0</v>
      </c>
      <c r="BZ302" s="128">
        <f t="shared" si="1441"/>
        <v>0</v>
      </c>
      <c r="CA302" s="128">
        <f t="shared" si="1441"/>
        <v>0</v>
      </c>
      <c r="CB302" s="128">
        <f t="shared" si="1441"/>
        <v>0</v>
      </c>
      <c r="CC302" s="128">
        <f t="shared" si="1441"/>
        <v>0</v>
      </c>
      <c r="CD302" s="128">
        <f t="shared" si="1441"/>
        <v>121.97683806728904</v>
      </c>
      <c r="CE302" s="128">
        <f t="shared" si="1441"/>
        <v>182.54189168736866</v>
      </c>
      <c r="CF302" s="128">
        <f t="shared" si="1441"/>
        <v>0</v>
      </c>
      <c r="CG302" s="128">
        <f t="shared" si="1441"/>
        <v>0</v>
      </c>
      <c r="CH302" s="128">
        <f t="shared" si="1441"/>
        <v>0</v>
      </c>
      <c r="CI302" s="128">
        <f t="shared" si="1441"/>
        <v>0</v>
      </c>
      <c r="CJ302" s="128">
        <f t="shared" si="1441"/>
        <v>0</v>
      </c>
      <c r="CK302" s="128">
        <f t="shared" si="1441"/>
        <v>0</v>
      </c>
      <c r="CL302" s="128">
        <f t="shared" si="1441"/>
        <v>245.97791577986385</v>
      </c>
      <c r="CM302" s="128">
        <f t="shared" si="1441"/>
        <v>371.4313505520596</v>
      </c>
      <c r="CN302" s="232">
        <f t="shared" si="1451"/>
        <v>0</v>
      </c>
      <c r="CO302" s="128">
        <f t="shared" si="1442"/>
        <v>0</v>
      </c>
      <c r="CP302" s="128">
        <f t="shared" si="1442"/>
        <v>0</v>
      </c>
      <c r="CQ302" s="128">
        <f t="shared" si="1442"/>
        <v>0</v>
      </c>
      <c r="CR302" s="128">
        <f t="shared" si="1442"/>
        <v>0</v>
      </c>
      <c r="CS302" s="128">
        <f t="shared" si="1442"/>
        <v>0</v>
      </c>
      <c r="CT302" s="128">
        <f t="shared" si="1442"/>
        <v>1.0665686689003921</v>
      </c>
      <c r="CU302" s="128">
        <f t="shared" si="1442"/>
        <v>1.5961510850785696</v>
      </c>
      <c r="CV302" s="128">
        <f t="shared" si="1442"/>
        <v>0</v>
      </c>
      <c r="CW302" s="128">
        <f t="shared" si="1442"/>
        <v>0</v>
      </c>
      <c r="CX302" s="128">
        <f t="shared" si="1442"/>
        <v>0</v>
      </c>
      <c r="CY302" s="128">
        <f t="shared" si="1442"/>
        <v>0</v>
      </c>
      <c r="CZ302" s="128">
        <f t="shared" si="1442"/>
        <v>0</v>
      </c>
      <c r="DA302" s="128">
        <f t="shared" si="1442"/>
        <v>0</v>
      </c>
      <c r="DB302" s="128">
        <f t="shared" si="1442"/>
        <v>2.1508373423116152</v>
      </c>
      <c r="DC302" s="128">
        <f t="shared" si="1442"/>
        <v>3.2478054639163823</v>
      </c>
      <c r="DD302" s="232">
        <f t="shared" si="1452"/>
        <v>0</v>
      </c>
      <c r="DE302" s="128">
        <f t="shared" si="1443"/>
        <v>0</v>
      </c>
      <c r="DF302" s="128">
        <f t="shared" si="1443"/>
        <v>0</v>
      </c>
      <c r="DG302" s="128">
        <f t="shared" si="1443"/>
        <v>0</v>
      </c>
      <c r="DH302" s="128">
        <f t="shared" si="1443"/>
        <v>0</v>
      </c>
      <c r="DI302" s="128">
        <f t="shared" si="1443"/>
        <v>0</v>
      </c>
      <c r="DJ302" s="128">
        <f t="shared" si="1443"/>
        <v>65.133218938567609</v>
      </c>
      <c r="DK302" s="128">
        <f t="shared" si="1443"/>
        <v>97.473759650785198</v>
      </c>
      <c r="DL302" s="128">
        <f t="shared" si="1443"/>
        <v>0</v>
      </c>
      <c r="DM302" s="128">
        <f t="shared" si="1443"/>
        <v>0</v>
      </c>
      <c r="DN302" s="128">
        <f t="shared" si="1443"/>
        <v>0</v>
      </c>
      <c r="DO302" s="128">
        <f t="shared" si="1443"/>
        <v>0</v>
      </c>
      <c r="DP302" s="128">
        <f t="shared" si="1443"/>
        <v>0</v>
      </c>
      <c r="DQ302" s="128">
        <f t="shared" si="1443"/>
        <v>0</v>
      </c>
      <c r="DR302" s="128">
        <f t="shared" si="1443"/>
        <v>131.34734181012448</v>
      </c>
      <c r="DS302" s="128">
        <f t="shared" si="1443"/>
        <v>198.33699462523572</v>
      </c>
      <c r="DT302" s="232">
        <f t="shared" si="1453"/>
        <v>0</v>
      </c>
      <c r="DU302" s="128">
        <f t="shared" si="1444"/>
        <v>0</v>
      </c>
      <c r="DV302" s="128">
        <f t="shared" si="1444"/>
        <v>0</v>
      </c>
      <c r="DW302" s="128">
        <f t="shared" si="1444"/>
        <v>0</v>
      </c>
      <c r="DX302" s="128">
        <f t="shared" si="1444"/>
        <v>0</v>
      </c>
      <c r="DY302" s="128">
        <f t="shared" si="1444"/>
        <v>0</v>
      </c>
      <c r="DZ302" s="128">
        <f t="shared" si="1444"/>
        <v>1.0665686689003924</v>
      </c>
      <c r="EA302" s="128">
        <f t="shared" si="1444"/>
        <v>1.5961510850785698</v>
      </c>
      <c r="EB302" s="128">
        <f t="shared" si="1444"/>
        <v>0</v>
      </c>
      <c r="EC302" s="128">
        <f t="shared" si="1444"/>
        <v>0</v>
      </c>
      <c r="ED302" s="128">
        <f t="shared" si="1444"/>
        <v>0</v>
      </c>
      <c r="EE302" s="128">
        <f t="shared" si="1444"/>
        <v>0</v>
      </c>
      <c r="EF302" s="128">
        <f t="shared" si="1444"/>
        <v>0</v>
      </c>
      <c r="EG302" s="128">
        <f t="shared" si="1444"/>
        <v>0</v>
      </c>
      <c r="EH302" s="128">
        <f t="shared" si="1444"/>
        <v>2.1508373423116156</v>
      </c>
      <c r="EI302" s="128">
        <f t="shared" si="1444"/>
        <v>3.2478054639163831</v>
      </c>
      <c r="EJ302" s="232">
        <f t="shared" si="1454"/>
        <v>0</v>
      </c>
      <c r="EK302" s="128">
        <f t="shared" si="1445"/>
        <v>0</v>
      </c>
      <c r="EL302" s="128">
        <f t="shared" si="1445"/>
        <v>0</v>
      </c>
      <c r="EM302" s="128">
        <f t="shared" si="1445"/>
        <v>0</v>
      </c>
      <c r="EN302" s="128">
        <f t="shared" si="1445"/>
        <v>0</v>
      </c>
      <c r="EO302" s="128">
        <f t="shared" si="1445"/>
        <v>0</v>
      </c>
      <c r="EP302" s="128">
        <f t="shared" si="1445"/>
        <v>115.9544792900579</v>
      </c>
      <c r="EQ302" s="128">
        <f t="shared" si="1445"/>
        <v>173.52925632942188</v>
      </c>
      <c r="ER302" s="128">
        <f t="shared" si="1445"/>
        <v>0</v>
      </c>
      <c r="ES302" s="128">
        <f t="shared" si="1445"/>
        <v>0</v>
      </c>
      <c r="ET302" s="128">
        <f t="shared" si="1445"/>
        <v>0</v>
      </c>
      <c r="EU302" s="128">
        <f t="shared" si="1445"/>
        <v>0</v>
      </c>
      <c r="EV302" s="128">
        <f t="shared" si="1445"/>
        <v>0</v>
      </c>
      <c r="EW302" s="128">
        <f t="shared" si="1445"/>
        <v>0</v>
      </c>
      <c r="EX302" s="128">
        <f t="shared" si="1445"/>
        <v>233.83325550194553</v>
      </c>
      <c r="EY302" s="128">
        <f t="shared" si="1445"/>
        <v>353.09268159179339</v>
      </c>
      <c r="EZ302" s="232">
        <f t="shared" si="1455"/>
        <v>0</v>
      </c>
      <c r="FA302" s="128">
        <f t="shared" si="1446"/>
        <v>0</v>
      </c>
      <c r="FB302" s="128">
        <f t="shared" si="1446"/>
        <v>0</v>
      </c>
      <c r="FC302" s="128">
        <f t="shared" si="1446"/>
        <v>0</v>
      </c>
      <c r="FD302" s="128">
        <f t="shared" si="1446"/>
        <v>0</v>
      </c>
      <c r="FE302" s="128">
        <f t="shared" si="1446"/>
        <v>0</v>
      </c>
      <c r="FF302" s="128">
        <f t="shared" si="1446"/>
        <v>1.0665686689003924</v>
      </c>
      <c r="FG302" s="128">
        <f t="shared" si="1446"/>
        <v>1.5961510850785698</v>
      </c>
      <c r="FH302" s="128">
        <f t="shared" si="1446"/>
        <v>0</v>
      </c>
      <c r="FI302" s="128">
        <f t="shared" si="1446"/>
        <v>0</v>
      </c>
      <c r="FJ302" s="128">
        <f t="shared" si="1446"/>
        <v>0</v>
      </c>
      <c r="FK302" s="128">
        <f t="shared" si="1446"/>
        <v>0</v>
      </c>
      <c r="FL302" s="128">
        <f t="shared" si="1446"/>
        <v>0</v>
      </c>
      <c r="FM302" s="128">
        <f t="shared" si="1446"/>
        <v>0</v>
      </c>
      <c r="FN302" s="128">
        <f t="shared" si="1446"/>
        <v>2.1508373423116156</v>
      </c>
      <c r="FO302" s="129">
        <f t="shared" si="1446"/>
        <v>3.2478054639163831</v>
      </c>
    </row>
    <row r="303" spans="3:171" x14ac:dyDescent="0.2">
      <c r="C303" s="167" t="str">
        <f>C294</f>
        <v>RER</v>
      </c>
      <c r="D303" s="215">
        <f>[1]LCIA_reshoring!I168</f>
        <v>0</v>
      </c>
      <c r="E303" s="215">
        <f>[1]LCIA_reshoring!I328</f>
        <v>0</v>
      </c>
      <c r="F303" s="216">
        <f>[1]LCIA_reshoring!I375</f>
        <v>0</v>
      </c>
      <c r="H303" s="163" t="str">
        <f t="shared" si="1436"/>
        <v>Belgium</v>
      </c>
      <c r="I303" s="104" t="str">
        <f>I295</f>
        <v>Antwerp, Belgium</v>
      </c>
      <c r="J303" s="104" t="str">
        <f>J269</f>
        <v>Los Angeles, CA</v>
      </c>
      <c r="K303" s="104" t="str">
        <f>I269</f>
        <v>Sparks, NV, US</v>
      </c>
      <c r="L303" s="159" t="str">
        <f>[1]LCIA_BAU!G331</f>
        <v>NV, US</v>
      </c>
      <c r="M303" s="104">
        <f>M295</f>
        <v>51.241126600000001</v>
      </c>
      <c r="N303" s="104">
        <f>N295</f>
        <v>4.4073495999999999</v>
      </c>
      <c r="O303" s="104">
        <f>O269</f>
        <v>33.736540099999999</v>
      </c>
      <c r="P303" s="104">
        <f>P269</f>
        <v>-118.264982</v>
      </c>
      <c r="Q303" s="104">
        <f>M269</f>
        <v>39.549178400000002</v>
      </c>
      <c r="R303" s="104">
        <f>N269</f>
        <v>-119.4659174</v>
      </c>
      <c r="S303" s="104" t="e">
        <f t="shared" ca="1" si="1371"/>
        <v>#NAME?</v>
      </c>
      <c r="T303" s="122" t="e">
        <f t="shared" ca="1" si="1381"/>
        <v>#NAME?</v>
      </c>
      <c r="X303" s="194" t="str">
        <f>[1]Transport!V297</f>
        <v>NiSO4</v>
      </c>
      <c r="Y303" s="157" t="str">
        <f>[1]Transport!W237</f>
        <v>Russia</v>
      </c>
      <c r="Z303" s="226">
        <f>Z302</f>
        <v>1</v>
      </c>
      <c r="AA303" s="233">
        <f>AA302</f>
        <v>1</v>
      </c>
      <c r="AB303" s="157" t="str">
        <f>[1]Transport!X237</f>
        <v>Russia</v>
      </c>
      <c r="AC303" s="209">
        <f>0.399240739928257*14.3138740734019</f>
        <v>5.7146816763048687</v>
      </c>
      <c r="AD303" s="209" t="str">
        <f>[1]Transport!AA237</f>
        <v>St Petersburg, Russia</v>
      </c>
      <c r="AE303" s="209" t="str">
        <f>[1]Transport!AB237</f>
        <v>St Petersburg, Russia</v>
      </c>
      <c r="AF303" s="209">
        <f>[1]Transport!AC237</f>
        <v>44.725277800000001</v>
      </c>
      <c r="AG303" s="209">
        <f>[1]Transport!AD237</f>
        <v>37.7936111</v>
      </c>
      <c r="AH303" s="209">
        <f>[1]Transport!AE237</f>
        <v>44.725277800000001</v>
      </c>
      <c r="AI303" s="209">
        <f>[1]Transport!AF237</f>
        <v>37.7936111</v>
      </c>
      <c r="AJ303" s="209" t="e">
        <f t="shared" ca="1" si="1372"/>
        <v>#NAME?</v>
      </c>
      <c r="AK303" s="209">
        <f t="shared" si="1360"/>
        <v>80.47</v>
      </c>
      <c r="AL303" s="209">
        <f>SUMPRODUCT($Q$4:$Q$8,D$100:D$104)</f>
        <v>3810.9474121962608</v>
      </c>
      <c r="AM303" s="209">
        <f>SUMPRODUCT($Q$11:$Q$15,D$100:D$104)</f>
        <v>3316.7602138299599</v>
      </c>
      <c r="AN303" s="209">
        <f>SUMPRODUCT($Q$4:$Q$8,E$100:E$104)</f>
        <v>10993.365956048696</v>
      </c>
      <c r="AO303" s="209">
        <f>SUMPRODUCT($Q$11:$Q$15,E$100:E$104)</f>
        <v>160.94</v>
      </c>
      <c r="AP303" s="209">
        <f>SUMPRODUCT($Q$4:$Q$8,F$100:F$104)</f>
        <v>6570.5989865452775</v>
      </c>
      <c r="AQ303" s="209">
        <f>SUMPRODUCT($Q$11:$Q$15,F$100:F$104)</f>
        <v>518.56766267316061</v>
      </c>
      <c r="AR303" s="204" t="e">
        <f ca="1">$AJ303*H$25/1000*$AC303</f>
        <v>#NAME?</v>
      </c>
      <c r="AS303" s="209" t="e">
        <f t="shared" ref="AS303:BG318" ca="1" si="1462">$AJ303*I$25/1000*$AC303</f>
        <v>#NAME?</v>
      </c>
      <c r="AT303" s="209" t="e">
        <f t="shared" ca="1" si="1462"/>
        <v>#NAME?</v>
      </c>
      <c r="AU303" s="209" t="e">
        <f t="shared" ca="1" si="1462"/>
        <v>#NAME?</v>
      </c>
      <c r="AV303" s="209" t="e">
        <f t="shared" ca="1" si="1462"/>
        <v>#NAME?</v>
      </c>
      <c r="AW303" s="209" t="e">
        <f t="shared" ca="1" si="1462"/>
        <v>#NAME?</v>
      </c>
      <c r="AX303" s="209" t="e">
        <f t="shared" ca="1" si="1462"/>
        <v>#NAME?</v>
      </c>
      <c r="AY303" s="209" t="e">
        <f t="shared" ca="1" si="1462"/>
        <v>#NAME?</v>
      </c>
      <c r="AZ303" s="209" t="e">
        <f t="shared" ca="1" si="1462"/>
        <v>#NAME?</v>
      </c>
      <c r="BA303" s="209" t="e">
        <f t="shared" ca="1" si="1462"/>
        <v>#NAME?</v>
      </c>
      <c r="BB303" s="209" t="e">
        <f t="shared" ca="1" si="1462"/>
        <v>#NAME?</v>
      </c>
      <c r="BC303" s="209" t="e">
        <f t="shared" ca="1" si="1462"/>
        <v>#NAME?</v>
      </c>
      <c r="BD303" s="209" t="e">
        <f t="shared" ca="1" si="1462"/>
        <v>#NAME?</v>
      </c>
      <c r="BE303" s="209" t="e">
        <f t="shared" ca="1" si="1462"/>
        <v>#NAME?</v>
      </c>
      <c r="BF303" s="209" t="e">
        <f t="shared" ca="1" si="1462"/>
        <v>#NAME?</v>
      </c>
      <c r="BG303" s="228" t="e">
        <f t="shared" ca="1" si="1462"/>
        <v>#NAME?</v>
      </c>
      <c r="BH303" s="209">
        <f>$AK303*H$25/1000*$AC303</f>
        <v>20.301400545573806</v>
      </c>
      <c r="BI303" s="209">
        <f t="shared" ref="BI303:BW318" si="1463">$AK303*I$25/1000*$AC303</f>
        <v>21.654489494107452</v>
      </c>
      <c r="BJ303" s="209">
        <f t="shared" si="1463"/>
        <v>23.82236023066654</v>
      </c>
      <c r="BK303" s="209">
        <f t="shared" si="1463"/>
        <v>0</v>
      </c>
      <c r="BL303" s="209">
        <f t="shared" si="1463"/>
        <v>23.49499307948323</v>
      </c>
      <c r="BM303" s="209">
        <f t="shared" si="1463"/>
        <v>26.126055958019787</v>
      </c>
      <c r="BN303" s="209">
        <f t="shared" si="1463"/>
        <v>0</v>
      </c>
      <c r="BO303" s="209">
        <f t="shared" si="1463"/>
        <v>0</v>
      </c>
      <c r="BP303" s="209">
        <f t="shared" si="1463"/>
        <v>39.93009457081515</v>
      </c>
      <c r="BQ303" s="209">
        <f t="shared" si="1463"/>
        <v>42.590675609760247</v>
      </c>
      <c r="BR303" s="209">
        <f t="shared" si="1463"/>
        <v>46.8559472260009</v>
      </c>
      <c r="BS303" s="209">
        <f t="shared" si="1463"/>
        <v>0</v>
      </c>
      <c r="BT303" s="209">
        <f t="shared" si="1463"/>
        <v>46.212905296006859</v>
      </c>
      <c r="BU303" s="209">
        <f t="shared" si="1463"/>
        <v>51.387734133025639</v>
      </c>
      <c r="BV303" s="209">
        <f t="shared" si="1463"/>
        <v>0</v>
      </c>
      <c r="BW303" s="209">
        <f t="shared" si="1463"/>
        <v>0</v>
      </c>
      <c r="BX303" s="204">
        <f>$AL303*H$25/1000</f>
        <v>168.24141428591994</v>
      </c>
      <c r="BY303" s="209">
        <f t="shared" ref="BY303:CM318" si="1464">$AL303*I$25/1000</f>
        <v>179.45470953837881</v>
      </c>
      <c r="BZ303" s="209">
        <f t="shared" si="1464"/>
        <v>197.4202502846442</v>
      </c>
      <c r="CA303" s="209">
        <f t="shared" si="1464"/>
        <v>0</v>
      </c>
      <c r="CB303" s="209">
        <f t="shared" si="1464"/>
        <v>194.70729891056564</v>
      </c>
      <c r="CC303" s="209">
        <f t="shared" si="1464"/>
        <v>216.51139753747952</v>
      </c>
      <c r="CD303" s="209">
        <f t="shared" si="1464"/>
        <v>0</v>
      </c>
      <c r="CE303" s="209">
        <f t="shared" si="1464"/>
        <v>0</v>
      </c>
      <c r="CF303" s="209">
        <f t="shared" si="1464"/>
        <v>330.90798677085058</v>
      </c>
      <c r="CG303" s="209">
        <f t="shared" si="1464"/>
        <v>352.95670778443684</v>
      </c>
      <c r="CH303" s="209">
        <f t="shared" si="1464"/>
        <v>388.30379270200285</v>
      </c>
      <c r="CI303" s="209">
        <f t="shared" si="1464"/>
        <v>0</v>
      </c>
      <c r="CJ303" s="209">
        <f t="shared" si="1464"/>
        <v>382.97478677925966</v>
      </c>
      <c r="CK303" s="209">
        <f t="shared" si="1464"/>
        <v>425.85953851218471</v>
      </c>
      <c r="CL303" s="209">
        <f t="shared" si="1464"/>
        <v>0</v>
      </c>
      <c r="CM303" s="209">
        <f t="shared" si="1464"/>
        <v>0</v>
      </c>
      <c r="CN303" s="204">
        <f>$AM303*H$25/1000</f>
        <v>146.42459442924618</v>
      </c>
      <c r="CO303" s="209">
        <f t="shared" ref="CO303:DC318" si="1465">$AM303*I$25/1000</f>
        <v>156.18379799113688</v>
      </c>
      <c r="CP303" s="209">
        <f t="shared" si="1465"/>
        <v>171.81964501869101</v>
      </c>
      <c r="CQ303" s="209">
        <f t="shared" si="1465"/>
        <v>0</v>
      </c>
      <c r="CR303" s="209">
        <f t="shared" si="1465"/>
        <v>169.4584974597397</v>
      </c>
      <c r="CS303" s="209">
        <f t="shared" si="1465"/>
        <v>188.43513476329534</v>
      </c>
      <c r="CT303" s="209">
        <f t="shared" si="1465"/>
        <v>0</v>
      </c>
      <c r="CU303" s="209">
        <f t="shared" si="1465"/>
        <v>0</v>
      </c>
      <c r="CV303" s="209">
        <f t="shared" si="1465"/>
        <v>287.99726846076072</v>
      </c>
      <c r="CW303" s="209">
        <f t="shared" si="1465"/>
        <v>307.18680657657382</v>
      </c>
      <c r="CX303" s="209">
        <f t="shared" si="1465"/>
        <v>337.95023420988446</v>
      </c>
      <c r="CY303" s="209">
        <f t="shared" si="1465"/>
        <v>0</v>
      </c>
      <c r="CZ303" s="209">
        <f t="shared" si="1465"/>
        <v>333.31227075563874</v>
      </c>
      <c r="DA303" s="209">
        <f t="shared" si="1465"/>
        <v>370.63591313194968</v>
      </c>
      <c r="DB303" s="209">
        <f t="shared" si="1465"/>
        <v>0</v>
      </c>
      <c r="DC303" s="209">
        <f t="shared" si="1465"/>
        <v>0</v>
      </c>
      <c r="DD303" s="204">
        <f>$AN303*H$25/1000</f>
        <v>485.322738983276</v>
      </c>
      <c r="DE303" s="209">
        <f t="shared" ref="DE303:DS318" si="1466">$AN303*I$25/1000</f>
        <v>517.66951393193949</v>
      </c>
      <c r="DF303" s="209">
        <f t="shared" si="1466"/>
        <v>569.49436026540764</v>
      </c>
      <c r="DG303" s="209">
        <f t="shared" si="1466"/>
        <v>0</v>
      </c>
      <c r="DH303" s="209">
        <f t="shared" si="1466"/>
        <v>561.66836214725913</v>
      </c>
      <c r="DI303" s="209">
        <f t="shared" si="1466"/>
        <v>624.56622181866908</v>
      </c>
      <c r="DJ303" s="209">
        <f t="shared" si="1466"/>
        <v>0</v>
      </c>
      <c r="DK303" s="209">
        <f t="shared" si="1466"/>
        <v>0</v>
      </c>
      <c r="DL303" s="209">
        <f t="shared" si="1466"/>
        <v>954.56384013832667</v>
      </c>
      <c r="DM303" s="209">
        <f t="shared" si="1466"/>
        <v>1018.1673572557368</v>
      </c>
      <c r="DN303" s="209">
        <f t="shared" si="1466"/>
        <v>1120.1324063494976</v>
      </c>
      <c r="DO303" s="209">
        <f t="shared" si="1466"/>
        <v>0</v>
      </c>
      <c r="DP303" s="209">
        <f t="shared" si="1466"/>
        <v>1104.759926502838</v>
      </c>
      <c r="DQ303" s="209">
        <f t="shared" si="1466"/>
        <v>1228.4687366075254</v>
      </c>
      <c r="DR303" s="209">
        <f t="shared" si="1466"/>
        <v>0</v>
      </c>
      <c r="DS303" s="209">
        <f t="shared" si="1466"/>
        <v>0</v>
      </c>
      <c r="DT303" s="204">
        <f>$AO303*H$25/1000</f>
        <v>7.1049978618234269</v>
      </c>
      <c r="DU303" s="209">
        <f t="shared" ref="DU303:EI318" si="1467">$AO303*I$25/1000</f>
        <v>7.5785461800592584</v>
      </c>
      <c r="DV303" s="209">
        <f t="shared" si="1467"/>
        <v>8.3372483648363609</v>
      </c>
      <c r="DW303" s="209">
        <f t="shared" si="1467"/>
        <v>0</v>
      </c>
      <c r="DX303" s="209">
        <f t="shared" si="1467"/>
        <v>8.2226778009007724</v>
      </c>
      <c r="DY303" s="209">
        <f t="shared" si="1467"/>
        <v>9.1434860025004845</v>
      </c>
      <c r="DZ303" s="209">
        <f t="shared" si="1467"/>
        <v>0</v>
      </c>
      <c r="EA303" s="209">
        <f t="shared" si="1467"/>
        <v>0</v>
      </c>
      <c r="EB303" s="209">
        <f t="shared" si="1467"/>
        <v>13.974564755331771</v>
      </c>
      <c r="EC303" s="209">
        <f t="shared" si="1467"/>
        <v>14.905703597229763</v>
      </c>
      <c r="ED303" s="209">
        <f t="shared" si="1467"/>
        <v>16.398445225840856</v>
      </c>
      <c r="EE303" s="209">
        <f t="shared" si="1467"/>
        <v>0</v>
      </c>
      <c r="EF303" s="209">
        <f t="shared" si="1467"/>
        <v>16.173396144748441</v>
      </c>
      <c r="EG303" s="209">
        <f t="shared" si="1467"/>
        <v>17.984460742965865</v>
      </c>
      <c r="EH303" s="209">
        <f t="shared" si="1467"/>
        <v>0</v>
      </c>
      <c r="EI303" s="209">
        <f t="shared" si="1467"/>
        <v>0</v>
      </c>
      <c r="EJ303" s="204">
        <f>$AP303*H$25/1000</f>
        <v>290.07140394124133</v>
      </c>
      <c r="EK303" s="209">
        <f t="shared" ref="EK303:EY318" si="1468">$AP303*I$25/1000</f>
        <v>309.40467161789456</v>
      </c>
      <c r="EL303" s="209">
        <f t="shared" si="1468"/>
        <v>340.3797418700762</v>
      </c>
      <c r="EM303" s="209">
        <f t="shared" si="1468"/>
        <v>0</v>
      </c>
      <c r="EN303" s="209">
        <f t="shared" si="1468"/>
        <v>335.70223950097528</v>
      </c>
      <c r="EO303" s="209">
        <f t="shared" si="1468"/>
        <v>373.29551299565435</v>
      </c>
      <c r="EP303" s="209">
        <f t="shared" si="1468"/>
        <v>0</v>
      </c>
      <c r="EQ303" s="209">
        <f t="shared" si="1468"/>
        <v>0</v>
      </c>
      <c r="ER303" s="209">
        <f t="shared" si="1468"/>
        <v>570.53101167388036</v>
      </c>
      <c r="ES303" s="209">
        <f t="shared" si="1468"/>
        <v>608.54604790420149</v>
      </c>
      <c r="ET303" s="209">
        <f t="shared" si="1468"/>
        <v>669.48929776207387</v>
      </c>
      <c r="EU303" s="209">
        <f t="shared" si="1468"/>
        <v>0</v>
      </c>
      <c r="EV303" s="209">
        <f t="shared" si="1468"/>
        <v>660.30135651596504</v>
      </c>
      <c r="EW303" s="209">
        <f t="shared" si="1468"/>
        <v>734.24058364169775</v>
      </c>
      <c r="EX303" s="209">
        <f t="shared" si="1468"/>
        <v>0</v>
      </c>
      <c r="EY303" s="209">
        <f t="shared" si="1468"/>
        <v>0</v>
      </c>
      <c r="EZ303" s="204">
        <f>$AQ303*H$25/1000</f>
        <v>22.8931411364706</v>
      </c>
      <c r="FA303" s="209">
        <f t="shared" ref="FA303:FO318" si="1469">$AQ303*I$25/1000</f>
        <v>24.418969672262577</v>
      </c>
      <c r="FB303" s="209">
        <f t="shared" si="1469"/>
        <v>26.863597599595014</v>
      </c>
      <c r="FC303" s="209">
        <f t="shared" si="1469"/>
        <v>0</v>
      </c>
      <c r="FD303" s="209">
        <f t="shared" si="1469"/>
        <v>26.494437729138795</v>
      </c>
      <c r="FE303" s="209">
        <f t="shared" si="1469"/>
        <v>29.461390362877079</v>
      </c>
      <c r="FF303" s="209">
        <f t="shared" si="1469"/>
        <v>0</v>
      </c>
      <c r="FG303" s="209">
        <f t="shared" si="1469"/>
        <v>0</v>
      </c>
      <c r="FH303" s="209">
        <f t="shared" si="1469"/>
        <v>45.02769592423963</v>
      </c>
      <c r="FI303" s="209">
        <f t="shared" si="1469"/>
        <v>48.027935099505157</v>
      </c>
      <c r="FJ303" s="209">
        <f t="shared" si="1469"/>
        <v>52.837724693911667</v>
      </c>
      <c r="FK303" s="209">
        <f t="shared" si="1469"/>
        <v>0</v>
      </c>
      <c r="FL303" s="209">
        <f t="shared" si="1469"/>
        <v>52.11259001037223</v>
      </c>
      <c r="FM303" s="209">
        <f t="shared" si="1469"/>
        <v>57.948053758649323</v>
      </c>
      <c r="FN303" s="209">
        <f t="shared" si="1469"/>
        <v>0</v>
      </c>
      <c r="FO303" s="228">
        <f t="shared" si="1469"/>
        <v>0</v>
      </c>
    </row>
    <row r="304" spans="3:171" x14ac:dyDescent="0.2">
      <c r="H304" s="163" t="str">
        <f t="shared" si="1436"/>
        <v>Hungary</v>
      </c>
      <c r="I304" s="104" t="str">
        <f t="shared" si="1436"/>
        <v>Budapest, Hungary</v>
      </c>
      <c r="J304" s="104" t="str">
        <f>J303</f>
        <v>Los Angeles, CA</v>
      </c>
      <c r="K304" s="104" t="str">
        <f>K303</f>
        <v>Sparks, NV, US</v>
      </c>
      <c r="L304" s="159" t="str">
        <f>L303</f>
        <v>NV, US</v>
      </c>
      <c r="M304" s="104">
        <f t="shared" ref="M304:N304" si="1470">M296</f>
        <v>47.506405899999997</v>
      </c>
      <c r="N304" s="104">
        <f t="shared" si="1470"/>
        <v>19.049742999999999</v>
      </c>
      <c r="O304" s="104">
        <f>O303</f>
        <v>33.736540099999999</v>
      </c>
      <c r="P304" s="104">
        <f t="shared" ref="P304:R304" si="1471">P303</f>
        <v>-118.264982</v>
      </c>
      <c r="Q304" s="104">
        <f t="shared" si="1471"/>
        <v>39.549178400000002</v>
      </c>
      <c r="R304" s="104">
        <f t="shared" si="1471"/>
        <v>-119.4659174</v>
      </c>
      <c r="S304" s="104" t="e">
        <f t="shared" ca="1" si="1371"/>
        <v>#NAME?</v>
      </c>
      <c r="T304" s="122" t="e">
        <f t="shared" ca="1" si="1381"/>
        <v>#NAME?</v>
      </c>
      <c r="X304" s="165"/>
      <c r="Y304" s="159" t="str">
        <f>[1]Transport!W238</f>
        <v>Indonesia</v>
      </c>
      <c r="Z304" s="173">
        <f>'[1]LIB components'!J14/SUM('[1]LIB components'!$J$14:$J$18,'[1]LIB components'!$J$20:$J$21)</f>
        <v>0.32653257626792409</v>
      </c>
      <c r="AA304" s="229">
        <f>SUM(Z304:Z310)</f>
        <v>0.99999999999999978</v>
      </c>
      <c r="AB304" s="159" t="str">
        <f>[1]Transport!X238</f>
        <v>China</v>
      </c>
      <c r="AC304" s="104">
        <f>AC303</f>
        <v>5.7146816763048687</v>
      </c>
      <c r="AD304" s="104" t="str">
        <f>[1]Transport!AA238</f>
        <v>Port of Tanjung Priok</v>
      </c>
      <c r="AE304" s="104" t="str">
        <f>[1]Transport!AB238</f>
        <v>Shanghai, China</v>
      </c>
      <c r="AF304" s="104">
        <f>[1]Transport!AC238</f>
        <v>-6.0919439999999998</v>
      </c>
      <c r="AG304" s="104">
        <f>[1]Transport!AD238</f>
        <v>106.8641571</v>
      </c>
      <c r="AH304" s="104">
        <f>[1]Transport!AE238</f>
        <v>31.230416000000002</v>
      </c>
      <c r="AI304" s="104">
        <f>[1]Transport!AF238</f>
        <v>121.47370100000001</v>
      </c>
      <c r="AJ304" s="104" t="e">
        <f t="shared" ca="1" si="1372"/>
        <v>#NAME?</v>
      </c>
      <c r="AK304" s="104">
        <f t="shared" si="1360"/>
        <v>160.94</v>
      </c>
      <c r="AL304" s="104">
        <f t="shared" ref="AL304:AL310" si="1472">SUMPRODUCT($F$4:$F$8,D$100:D$104)</f>
        <v>1562.8410848903104</v>
      </c>
      <c r="AM304" s="104">
        <f t="shared" ref="AM304:AM310" si="1473">SUMPRODUCT($F$11:$F$15,D$100:D$104)</f>
        <v>127.14259999999999</v>
      </c>
      <c r="AN304" s="104">
        <f t="shared" ref="AN304:AN310" si="1474">SUMPRODUCT($F$4:$F$8,E$100:E$104)</f>
        <v>10481.366833642593</v>
      </c>
      <c r="AO304" s="104">
        <f t="shared" ref="AO304:AO310" si="1475">SUMPRODUCT($F$11:$F$15,E$100:E$104)</f>
        <v>160.94</v>
      </c>
      <c r="AP304" s="104">
        <f t="shared" ref="AP304:AP310" si="1476">SUMPRODUCT($F$4:$F$8,F$100:F$104)</f>
        <v>2694.5535946384662</v>
      </c>
      <c r="AQ304" s="104">
        <f t="shared" ref="AQ304:AQ310" si="1477">SUMPRODUCT($F$11:$F$15,F$100:F$104)</f>
        <v>160.94</v>
      </c>
      <c r="AR304" s="120" t="e">
        <f t="shared" ref="AR304:BG340" ca="1" si="1478">$AJ304*H$25/1000*$AC304</f>
        <v>#NAME?</v>
      </c>
      <c r="AS304" s="104" t="e">
        <f t="shared" ca="1" si="1462"/>
        <v>#NAME?</v>
      </c>
      <c r="AT304" s="104" t="e">
        <f t="shared" ca="1" si="1462"/>
        <v>#NAME?</v>
      </c>
      <c r="AU304" s="104" t="e">
        <f t="shared" ca="1" si="1462"/>
        <v>#NAME?</v>
      </c>
      <c r="AV304" s="104" t="e">
        <f t="shared" ca="1" si="1462"/>
        <v>#NAME?</v>
      </c>
      <c r="AW304" s="104" t="e">
        <f t="shared" ca="1" si="1462"/>
        <v>#NAME?</v>
      </c>
      <c r="AX304" s="104" t="e">
        <f t="shared" ca="1" si="1462"/>
        <v>#NAME?</v>
      </c>
      <c r="AY304" s="104" t="e">
        <f t="shared" ca="1" si="1462"/>
        <v>#NAME?</v>
      </c>
      <c r="AZ304" s="104" t="e">
        <f t="shared" ca="1" si="1462"/>
        <v>#NAME?</v>
      </c>
      <c r="BA304" s="104" t="e">
        <f t="shared" ca="1" si="1462"/>
        <v>#NAME?</v>
      </c>
      <c r="BB304" s="104" t="e">
        <f t="shared" ca="1" si="1462"/>
        <v>#NAME?</v>
      </c>
      <c r="BC304" s="104" t="e">
        <f t="shared" ca="1" si="1462"/>
        <v>#NAME?</v>
      </c>
      <c r="BD304" s="104" t="e">
        <f t="shared" ca="1" si="1462"/>
        <v>#NAME?</v>
      </c>
      <c r="BE304" s="104" t="e">
        <f t="shared" ca="1" si="1462"/>
        <v>#NAME?</v>
      </c>
      <c r="BF304" s="104" t="e">
        <f t="shared" ca="1" si="1462"/>
        <v>#NAME?</v>
      </c>
      <c r="BG304" s="122" t="e">
        <f t="shared" ca="1" si="1462"/>
        <v>#NAME?</v>
      </c>
      <c r="BH304" s="104">
        <f t="shared" ref="BH304:BW340" si="1479">$AK304*H$25/1000*$AC304</f>
        <v>40.602801091147612</v>
      </c>
      <c r="BI304" s="104">
        <f t="shared" si="1463"/>
        <v>43.308978988214903</v>
      </c>
      <c r="BJ304" s="104">
        <f t="shared" si="1463"/>
        <v>47.64472046133308</v>
      </c>
      <c r="BK304" s="104">
        <f t="shared" si="1463"/>
        <v>0</v>
      </c>
      <c r="BL304" s="104">
        <f t="shared" si="1463"/>
        <v>46.98998615896646</v>
      </c>
      <c r="BM304" s="104">
        <f t="shared" si="1463"/>
        <v>52.252111916039574</v>
      </c>
      <c r="BN304" s="104">
        <f t="shared" si="1463"/>
        <v>0</v>
      </c>
      <c r="BO304" s="104">
        <f t="shared" si="1463"/>
        <v>0</v>
      </c>
      <c r="BP304" s="104">
        <f t="shared" si="1463"/>
        <v>79.8601891416303</v>
      </c>
      <c r="BQ304" s="104">
        <f t="shared" si="1463"/>
        <v>85.181351219520494</v>
      </c>
      <c r="BR304" s="104">
        <f t="shared" si="1463"/>
        <v>93.7118944520018</v>
      </c>
      <c r="BS304" s="104">
        <f t="shared" si="1463"/>
        <v>0</v>
      </c>
      <c r="BT304" s="104">
        <f t="shared" si="1463"/>
        <v>92.425810592013718</v>
      </c>
      <c r="BU304" s="104">
        <f t="shared" si="1463"/>
        <v>102.77546826605128</v>
      </c>
      <c r="BV304" s="104">
        <f t="shared" si="1463"/>
        <v>0</v>
      </c>
      <c r="BW304" s="104">
        <f t="shared" si="1463"/>
        <v>0</v>
      </c>
      <c r="BX304" s="120">
        <f t="shared" ref="BX304:CM340" si="1480">$AL304*H$25/1000</f>
        <v>68.994548070805635</v>
      </c>
      <c r="BY304" s="104">
        <f t="shared" si="1464"/>
        <v>73.593036746210558</v>
      </c>
      <c r="BZ304" s="104">
        <f t="shared" si="1464"/>
        <v>80.960570892884448</v>
      </c>
      <c r="CA304" s="104">
        <f t="shared" si="1464"/>
        <v>0</v>
      </c>
      <c r="CB304" s="104">
        <f t="shared" si="1464"/>
        <v>79.848009786648646</v>
      </c>
      <c r="CC304" s="104">
        <f t="shared" si="1464"/>
        <v>88.789707865212023</v>
      </c>
      <c r="CD304" s="104">
        <f t="shared" si="1464"/>
        <v>0</v>
      </c>
      <c r="CE304" s="104">
        <f t="shared" si="1464"/>
        <v>0</v>
      </c>
      <c r="CF304" s="104">
        <f t="shared" si="1464"/>
        <v>135.70289513540823</v>
      </c>
      <c r="CG304" s="104">
        <f t="shared" si="1464"/>
        <v>144.74491102863158</v>
      </c>
      <c r="CH304" s="104">
        <f t="shared" si="1464"/>
        <v>159.24048668614054</v>
      </c>
      <c r="CI304" s="104">
        <f t="shared" si="1464"/>
        <v>0</v>
      </c>
      <c r="CJ304" s="104">
        <f t="shared" si="1464"/>
        <v>157.05510113843306</v>
      </c>
      <c r="CK304" s="104">
        <f t="shared" si="1464"/>
        <v>174.64181768798292</v>
      </c>
      <c r="CL304" s="104">
        <f t="shared" si="1464"/>
        <v>0</v>
      </c>
      <c r="CM304" s="104">
        <f t="shared" si="1464"/>
        <v>0</v>
      </c>
      <c r="CN304" s="120">
        <f t="shared" ref="CN304:DC340" si="1481">$AM304*H$25/1000</f>
        <v>5.6129483108405074</v>
      </c>
      <c r="CO304" s="104">
        <f t="shared" si="1465"/>
        <v>5.9870514822468133</v>
      </c>
      <c r="CP304" s="104">
        <f t="shared" si="1465"/>
        <v>6.5864262082207246</v>
      </c>
      <c r="CQ304" s="104">
        <f t="shared" si="1465"/>
        <v>0</v>
      </c>
      <c r="CR304" s="104">
        <f t="shared" si="1465"/>
        <v>6.4959154627116087</v>
      </c>
      <c r="CS304" s="104">
        <f t="shared" si="1465"/>
        <v>7.2233539419753816</v>
      </c>
      <c r="CT304" s="104">
        <f t="shared" si="1465"/>
        <v>0</v>
      </c>
      <c r="CU304" s="104">
        <f t="shared" si="1465"/>
        <v>0</v>
      </c>
      <c r="CV304" s="104">
        <f t="shared" si="1465"/>
        <v>11.0399061567121</v>
      </c>
      <c r="CW304" s="104">
        <f t="shared" si="1465"/>
        <v>11.775505841811512</v>
      </c>
      <c r="CX304" s="104">
        <f t="shared" si="1465"/>
        <v>12.954771728414276</v>
      </c>
      <c r="CY304" s="104">
        <f t="shared" si="1465"/>
        <v>0</v>
      </c>
      <c r="CZ304" s="104">
        <f t="shared" si="1465"/>
        <v>12.776982954351269</v>
      </c>
      <c r="DA304" s="104">
        <f t="shared" si="1465"/>
        <v>14.207723986943032</v>
      </c>
      <c r="DB304" s="104">
        <f t="shared" si="1465"/>
        <v>0</v>
      </c>
      <c r="DC304" s="104">
        <f t="shared" si="1465"/>
        <v>0</v>
      </c>
      <c r="DD304" s="120">
        <f t="shared" ref="DD304:DS340" si="1482">$AN304*H$25/1000</f>
        <v>462.71957836471734</v>
      </c>
      <c r="DE304" s="104">
        <f t="shared" si="1466"/>
        <v>493.5598519877089</v>
      </c>
      <c r="DF304" s="104">
        <f t="shared" si="1466"/>
        <v>542.97103575889628</v>
      </c>
      <c r="DG304" s="104">
        <f t="shared" si="1466"/>
        <v>0</v>
      </c>
      <c r="DH304" s="104">
        <f t="shared" si="1466"/>
        <v>535.50952147440375</v>
      </c>
      <c r="DI304" s="104">
        <f t="shared" si="1466"/>
        <v>595.47801000673462</v>
      </c>
      <c r="DJ304" s="104">
        <f t="shared" si="1466"/>
        <v>0</v>
      </c>
      <c r="DK304" s="104">
        <f t="shared" si="1466"/>
        <v>0</v>
      </c>
      <c r="DL304" s="104">
        <f t="shared" si="1466"/>
        <v>910.10649646529862</v>
      </c>
      <c r="DM304" s="104">
        <f t="shared" si="1466"/>
        <v>970.74777753268995</v>
      </c>
      <c r="DN304" s="104">
        <f t="shared" si="1466"/>
        <v>1067.9639611869832</v>
      </c>
      <c r="DO304" s="104">
        <f t="shared" si="1466"/>
        <v>0</v>
      </c>
      <c r="DP304" s="104">
        <f t="shared" si="1466"/>
        <v>1053.3074309614099</v>
      </c>
      <c r="DQ304" s="104">
        <f t="shared" si="1466"/>
        <v>1171.2546933780891</v>
      </c>
      <c r="DR304" s="104">
        <f t="shared" si="1466"/>
        <v>0</v>
      </c>
      <c r="DS304" s="104">
        <f t="shared" si="1466"/>
        <v>0</v>
      </c>
      <c r="DT304" s="120">
        <f t="shared" ref="DT304:EI340" si="1483">$AO304*H$25/1000</f>
        <v>7.1049978618234269</v>
      </c>
      <c r="DU304" s="104">
        <f t="shared" si="1467"/>
        <v>7.5785461800592584</v>
      </c>
      <c r="DV304" s="104">
        <f t="shared" si="1467"/>
        <v>8.3372483648363609</v>
      </c>
      <c r="DW304" s="104">
        <f t="shared" si="1467"/>
        <v>0</v>
      </c>
      <c r="DX304" s="104">
        <f t="shared" si="1467"/>
        <v>8.2226778009007724</v>
      </c>
      <c r="DY304" s="104">
        <f t="shared" si="1467"/>
        <v>9.1434860025004845</v>
      </c>
      <c r="DZ304" s="104">
        <f t="shared" si="1467"/>
        <v>0</v>
      </c>
      <c r="EA304" s="104">
        <f t="shared" si="1467"/>
        <v>0</v>
      </c>
      <c r="EB304" s="104">
        <f t="shared" si="1467"/>
        <v>13.974564755331771</v>
      </c>
      <c r="EC304" s="104">
        <f t="shared" si="1467"/>
        <v>14.905703597229763</v>
      </c>
      <c r="ED304" s="104">
        <f t="shared" si="1467"/>
        <v>16.398445225840856</v>
      </c>
      <c r="EE304" s="104">
        <f t="shared" si="1467"/>
        <v>0</v>
      </c>
      <c r="EF304" s="104">
        <f t="shared" si="1467"/>
        <v>16.173396144748441</v>
      </c>
      <c r="EG304" s="104">
        <f t="shared" si="1467"/>
        <v>17.984460742965865</v>
      </c>
      <c r="EH304" s="104">
        <f t="shared" si="1467"/>
        <v>0</v>
      </c>
      <c r="EI304" s="104">
        <f t="shared" si="1467"/>
        <v>0</v>
      </c>
      <c r="EJ304" s="120">
        <f t="shared" ref="EJ304:EY340" si="1484">$AP304*H$25/1000</f>
        <v>118.95611736345801</v>
      </c>
      <c r="EK304" s="104">
        <f t="shared" si="1468"/>
        <v>126.88454611415615</v>
      </c>
      <c r="EL304" s="104">
        <f t="shared" si="1468"/>
        <v>139.58719119462836</v>
      </c>
      <c r="EM304" s="104">
        <f t="shared" si="1468"/>
        <v>0</v>
      </c>
      <c r="EN304" s="104">
        <f t="shared" si="1468"/>
        <v>137.66898239077355</v>
      </c>
      <c r="EO304" s="104">
        <f t="shared" si="1468"/>
        <v>153.08570321588283</v>
      </c>
      <c r="EP304" s="104">
        <f t="shared" si="1468"/>
        <v>0</v>
      </c>
      <c r="EQ304" s="104">
        <f t="shared" si="1468"/>
        <v>0</v>
      </c>
      <c r="ER304" s="104">
        <f t="shared" si="1468"/>
        <v>233.97050885415214</v>
      </c>
      <c r="ES304" s="104">
        <f t="shared" si="1468"/>
        <v>249.56019142867513</v>
      </c>
      <c r="ET304" s="104">
        <f t="shared" si="1468"/>
        <v>274.55256325196643</v>
      </c>
      <c r="EU304" s="104">
        <f t="shared" si="1468"/>
        <v>0</v>
      </c>
      <c r="EV304" s="104">
        <f t="shared" si="1468"/>
        <v>270.78465713522945</v>
      </c>
      <c r="EW304" s="104">
        <f t="shared" si="1468"/>
        <v>301.10658222066019</v>
      </c>
      <c r="EX304" s="104">
        <f t="shared" si="1468"/>
        <v>0</v>
      </c>
      <c r="EY304" s="104">
        <f t="shared" si="1468"/>
        <v>0</v>
      </c>
      <c r="EZ304" s="120">
        <f t="shared" ref="EZ304:FO340" si="1485">$AQ304*H$25/1000</f>
        <v>7.1049978618234269</v>
      </c>
      <c r="FA304" s="104">
        <f t="shared" si="1469"/>
        <v>7.5785461800592584</v>
      </c>
      <c r="FB304" s="104">
        <f t="shared" si="1469"/>
        <v>8.3372483648363609</v>
      </c>
      <c r="FC304" s="104">
        <f t="shared" si="1469"/>
        <v>0</v>
      </c>
      <c r="FD304" s="104">
        <f t="shared" si="1469"/>
        <v>8.2226778009007724</v>
      </c>
      <c r="FE304" s="104">
        <f t="shared" si="1469"/>
        <v>9.1434860025004845</v>
      </c>
      <c r="FF304" s="104">
        <f t="shared" si="1469"/>
        <v>0</v>
      </c>
      <c r="FG304" s="104">
        <f t="shared" si="1469"/>
        <v>0</v>
      </c>
      <c r="FH304" s="104">
        <f t="shared" si="1469"/>
        <v>13.974564755331771</v>
      </c>
      <c r="FI304" s="104">
        <f t="shared" si="1469"/>
        <v>14.905703597229763</v>
      </c>
      <c r="FJ304" s="104">
        <f t="shared" si="1469"/>
        <v>16.398445225840856</v>
      </c>
      <c r="FK304" s="104">
        <f t="shared" si="1469"/>
        <v>0</v>
      </c>
      <c r="FL304" s="104">
        <f t="shared" si="1469"/>
        <v>16.173396144748441</v>
      </c>
      <c r="FM304" s="104">
        <f t="shared" si="1469"/>
        <v>17.984460742965865</v>
      </c>
      <c r="FN304" s="104">
        <f t="shared" si="1469"/>
        <v>0</v>
      </c>
      <c r="FO304" s="122">
        <f t="shared" si="1469"/>
        <v>0</v>
      </c>
    </row>
    <row r="305" spans="3:171" x14ac:dyDescent="0.2">
      <c r="C305" s="204"/>
      <c r="D305" s="161" t="str">
        <f>F281</f>
        <v>Ally-shoring</v>
      </c>
      <c r="E305" s="161"/>
      <c r="F305" s="162"/>
      <c r="H305" s="163" t="str">
        <f t="shared" ref="H305:I318" si="1486">H297</f>
        <v>MI, US</v>
      </c>
      <c r="J305" s="104" t="str">
        <f>J297</f>
        <v>Detroit, MI, US</v>
      </c>
      <c r="K305" s="104" t="str">
        <f>K304</f>
        <v>Sparks, NV, US</v>
      </c>
      <c r="L305" s="159" t="str">
        <f t="shared" ref="L305:L310" si="1487">L304</f>
        <v>NV, US</v>
      </c>
      <c r="O305" s="104">
        <f>O297</f>
        <v>42.331426999999998</v>
      </c>
      <c r="P305" s="104">
        <f>P297</f>
        <v>-83.0457538</v>
      </c>
      <c r="Q305" s="104">
        <f>Q304</f>
        <v>39.549178400000002</v>
      </c>
      <c r="R305" s="104">
        <f>R304</f>
        <v>-119.4659174</v>
      </c>
      <c r="S305" s="104" t="e">
        <f t="shared" ca="1" si="1371"/>
        <v>#NAME?</v>
      </c>
      <c r="T305" s="122">
        <f>IF(H305=L305,80.47,80.47*2)</f>
        <v>160.94</v>
      </c>
      <c r="X305" s="165"/>
      <c r="Y305" s="159" t="str">
        <f>[1]Transport!W239</f>
        <v>Philippines</v>
      </c>
      <c r="Z305" s="173">
        <f>'[1]LIB components'!J15/SUM('[1]LIB components'!$J$14:$J$18,'[1]LIB components'!$J$20:$J$21)</f>
        <v>0.20094312385718407</v>
      </c>
      <c r="AA305" s="105"/>
      <c r="AB305" s="159" t="str">
        <f>[1]Transport!X239</f>
        <v>China</v>
      </c>
      <c r="AC305" s="104">
        <f t="shared" ref="AC305:AC308" si="1488">AC304</f>
        <v>5.7146816763048687</v>
      </c>
      <c r="AD305" s="104" t="str">
        <f>[1]Transport!AA239</f>
        <v>Port of Manila</v>
      </c>
      <c r="AE305" s="104" t="str">
        <f>[1]Transport!AB239</f>
        <v>Shanghai, China</v>
      </c>
      <c r="AF305" s="104">
        <f>[1]Transport!AC239</f>
        <v>14.583353600000001</v>
      </c>
      <c r="AG305" s="104">
        <f>[1]Transport!AD239</f>
        <v>120.9412452</v>
      </c>
      <c r="AH305" s="104">
        <f>[1]Transport!AE239</f>
        <v>31.230416000000002</v>
      </c>
      <c r="AI305" s="104">
        <f>[1]Transport!AF239</f>
        <v>121.47370100000001</v>
      </c>
      <c r="AJ305" s="104" t="e">
        <f t="shared" ca="1" si="1372"/>
        <v>#NAME?</v>
      </c>
      <c r="AK305" s="104">
        <f t="shared" si="1360"/>
        <v>160.94</v>
      </c>
      <c r="AL305" s="104">
        <f t="shared" si="1472"/>
        <v>1562.8410848903104</v>
      </c>
      <c r="AM305" s="104">
        <f t="shared" si="1473"/>
        <v>127.14259999999999</v>
      </c>
      <c r="AN305" s="104">
        <f t="shared" si="1474"/>
        <v>10481.366833642593</v>
      </c>
      <c r="AO305" s="104">
        <f t="shared" si="1475"/>
        <v>160.94</v>
      </c>
      <c r="AP305" s="104">
        <f t="shared" si="1476"/>
        <v>2694.5535946384662</v>
      </c>
      <c r="AQ305" s="104">
        <f t="shared" si="1477"/>
        <v>160.94</v>
      </c>
      <c r="AR305" s="120" t="e">
        <f t="shared" ca="1" si="1478"/>
        <v>#NAME?</v>
      </c>
      <c r="AS305" s="104" t="e">
        <f t="shared" ca="1" si="1462"/>
        <v>#NAME?</v>
      </c>
      <c r="AT305" s="104" t="e">
        <f t="shared" ca="1" si="1462"/>
        <v>#NAME?</v>
      </c>
      <c r="AU305" s="104" t="e">
        <f t="shared" ca="1" si="1462"/>
        <v>#NAME?</v>
      </c>
      <c r="AV305" s="104" t="e">
        <f t="shared" ca="1" si="1462"/>
        <v>#NAME?</v>
      </c>
      <c r="AW305" s="104" t="e">
        <f t="shared" ca="1" si="1462"/>
        <v>#NAME?</v>
      </c>
      <c r="AX305" s="104" t="e">
        <f t="shared" ca="1" si="1462"/>
        <v>#NAME?</v>
      </c>
      <c r="AY305" s="104" t="e">
        <f t="shared" ca="1" si="1462"/>
        <v>#NAME?</v>
      </c>
      <c r="AZ305" s="104" t="e">
        <f t="shared" ca="1" si="1462"/>
        <v>#NAME?</v>
      </c>
      <c r="BA305" s="104" t="e">
        <f t="shared" ca="1" si="1462"/>
        <v>#NAME?</v>
      </c>
      <c r="BB305" s="104" t="e">
        <f t="shared" ca="1" si="1462"/>
        <v>#NAME?</v>
      </c>
      <c r="BC305" s="104" t="e">
        <f t="shared" ca="1" si="1462"/>
        <v>#NAME?</v>
      </c>
      <c r="BD305" s="104" t="e">
        <f t="shared" ca="1" si="1462"/>
        <v>#NAME?</v>
      </c>
      <c r="BE305" s="104" t="e">
        <f t="shared" ca="1" si="1462"/>
        <v>#NAME?</v>
      </c>
      <c r="BF305" s="104" t="e">
        <f t="shared" ca="1" si="1462"/>
        <v>#NAME?</v>
      </c>
      <c r="BG305" s="122" t="e">
        <f t="shared" ca="1" si="1462"/>
        <v>#NAME?</v>
      </c>
      <c r="BH305" s="104">
        <f t="shared" si="1479"/>
        <v>40.602801091147612</v>
      </c>
      <c r="BI305" s="104">
        <f t="shared" si="1463"/>
        <v>43.308978988214903</v>
      </c>
      <c r="BJ305" s="104">
        <f t="shared" si="1463"/>
        <v>47.64472046133308</v>
      </c>
      <c r="BK305" s="104">
        <f t="shared" si="1463"/>
        <v>0</v>
      </c>
      <c r="BL305" s="104">
        <f t="shared" si="1463"/>
        <v>46.98998615896646</v>
      </c>
      <c r="BM305" s="104">
        <f t="shared" si="1463"/>
        <v>52.252111916039574</v>
      </c>
      <c r="BN305" s="104">
        <f t="shared" si="1463"/>
        <v>0</v>
      </c>
      <c r="BO305" s="104">
        <f t="shared" si="1463"/>
        <v>0</v>
      </c>
      <c r="BP305" s="104">
        <f t="shared" si="1463"/>
        <v>79.8601891416303</v>
      </c>
      <c r="BQ305" s="104">
        <f t="shared" si="1463"/>
        <v>85.181351219520494</v>
      </c>
      <c r="BR305" s="104">
        <f t="shared" si="1463"/>
        <v>93.7118944520018</v>
      </c>
      <c r="BS305" s="104">
        <f t="shared" si="1463"/>
        <v>0</v>
      </c>
      <c r="BT305" s="104">
        <f t="shared" si="1463"/>
        <v>92.425810592013718</v>
      </c>
      <c r="BU305" s="104">
        <f t="shared" si="1463"/>
        <v>102.77546826605128</v>
      </c>
      <c r="BV305" s="104">
        <f t="shared" si="1463"/>
        <v>0</v>
      </c>
      <c r="BW305" s="104">
        <f t="shared" si="1463"/>
        <v>0</v>
      </c>
      <c r="BX305" s="120">
        <f t="shared" si="1480"/>
        <v>68.994548070805635</v>
      </c>
      <c r="BY305" s="104">
        <f t="shared" si="1464"/>
        <v>73.593036746210558</v>
      </c>
      <c r="BZ305" s="104">
        <f t="shared" si="1464"/>
        <v>80.960570892884448</v>
      </c>
      <c r="CA305" s="104">
        <f t="shared" si="1464"/>
        <v>0</v>
      </c>
      <c r="CB305" s="104">
        <f t="shared" si="1464"/>
        <v>79.848009786648646</v>
      </c>
      <c r="CC305" s="104">
        <f t="shared" si="1464"/>
        <v>88.789707865212023</v>
      </c>
      <c r="CD305" s="104">
        <f t="shared" si="1464"/>
        <v>0</v>
      </c>
      <c r="CE305" s="104">
        <f t="shared" si="1464"/>
        <v>0</v>
      </c>
      <c r="CF305" s="104">
        <f t="shared" si="1464"/>
        <v>135.70289513540823</v>
      </c>
      <c r="CG305" s="104">
        <f t="shared" si="1464"/>
        <v>144.74491102863158</v>
      </c>
      <c r="CH305" s="104">
        <f t="shared" si="1464"/>
        <v>159.24048668614054</v>
      </c>
      <c r="CI305" s="104">
        <f t="shared" si="1464"/>
        <v>0</v>
      </c>
      <c r="CJ305" s="104">
        <f t="shared" si="1464"/>
        <v>157.05510113843306</v>
      </c>
      <c r="CK305" s="104">
        <f t="shared" si="1464"/>
        <v>174.64181768798292</v>
      </c>
      <c r="CL305" s="104">
        <f t="shared" si="1464"/>
        <v>0</v>
      </c>
      <c r="CM305" s="104">
        <f t="shared" si="1464"/>
        <v>0</v>
      </c>
      <c r="CN305" s="120">
        <f t="shared" si="1481"/>
        <v>5.6129483108405074</v>
      </c>
      <c r="CO305" s="104">
        <f t="shared" si="1465"/>
        <v>5.9870514822468133</v>
      </c>
      <c r="CP305" s="104">
        <f t="shared" si="1465"/>
        <v>6.5864262082207246</v>
      </c>
      <c r="CQ305" s="104">
        <f t="shared" si="1465"/>
        <v>0</v>
      </c>
      <c r="CR305" s="104">
        <f t="shared" si="1465"/>
        <v>6.4959154627116087</v>
      </c>
      <c r="CS305" s="104">
        <f t="shared" si="1465"/>
        <v>7.2233539419753816</v>
      </c>
      <c r="CT305" s="104">
        <f t="shared" si="1465"/>
        <v>0</v>
      </c>
      <c r="CU305" s="104">
        <f t="shared" si="1465"/>
        <v>0</v>
      </c>
      <c r="CV305" s="104">
        <f t="shared" si="1465"/>
        <v>11.0399061567121</v>
      </c>
      <c r="CW305" s="104">
        <f t="shared" si="1465"/>
        <v>11.775505841811512</v>
      </c>
      <c r="CX305" s="104">
        <f t="shared" si="1465"/>
        <v>12.954771728414276</v>
      </c>
      <c r="CY305" s="104">
        <f t="shared" si="1465"/>
        <v>0</v>
      </c>
      <c r="CZ305" s="104">
        <f t="shared" si="1465"/>
        <v>12.776982954351269</v>
      </c>
      <c r="DA305" s="104">
        <f t="shared" si="1465"/>
        <v>14.207723986943032</v>
      </c>
      <c r="DB305" s="104">
        <f t="shared" si="1465"/>
        <v>0</v>
      </c>
      <c r="DC305" s="104">
        <f t="shared" si="1465"/>
        <v>0</v>
      </c>
      <c r="DD305" s="120">
        <f t="shared" si="1482"/>
        <v>462.71957836471734</v>
      </c>
      <c r="DE305" s="104">
        <f t="shared" si="1466"/>
        <v>493.5598519877089</v>
      </c>
      <c r="DF305" s="104">
        <f t="shared" si="1466"/>
        <v>542.97103575889628</v>
      </c>
      <c r="DG305" s="104">
        <f t="shared" si="1466"/>
        <v>0</v>
      </c>
      <c r="DH305" s="104">
        <f t="shared" si="1466"/>
        <v>535.50952147440375</v>
      </c>
      <c r="DI305" s="104">
        <f t="shared" si="1466"/>
        <v>595.47801000673462</v>
      </c>
      <c r="DJ305" s="104">
        <f t="shared" si="1466"/>
        <v>0</v>
      </c>
      <c r="DK305" s="104">
        <f t="shared" si="1466"/>
        <v>0</v>
      </c>
      <c r="DL305" s="104">
        <f t="shared" si="1466"/>
        <v>910.10649646529862</v>
      </c>
      <c r="DM305" s="104">
        <f t="shared" si="1466"/>
        <v>970.74777753268995</v>
      </c>
      <c r="DN305" s="104">
        <f t="shared" si="1466"/>
        <v>1067.9639611869832</v>
      </c>
      <c r="DO305" s="104">
        <f t="shared" si="1466"/>
        <v>0</v>
      </c>
      <c r="DP305" s="104">
        <f t="shared" si="1466"/>
        <v>1053.3074309614099</v>
      </c>
      <c r="DQ305" s="104">
        <f t="shared" si="1466"/>
        <v>1171.2546933780891</v>
      </c>
      <c r="DR305" s="104">
        <f t="shared" si="1466"/>
        <v>0</v>
      </c>
      <c r="DS305" s="104">
        <f t="shared" si="1466"/>
        <v>0</v>
      </c>
      <c r="DT305" s="120">
        <f t="shared" si="1483"/>
        <v>7.1049978618234269</v>
      </c>
      <c r="DU305" s="104">
        <f t="shared" si="1467"/>
        <v>7.5785461800592584</v>
      </c>
      <c r="DV305" s="104">
        <f t="shared" si="1467"/>
        <v>8.3372483648363609</v>
      </c>
      <c r="DW305" s="104">
        <f t="shared" si="1467"/>
        <v>0</v>
      </c>
      <c r="DX305" s="104">
        <f t="shared" si="1467"/>
        <v>8.2226778009007724</v>
      </c>
      <c r="DY305" s="104">
        <f t="shared" si="1467"/>
        <v>9.1434860025004845</v>
      </c>
      <c r="DZ305" s="104">
        <f t="shared" si="1467"/>
        <v>0</v>
      </c>
      <c r="EA305" s="104">
        <f t="shared" si="1467"/>
        <v>0</v>
      </c>
      <c r="EB305" s="104">
        <f t="shared" si="1467"/>
        <v>13.974564755331771</v>
      </c>
      <c r="EC305" s="104">
        <f t="shared" si="1467"/>
        <v>14.905703597229763</v>
      </c>
      <c r="ED305" s="104">
        <f t="shared" si="1467"/>
        <v>16.398445225840856</v>
      </c>
      <c r="EE305" s="104">
        <f t="shared" si="1467"/>
        <v>0</v>
      </c>
      <c r="EF305" s="104">
        <f t="shared" si="1467"/>
        <v>16.173396144748441</v>
      </c>
      <c r="EG305" s="104">
        <f t="shared" si="1467"/>
        <v>17.984460742965865</v>
      </c>
      <c r="EH305" s="104">
        <f t="shared" si="1467"/>
        <v>0</v>
      </c>
      <c r="EI305" s="104">
        <f t="shared" si="1467"/>
        <v>0</v>
      </c>
      <c r="EJ305" s="120">
        <f t="shared" si="1484"/>
        <v>118.95611736345801</v>
      </c>
      <c r="EK305" s="104">
        <f t="shared" si="1468"/>
        <v>126.88454611415615</v>
      </c>
      <c r="EL305" s="104">
        <f t="shared" si="1468"/>
        <v>139.58719119462836</v>
      </c>
      <c r="EM305" s="104">
        <f t="shared" si="1468"/>
        <v>0</v>
      </c>
      <c r="EN305" s="104">
        <f t="shared" si="1468"/>
        <v>137.66898239077355</v>
      </c>
      <c r="EO305" s="104">
        <f t="shared" si="1468"/>
        <v>153.08570321588283</v>
      </c>
      <c r="EP305" s="104">
        <f t="shared" si="1468"/>
        <v>0</v>
      </c>
      <c r="EQ305" s="104">
        <f t="shared" si="1468"/>
        <v>0</v>
      </c>
      <c r="ER305" s="104">
        <f t="shared" si="1468"/>
        <v>233.97050885415214</v>
      </c>
      <c r="ES305" s="104">
        <f t="shared" si="1468"/>
        <v>249.56019142867513</v>
      </c>
      <c r="ET305" s="104">
        <f t="shared" si="1468"/>
        <v>274.55256325196643</v>
      </c>
      <c r="EU305" s="104">
        <f t="shared" si="1468"/>
        <v>0</v>
      </c>
      <c r="EV305" s="104">
        <f t="shared" si="1468"/>
        <v>270.78465713522945</v>
      </c>
      <c r="EW305" s="104">
        <f t="shared" si="1468"/>
        <v>301.10658222066019</v>
      </c>
      <c r="EX305" s="104">
        <f t="shared" si="1468"/>
        <v>0</v>
      </c>
      <c r="EY305" s="104">
        <f t="shared" si="1468"/>
        <v>0</v>
      </c>
      <c r="EZ305" s="120">
        <f t="shared" si="1485"/>
        <v>7.1049978618234269</v>
      </c>
      <c r="FA305" s="104">
        <f t="shared" si="1469"/>
        <v>7.5785461800592584</v>
      </c>
      <c r="FB305" s="104">
        <f t="shared" si="1469"/>
        <v>8.3372483648363609</v>
      </c>
      <c r="FC305" s="104">
        <f t="shared" si="1469"/>
        <v>0</v>
      </c>
      <c r="FD305" s="104">
        <f t="shared" si="1469"/>
        <v>8.2226778009007724</v>
      </c>
      <c r="FE305" s="104">
        <f t="shared" si="1469"/>
        <v>9.1434860025004845</v>
      </c>
      <c r="FF305" s="104">
        <f t="shared" si="1469"/>
        <v>0</v>
      </c>
      <c r="FG305" s="104">
        <f t="shared" si="1469"/>
        <v>0</v>
      </c>
      <c r="FH305" s="104">
        <f t="shared" si="1469"/>
        <v>13.974564755331771</v>
      </c>
      <c r="FI305" s="104">
        <f t="shared" si="1469"/>
        <v>14.905703597229763</v>
      </c>
      <c r="FJ305" s="104">
        <f t="shared" si="1469"/>
        <v>16.398445225840856</v>
      </c>
      <c r="FK305" s="104">
        <f t="shared" si="1469"/>
        <v>0</v>
      </c>
      <c r="FL305" s="104">
        <f t="shared" si="1469"/>
        <v>16.173396144748441</v>
      </c>
      <c r="FM305" s="104">
        <f t="shared" si="1469"/>
        <v>17.984460742965865</v>
      </c>
      <c r="FN305" s="104">
        <f t="shared" si="1469"/>
        <v>0</v>
      </c>
      <c r="FO305" s="122">
        <f t="shared" si="1469"/>
        <v>0</v>
      </c>
    </row>
    <row r="306" spans="3:171" x14ac:dyDescent="0.2">
      <c r="C306" s="163" t="str">
        <f>C298</f>
        <v>Al</v>
      </c>
      <c r="D306" s="159" t="str">
        <f>D298</f>
        <v>Cathode</v>
      </c>
      <c r="E306" s="159" t="str">
        <f>E298</f>
        <v>Cell</v>
      </c>
      <c r="F306" s="164" t="str">
        <f>F298</f>
        <v>Pack</v>
      </c>
      <c r="H306" s="163" t="str">
        <f t="shared" si="1486"/>
        <v>Korea</v>
      </c>
      <c r="I306" s="104" t="str">
        <f t="shared" si="1486"/>
        <v>Busan, Korea</v>
      </c>
      <c r="J306" s="104" t="str">
        <f>J304</f>
        <v>Los Angeles, CA</v>
      </c>
      <c r="K306" s="104" t="str">
        <f>K304</f>
        <v>Sparks, NV, US</v>
      </c>
      <c r="L306" s="159" t="str">
        <f t="shared" si="1487"/>
        <v>NV, US</v>
      </c>
      <c r="M306" s="104">
        <f t="shared" ref="M306:N307" si="1489">M298</f>
        <v>35.1035355</v>
      </c>
      <c r="N306" s="104">
        <f t="shared" si="1489"/>
        <v>129.04236879999999</v>
      </c>
      <c r="O306" s="104">
        <f>O303</f>
        <v>33.736540099999999</v>
      </c>
      <c r="P306" s="104">
        <f t="shared" ref="P306:R307" si="1490">P303</f>
        <v>-118.264982</v>
      </c>
      <c r="Q306" s="104">
        <f t="shared" si="1490"/>
        <v>39.549178400000002</v>
      </c>
      <c r="R306" s="104">
        <f t="shared" si="1490"/>
        <v>-119.4659174</v>
      </c>
      <c r="S306" s="104" t="e">
        <f t="shared" ca="1" si="1371"/>
        <v>#NAME?</v>
      </c>
      <c r="T306" s="122" t="e">
        <f t="shared" ca="1" si="1381"/>
        <v>#NAME?</v>
      </c>
      <c r="X306" s="165"/>
      <c r="Y306" s="159" t="str">
        <f>[1]Transport!W240</f>
        <v>New Caledonia</v>
      </c>
      <c r="Z306" s="173">
        <f>'[1]LIB components'!J16/SUM('[1]LIB components'!$J$14:$J$18,'[1]LIB components'!$J$20:$J$21)</f>
        <v>0.12558945241074004</v>
      </c>
      <c r="AA306" s="105"/>
      <c r="AB306" s="159" t="str">
        <f>[1]Transport!X240</f>
        <v>China</v>
      </c>
      <c r="AC306" s="104">
        <f t="shared" si="1488"/>
        <v>5.7146816763048687</v>
      </c>
      <c r="AD306" s="104" t="str">
        <f>[1]Transport!AA240</f>
        <v>Port Autonome de Nouméa</v>
      </c>
      <c r="AE306" s="104" t="str">
        <f>[1]Transport!AB240</f>
        <v>Shanghai, China</v>
      </c>
      <c r="AF306" s="104">
        <f>[1]Transport!AC240</f>
        <v>-22.268327299999999</v>
      </c>
      <c r="AG306" s="104">
        <f>[1]Transport!AD240</f>
        <v>166.4258327</v>
      </c>
      <c r="AH306" s="104">
        <f>[1]Transport!AE240</f>
        <v>31.230416000000002</v>
      </c>
      <c r="AI306" s="104">
        <f>[1]Transport!AF240</f>
        <v>121.47370100000001</v>
      </c>
      <c r="AJ306" s="104" t="e">
        <f t="shared" ca="1" si="1372"/>
        <v>#NAME?</v>
      </c>
      <c r="AK306" s="104">
        <f t="shared" si="1360"/>
        <v>160.94</v>
      </c>
      <c r="AL306" s="104">
        <f t="shared" si="1472"/>
        <v>1562.8410848903104</v>
      </c>
      <c r="AM306" s="104">
        <f t="shared" si="1473"/>
        <v>127.14259999999999</v>
      </c>
      <c r="AN306" s="104">
        <f t="shared" si="1474"/>
        <v>10481.366833642593</v>
      </c>
      <c r="AO306" s="104">
        <f t="shared" si="1475"/>
        <v>160.94</v>
      </c>
      <c r="AP306" s="104">
        <f t="shared" si="1476"/>
        <v>2694.5535946384662</v>
      </c>
      <c r="AQ306" s="104">
        <f t="shared" si="1477"/>
        <v>160.94</v>
      </c>
      <c r="AR306" s="120" t="e">
        <f t="shared" ca="1" si="1478"/>
        <v>#NAME?</v>
      </c>
      <c r="AS306" s="104" t="e">
        <f t="shared" ca="1" si="1462"/>
        <v>#NAME?</v>
      </c>
      <c r="AT306" s="104" t="e">
        <f t="shared" ca="1" si="1462"/>
        <v>#NAME?</v>
      </c>
      <c r="AU306" s="104" t="e">
        <f t="shared" ca="1" si="1462"/>
        <v>#NAME?</v>
      </c>
      <c r="AV306" s="104" t="e">
        <f t="shared" ca="1" si="1462"/>
        <v>#NAME?</v>
      </c>
      <c r="AW306" s="104" t="e">
        <f t="shared" ca="1" si="1462"/>
        <v>#NAME?</v>
      </c>
      <c r="AX306" s="104" t="e">
        <f t="shared" ca="1" si="1462"/>
        <v>#NAME?</v>
      </c>
      <c r="AY306" s="104" t="e">
        <f t="shared" ca="1" si="1462"/>
        <v>#NAME?</v>
      </c>
      <c r="AZ306" s="104" t="e">
        <f t="shared" ca="1" si="1462"/>
        <v>#NAME?</v>
      </c>
      <c r="BA306" s="104" t="e">
        <f t="shared" ca="1" si="1462"/>
        <v>#NAME?</v>
      </c>
      <c r="BB306" s="104" t="e">
        <f t="shared" ca="1" si="1462"/>
        <v>#NAME?</v>
      </c>
      <c r="BC306" s="104" t="e">
        <f t="shared" ca="1" si="1462"/>
        <v>#NAME?</v>
      </c>
      <c r="BD306" s="104" t="e">
        <f t="shared" ca="1" si="1462"/>
        <v>#NAME?</v>
      </c>
      <c r="BE306" s="104" t="e">
        <f t="shared" ca="1" si="1462"/>
        <v>#NAME?</v>
      </c>
      <c r="BF306" s="104" t="e">
        <f t="shared" ca="1" si="1462"/>
        <v>#NAME?</v>
      </c>
      <c r="BG306" s="122" t="e">
        <f t="shared" ca="1" si="1462"/>
        <v>#NAME?</v>
      </c>
      <c r="BH306" s="104">
        <f t="shared" si="1479"/>
        <v>40.602801091147612</v>
      </c>
      <c r="BI306" s="104">
        <f t="shared" si="1463"/>
        <v>43.308978988214903</v>
      </c>
      <c r="BJ306" s="104">
        <f t="shared" si="1463"/>
        <v>47.64472046133308</v>
      </c>
      <c r="BK306" s="104">
        <f t="shared" si="1463"/>
        <v>0</v>
      </c>
      <c r="BL306" s="104">
        <f t="shared" si="1463"/>
        <v>46.98998615896646</v>
      </c>
      <c r="BM306" s="104">
        <f t="shared" si="1463"/>
        <v>52.252111916039574</v>
      </c>
      <c r="BN306" s="104">
        <f t="shared" si="1463"/>
        <v>0</v>
      </c>
      <c r="BO306" s="104">
        <f t="shared" si="1463"/>
        <v>0</v>
      </c>
      <c r="BP306" s="104">
        <f t="shared" si="1463"/>
        <v>79.8601891416303</v>
      </c>
      <c r="BQ306" s="104">
        <f t="shared" si="1463"/>
        <v>85.181351219520494</v>
      </c>
      <c r="BR306" s="104">
        <f t="shared" si="1463"/>
        <v>93.7118944520018</v>
      </c>
      <c r="BS306" s="104">
        <f t="shared" si="1463"/>
        <v>0</v>
      </c>
      <c r="BT306" s="104">
        <f t="shared" si="1463"/>
        <v>92.425810592013718</v>
      </c>
      <c r="BU306" s="104">
        <f t="shared" si="1463"/>
        <v>102.77546826605128</v>
      </c>
      <c r="BV306" s="104">
        <f t="shared" si="1463"/>
        <v>0</v>
      </c>
      <c r="BW306" s="104">
        <f t="shared" si="1463"/>
        <v>0</v>
      </c>
      <c r="BX306" s="120">
        <f t="shared" si="1480"/>
        <v>68.994548070805635</v>
      </c>
      <c r="BY306" s="104">
        <f t="shared" si="1464"/>
        <v>73.593036746210558</v>
      </c>
      <c r="BZ306" s="104">
        <f t="shared" si="1464"/>
        <v>80.960570892884448</v>
      </c>
      <c r="CA306" s="104">
        <f t="shared" si="1464"/>
        <v>0</v>
      </c>
      <c r="CB306" s="104">
        <f t="shared" si="1464"/>
        <v>79.848009786648646</v>
      </c>
      <c r="CC306" s="104">
        <f t="shared" si="1464"/>
        <v>88.789707865212023</v>
      </c>
      <c r="CD306" s="104">
        <f t="shared" si="1464"/>
        <v>0</v>
      </c>
      <c r="CE306" s="104">
        <f t="shared" si="1464"/>
        <v>0</v>
      </c>
      <c r="CF306" s="104">
        <f t="shared" si="1464"/>
        <v>135.70289513540823</v>
      </c>
      <c r="CG306" s="104">
        <f t="shared" si="1464"/>
        <v>144.74491102863158</v>
      </c>
      <c r="CH306" s="104">
        <f t="shared" si="1464"/>
        <v>159.24048668614054</v>
      </c>
      <c r="CI306" s="104">
        <f t="shared" si="1464"/>
        <v>0</v>
      </c>
      <c r="CJ306" s="104">
        <f t="shared" si="1464"/>
        <v>157.05510113843306</v>
      </c>
      <c r="CK306" s="104">
        <f t="shared" si="1464"/>
        <v>174.64181768798292</v>
      </c>
      <c r="CL306" s="104">
        <f t="shared" si="1464"/>
        <v>0</v>
      </c>
      <c r="CM306" s="104">
        <f t="shared" si="1464"/>
        <v>0</v>
      </c>
      <c r="CN306" s="120">
        <f t="shared" si="1481"/>
        <v>5.6129483108405074</v>
      </c>
      <c r="CO306" s="104">
        <f t="shared" si="1465"/>
        <v>5.9870514822468133</v>
      </c>
      <c r="CP306" s="104">
        <f t="shared" si="1465"/>
        <v>6.5864262082207246</v>
      </c>
      <c r="CQ306" s="104">
        <f t="shared" si="1465"/>
        <v>0</v>
      </c>
      <c r="CR306" s="104">
        <f t="shared" si="1465"/>
        <v>6.4959154627116087</v>
      </c>
      <c r="CS306" s="104">
        <f t="shared" si="1465"/>
        <v>7.2233539419753816</v>
      </c>
      <c r="CT306" s="104">
        <f t="shared" si="1465"/>
        <v>0</v>
      </c>
      <c r="CU306" s="104">
        <f t="shared" si="1465"/>
        <v>0</v>
      </c>
      <c r="CV306" s="104">
        <f t="shared" si="1465"/>
        <v>11.0399061567121</v>
      </c>
      <c r="CW306" s="104">
        <f t="shared" si="1465"/>
        <v>11.775505841811512</v>
      </c>
      <c r="CX306" s="104">
        <f t="shared" si="1465"/>
        <v>12.954771728414276</v>
      </c>
      <c r="CY306" s="104">
        <f t="shared" si="1465"/>
        <v>0</v>
      </c>
      <c r="CZ306" s="104">
        <f t="shared" si="1465"/>
        <v>12.776982954351269</v>
      </c>
      <c r="DA306" s="104">
        <f t="shared" si="1465"/>
        <v>14.207723986943032</v>
      </c>
      <c r="DB306" s="104">
        <f t="shared" si="1465"/>
        <v>0</v>
      </c>
      <c r="DC306" s="104">
        <f t="shared" si="1465"/>
        <v>0</v>
      </c>
      <c r="DD306" s="120">
        <f t="shared" si="1482"/>
        <v>462.71957836471734</v>
      </c>
      <c r="DE306" s="104">
        <f t="shared" si="1466"/>
        <v>493.5598519877089</v>
      </c>
      <c r="DF306" s="104">
        <f t="shared" si="1466"/>
        <v>542.97103575889628</v>
      </c>
      <c r="DG306" s="104">
        <f t="shared" si="1466"/>
        <v>0</v>
      </c>
      <c r="DH306" s="104">
        <f t="shared" si="1466"/>
        <v>535.50952147440375</v>
      </c>
      <c r="DI306" s="104">
        <f t="shared" si="1466"/>
        <v>595.47801000673462</v>
      </c>
      <c r="DJ306" s="104">
        <f t="shared" si="1466"/>
        <v>0</v>
      </c>
      <c r="DK306" s="104">
        <f t="shared" si="1466"/>
        <v>0</v>
      </c>
      <c r="DL306" s="104">
        <f t="shared" si="1466"/>
        <v>910.10649646529862</v>
      </c>
      <c r="DM306" s="104">
        <f t="shared" si="1466"/>
        <v>970.74777753268995</v>
      </c>
      <c r="DN306" s="104">
        <f t="shared" si="1466"/>
        <v>1067.9639611869832</v>
      </c>
      <c r="DO306" s="104">
        <f t="shared" si="1466"/>
        <v>0</v>
      </c>
      <c r="DP306" s="104">
        <f t="shared" si="1466"/>
        <v>1053.3074309614099</v>
      </c>
      <c r="DQ306" s="104">
        <f t="shared" si="1466"/>
        <v>1171.2546933780891</v>
      </c>
      <c r="DR306" s="104">
        <f t="shared" si="1466"/>
        <v>0</v>
      </c>
      <c r="DS306" s="104">
        <f t="shared" si="1466"/>
        <v>0</v>
      </c>
      <c r="DT306" s="120">
        <f t="shared" si="1483"/>
        <v>7.1049978618234269</v>
      </c>
      <c r="DU306" s="104">
        <f t="shared" si="1467"/>
        <v>7.5785461800592584</v>
      </c>
      <c r="DV306" s="104">
        <f t="shared" si="1467"/>
        <v>8.3372483648363609</v>
      </c>
      <c r="DW306" s="104">
        <f t="shared" si="1467"/>
        <v>0</v>
      </c>
      <c r="DX306" s="104">
        <f t="shared" si="1467"/>
        <v>8.2226778009007724</v>
      </c>
      <c r="DY306" s="104">
        <f t="shared" si="1467"/>
        <v>9.1434860025004845</v>
      </c>
      <c r="DZ306" s="104">
        <f t="shared" si="1467"/>
        <v>0</v>
      </c>
      <c r="EA306" s="104">
        <f t="shared" si="1467"/>
        <v>0</v>
      </c>
      <c r="EB306" s="104">
        <f t="shared" si="1467"/>
        <v>13.974564755331771</v>
      </c>
      <c r="EC306" s="104">
        <f t="shared" si="1467"/>
        <v>14.905703597229763</v>
      </c>
      <c r="ED306" s="104">
        <f t="shared" si="1467"/>
        <v>16.398445225840856</v>
      </c>
      <c r="EE306" s="104">
        <f t="shared" si="1467"/>
        <v>0</v>
      </c>
      <c r="EF306" s="104">
        <f t="shared" si="1467"/>
        <v>16.173396144748441</v>
      </c>
      <c r="EG306" s="104">
        <f t="shared" si="1467"/>
        <v>17.984460742965865</v>
      </c>
      <c r="EH306" s="104">
        <f t="shared" si="1467"/>
        <v>0</v>
      </c>
      <c r="EI306" s="104">
        <f t="shared" si="1467"/>
        <v>0</v>
      </c>
      <c r="EJ306" s="120">
        <f t="shared" si="1484"/>
        <v>118.95611736345801</v>
      </c>
      <c r="EK306" s="104">
        <f t="shared" si="1468"/>
        <v>126.88454611415615</v>
      </c>
      <c r="EL306" s="104">
        <f t="shared" si="1468"/>
        <v>139.58719119462836</v>
      </c>
      <c r="EM306" s="104">
        <f t="shared" si="1468"/>
        <v>0</v>
      </c>
      <c r="EN306" s="104">
        <f t="shared" si="1468"/>
        <v>137.66898239077355</v>
      </c>
      <c r="EO306" s="104">
        <f t="shared" si="1468"/>
        <v>153.08570321588283</v>
      </c>
      <c r="EP306" s="104">
        <f t="shared" si="1468"/>
        <v>0</v>
      </c>
      <c r="EQ306" s="104">
        <f t="shared" si="1468"/>
        <v>0</v>
      </c>
      <c r="ER306" s="104">
        <f t="shared" si="1468"/>
        <v>233.97050885415214</v>
      </c>
      <c r="ES306" s="104">
        <f t="shared" si="1468"/>
        <v>249.56019142867513</v>
      </c>
      <c r="ET306" s="104">
        <f t="shared" si="1468"/>
        <v>274.55256325196643</v>
      </c>
      <c r="EU306" s="104">
        <f t="shared" si="1468"/>
        <v>0</v>
      </c>
      <c r="EV306" s="104">
        <f t="shared" si="1468"/>
        <v>270.78465713522945</v>
      </c>
      <c r="EW306" s="104">
        <f t="shared" si="1468"/>
        <v>301.10658222066019</v>
      </c>
      <c r="EX306" s="104">
        <f t="shared" si="1468"/>
        <v>0</v>
      </c>
      <c r="EY306" s="104">
        <f t="shared" si="1468"/>
        <v>0</v>
      </c>
      <c r="EZ306" s="120">
        <f t="shared" si="1485"/>
        <v>7.1049978618234269</v>
      </c>
      <c r="FA306" s="104">
        <f t="shared" si="1469"/>
        <v>7.5785461800592584</v>
      </c>
      <c r="FB306" s="104">
        <f t="shared" si="1469"/>
        <v>8.3372483648363609</v>
      </c>
      <c r="FC306" s="104">
        <f t="shared" si="1469"/>
        <v>0</v>
      </c>
      <c r="FD306" s="104">
        <f t="shared" si="1469"/>
        <v>8.2226778009007724</v>
      </c>
      <c r="FE306" s="104">
        <f t="shared" si="1469"/>
        <v>9.1434860025004845</v>
      </c>
      <c r="FF306" s="104">
        <f t="shared" si="1469"/>
        <v>0</v>
      </c>
      <c r="FG306" s="104">
        <f t="shared" si="1469"/>
        <v>0</v>
      </c>
      <c r="FH306" s="104">
        <f t="shared" si="1469"/>
        <v>13.974564755331771</v>
      </c>
      <c r="FI306" s="104">
        <f t="shared" si="1469"/>
        <v>14.905703597229763</v>
      </c>
      <c r="FJ306" s="104">
        <f t="shared" si="1469"/>
        <v>16.398445225840856</v>
      </c>
      <c r="FK306" s="104">
        <f t="shared" si="1469"/>
        <v>0</v>
      </c>
      <c r="FL306" s="104">
        <f t="shared" si="1469"/>
        <v>16.173396144748441</v>
      </c>
      <c r="FM306" s="104">
        <f t="shared" si="1469"/>
        <v>17.984460742965865</v>
      </c>
      <c r="FN306" s="104">
        <f t="shared" si="1469"/>
        <v>0</v>
      </c>
      <c r="FO306" s="122">
        <f t="shared" si="1469"/>
        <v>0</v>
      </c>
    </row>
    <row r="307" spans="3:171" x14ac:dyDescent="0.2">
      <c r="C307" s="163" t="str">
        <f t="shared" ref="C307:C311" si="1491">C299</f>
        <v>US</v>
      </c>
      <c r="D307" s="203">
        <f>'[1]LCIA_ally-shoring'!I164</f>
        <v>0</v>
      </c>
      <c r="E307" s="203">
        <f>'[1]LCIA_ally-shoring'!I324</f>
        <v>0.69056662872510677</v>
      </c>
      <c r="F307" s="213">
        <f>'[1]LCIA_ally-shoring'!I371</f>
        <v>0.90643145670817082</v>
      </c>
      <c r="H307" s="163" t="str">
        <f t="shared" si="1486"/>
        <v>Poland</v>
      </c>
      <c r="I307" s="104" t="str">
        <f t="shared" si="1486"/>
        <v>Gdansk, Poland</v>
      </c>
      <c r="J307" s="104" t="str">
        <f>J306</f>
        <v>Los Angeles, CA</v>
      </c>
      <c r="K307" s="104" t="str">
        <f>K306</f>
        <v>Sparks, NV, US</v>
      </c>
      <c r="L307" s="159" t="str">
        <f t="shared" si="1487"/>
        <v>NV, US</v>
      </c>
      <c r="M307" s="104">
        <f t="shared" si="1489"/>
        <v>54.400246299999999</v>
      </c>
      <c r="N307" s="104">
        <f t="shared" si="1489"/>
        <v>18.677374199999999</v>
      </c>
      <c r="O307" s="104">
        <f>O304</f>
        <v>33.736540099999999</v>
      </c>
      <c r="P307" s="104">
        <f t="shared" si="1490"/>
        <v>-118.264982</v>
      </c>
      <c r="Q307" s="104">
        <f t="shared" si="1490"/>
        <v>39.549178400000002</v>
      </c>
      <c r="R307" s="104">
        <f t="shared" si="1490"/>
        <v>-119.4659174</v>
      </c>
      <c r="S307" s="104" t="e">
        <f t="shared" ca="1" si="1371"/>
        <v>#NAME?</v>
      </c>
      <c r="T307" s="122" t="e">
        <f t="shared" ca="1" si="1381"/>
        <v>#NAME?</v>
      </c>
      <c r="X307" s="165"/>
      <c r="Y307" s="159" t="str">
        <f>[1]Transport!W241</f>
        <v>Russia</v>
      </c>
      <c r="Z307" s="173">
        <f>'[1]LIB components'!J17/SUM('[1]LIB components'!$J$14:$J$18,'[1]LIB components'!$J$20:$J$21)</f>
        <v>0.12558945241074004</v>
      </c>
      <c r="AA307" s="105"/>
      <c r="AB307" s="159" t="str">
        <f>[1]Transport!X241</f>
        <v>China</v>
      </c>
      <c r="AC307" s="104">
        <f t="shared" si="1488"/>
        <v>5.7146816763048687</v>
      </c>
      <c r="AD307" s="104" t="str">
        <f>[1]Transport!AA241</f>
        <v>St Petersburg, Russia</v>
      </c>
      <c r="AE307" s="104" t="str">
        <f>[1]Transport!AB241</f>
        <v>Shanghai, China</v>
      </c>
      <c r="AF307" s="104">
        <f>[1]Transport!AC241</f>
        <v>44.725277800000001</v>
      </c>
      <c r="AG307" s="104">
        <f>[1]Transport!AD241</f>
        <v>37.7936111</v>
      </c>
      <c r="AH307" s="104">
        <f>[1]Transport!AE241</f>
        <v>31.230416000000002</v>
      </c>
      <c r="AI307" s="104">
        <f>[1]Transport!AF241</f>
        <v>121.47370100000001</v>
      </c>
      <c r="AJ307" s="104" t="e">
        <f t="shared" ca="1" si="1372"/>
        <v>#NAME?</v>
      </c>
      <c r="AK307" s="104">
        <f t="shared" si="1360"/>
        <v>160.94</v>
      </c>
      <c r="AL307" s="104">
        <f t="shared" si="1472"/>
        <v>1562.8410848903104</v>
      </c>
      <c r="AM307" s="104">
        <f t="shared" si="1473"/>
        <v>127.14259999999999</v>
      </c>
      <c r="AN307" s="104">
        <f t="shared" si="1474"/>
        <v>10481.366833642593</v>
      </c>
      <c r="AO307" s="104">
        <f t="shared" si="1475"/>
        <v>160.94</v>
      </c>
      <c r="AP307" s="104">
        <f t="shared" si="1476"/>
        <v>2694.5535946384662</v>
      </c>
      <c r="AQ307" s="104">
        <f t="shared" si="1477"/>
        <v>160.94</v>
      </c>
      <c r="AR307" s="120" t="e">
        <f t="shared" ca="1" si="1478"/>
        <v>#NAME?</v>
      </c>
      <c r="AS307" s="104" t="e">
        <f t="shared" ca="1" si="1462"/>
        <v>#NAME?</v>
      </c>
      <c r="AT307" s="104" t="e">
        <f t="shared" ca="1" si="1462"/>
        <v>#NAME?</v>
      </c>
      <c r="AU307" s="104" t="e">
        <f t="shared" ca="1" si="1462"/>
        <v>#NAME?</v>
      </c>
      <c r="AV307" s="104" t="e">
        <f t="shared" ca="1" si="1462"/>
        <v>#NAME?</v>
      </c>
      <c r="AW307" s="104" t="e">
        <f t="shared" ca="1" si="1462"/>
        <v>#NAME?</v>
      </c>
      <c r="AX307" s="104" t="e">
        <f t="shared" ca="1" si="1462"/>
        <v>#NAME?</v>
      </c>
      <c r="AY307" s="104" t="e">
        <f t="shared" ca="1" si="1462"/>
        <v>#NAME?</v>
      </c>
      <c r="AZ307" s="104" t="e">
        <f t="shared" ca="1" si="1462"/>
        <v>#NAME?</v>
      </c>
      <c r="BA307" s="104" t="e">
        <f t="shared" ca="1" si="1462"/>
        <v>#NAME?</v>
      </c>
      <c r="BB307" s="104" t="e">
        <f t="shared" ca="1" si="1462"/>
        <v>#NAME?</v>
      </c>
      <c r="BC307" s="104" t="e">
        <f t="shared" ca="1" si="1462"/>
        <v>#NAME?</v>
      </c>
      <c r="BD307" s="104" t="e">
        <f t="shared" ca="1" si="1462"/>
        <v>#NAME?</v>
      </c>
      <c r="BE307" s="104" t="e">
        <f t="shared" ca="1" si="1462"/>
        <v>#NAME?</v>
      </c>
      <c r="BF307" s="104" t="e">
        <f t="shared" ca="1" si="1462"/>
        <v>#NAME?</v>
      </c>
      <c r="BG307" s="122" t="e">
        <f t="shared" ca="1" si="1462"/>
        <v>#NAME?</v>
      </c>
      <c r="BH307" s="104">
        <f t="shared" si="1479"/>
        <v>40.602801091147612</v>
      </c>
      <c r="BI307" s="104">
        <f t="shared" si="1463"/>
        <v>43.308978988214903</v>
      </c>
      <c r="BJ307" s="104">
        <f t="shared" si="1463"/>
        <v>47.64472046133308</v>
      </c>
      <c r="BK307" s="104">
        <f t="shared" si="1463"/>
        <v>0</v>
      </c>
      <c r="BL307" s="104">
        <f t="shared" si="1463"/>
        <v>46.98998615896646</v>
      </c>
      <c r="BM307" s="104">
        <f t="shared" si="1463"/>
        <v>52.252111916039574</v>
      </c>
      <c r="BN307" s="104">
        <f t="shared" si="1463"/>
        <v>0</v>
      </c>
      <c r="BO307" s="104">
        <f t="shared" si="1463"/>
        <v>0</v>
      </c>
      <c r="BP307" s="104">
        <f t="shared" si="1463"/>
        <v>79.8601891416303</v>
      </c>
      <c r="BQ307" s="104">
        <f t="shared" si="1463"/>
        <v>85.181351219520494</v>
      </c>
      <c r="BR307" s="104">
        <f t="shared" si="1463"/>
        <v>93.7118944520018</v>
      </c>
      <c r="BS307" s="104">
        <f t="shared" si="1463"/>
        <v>0</v>
      </c>
      <c r="BT307" s="104">
        <f t="shared" si="1463"/>
        <v>92.425810592013718</v>
      </c>
      <c r="BU307" s="104">
        <f t="shared" si="1463"/>
        <v>102.77546826605128</v>
      </c>
      <c r="BV307" s="104">
        <f t="shared" si="1463"/>
        <v>0</v>
      </c>
      <c r="BW307" s="104">
        <f t="shared" si="1463"/>
        <v>0</v>
      </c>
      <c r="BX307" s="120">
        <f t="shared" si="1480"/>
        <v>68.994548070805635</v>
      </c>
      <c r="BY307" s="104">
        <f t="shared" si="1464"/>
        <v>73.593036746210558</v>
      </c>
      <c r="BZ307" s="104">
        <f t="shared" si="1464"/>
        <v>80.960570892884448</v>
      </c>
      <c r="CA307" s="104">
        <f t="shared" si="1464"/>
        <v>0</v>
      </c>
      <c r="CB307" s="104">
        <f t="shared" si="1464"/>
        <v>79.848009786648646</v>
      </c>
      <c r="CC307" s="104">
        <f t="shared" si="1464"/>
        <v>88.789707865212023</v>
      </c>
      <c r="CD307" s="104">
        <f t="shared" si="1464"/>
        <v>0</v>
      </c>
      <c r="CE307" s="104">
        <f t="shared" si="1464"/>
        <v>0</v>
      </c>
      <c r="CF307" s="104">
        <f t="shared" si="1464"/>
        <v>135.70289513540823</v>
      </c>
      <c r="CG307" s="104">
        <f t="shared" si="1464"/>
        <v>144.74491102863158</v>
      </c>
      <c r="CH307" s="104">
        <f t="shared" si="1464"/>
        <v>159.24048668614054</v>
      </c>
      <c r="CI307" s="104">
        <f t="shared" si="1464"/>
        <v>0</v>
      </c>
      <c r="CJ307" s="104">
        <f t="shared" si="1464"/>
        <v>157.05510113843306</v>
      </c>
      <c r="CK307" s="104">
        <f t="shared" si="1464"/>
        <v>174.64181768798292</v>
      </c>
      <c r="CL307" s="104">
        <f t="shared" si="1464"/>
        <v>0</v>
      </c>
      <c r="CM307" s="104">
        <f t="shared" si="1464"/>
        <v>0</v>
      </c>
      <c r="CN307" s="120">
        <f t="shared" si="1481"/>
        <v>5.6129483108405074</v>
      </c>
      <c r="CO307" s="104">
        <f t="shared" si="1465"/>
        <v>5.9870514822468133</v>
      </c>
      <c r="CP307" s="104">
        <f t="shared" si="1465"/>
        <v>6.5864262082207246</v>
      </c>
      <c r="CQ307" s="104">
        <f t="shared" si="1465"/>
        <v>0</v>
      </c>
      <c r="CR307" s="104">
        <f t="shared" si="1465"/>
        <v>6.4959154627116087</v>
      </c>
      <c r="CS307" s="104">
        <f t="shared" si="1465"/>
        <v>7.2233539419753816</v>
      </c>
      <c r="CT307" s="104">
        <f t="shared" si="1465"/>
        <v>0</v>
      </c>
      <c r="CU307" s="104">
        <f t="shared" si="1465"/>
        <v>0</v>
      </c>
      <c r="CV307" s="104">
        <f t="shared" si="1465"/>
        <v>11.0399061567121</v>
      </c>
      <c r="CW307" s="104">
        <f t="shared" si="1465"/>
        <v>11.775505841811512</v>
      </c>
      <c r="CX307" s="104">
        <f t="shared" si="1465"/>
        <v>12.954771728414276</v>
      </c>
      <c r="CY307" s="104">
        <f t="shared" si="1465"/>
        <v>0</v>
      </c>
      <c r="CZ307" s="104">
        <f t="shared" si="1465"/>
        <v>12.776982954351269</v>
      </c>
      <c r="DA307" s="104">
        <f t="shared" si="1465"/>
        <v>14.207723986943032</v>
      </c>
      <c r="DB307" s="104">
        <f t="shared" si="1465"/>
        <v>0</v>
      </c>
      <c r="DC307" s="104">
        <f t="shared" si="1465"/>
        <v>0</v>
      </c>
      <c r="DD307" s="120">
        <f t="shared" si="1482"/>
        <v>462.71957836471734</v>
      </c>
      <c r="DE307" s="104">
        <f t="shared" si="1466"/>
        <v>493.5598519877089</v>
      </c>
      <c r="DF307" s="104">
        <f t="shared" si="1466"/>
        <v>542.97103575889628</v>
      </c>
      <c r="DG307" s="104">
        <f t="shared" si="1466"/>
        <v>0</v>
      </c>
      <c r="DH307" s="104">
        <f t="shared" si="1466"/>
        <v>535.50952147440375</v>
      </c>
      <c r="DI307" s="104">
        <f t="shared" si="1466"/>
        <v>595.47801000673462</v>
      </c>
      <c r="DJ307" s="104">
        <f t="shared" si="1466"/>
        <v>0</v>
      </c>
      <c r="DK307" s="104">
        <f t="shared" si="1466"/>
        <v>0</v>
      </c>
      <c r="DL307" s="104">
        <f t="shared" si="1466"/>
        <v>910.10649646529862</v>
      </c>
      <c r="DM307" s="104">
        <f t="shared" si="1466"/>
        <v>970.74777753268995</v>
      </c>
      <c r="DN307" s="104">
        <f t="shared" si="1466"/>
        <v>1067.9639611869832</v>
      </c>
      <c r="DO307" s="104">
        <f t="shared" si="1466"/>
        <v>0</v>
      </c>
      <c r="DP307" s="104">
        <f t="shared" si="1466"/>
        <v>1053.3074309614099</v>
      </c>
      <c r="DQ307" s="104">
        <f t="shared" si="1466"/>
        <v>1171.2546933780891</v>
      </c>
      <c r="DR307" s="104">
        <f t="shared" si="1466"/>
        <v>0</v>
      </c>
      <c r="DS307" s="104">
        <f t="shared" si="1466"/>
        <v>0</v>
      </c>
      <c r="DT307" s="120">
        <f t="shared" si="1483"/>
        <v>7.1049978618234269</v>
      </c>
      <c r="DU307" s="104">
        <f t="shared" si="1467"/>
        <v>7.5785461800592584</v>
      </c>
      <c r="DV307" s="104">
        <f t="shared" si="1467"/>
        <v>8.3372483648363609</v>
      </c>
      <c r="DW307" s="104">
        <f t="shared" si="1467"/>
        <v>0</v>
      </c>
      <c r="DX307" s="104">
        <f t="shared" si="1467"/>
        <v>8.2226778009007724</v>
      </c>
      <c r="DY307" s="104">
        <f t="shared" si="1467"/>
        <v>9.1434860025004845</v>
      </c>
      <c r="DZ307" s="104">
        <f t="shared" si="1467"/>
        <v>0</v>
      </c>
      <c r="EA307" s="104">
        <f t="shared" si="1467"/>
        <v>0</v>
      </c>
      <c r="EB307" s="104">
        <f t="shared" si="1467"/>
        <v>13.974564755331771</v>
      </c>
      <c r="EC307" s="104">
        <f t="shared" si="1467"/>
        <v>14.905703597229763</v>
      </c>
      <c r="ED307" s="104">
        <f t="shared" si="1467"/>
        <v>16.398445225840856</v>
      </c>
      <c r="EE307" s="104">
        <f t="shared" si="1467"/>
        <v>0</v>
      </c>
      <c r="EF307" s="104">
        <f t="shared" si="1467"/>
        <v>16.173396144748441</v>
      </c>
      <c r="EG307" s="104">
        <f t="shared" si="1467"/>
        <v>17.984460742965865</v>
      </c>
      <c r="EH307" s="104">
        <f t="shared" si="1467"/>
        <v>0</v>
      </c>
      <c r="EI307" s="104">
        <f t="shared" si="1467"/>
        <v>0</v>
      </c>
      <c r="EJ307" s="120">
        <f t="shared" si="1484"/>
        <v>118.95611736345801</v>
      </c>
      <c r="EK307" s="104">
        <f t="shared" si="1468"/>
        <v>126.88454611415615</v>
      </c>
      <c r="EL307" s="104">
        <f t="shared" si="1468"/>
        <v>139.58719119462836</v>
      </c>
      <c r="EM307" s="104">
        <f t="shared" si="1468"/>
        <v>0</v>
      </c>
      <c r="EN307" s="104">
        <f t="shared" si="1468"/>
        <v>137.66898239077355</v>
      </c>
      <c r="EO307" s="104">
        <f t="shared" si="1468"/>
        <v>153.08570321588283</v>
      </c>
      <c r="EP307" s="104">
        <f t="shared" si="1468"/>
        <v>0</v>
      </c>
      <c r="EQ307" s="104">
        <f t="shared" si="1468"/>
        <v>0</v>
      </c>
      <c r="ER307" s="104">
        <f t="shared" si="1468"/>
        <v>233.97050885415214</v>
      </c>
      <c r="ES307" s="104">
        <f t="shared" si="1468"/>
        <v>249.56019142867513</v>
      </c>
      <c r="ET307" s="104">
        <f t="shared" si="1468"/>
        <v>274.55256325196643</v>
      </c>
      <c r="EU307" s="104">
        <f t="shared" si="1468"/>
        <v>0</v>
      </c>
      <c r="EV307" s="104">
        <f t="shared" si="1468"/>
        <v>270.78465713522945</v>
      </c>
      <c r="EW307" s="104">
        <f t="shared" si="1468"/>
        <v>301.10658222066019</v>
      </c>
      <c r="EX307" s="104">
        <f t="shared" si="1468"/>
        <v>0</v>
      </c>
      <c r="EY307" s="104">
        <f t="shared" si="1468"/>
        <v>0</v>
      </c>
      <c r="EZ307" s="120">
        <f t="shared" si="1485"/>
        <v>7.1049978618234269</v>
      </c>
      <c r="FA307" s="104">
        <f t="shared" si="1469"/>
        <v>7.5785461800592584</v>
      </c>
      <c r="FB307" s="104">
        <f t="shared" si="1469"/>
        <v>8.3372483648363609</v>
      </c>
      <c r="FC307" s="104">
        <f t="shared" si="1469"/>
        <v>0</v>
      </c>
      <c r="FD307" s="104">
        <f t="shared" si="1469"/>
        <v>8.2226778009007724</v>
      </c>
      <c r="FE307" s="104">
        <f t="shared" si="1469"/>
        <v>9.1434860025004845</v>
      </c>
      <c r="FF307" s="104">
        <f t="shared" si="1469"/>
        <v>0</v>
      </c>
      <c r="FG307" s="104">
        <f t="shared" si="1469"/>
        <v>0</v>
      </c>
      <c r="FH307" s="104">
        <f t="shared" si="1469"/>
        <v>13.974564755331771</v>
      </c>
      <c r="FI307" s="104">
        <f t="shared" si="1469"/>
        <v>14.905703597229763</v>
      </c>
      <c r="FJ307" s="104">
        <f t="shared" si="1469"/>
        <v>16.398445225840856</v>
      </c>
      <c r="FK307" s="104">
        <f t="shared" si="1469"/>
        <v>0</v>
      </c>
      <c r="FL307" s="104">
        <f t="shared" si="1469"/>
        <v>16.173396144748441</v>
      </c>
      <c r="FM307" s="104">
        <f t="shared" si="1469"/>
        <v>17.984460742965865</v>
      </c>
      <c r="FN307" s="104">
        <f t="shared" si="1469"/>
        <v>0</v>
      </c>
      <c r="FO307" s="122">
        <f t="shared" si="1469"/>
        <v>0</v>
      </c>
    </row>
    <row r="308" spans="3:171" x14ac:dyDescent="0.2">
      <c r="C308" s="163" t="str">
        <f t="shared" si="1491"/>
        <v>CN</v>
      </c>
      <c r="D308" s="203">
        <f>'[1]LCIA_ally-shoring'!I165</f>
        <v>0</v>
      </c>
      <c r="E308" s="203">
        <f>'[1]LCIA_ally-shoring'!I325</f>
        <v>0</v>
      </c>
      <c r="F308" s="213">
        <f>'[1]LCIA_ally-shoring'!I372</f>
        <v>0</v>
      </c>
      <c r="H308" s="163" t="str">
        <f t="shared" si="1486"/>
        <v>TN, US</v>
      </c>
      <c r="J308" s="104" t="str">
        <f>J300</f>
        <v>Nashville,Tennessee,US</v>
      </c>
      <c r="K308" s="104" t="str">
        <f>K306</f>
        <v>Sparks, NV, US</v>
      </c>
      <c r="L308" s="159" t="str">
        <f t="shared" si="1487"/>
        <v>NV, US</v>
      </c>
      <c r="O308" s="104">
        <f t="shared" ref="O308:P310" si="1492">O300</f>
        <v>36.162663799999997</v>
      </c>
      <c r="P308" s="104">
        <f t="shared" si="1492"/>
        <v>-86.781601600000002</v>
      </c>
      <c r="Q308" s="104">
        <f>Q305</f>
        <v>39.549178400000002</v>
      </c>
      <c r="R308" s="104">
        <f>R305</f>
        <v>-119.4659174</v>
      </c>
      <c r="S308" s="104" t="e">
        <f t="shared" ca="1" si="1371"/>
        <v>#NAME?</v>
      </c>
      <c r="T308" s="122">
        <f>IF(H308=L308,80.47,80.47*2)</f>
        <v>160.94</v>
      </c>
      <c r="X308" s="165"/>
      <c r="Y308" s="159" t="str">
        <f>[1]Transport!W242</f>
        <v>China</v>
      </c>
      <c r="Z308" s="173">
        <f>'[1]LIB components'!J18/SUM('[1]LIB components'!$J$14:$J$18,'[1]LIB components'!$J$20:$J$21)</f>
        <v>5.7742276970455191E-2</v>
      </c>
      <c r="AA308" s="105"/>
      <c r="AB308" s="159" t="str">
        <f>[1]Transport!X242</f>
        <v>China</v>
      </c>
      <c r="AC308" s="104">
        <f t="shared" si="1488"/>
        <v>5.7146816763048687</v>
      </c>
      <c r="AD308" s="104" t="str">
        <f>[1]Transport!AA242</f>
        <v>Shanghai, China</v>
      </c>
      <c r="AE308" s="104" t="str">
        <f>[1]Transport!AB242</f>
        <v>Shanghai, China</v>
      </c>
      <c r="AF308" s="104">
        <f>[1]Transport!AC242</f>
        <v>31.230416000000002</v>
      </c>
      <c r="AG308" s="104">
        <f>[1]Transport!AD242</f>
        <v>121.47370100000001</v>
      </c>
      <c r="AH308" s="104">
        <f>[1]Transport!AE242</f>
        <v>31.230416000000002</v>
      </c>
      <c r="AI308" s="104">
        <f>[1]Transport!AF242</f>
        <v>121.47370100000001</v>
      </c>
      <c r="AJ308" s="104" t="e">
        <f t="shared" ca="1" si="1372"/>
        <v>#NAME?</v>
      </c>
      <c r="AK308" s="104">
        <f t="shared" si="1360"/>
        <v>80.47</v>
      </c>
      <c r="AL308" s="104">
        <f t="shared" si="1472"/>
        <v>1562.8410848903104</v>
      </c>
      <c r="AM308" s="104">
        <f t="shared" si="1473"/>
        <v>127.14259999999999</v>
      </c>
      <c r="AN308" s="104">
        <f t="shared" si="1474"/>
        <v>10481.366833642593</v>
      </c>
      <c r="AO308" s="104">
        <f t="shared" si="1475"/>
        <v>160.94</v>
      </c>
      <c r="AP308" s="104">
        <f t="shared" si="1476"/>
        <v>2694.5535946384662</v>
      </c>
      <c r="AQ308" s="104">
        <f t="shared" si="1477"/>
        <v>160.94</v>
      </c>
      <c r="AR308" s="120" t="e">
        <f t="shared" ca="1" si="1478"/>
        <v>#NAME?</v>
      </c>
      <c r="AS308" s="104" t="e">
        <f t="shared" ca="1" si="1462"/>
        <v>#NAME?</v>
      </c>
      <c r="AT308" s="104" t="e">
        <f t="shared" ca="1" si="1462"/>
        <v>#NAME?</v>
      </c>
      <c r="AU308" s="104" t="e">
        <f t="shared" ca="1" si="1462"/>
        <v>#NAME?</v>
      </c>
      <c r="AV308" s="104" t="e">
        <f t="shared" ca="1" si="1462"/>
        <v>#NAME?</v>
      </c>
      <c r="AW308" s="104" t="e">
        <f t="shared" ca="1" si="1462"/>
        <v>#NAME?</v>
      </c>
      <c r="AX308" s="104" t="e">
        <f t="shared" ca="1" si="1462"/>
        <v>#NAME?</v>
      </c>
      <c r="AY308" s="104" t="e">
        <f t="shared" ca="1" si="1462"/>
        <v>#NAME?</v>
      </c>
      <c r="AZ308" s="104" t="e">
        <f t="shared" ca="1" si="1462"/>
        <v>#NAME?</v>
      </c>
      <c r="BA308" s="104" t="e">
        <f t="shared" ca="1" si="1462"/>
        <v>#NAME?</v>
      </c>
      <c r="BB308" s="104" t="e">
        <f t="shared" ca="1" si="1462"/>
        <v>#NAME?</v>
      </c>
      <c r="BC308" s="104" t="e">
        <f t="shared" ca="1" si="1462"/>
        <v>#NAME?</v>
      </c>
      <c r="BD308" s="104" t="e">
        <f t="shared" ca="1" si="1462"/>
        <v>#NAME?</v>
      </c>
      <c r="BE308" s="104" t="e">
        <f t="shared" ca="1" si="1462"/>
        <v>#NAME?</v>
      </c>
      <c r="BF308" s="104" t="e">
        <f t="shared" ca="1" si="1462"/>
        <v>#NAME?</v>
      </c>
      <c r="BG308" s="122" t="e">
        <f t="shared" ca="1" si="1462"/>
        <v>#NAME?</v>
      </c>
      <c r="BH308" s="104">
        <f t="shared" si="1479"/>
        <v>20.301400545573806</v>
      </c>
      <c r="BI308" s="104">
        <f t="shared" si="1463"/>
        <v>21.654489494107452</v>
      </c>
      <c r="BJ308" s="104">
        <f t="shared" si="1463"/>
        <v>23.82236023066654</v>
      </c>
      <c r="BK308" s="104">
        <f t="shared" si="1463"/>
        <v>0</v>
      </c>
      <c r="BL308" s="104">
        <f t="shared" si="1463"/>
        <v>23.49499307948323</v>
      </c>
      <c r="BM308" s="104">
        <f t="shared" si="1463"/>
        <v>26.126055958019787</v>
      </c>
      <c r="BN308" s="104">
        <f t="shared" si="1463"/>
        <v>0</v>
      </c>
      <c r="BO308" s="104">
        <f t="shared" si="1463"/>
        <v>0</v>
      </c>
      <c r="BP308" s="104">
        <f t="shared" si="1463"/>
        <v>39.93009457081515</v>
      </c>
      <c r="BQ308" s="104">
        <f t="shared" si="1463"/>
        <v>42.590675609760247</v>
      </c>
      <c r="BR308" s="104">
        <f t="shared" si="1463"/>
        <v>46.8559472260009</v>
      </c>
      <c r="BS308" s="104">
        <f t="shared" si="1463"/>
        <v>0</v>
      </c>
      <c r="BT308" s="104">
        <f t="shared" si="1463"/>
        <v>46.212905296006859</v>
      </c>
      <c r="BU308" s="104">
        <f t="shared" si="1463"/>
        <v>51.387734133025639</v>
      </c>
      <c r="BV308" s="104">
        <f t="shared" si="1463"/>
        <v>0</v>
      </c>
      <c r="BW308" s="104">
        <f t="shared" si="1463"/>
        <v>0</v>
      </c>
      <c r="BX308" s="120">
        <f t="shared" si="1480"/>
        <v>68.994548070805635</v>
      </c>
      <c r="BY308" s="104">
        <f t="shared" si="1464"/>
        <v>73.593036746210558</v>
      </c>
      <c r="BZ308" s="104">
        <f t="shared" si="1464"/>
        <v>80.960570892884448</v>
      </c>
      <c r="CA308" s="104">
        <f t="shared" si="1464"/>
        <v>0</v>
      </c>
      <c r="CB308" s="104">
        <f t="shared" si="1464"/>
        <v>79.848009786648646</v>
      </c>
      <c r="CC308" s="104">
        <f t="shared" si="1464"/>
        <v>88.789707865212023</v>
      </c>
      <c r="CD308" s="104">
        <f t="shared" si="1464"/>
        <v>0</v>
      </c>
      <c r="CE308" s="104">
        <f t="shared" si="1464"/>
        <v>0</v>
      </c>
      <c r="CF308" s="104">
        <f t="shared" si="1464"/>
        <v>135.70289513540823</v>
      </c>
      <c r="CG308" s="104">
        <f t="shared" si="1464"/>
        <v>144.74491102863158</v>
      </c>
      <c r="CH308" s="104">
        <f t="shared" si="1464"/>
        <v>159.24048668614054</v>
      </c>
      <c r="CI308" s="104">
        <f t="shared" si="1464"/>
        <v>0</v>
      </c>
      <c r="CJ308" s="104">
        <f t="shared" si="1464"/>
        <v>157.05510113843306</v>
      </c>
      <c r="CK308" s="104">
        <f t="shared" si="1464"/>
        <v>174.64181768798292</v>
      </c>
      <c r="CL308" s="104">
        <f t="shared" si="1464"/>
        <v>0</v>
      </c>
      <c r="CM308" s="104">
        <f t="shared" si="1464"/>
        <v>0</v>
      </c>
      <c r="CN308" s="120">
        <f t="shared" si="1481"/>
        <v>5.6129483108405074</v>
      </c>
      <c r="CO308" s="104">
        <f t="shared" si="1465"/>
        <v>5.9870514822468133</v>
      </c>
      <c r="CP308" s="104">
        <f t="shared" si="1465"/>
        <v>6.5864262082207246</v>
      </c>
      <c r="CQ308" s="104">
        <f t="shared" si="1465"/>
        <v>0</v>
      </c>
      <c r="CR308" s="104">
        <f t="shared" si="1465"/>
        <v>6.4959154627116087</v>
      </c>
      <c r="CS308" s="104">
        <f t="shared" si="1465"/>
        <v>7.2233539419753816</v>
      </c>
      <c r="CT308" s="104">
        <f t="shared" si="1465"/>
        <v>0</v>
      </c>
      <c r="CU308" s="104">
        <f t="shared" si="1465"/>
        <v>0</v>
      </c>
      <c r="CV308" s="104">
        <f t="shared" si="1465"/>
        <v>11.0399061567121</v>
      </c>
      <c r="CW308" s="104">
        <f t="shared" si="1465"/>
        <v>11.775505841811512</v>
      </c>
      <c r="CX308" s="104">
        <f t="shared" si="1465"/>
        <v>12.954771728414276</v>
      </c>
      <c r="CY308" s="104">
        <f t="shared" si="1465"/>
        <v>0</v>
      </c>
      <c r="CZ308" s="104">
        <f t="shared" si="1465"/>
        <v>12.776982954351269</v>
      </c>
      <c r="DA308" s="104">
        <f t="shared" si="1465"/>
        <v>14.207723986943032</v>
      </c>
      <c r="DB308" s="104">
        <f t="shared" si="1465"/>
        <v>0</v>
      </c>
      <c r="DC308" s="104">
        <f t="shared" si="1465"/>
        <v>0</v>
      </c>
      <c r="DD308" s="120">
        <f t="shared" si="1482"/>
        <v>462.71957836471734</v>
      </c>
      <c r="DE308" s="104">
        <f t="shared" si="1466"/>
        <v>493.5598519877089</v>
      </c>
      <c r="DF308" s="104">
        <f t="shared" si="1466"/>
        <v>542.97103575889628</v>
      </c>
      <c r="DG308" s="104">
        <f t="shared" si="1466"/>
        <v>0</v>
      </c>
      <c r="DH308" s="104">
        <f t="shared" si="1466"/>
        <v>535.50952147440375</v>
      </c>
      <c r="DI308" s="104">
        <f t="shared" si="1466"/>
        <v>595.47801000673462</v>
      </c>
      <c r="DJ308" s="104">
        <f t="shared" si="1466"/>
        <v>0</v>
      </c>
      <c r="DK308" s="104">
        <f t="shared" si="1466"/>
        <v>0</v>
      </c>
      <c r="DL308" s="104">
        <f t="shared" si="1466"/>
        <v>910.10649646529862</v>
      </c>
      <c r="DM308" s="104">
        <f t="shared" si="1466"/>
        <v>970.74777753268995</v>
      </c>
      <c r="DN308" s="104">
        <f t="shared" si="1466"/>
        <v>1067.9639611869832</v>
      </c>
      <c r="DO308" s="104">
        <f t="shared" si="1466"/>
        <v>0</v>
      </c>
      <c r="DP308" s="104">
        <f t="shared" si="1466"/>
        <v>1053.3074309614099</v>
      </c>
      <c r="DQ308" s="104">
        <f t="shared" si="1466"/>
        <v>1171.2546933780891</v>
      </c>
      <c r="DR308" s="104">
        <f t="shared" si="1466"/>
        <v>0</v>
      </c>
      <c r="DS308" s="104">
        <f t="shared" si="1466"/>
        <v>0</v>
      </c>
      <c r="DT308" s="120">
        <f t="shared" si="1483"/>
        <v>7.1049978618234269</v>
      </c>
      <c r="DU308" s="104">
        <f t="shared" si="1467"/>
        <v>7.5785461800592584</v>
      </c>
      <c r="DV308" s="104">
        <f t="shared" si="1467"/>
        <v>8.3372483648363609</v>
      </c>
      <c r="DW308" s="104">
        <f t="shared" si="1467"/>
        <v>0</v>
      </c>
      <c r="DX308" s="104">
        <f t="shared" si="1467"/>
        <v>8.2226778009007724</v>
      </c>
      <c r="DY308" s="104">
        <f t="shared" si="1467"/>
        <v>9.1434860025004845</v>
      </c>
      <c r="DZ308" s="104">
        <f t="shared" si="1467"/>
        <v>0</v>
      </c>
      <c r="EA308" s="104">
        <f t="shared" si="1467"/>
        <v>0</v>
      </c>
      <c r="EB308" s="104">
        <f t="shared" si="1467"/>
        <v>13.974564755331771</v>
      </c>
      <c r="EC308" s="104">
        <f t="shared" si="1467"/>
        <v>14.905703597229763</v>
      </c>
      <c r="ED308" s="104">
        <f t="shared" si="1467"/>
        <v>16.398445225840856</v>
      </c>
      <c r="EE308" s="104">
        <f t="shared" si="1467"/>
        <v>0</v>
      </c>
      <c r="EF308" s="104">
        <f t="shared" si="1467"/>
        <v>16.173396144748441</v>
      </c>
      <c r="EG308" s="104">
        <f t="shared" si="1467"/>
        <v>17.984460742965865</v>
      </c>
      <c r="EH308" s="104">
        <f t="shared" si="1467"/>
        <v>0</v>
      </c>
      <c r="EI308" s="104">
        <f t="shared" si="1467"/>
        <v>0</v>
      </c>
      <c r="EJ308" s="120">
        <f t="shared" si="1484"/>
        <v>118.95611736345801</v>
      </c>
      <c r="EK308" s="104">
        <f t="shared" si="1468"/>
        <v>126.88454611415615</v>
      </c>
      <c r="EL308" s="104">
        <f t="shared" si="1468"/>
        <v>139.58719119462836</v>
      </c>
      <c r="EM308" s="104">
        <f t="shared" si="1468"/>
        <v>0</v>
      </c>
      <c r="EN308" s="104">
        <f t="shared" si="1468"/>
        <v>137.66898239077355</v>
      </c>
      <c r="EO308" s="104">
        <f t="shared" si="1468"/>
        <v>153.08570321588283</v>
      </c>
      <c r="EP308" s="104">
        <f t="shared" si="1468"/>
        <v>0</v>
      </c>
      <c r="EQ308" s="104">
        <f t="shared" si="1468"/>
        <v>0</v>
      </c>
      <c r="ER308" s="104">
        <f t="shared" si="1468"/>
        <v>233.97050885415214</v>
      </c>
      <c r="ES308" s="104">
        <f t="shared" si="1468"/>
        <v>249.56019142867513</v>
      </c>
      <c r="ET308" s="104">
        <f t="shared" si="1468"/>
        <v>274.55256325196643</v>
      </c>
      <c r="EU308" s="104">
        <f t="shared" si="1468"/>
        <v>0</v>
      </c>
      <c r="EV308" s="104">
        <f t="shared" si="1468"/>
        <v>270.78465713522945</v>
      </c>
      <c r="EW308" s="104">
        <f t="shared" si="1468"/>
        <v>301.10658222066019</v>
      </c>
      <c r="EX308" s="104">
        <f t="shared" si="1468"/>
        <v>0</v>
      </c>
      <c r="EY308" s="104">
        <f t="shared" si="1468"/>
        <v>0</v>
      </c>
      <c r="EZ308" s="120">
        <f t="shared" si="1485"/>
        <v>7.1049978618234269</v>
      </c>
      <c r="FA308" s="104">
        <f t="shared" si="1469"/>
        <v>7.5785461800592584</v>
      </c>
      <c r="FB308" s="104">
        <f t="shared" si="1469"/>
        <v>8.3372483648363609</v>
      </c>
      <c r="FC308" s="104">
        <f t="shared" si="1469"/>
        <v>0</v>
      </c>
      <c r="FD308" s="104">
        <f t="shared" si="1469"/>
        <v>8.2226778009007724</v>
      </c>
      <c r="FE308" s="104">
        <f t="shared" si="1469"/>
        <v>9.1434860025004845</v>
      </c>
      <c r="FF308" s="104">
        <f t="shared" si="1469"/>
        <v>0</v>
      </c>
      <c r="FG308" s="104">
        <f t="shared" si="1469"/>
        <v>0</v>
      </c>
      <c r="FH308" s="104">
        <f t="shared" si="1469"/>
        <v>13.974564755331771</v>
      </c>
      <c r="FI308" s="104">
        <f t="shared" si="1469"/>
        <v>14.905703597229763</v>
      </c>
      <c r="FJ308" s="104">
        <f t="shared" si="1469"/>
        <v>16.398445225840856</v>
      </c>
      <c r="FK308" s="104">
        <f t="shared" si="1469"/>
        <v>0</v>
      </c>
      <c r="FL308" s="104">
        <f t="shared" si="1469"/>
        <v>16.173396144748441</v>
      </c>
      <c r="FM308" s="104">
        <f t="shared" si="1469"/>
        <v>17.984460742965865</v>
      </c>
      <c r="FN308" s="104">
        <f t="shared" si="1469"/>
        <v>0</v>
      </c>
      <c r="FO308" s="122">
        <f t="shared" si="1469"/>
        <v>0</v>
      </c>
    </row>
    <row r="309" spans="3:171" x14ac:dyDescent="0.2">
      <c r="C309" s="163" t="str">
        <f t="shared" si="1491"/>
        <v>JP</v>
      </c>
      <c r="D309" s="203">
        <f>'[1]LCIA_ally-shoring'!I166</f>
        <v>0.56896551724137934</v>
      </c>
      <c r="E309" s="203">
        <f>'[1]LCIA_ally-shoring'!I326</f>
        <v>0.21586482798306408</v>
      </c>
      <c r="F309" s="213">
        <f>'[1]LCIA_ally-shoring'!I373</f>
        <v>0</v>
      </c>
      <c r="H309" s="163" t="str">
        <f t="shared" si="1486"/>
        <v>NV, US</v>
      </c>
      <c r="J309" s="104" t="str">
        <f>J301</f>
        <v>Sparks, NV, US</v>
      </c>
      <c r="K309" s="104" t="str">
        <f>K308</f>
        <v>Sparks, NV, US</v>
      </c>
      <c r="L309" s="159" t="str">
        <f t="shared" si="1487"/>
        <v>NV, US</v>
      </c>
      <c r="O309" s="104">
        <f t="shared" si="1492"/>
        <v>39.549178400000002</v>
      </c>
      <c r="P309" s="104">
        <f t="shared" si="1492"/>
        <v>-119.4659174</v>
      </c>
      <c r="Q309" s="104">
        <f>Q308</f>
        <v>39.549178400000002</v>
      </c>
      <c r="R309" s="104">
        <f>R308</f>
        <v>-119.4659174</v>
      </c>
      <c r="S309" s="104" t="e">
        <f t="shared" ca="1" si="1371"/>
        <v>#NAME?</v>
      </c>
      <c r="T309" s="122">
        <f t="shared" ref="T309:T315" si="1493">IF(H309=L309,80.47,80.47*2)</f>
        <v>80.47</v>
      </c>
      <c r="X309" s="165"/>
      <c r="Y309" s="159" t="str">
        <f>[1]Transport!W243</f>
        <v>Canada</v>
      </c>
      <c r="Z309" s="173">
        <f>'[1]LIB components'!J20/SUM('[1]LIB components'!$J$14:$J$18,'[1]LIB components'!$J$20:$J$21)</f>
        <v>8.7094601097103236E-2</v>
      </c>
      <c r="AA309" s="105"/>
      <c r="AB309" s="159" t="str">
        <f>[1]Transport!X243</f>
        <v>China</v>
      </c>
      <c r="AC309" s="104">
        <f>AC316</f>
        <v>2.2629195097563701</v>
      </c>
      <c r="AD309" s="104" t="str">
        <f>[1]Transport!AA243</f>
        <v>The Port of Vancouver, Canada</v>
      </c>
      <c r="AE309" s="104" t="str">
        <f>[1]Transport!AB243</f>
        <v>Shanghai, China</v>
      </c>
      <c r="AF309" s="104">
        <f>[1]Transport!AC243</f>
        <v>49.288918500000001</v>
      </c>
      <c r="AG309" s="104">
        <f>[1]Transport!AD243</f>
        <v>-123.11147</v>
      </c>
      <c r="AH309" s="104">
        <f>[1]Transport!AE243</f>
        <v>31.230416000000002</v>
      </c>
      <c r="AI309" s="104">
        <f>[1]Transport!AF243</f>
        <v>121.47370100000001</v>
      </c>
      <c r="AJ309" s="104" t="e">
        <f t="shared" ca="1" si="1372"/>
        <v>#NAME?</v>
      </c>
      <c r="AK309" s="104">
        <f t="shared" si="1360"/>
        <v>160.94</v>
      </c>
      <c r="AL309" s="104">
        <f t="shared" si="1472"/>
        <v>1562.8410848903104</v>
      </c>
      <c r="AM309" s="104">
        <f t="shared" si="1473"/>
        <v>127.14259999999999</v>
      </c>
      <c r="AN309" s="104">
        <f t="shared" si="1474"/>
        <v>10481.366833642593</v>
      </c>
      <c r="AO309" s="104">
        <f t="shared" si="1475"/>
        <v>160.94</v>
      </c>
      <c r="AP309" s="104">
        <f t="shared" si="1476"/>
        <v>2694.5535946384662</v>
      </c>
      <c r="AQ309" s="104">
        <f t="shared" si="1477"/>
        <v>160.94</v>
      </c>
      <c r="AR309" s="120" t="e">
        <f t="shared" ca="1" si="1478"/>
        <v>#NAME?</v>
      </c>
      <c r="AS309" s="104" t="e">
        <f t="shared" ca="1" si="1462"/>
        <v>#NAME?</v>
      </c>
      <c r="AT309" s="104" t="e">
        <f t="shared" ca="1" si="1462"/>
        <v>#NAME?</v>
      </c>
      <c r="AU309" s="104" t="e">
        <f t="shared" ca="1" si="1462"/>
        <v>#NAME?</v>
      </c>
      <c r="AV309" s="104" t="e">
        <f t="shared" ca="1" si="1462"/>
        <v>#NAME?</v>
      </c>
      <c r="AW309" s="104" t="e">
        <f t="shared" ca="1" si="1462"/>
        <v>#NAME?</v>
      </c>
      <c r="AX309" s="104" t="e">
        <f t="shared" ca="1" si="1462"/>
        <v>#NAME?</v>
      </c>
      <c r="AY309" s="104" t="e">
        <f t="shared" ca="1" si="1462"/>
        <v>#NAME?</v>
      </c>
      <c r="AZ309" s="104" t="e">
        <f t="shared" ca="1" si="1462"/>
        <v>#NAME?</v>
      </c>
      <c r="BA309" s="104" t="e">
        <f t="shared" ca="1" si="1462"/>
        <v>#NAME?</v>
      </c>
      <c r="BB309" s="104" t="e">
        <f t="shared" ca="1" si="1462"/>
        <v>#NAME?</v>
      </c>
      <c r="BC309" s="104" t="e">
        <f t="shared" ca="1" si="1462"/>
        <v>#NAME?</v>
      </c>
      <c r="BD309" s="104" t="e">
        <f t="shared" ca="1" si="1462"/>
        <v>#NAME?</v>
      </c>
      <c r="BE309" s="104" t="e">
        <f t="shared" ca="1" si="1462"/>
        <v>#NAME?</v>
      </c>
      <c r="BF309" s="104" t="e">
        <f t="shared" ca="1" si="1462"/>
        <v>#NAME?</v>
      </c>
      <c r="BG309" s="122" t="e">
        <f t="shared" ca="1" si="1462"/>
        <v>#NAME?</v>
      </c>
      <c r="BH309" s="104">
        <f t="shared" si="1479"/>
        <v>16.078038278297527</v>
      </c>
      <c r="BI309" s="104">
        <f t="shared" si="1463"/>
        <v>17.149640006445708</v>
      </c>
      <c r="BJ309" s="104">
        <f t="shared" si="1463"/>
        <v>18.866521982472598</v>
      </c>
      <c r="BK309" s="104">
        <f t="shared" si="1463"/>
        <v>0</v>
      </c>
      <c r="BL309" s="104">
        <f t="shared" si="1463"/>
        <v>18.607258018098964</v>
      </c>
      <c r="BM309" s="104">
        <f t="shared" si="1463"/>
        <v>20.690972862242628</v>
      </c>
      <c r="BN309" s="104">
        <f t="shared" si="1463"/>
        <v>0</v>
      </c>
      <c r="BO309" s="104">
        <f t="shared" si="1463"/>
        <v>0</v>
      </c>
      <c r="BP309" s="104">
        <f t="shared" si="1463"/>
        <v>31.62331522519402</v>
      </c>
      <c r="BQ309" s="104">
        <f t="shared" si="1463"/>
        <v>33.730407476816936</v>
      </c>
      <c r="BR309" s="104">
        <f t="shared" si="1463"/>
        <v>37.108361631226479</v>
      </c>
      <c r="BS309" s="104">
        <f t="shared" si="1463"/>
        <v>0</v>
      </c>
      <c r="BT309" s="104">
        <f t="shared" si="1463"/>
        <v>36.599093674969708</v>
      </c>
      <c r="BU309" s="104">
        <f t="shared" si="1463"/>
        <v>40.697387087705003</v>
      </c>
      <c r="BV309" s="104">
        <f t="shared" si="1463"/>
        <v>0</v>
      </c>
      <c r="BW309" s="104">
        <f t="shared" si="1463"/>
        <v>0</v>
      </c>
      <c r="BX309" s="120">
        <f t="shared" si="1480"/>
        <v>68.994548070805635</v>
      </c>
      <c r="BY309" s="104">
        <f t="shared" si="1464"/>
        <v>73.593036746210558</v>
      </c>
      <c r="BZ309" s="104">
        <f t="shared" si="1464"/>
        <v>80.960570892884448</v>
      </c>
      <c r="CA309" s="104">
        <f t="shared" si="1464"/>
        <v>0</v>
      </c>
      <c r="CB309" s="104">
        <f t="shared" si="1464"/>
        <v>79.848009786648646</v>
      </c>
      <c r="CC309" s="104">
        <f t="shared" si="1464"/>
        <v>88.789707865212023</v>
      </c>
      <c r="CD309" s="104">
        <f t="shared" si="1464"/>
        <v>0</v>
      </c>
      <c r="CE309" s="104">
        <f t="shared" si="1464"/>
        <v>0</v>
      </c>
      <c r="CF309" s="104">
        <f t="shared" si="1464"/>
        <v>135.70289513540823</v>
      </c>
      <c r="CG309" s="104">
        <f t="shared" si="1464"/>
        <v>144.74491102863158</v>
      </c>
      <c r="CH309" s="104">
        <f t="shared" si="1464"/>
        <v>159.24048668614054</v>
      </c>
      <c r="CI309" s="104">
        <f t="shared" si="1464"/>
        <v>0</v>
      </c>
      <c r="CJ309" s="104">
        <f t="shared" si="1464"/>
        <v>157.05510113843306</v>
      </c>
      <c r="CK309" s="104">
        <f t="shared" si="1464"/>
        <v>174.64181768798292</v>
      </c>
      <c r="CL309" s="104">
        <f t="shared" si="1464"/>
        <v>0</v>
      </c>
      <c r="CM309" s="104">
        <f t="shared" si="1464"/>
        <v>0</v>
      </c>
      <c r="CN309" s="120">
        <f t="shared" si="1481"/>
        <v>5.6129483108405074</v>
      </c>
      <c r="CO309" s="104">
        <f t="shared" si="1465"/>
        <v>5.9870514822468133</v>
      </c>
      <c r="CP309" s="104">
        <f t="shared" si="1465"/>
        <v>6.5864262082207246</v>
      </c>
      <c r="CQ309" s="104">
        <f t="shared" si="1465"/>
        <v>0</v>
      </c>
      <c r="CR309" s="104">
        <f t="shared" si="1465"/>
        <v>6.4959154627116087</v>
      </c>
      <c r="CS309" s="104">
        <f t="shared" si="1465"/>
        <v>7.2233539419753816</v>
      </c>
      <c r="CT309" s="104">
        <f t="shared" si="1465"/>
        <v>0</v>
      </c>
      <c r="CU309" s="104">
        <f t="shared" si="1465"/>
        <v>0</v>
      </c>
      <c r="CV309" s="104">
        <f t="shared" si="1465"/>
        <v>11.0399061567121</v>
      </c>
      <c r="CW309" s="104">
        <f t="shared" si="1465"/>
        <v>11.775505841811512</v>
      </c>
      <c r="CX309" s="104">
        <f t="shared" si="1465"/>
        <v>12.954771728414276</v>
      </c>
      <c r="CY309" s="104">
        <f t="shared" si="1465"/>
        <v>0</v>
      </c>
      <c r="CZ309" s="104">
        <f t="shared" si="1465"/>
        <v>12.776982954351269</v>
      </c>
      <c r="DA309" s="104">
        <f t="shared" si="1465"/>
        <v>14.207723986943032</v>
      </c>
      <c r="DB309" s="104">
        <f t="shared" si="1465"/>
        <v>0</v>
      </c>
      <c r="DC309" s="104">
        <f t="shared" si="1465"/>
        <v>0</v>
      </c>
      <c r="DD309" s="120">
        <f t="shared" si="1482"/>
        <v>462.71957836471734</v>
      </c>
      <c r="DE309" s="104">
        <f t="shared" si="1466"/>
        <v>493.5598519877089</v>
      </c>
      <c r="DF309" s="104">
        <f t="shared" si="1466"/>
        <v>542.97103575889628</v>
      </c>
      <c r="DG309" s="104">
        <f t="shared" si="1466"/>
        <v>0</v>
      </c>
      <c r="DH309" s="104">
        <f t="shared" si="1466"/>
        <v>535.50952147440375</v>
      </c>
      <c r="DI309" s="104">
        <f t="shared" si="1466"/>
        <v>595.47801000673462</v>
      </c>
      <c r="DJ309" s="104">
        <f t="shared" si="1466"/>
        <v>0</v>
      </c>
      <c r="DK309" s="104">
        <f t="shared" si="1466"/>
        <v>0</v>
      </c>
      <c r="DL309" s="104">
        <f t="shared" si="1466"/>
        <v>910.10649646529862</v>
      </c>
      <c r="DM309" s="104">
        <f t="shared" si="1466"/>
        <v>970.74777753268995</v>
      </c>
      <c r="DN309" s="104">
        <f t="shared" si="1466"/>
        <v>1067.9639611869832</v>
      </c>
      <c r="DO309" s="104">
        <f t="shared" si="1466"/>
        <v>0</v>
      </c>
      <c r="DP309" s="104">
        <f t="shared" si="1466"/>
        <v>1053.3074309614099</v>
      </c>
      <c r="DQ309" s="104">
        <f t="shared" si="1466"/>
        <v>1171.2546933780891</v>
      </c>
      <c r="DR309" s="104">
        <f t="shared" si="1466"/>
        <v>0</v>
      </c>
      <c r="DS309" s="104">
        <f t="shared" si="1466"/>
        <v>0</v>
      </c>
      <c r="DT309" s="120">
        <f t="shared" si="1483"/>
        <v>7.1049978618234269</v>
      </c>
      <c r="DU309" s="104">
        <f t="shared" si="1467"/>
        <v>7.5785461800592584</v>
      </c>
      <c r="DV309" s="104">
        <f t="shared" si="1467"/>
        <v>8.3372483648363609</v>
      </c>
      <c r="DW309" s="104">
        <f t="shared" si="1467"/>
        <v>0</v>
      </c>
      <c r="DX309" s="104">
        <f t="shared" si="1467"/>
        <v>8.2226778009007724</v>
      </c>
      <c r="DY309" s="104">
        <f t="shared" si="1467"/>
        <v>9.1434860025004845</v>
      </c>
      <c r="DZ309" s="104">
        <f t="shared" si="1467"/>
        <v>0</v>
      </c>
      <c r="EA309" s="104">
        <f t="shared" si="1467"/>
        <v>0</v>
      </c>
      <c r="EB309" s="104">
        <f t="shared" si="1467"/>
        <v>13.974564755331771</v>
      </c>
      <c r="EC309" s="104">
        <f t="shared" si="1467"/>
        <v>14.905703597229763</v>
      </c>
      <c r="ED309" s="104">
        <f t="shared" si="1467"/>
        <v>16.398445225840856</v>
      </c>
      <c r="EE309" s="104">
        <f t="shared" si="1467"/>
        <v>0</v>
      </c>
      <c r="EF309" s="104">
        <f t="shared" si="1467"/>
        <v>16.173396144748441</v>
      </c>
      <c r="EG309" s="104">
        <f t="shared" si="1467"/>
        <v>17.984460742965865</v>
      </c>
      <c r="EH309" s="104">
        <f t="shared" si="1467"/>
        <v>0</v>
      </c>
      <c r="EI309" s="104">
        <f t="shared" si="1467"/>
        <v>0</v>
      </c>
      <c r="EJ309" s="120">
        <f t="shared" si="1484"/>
        <v>118.95611736345801</v>
      </c>
      <c r="EK309" s="104">
        <f t="shared" si="1468"/>
        <v>126.88454611415615</v>
      </c>
      <c r="EL309" s="104">
        <f t="shared" si="1468"/>
        <v>139.58719119462836</v>
      </c>
      <c r="EM309" s="104">
        <f t="shared" si="1468"/>
        <v>0</v>
      </c>
      <c r="EN309" s="104">
        <f t="shared" si="1468"/>
        <v>137.66898239077355</v>
      </c>
      <c r="EO309" s="104">
        <f t="shared" si="1468"/>
        <v>153.08570321588283</v>
      </c>
      <c r="EP309" s="104">
        <f t="shared" si="1468"/>
        <v>0</v>
      </c>
      <c r="EQ309" s="104">
        <f t="shared" si="1468"/>
        <v>0</v>
      </c>
      <c r="ER309" s="104">
        <f t="shared" si="1468"/>
        <v>233.97050885415214</v>
      </c>
      <c r="ES309" s="104">
        <f t="shared" si="1468"/>
        <v>249.56019142867513</v>
      </c>
      <c r="ET309" s="104">
        <f t="shared" si="1468"/>
        <v>274.55256325196643</v>
      </c>
      <c r="EU309" s="104">
        <f t="shared" si="1468"/>
        <v>0</v>
      </c>
      <c r="EV309" s="104">
        <f t="shared" si="1468"/>
        <v>270.78465713522945</v>
      </c>
      <c r="EW309" s="104">
        <f t="shared" si="1468"/>
        <v>301.10658222066019</v>
      </c>
      <c r="EX309" s="104">
        <f t="shared" si="1468"/>
        <v>0</v>
      </c>
      <c r="EY309" s="104">
        <f t="shared" si="1468"/>
        <v>0</v>
      </c>
      <c r="EZ309" s="120">
        <f t="shared" si="1485"/>
        <v>7.1049978618234269</v>
      </c>
      <c r="FA309" s="104">
        <f t="shared" si="1469"/>
        <v>7.5785461800592584</v>
      </c>
      <c r="FB309" s="104">
        <f t="shared" si="1469"/>
        <v>8.3372483648363609</v>
      </c>
      <c r="FC309" s="104">
        <f t="shared" si="1469"/>
        <v>0</v>
      </c>
      <c r="FD309" s="104">
        <f t="shared" si="1469"/>
        <v>8.2226778009007724</v>
      </c>
      <c r="FE309" s="104">
        <f t="shared" si="1469"/>
        <v>9.1434860025004845</v>
      </c>
      <c r="FF309" s="104">
        <f t="shared" si="1469"/>
        <v>0</v>
      </c>
      <c r="FG309" s="104">
        <f t="shared" si="1469"/>
        <v>0</v>
      </c>
      <c r="FH309" s="104">
        <f t="shared" si="1469"/>
        <v>13.974564755331771</v>
      </c>
      <c r="FI309" s="104">
        <f t="shared" si="1469"/>
        <v>14.905703597229763</v>
      </c>
      <c r="FJ309" s="104">
        <f t="shared" si="1469"/>
        <v>16.398445225840856</v>
      </c>
      <c r="FK309" s="104">
        <f t="shared" si="1469"/>
        <v>0</v>
      </c>
      <c r="FL309" s="104">
        <f t="shared" si="1469"/>
        <v>16.173396144748441</v>
      </c>
      <c r="FM309" s="104">
        <f t="shared" si="1469"/>
        <v>17.984460742965865</v>
      </c>
      <c r="FN309" s="104">
        <f t="shared" si="1469"/>
        <v>0</v>
      </c>
      <c r="FO309" s="122">
        <f t="shared" si="1469"/>
        <v>0</v>
      </c>
    </row>
    <row r="310" spans="3:171" x14ac:dyDescent="0.2">
      <c r="C310" s="163" t="str">
        <f t="shared" si="1491"/>
        <v>KR</v>
      </c>
      <c r="D310" s="203">
        <f>'[1]LCIA_ally-shoring'!I167</f>
        <v>0.25862068965517243</v>
      </c>
      <c r="E310" s="203">
        <f>'[1]LCIA_ally-shoring'!I327</f>
        <v>2.6977917967250645E-2</v>
      </c>
      <c r="F310" s="213">
        <f>'[1]LCIA_ally-shoring'!I374</f>
        <v>1.4753449048443543E-2</v>
      </c>
      <c r="H310" s="163" t="str">
        <f t="shared" si="1486"/>
        <v>CA, US</v>
      </c>
      <c r="J310" s="104" t="str">
        <f>J302</f>
        <v>Los Angeles, CA</v>
      </c>
      <c r="K310" s="104" t="str">
        <f>K309</f>
        <v>Sparks, NV, US</v>
      </c>
      <c r="L310" s="159" t="str">
        <f t="shared" si="1487"/>
        <v>NV, US</v>
      </c>
      <c r="O310" s="104">
        <f t="shared" si="1492"/>
        <v>33.736540099999999</v>
      </c>
      <c r="P310" s="104">
        <f t="shared" si="1492"/>
        <v>-118.264982</v>
      </c>
      <c r="Q310" s="104">
        <f>Q309</f>
        <v>39.549178400000002</v>
      </c>
      <c r="R310" s="104">
        <f>R309</f>
        <v>-119.4659174</v>
      </c>
      <c r="S310" s="104" t="e">
        <f t="shared" ca="1" si="1371"/>
        <v>#NAME?</v>
      </c>
      <c r="T310" s="122">
        <f t="shared" si="1493"/>
        <v>160.94</v>
      </c>
      <c r="X310" s="165"/>
      <c r="Y310" s="159" t="str">
        <f>[1]Transport!W244</f>
        <v>Australia</v>
      </c>
      <c r="Z310" s="173">
        <f>'[1]LIB components'!J21/SUM('[1]LIB components'!$J$14:$J$18,'[1]LIB components'!$J$20:$J$21)</f>
        <v>7.650851698585312E-2</v>
      </c>
      <c r="AA310" s="105"/>
      <c r="AB310" s="159" t="str">
        <f>[1]Transport!X244</f>
        <v>China</v>
      </c>
      <c r="AC310" s="104">
        <f>AC308</f>
        <v>5.7146816763048687</v>
      </c>
      <c r="AD310" s="104" t="str">
        <f>[1]Transport!AA244</f>
        <v>The Port of Melbourne, Australia</v>
      </c>
      <c r="AE310" s="104" t="str">
        <f>[1]Transport!AB244</f>
        <v>Shanghai, China</v>
      </c>
      <c r="AF310" s="104">
        <f>[1]Transport!AC244</f>
        <v>-37.821584199999997</v>
      </c>
      <c r="AG310" s="104">
        <f>[1]Transport!AD244</f>
        <v>144.9443459</v>
      </c>
      <c r="AH310" s="104">
        <f>[1]Transport!AE244</f>
        <v>31.230416000000002</v>
      </c>
      <c r="AI310" s="104">
        <f>[1]Transport!AF244</f>
        <v>121.47370100000001</v>
      </c>
      <c r="AJ310" s="104" t="e">
        <f t="shared" ca="1" si="1372"/>
        <v>#NAME?</v>
      </c>
      <c r="AK310" s="104">
        <f t="shared" si="1360"/>
        <v>160.94</v>
      </c>
      <c r="AL310" s="104">
        <f t="shared" si="1472"/>
        <v>1562.8410848903104</v>
      </c>
      <c r="AM310" s="104">
        <f t="shared" si="1473"/>
        <v>127.14259999999999</v>
      </c>
      <c r="AN310" s="104">
        <f t="shared" si="1474"/>
        <v>10481.366833642593</v>
      </c>
      <c r="AO310" s="104">
        <f t="shared" si="1475"/>
        <v>160.94</v>
      </c>
      <c r="AP310" s="104">
        <f t="shared" si="1476"/>
        <v>2694.5535946384662</v>
      </c>
      <c r="AQ310" s="104">
        <f t="shared" si="1477"/>
        <v>160.94</v>
      </c>
      <c r="AR310" s="120" t="e">
        <f t="shared" ca="1" si="1478"/>
        <v>#NAME?</v>
      </c>
      <c r="AS310" s="104" t="e">
        <f t="shared" ca="1" si="1462"/>
        <v>#NAME?</v>
      </c>
      <c r="AT310" s="104" t="e">
        <f t="shared" ca="1" si="1462"/>
        <v>#NAME?</v>
      </c>
      <c r="AU310" s="104" t="e">
        <f t="shared" ca="1" si="1462"/>
        <v>#NAME?</v>
      </c>
      <c r="AV310" s="104" t="e">
        <f t="shared" ca="1" si="1462"/>
        <v>#NAME?</v>
      </c>
      <c r="AW310" s="104" t="e">
        <f t="shared" ca="1" si="1462"/>
        <v>#NAME?</v>
      </c>
      <c r="AX310" s="104" t="e">
        <f t="shared" ca="1" si="1462"/>
        <v>#NAME?</v>
      </c>
      <c r="AY310" s="104" t="e">
        <f t="shared" ca="1" si="1462"/>
        <v>#NAME?</v>
      </c>
      <c r="AZ310" s="104" t="e">
        <f t="shared" ca="1" si="1462"/>
        <v>#NAME?</v>
      </c>
      <c r="BA310" s="104" t="e">
        <f t="shared" ca="1" si="1462"/>
        <v>#NAME?</v>
      </c>
      <c r="BB310" s="104" t="e">
        <f t="shared" ca="1" si="1462"/>
        <v>#NAME?</v>
      </c>
      <c r="BC310" s="104" t="e">
        <f t="shared" ca="1" si="1462"/>
        <v>#NAME?</v>
      </c>
      <c r="BD310" s="104" t="e">
        <f t="shared" ca="1" si="1462"/>
        <v>#NAME?</v>
      </c>
      <c r="BE310" s="104" t="e">
        <f t="shared" ca="1" si="1462"/>
        <v>#NAME?</v>
      </c>
      <c r="BF310" s="104" t="e">
        <f t="shared" ca="1" si="1462"/>
        <v>#NAME?</v>
      </c>
      <c r="BG310" s="122" t="e">
        <f t="shared" ca="1" si="1462"/>
        <v>#NAME?</v>
      </c>
      <c r="BH310" s="104">
        <f t="shared" si="1479"/>
        <v>40.602801091147612</v>
      </c>
      <c r="BI310" s="104">
        <f t="shared" si="1463"/>
        <v>43.308978988214903</v>
      </c>
      <c r="BJ310" s="104">
        <f t="shared" si="1463"/>
        <v>47.64472046133308</v>
      </c>
      <c r="BK310" s="104">
        <f t="shared" si="1463"/>
        <v>0</v>
      </c>
      <c r="BL310" s="104">
        <f t="shared" si="1463"/>
        <v>46.98998615896646</v>
      </c>
      <c r="BM310" s="104">
        <f t="shared" si="1463"/>
        <v>52.252111916039574</v>
      </c>
      <c r="BN310" s="104">
        <f t="shared" si="1463"/>
        <v>0</v>
      </c>
      <c r="BO310" s="104">
        <f t="shared" si="1463"/>
        <v>0</v>
      </c>
      <c r="BP310" s="104">
        <f t="shared" si="1463"/>
        <v>79.8601891416303</v>
      </c>
      <c r="BQ310" s="104">
        <f t="shared" si="1463"/>
        <v>85.181351219520494</v>
      </c>
      <c r="BR310" s="104">
        <f t="shared" si="1463"/>
        <v>93.7118944520018</v>
      </c>
      <c r="BS310" s="104">
        <f t="shared" si="1463"/>
        <v>0</v>
      </c>
      <c r="BT310" s="104">
        <f t="shared" si="1463"/>
        <v>92.425810592013718</v>
      </c>
      <c r="BU310" s="104">
        <f t="shared" si="1463"/>
        <v>102.77546826605128</v>
      </c>
      <c r="BV310" s="104">
        <f t="shared" si="1463"/>
        <v>0</v>
      </c>
      <c r="BW310" s="104">
        <f t="shared" si="1463"/>
        <v>0</v>
      </c>
      <c r="BX310" s="120">
        <f t="shared" si="1480"/>
        <v>68.994548070805635</v>
      </c>
      <c r="BY310" s="104">
        <f t="shared" si="1464"/>
        <v>73.593036746210558</v>
      </c>
      <c r="BZ310" s="104">
        <f t="shared" si="1464"/>
        <v>80.960570892884448</v>
      </c>
      <c r="CA310" s="104">
        <f t="shared" si="1464"/>
        <v>0</v>
      </c>
      <c r="CB310" s="104">
        <f t="shared" si="1464"/>
        <v>79.848009786648646</v>
      </c>
      <c r="CC310" s="104">
        <f t="shared" si="1464"/>
        <v>88.789707865212023</v>
      </c>
      <c r="CD310" s="104">
        <f t="shared" si="1464"/>
        <v>0</v>
      </c>
      <c r="CE310" s="104">
        <f t="shared" si="1464"/>
        <v>0</v>
      </c>
      <c r="CF310" s="104">
        <f t="shared" si="1464"/>
        <v>135.70289513540823</v>
      </c>
      <c r="CG310" s="104">
        <f t="shared" si="1464"/>
        <v>144.74491102863158</v>
      </c>
      <c r="CH310" s="104">
        <f t="shared" si="1464"/>
        <v>159.24048668614054</v>
      </c>
      <c r="CI310" s="104">
        <f t="shared" si="1464"/>
        <v>0</v>
      </c>
      <c r="CJ310" s="104">
        <f t="shared" si="1464"/>
        <v>157.05510113843306</v>
      </c>
      <c r="CK310" s="104">
        <f t="shared" si="1464"/>
        <v>174.64181768798292</v>
      </c>
      <c r="CL310" s="104">
        <f t="shared" si="1464"/>
        <v>0</v>
      </c>
      <c r="CM310" s="104">
        <f t="shared" si="1464"/>
        <v>0</v>
      </c>
      <c r="CN310" s="120">
        <f t="shared" si="1481"/>
        <v>5.6129483108405074</v>
      </c>
      <c r="CO310" s="104">
        <f t="shared" si="1465"/>
        <v>5.9870514822468133</v>
      </c>
      <c r="CP310" s="104">
        <f t="shared" si="1465"/>
        <v>6.5864262082207246</v>
      </c>
      <c r="CQ310" s="104">
        <f t="shared" si="1465"/>
        <v>0</v>
      </c>
      <c r="CR310" s="104">
        <f t="shared" si="1465"/>
        <v>6.4959154627116087</v>
      </c>
      <c r="CS310" s="104">
        <f t="shared" si="1465"/>
        <v>7.2233539419753816</v>
      </c>
      <c r="CT310" s="104">
        <f t="shared" si="1465"/>
        <v>0</v>
      </c>
      <c r="CU310" s="104">
        <f t="shared" si="1465"/>
        <v>0</v>
      </c>
      <c r="CV310" s="104">
        <f t="shared" si="1465"/>
        <v>11.0399061567121</v>
      </c>
      <c r="CW310" s="104">
        <f t="shared" si="1465"/>
        <v>11.775505841811512</v>
      </c>
      <c r="CX310" s="104">
        <f t="shared" si="1465"/>
        <v>12.954771728414276</v>
      </c>
      <c r="CY310" s="104">
        <f t="shared" si="1465"/>
        <v>0</v>
      </c>
      <c r="CZ310" s="104">
        <f t="shared" si="1465"/>
        <v>12.776982954351269</v>
      </c>
      <c r="DA310" s="104">
        <f t="shared" si="1465"/>
        <v>14.207723986943032</v>
      </c>
      <c r="DB310" s="104">
        <f t="shared" si="1465"/>
        <v>0</v>
      </c>
      <c r="DC310" s="104">
        <f t="shared" si="1465"/>
        <v>0</v>
      </c>
      <c r="DD310" s="120">
        <f t="shared" si="1482"/>
        <v>462.71957836471734</v>
      </c>
      <c r="DE310" s="104">
        <f t="shared" si="1466"/>
        <v>493.5598519877089</v>
      </c>
      <c r="DF310" s="104">
        <f t="shared" si="1466"/>
        <v>542.97103575889628</v>
      </c>
      <c r="DG310" s="104">
        <f t="shared" si="1466"/>
        <v>0</v>
      </c>
      <c r="DH310" s="104">
        <f t="shared" si="1466"/>
        <v>535.50952147440375</v>
      </c>
      <c r="DI310" s="104">
        <f t="shared" si="1466"/>
        <v>595.47801000673462</v>
      </c>
      <c r="DJ310" s="104">
        <f t="shared" si="1466"/>
        <v>0</v>
      </c>
      <c r="DK310" s="104">
        <f t="shared" si="1466"/>
        <v>0</v>
      </c>
      <c r="DL310" s="104">
        <f t="shared" si="1466"/>
        <v>910.10649646529862</v>
      </c>
      <c r="DM310" s="104">
        <f t="shared" si="1466"/>
        <v>970.74777753268995</v>
      </c>
      <c r="DN310" s="104">
        <f t="shared" si="1466"/>
        <v>1067.9639611869832</v>
      </c>
      <c r="DO310" s="104">
        <f t="shared" si="1466"/>
        <v>0</v>
      </c>
      <c r="DP310" s="104">
        <f t="shared" si="1466"/>
        <v>1053.3074309614099</v>
      </c>
      <c r="DQ310" s="104">
        <f t="shared" si="1466"/>
        <v>1171.2546933780891</v>
      </c>
      <c r="DR310" s="104">
        <f t="shared" si="1466"/>
        <v>0</v>
      </c>
      <c r="DS310" s="104">
        <f t="shared" si="1466"/>
        <v>0</v>
      </c>
      <c r="DT310" s="120">
        <f t="shared" si="1483"/>
        <v>7.1049978618234269</v>
      </c>
      <c r="DU310" s="104">
        <f t="shared" si="1467"/>
        <v>7.5785461800592584</v>
      </c>
      <c r="DV310" s="104">
        <f t="shared" si="1467"/>
        <v>8.3372483648363609</v>
      </c>
      <c r="DW310" s="104">
        <f t="shared" si="1467"/>
        <v>0</v>
      </c>
      <c r="DX310" s="104">
        <f t="shared" si="1467"/>
        <v>8.2226778009007724</v>
      </c>
      <c r="DY310" s="104">
        <f t="shared" si="1467"/>
        <v>9.1434860025004845</v>
      </c>
      <c r="DZ310" s="104">
        <f t="shared" si="1467"/>
        <v>0</v>
      </c>
      <c r="EA310" s="104">
        <f t="shared" si="1467"/>
        <v>0</v>
      </c>
      <c r="EB310" s="104">
        <f t="shared" si="1467"/>
        <v>13.974564755331771</v>
      </c>
      <c r="EC310" s="104">
        <f t="shared" si="1467"/>
        <v>14.905703597229763</v>
      </c>
      <c r="ED310" s="104">
        <f t="shared" si="1467"/>
        <v>16.398445225840856</v>
      </c>
      <c r="EE310" s="104">
        <f t="shared" si="1467"/>
        <v>0</v>
      </c>
      <c r="EF310" s="104">
        <f t="shared" si="1467"/>
        <v>16.173396144748441</v>
      </c>
      <c r="EG310" s="104">
        <f t="shared" si="1467"/>
        <v>17.984460742965865</v>
      </c>
      <c r="EH310" s="104">
        <f t="shared" si="1467"/>
        <v>0</v>
      </c>
      <c r="EI310" s="104">
        <f t="shared" si="1467"/>
        <v>0</v>
      </c>
      <c r="EJ310" s="120">
        <f t="shared" si="1484"/>
        <v>118.95611736345801</v>
      </c>
      <c r="EK310" s="104">
        <f t="shared" si="1468"/>
        <v>126.88454611415615</v>
      </c>
      <c r="EL310" s="104">
        <f t="shared" si="1468"/>
        <v>139.58719119462836</v>
      </c>
      <c r="EM310" s="104">
        <f t="shared" si="1468"/>
        <v>0</v>
      </c>
      <c r="EN310" s="104">
        <f t="shared" si="1468"/>
        <v>137.66898239077355</v>
      </c>
      <c r="EO310" s="104">
        <f t="shared" si="1468"/>
        <v>153.08570321588283</v>
      </c>
      <c r="EP310" s="104">
        <f t="shared" si="1468"/>
        <v>0</v>
      </c>
      <c r="EQ310" s="104">
        <f t="shared" si="1468"/>
        <v>0</v>
      </c>
      <c r="ER310" s="104">
        <f t="shared" si="1468"/>
        <v>233.97050885415214</v>
      </c>
      <c r="ES310" s="104">
        <f t="shared" si="1468"/>
        <v>249.56019142867513</v>
      </c>
      <c r="ET310" s="104">
        <f t="shared" si="1468"/>
        <v>274.55256325196643</v>
      </c>
      <c r="EU310" s="104">
        <f t="shared" si="1468"/>
        <v>0</v>
      </c>
      <c r="EV310" s="104">
        <f t="shared" si="1468"/>
        <v>270.78465713522945</v>
      </c>
      <c r="EW310" s="104">
        <f t="shared" si="1468"/>
        <v>301.10658222066019</v>
      </c>
      <c r="EX310" s="104">
        <f t="shared" si="1468"/>
        <v>0</v>
      </c>
      <c r="EY310" s="104">
        <f t="shared" si="1468"/>
        <v>0</v>
      </c>
      <c r="EZ310" s="120">
        <f t="shared" si="1485"/>
        <v>7.1049978618234269</v>
      </c>
      <c r="FA310" s="104">
        <f t="shared" si="1469"/>
        <v>7.5785461800592584</v>
      </c>
      <c r="FB310" s="104">
        <f t="shared" si="1469"/>
        <v>8.3372483648363609</v>
      </c>
      <c r="FC310" s="104">
        <f t="shared" si="1469"/>
        <v>0</v>
      </c>
      <c r="FD310" s="104">
        <f t="shared" si="1469"/>
        <v>8.2226778009007724</v>
      </c>
      <c r="FE310" s="104">
        <f t="shared" si="1469"/>
        <v>9.1434860025004845</v>
      </c>
      <c r="FF310" s="104">
        <f t="shared" si="1469"/>
        <v>0</v>
      </c>
      <c r="FG310" s="104">
        <f t="shared" si="1469"/>
        <v>0</v>
      </c>
      <c r="FH310" s="104">
        <f t="shared" si="1469"/>
        <v>13.974564755331771</v>
      </c>
      <c r="FI310" s="104">
        <f t="shared" si="1469"/>
        <v>14.905703597229763</v>
      </c>
      <c r="FJ310" s="104">
        <f t="shared" si="1469"/>
        <v>16.398445225840856</v>
      </c>
      <c r="FK310" s="104">
        <f t="shared" si="1469"/>
        <v>0</v>
      </c>
      <c r="FL310" s="104">
        <f t="shared" si="1469"/>
        <v>16.173396144748441</v>
      </c>
      <c r="FM310" s="104">
        <f t="shared" si="1469"/>
        <v>17.984460742965865</v>
      </c>
      <c r="FN310" s="104">
        <f t="shared" si="1469"/>
        <v>0</v>
      </c>
      <c r="FO310" s="122">
        <f t="shared" si="1469"/>
        <v>0</v>
      </c>
    </row>
    <row r="311" spans="3:171" x14ac:dyDescent="0.2">
      <c r="C311" s="167" t="str">
        <f t="shared" si="1491"/>
        <v>RER</v>
      </c>
      <c r="D311" s="215">
        <f>'[1]LCIA_ally-shoring'!I168</f>
        <v>0.17241379310344829</v>
      </c>
      <c r="E311" s="215">
        <f>'[1]LCIA_ally-shoring'!I328</f>
        <v>6.6590625324578406E-2</v>
      </c>
      <c r="F311" s="216">
        <f>'[1]LCIA_ally-shoring'!I375</f>
        <v>7.8815094243385508E-2</v>
      </c>
      <c r="H311" s="163" t="str">
        <f t="shared" si="1486"/>
        <v>Belgium</v>
      </c>
      <c r="J311" s="104" t="str">
        <f>I303</f>
        <v>Antwerp, Belgium</v>
      </c>
      <c r="K311" s="104" t="str">
        <f>[1]Transport!I107</f>
        <v>Tokyo, Japan</v>
      </c>
      <c r="L311" s="159" t="str">
        <f>[1]LCIA_BAU!G332</f>
        <v>Japan</v>
      </c>
      <c r="O311" s="104">
        <f>M303</f>
        <v>51.241126600000001</v>
      </c>
      <c r="P311" s="104">
        <f>N303</f>
        <v>4.4073495999999999</v>
      </c>
      <c r="Q311" s="104">
        <f>[1]Transport!O107</f>
        <v>35.616811599999998</v>
      </c>
      <c r="R311" s="104">
        <f>[1]Transport!P107</f>
        <v>139.79578069999999</v>
      </c>
      <c r="S311" s="104" t="e">
        <f t="shared" ca="1" si="1371"/>
        <v>#NAME?</v>
      </c>
      <c r="T311" s="122">
        <f t="shared" si="1493"/>
        <v>160.94</v>
      </c>
      <c r="X311" s="165"/>
      <c r="Y311" s="159" t="str">
        <f>[1]Transport!W245</f>
        <v>Indonesia</v>
      </c>
      <c r="Z311" s="203">
        <f>Z304</f>
        <v>0.32653257626792409</v>
      </c>
      <c r="AA311" s="229">
        <f>SUM(Z311:Z317)</f>
        <v>0.99999999999999978</v>
      </c>
      <c r="AB311" s="159" t="str">
        <f>[1]Transport!X245</f>
        <v>Japan</v>
      </c>
      <c r="AC311" s="104">
        <f>AC310</f>
        <v>5.7146816763048687</v>
      </c>
      <c r="AD311" s="104" t="str">
        <f>[1]Transport!AA245</f>
        <v>Port of Tanjung Priok</v>
      </c>
      <c r="AE311" s="104" t="str">
        <f>[1]Transport!AB245</f>
        <v>Tokyo, Japan</v>
      </c>
      <c r="AF311" s="104">
        <f>[1]Transport!AC245</f>
        <v>-6.0919439999999998</v>
      </c>
      <c r="AG311" s="104">
        <f>[1]Transport!AD245</f>
        <v>106.8641571</v>
      </c>
      <c r="AH311" s="104">
        <f>[1]Transport!AE245</f>
        <v>35.616811599999998</v>
      </c>
      <c r="AI311" s="104">
        <f>[1]Transport!AF245</f>
        <v>139.79578069999999</v>
      </c>
      <c r="AJ311" s="104" t="e">
        <f t="shared" ca="1" si="1372"/>
        <v>#NAME?</v>
      </c>
      <c r="AK311" s="104">
        <f t="shared" si="1360"/>
        <v>160.94</v>
      </c>
      <c r="AL311" s="104">
        <f t="shared" ref="AL311:AL317" si="1494">SUMPRODUCT($G$4:$G$8,D$100:D$104)</f>
        <v>1791.9483528117548</v>
      </c>
      <c r="AM311" s="104">
        <f t="shared" ref="AM311:AM317" si="1495">SUMPRODUCT($G$11:$G$15,D$100:D$104)</f>
        <v>134.38489999999999</v>
      </c>
      <c r="AN311" s="104">
        <f t="shared" ref="AN311:AN317" si="1496">SUMPRODUCT($G$4:$G$8,E$100:E$104)</f>
        <v>8852.6976130126332</v>
      </c>
      <c r="AO311" s="104">
        <f t="shared" ref="AO311:AO317" si="1497">SUMPRODUCT($G$11:$G$15,E$100:E$104)</f>
        <v>160.94</v>
      </c>
      <c r="AP311" s="104">
        <f t="shared" ref="AP311:AP317" si="1498">SUMPRODUCT($G$4:$G$8,F$100:F$104)</f>
        <v>1808.2883495837675</v>
      </c>
      <c r="AQ311" s="104">
        <f t="shared" ref="AQ311:AQ317" si="1499">SUMPRODUCT($G$11:$G$15,F$100:F$104)</f>
        <v>115.15534482758621</v>
      </c>
      <c r="AR311" s="120" t="e">
        <f t="shared" ca="1" si="1478"/>
        <v>#NAME?</v>
      </c>
      <c r="AS311" s="104" t="e">
        <f t="shared" ca="1" si="1462"/>
        <v>#NAME?</v>
      </c>
      <c r="AT311" s="104" t="e">
        <f t="shared" ca="1" si="1462"/>
        <v>#NAME?</v>
      </c>
      <c r="AU311" s="104" t="e">
        <f t="shared" ca="1" si="1462"/>
        <v>#NAME?</v>
      </c>
      <c r="AV311" s="104" t="e">
        <f t="shared" ca="1" si="1462"/>
        <v>#NAME?</v>
      </c>
      <c r="AW311" s="104" t="e">
        <f t="shared" ca="1" si="1462"/>
        <v>#NAME?</v>
      </c>
      <c r="AX311" s="104" t="e">
        <f t="shared" ca="1" si="1462"/>
        <v>#NAME?</v>
      </c>
      <c r="AY311" s="104" t="e">
        <f t="shared" ca="1" si="1462"/>
        <v>#NAME?</v>
      </c>
      <c r="AZ311" s="104" t="e">
        <f t="shared" ca="1" si="1462"/>
        <v>#NAME?</v>
      </c>
      <c r="BA311" s="104" t="e">
        <f t="shared" ca="1" si="1462"/>
        <v>#NAME?</v>
      </c>
      <c r="BB311" s="104" t="e">
        <f t="shared" ca="1" si="1462"/>
        <v>#NAME?</v>
      </c>
      <c r="BC311" s="104" t="e">
        <f t="shared" ca="1" si="1462"/>
        <v>#NAME?</v>
      </c>
      <c r="BD311" s="104" t="e">
        <f t="shared" ca="1" si="1462"/>
        <v>#NAME?</v>
      </c>
      <c r="BE311" s="104" t="e">
        <f t="shared" ca="1" si="1462"/>
        <v>#NAME?</v>
      </c>
      <c r="BF311" s="104" t="e">
        <f t="shared" ca="1" si="1462"/>
        <v>#NAME?</v>
      </c>
      <c r="BG311" s="122" t="e">
        <f t="shared" ca="1" si="1462"/>
        <v>#NAME?</v>
      </c>
      <c r="BH311" s="104">
        <f t="shared" si="1479"/>
        <v>40.602801091147612</v>
      </c>
      <c r="BI311" s="104">
        <f t="shared" si="1463"/>
        <v>43.308978988214903</v>
      </c>
      <c r="BJ311" s="104">
        <f t="shared" si="1463"/>
        <v>47.64472046133308</v>
      </c>
      <c r="BK311" s="104">
        <f t="shared" si="1463"/>
        <v>0</v>
      </c>
      <c r="BL311" s="104">
        <f t="shared" si="1463"/>
        <v>46.98998615896646</v>
      </c>
      <c r="BM311" s="104">
        <f t="shared" si="1463"/>
        <v>52.252111916039574</v>
      </c>
      <c r="BN311" s="104">
        <f t="shared" si="1463"/>
        <v>0</v>
      </c>
      <c r="BO311" s="104">
        <f t="shared" si="1463"/>
        <v>0</v>
      </c>
      <c r="BP311" s="104">
        <f t="shared" si="1463"/>
        <v>79.8601891416303</v>
      </c>
      <c r="BQ311" s="104">
        <f t="shared" si="1463"/>
        <v>85.181351219520494</v>
      </c>
      <c r="BR311" s="104">
        <f t="shared" si="1463"/>
        <v>93.7118944520018</v>
      </c>
      <c r="BS311" s="104">
        <f t="shared" si="1463"/>
        <v>0</v>
      </c>
      <c r="BT311" s="104">
        <f t="shared" si="1463"/>
        <v>92.425810592013718</v>
      </c>
      <c r="BU311" s="104">
        <f t="shared" si="1463"/>
        <v>102.77546826605128</v>
      </c>
      <c r="BV311" s="104">
        <f t="shared" si="1463"/>
        <v>0</v>
      </c>
      <c r="BW311" s="104">
        <f t="shared" si="1463"/>
        <v>0</v>
      </c>
      <c r="BX311" s="120">
        <f t="shared" si="1480"/>
        <v>79.108917703650619</v>
      </c>
      <c r="BY311" s="104">
        <f t="shared" si="1464"/>
        <v>84.381529415092601</v>
      </c>
      <c r="BZ311" s="104">
        <f t="shared" si="1464"/>
        <v>92.829119388287637</v>
      </c>
      <c r="CA311" s="104">
        <f t="shared" si="1464"/>
        <v>0</v>
      </c>
      <c r="CB311" s="104">
        <f t="shared" si="1464"/>
        <v>91.553460550676775</v>
      </c>
      <c r="CC311" s="104">
        <f t="shared" si="1464"/>
        <v>101.80598161512414</v>
      </c>
      <c r="CD311" s="104">
        <f t="shared" si="1464"/>
        <v>0</v>
      </c>
      <c r="CE311" s="104">
        <f t="shared" si="1464"/>
        <v>0</v>
      </c>
      <c r="CF311" s="104">
        <f t="shared" si="1464"/>
        <v>155.59648499178562</v>
      </c>
      <c r="CG311" s="104">
        <f t="shared" si="1464"/>
        <v>165.9640301264827</v>
      </c>
      <c r="CH311" s="104">
        <f t="shared" si="1464"/>
        <v>182.5846086188599</v>
      </c>
      <c r="CI311" s="104">
        <f t="shared" si="1464"/>
        <v>0</v>
      </c>
      <c r="CJ311" s="104">
        <f t="shared" si="1464"/>
        <v>180.07885287034892</v>
      </c>
      <c r="CK311" s="104">
        <f t="shared" si="1464"/>
        <v>200.24372315499784</v>
      </c>
      <c r="CL311" s="104">
        <f t="shared" si="1464"/>
        <v>0</v>
      </c>
      <c r="CM311" s="104">
        <f t="shared" si="1464"/>
        <v>0</v>
      </c>
      <c r="CN311" s="120">
        <f t="shared" si="1481"/>
        <v>5.9326732146225609</v>
      </c>
      <c r="CO311" s="104">
        <f t="shared" si="1465"/>
        <v>6.32808606034948</v>
      </c>
      <c r="CP311" s="104">
        <f t="shared" si="1465"/>
        <v>6.9616023846383603</v>
      </c>
      <c r="CQ311" s="104">
        <f t="shared" si="1465"/>
        <v>0</v>
      </c>
      <c r="CR311" s="104">
        <f t="shared" si="1465"/>
        <v>6.8659359637521442</v>
      </c>
      <c r="CS311" s="104">
        <f t="shared" si="1465"/>
        <v>7.6348108120879044</v>
      </c>
      <c r="CT311" s="104">
        <f t="shared" si="1465"/>
        <v>0</v>
      </c>
      <c r="CU311" s="104">
        <f t="shared" si="1465"/>
        <v>0</v>
      </c>
      <c r="CV311" s="104">
        <f t="shared" si="1465"/>
        <v>11.668761570702028</v>
      </c>
      <c r="CW311" s="104">
        <f t="shared" si="1465"/>
        <v>12.446262503686849</v>
      </c>
      <c r="CX311" s="104">
        <f t="shared" si="1465"/>
        <v>13.692701763577116</v>
      </c>
      <c r="CY311" s="104">
        <f t="shared" si="1465"/>
        <v>0</v>
      </c>
      <c r="CZ311" s="104">
        <f t="shared" si="1465"/>
        <v>13.504785780864948</v>
      </c>
      <c r="DA311" s="104">
        <f t="shared" si="1465"/>
        <v>15.017024720376495</v>
      </c>
      <c r="DB311" s="104">
        <f t="shared" si="1465"/>
        <v>0</v>
      </c>
      <c r="DC311" s="104">
        <f t="shared" si="1465"/>
        <v>0</v>
      </c>
      <c r="DD311" s="120">
        <f t="shared" si="1482"/>
        <v>390.81892389601165</v>
      </c>
      <c r="DE311" s="104">
        <f t="shared" si="1466"/>
        <v>416.86701676597863</v>
      </c>
      <c r="DF311" s="104">
        <f t="shared" si="1466"/>
        <v>458.60033986877301</v>
      </c>
      <c r="DG311" s="104">
        <f t="shared" si="1466"/>
        <v>0</v>
      </c>
      <c r="DH311" s="104">
        <f t="shared" si="1466"/>
        <v>452.29824866786521</v>
      </c>
      <c r="DI311" s="104">
        <f t="shared" si="1466"/>
        <v>502.9484075366625</v>
      </c>
      <c r="DJ311" s="104">
        <f t="shared" si="1466"/>
        <v>0</v>
      </c>
      <c r="DK311" s="104">
        <f t="shared" si="1466"/>
        <v>0</v>
      </c>
      <c r="DL311" s="104">
        <f t="shared" si="1466"/>
        <v>768.68768517718445</v>
      </c>
      <c r="DM311" s="104">
        <f t="shared" si="1466"/>
        <v>819.90609329855681</v>
      </c>
      <c r="DN311" s="104">
        <f t="shared" si="1466"/>
        <v>902.0161358762258</v>
      </c>
      <c r="DO311" s="104">
        <f t="shared" si="1466"/>
        <v>0</v>
      </c>
      <c r="DP311" s="104">
        <f t="shared" si="1466"/>
        <v>889.63704141246581</v>
      </c>
      <c r="DQ311" s="104">
        <f t="shared" si="1466"/>
        <v>989.25682049567115</v>
      </c>
      <c r="DR311" s="104">
        <f t="shared" si="1466"/>
        <v>0</v>
      </c>
      <c r="DS311" s="104">
        <f t="shared" si="1466"/>
        <v>0</v>
      </c>
      <c r="DT311" s="120">
        <f t="shared" si="1483"/>
        <v>7.1049978618234269</v>
      </c>
      <c r="DU311" s="104">
        <f t="shared" si="1467"/>
        <v>7.5785461800592584</v>
      </c>
      <c r="DV311" s="104">
        <f t="shared" si="1467"/>
        <v>8.3372483648363609</v>
      </c>
      <c r="DW311" s="104">
        <f t="shared" si="1467"/>
        <v>0</v>
      </c>
      <c r="DX311" s="104">
        <f t="shared" si="1467"/>
        <v>8.2226778009007724</v>
      </c>
      <c r="DY311" s="104">
        <f t="shared" si="1467"/>
        <v>9.1434860025004845</v>
      </c>
      <c r="DZ311" s="104">
        <f t="shared" si="1467"/>
        <v>0</v>
      </c>
      <c r="EA311" s="104">
        <f t="shared" si="1467"/>
        <v>0</v>
      </c>
      <c r="EB311" s="104">
        <f t="shared" si="1467"/>
        <v>13.974564755331771</v>
      </c>
      <c r="EC311" s="104">
        <f t="shared" si="1467"/>
        <v>14.905703597229763</v>
      </c>
      <c r="ED311" s="104">
        <f t="shared" si="1467"/>
        <v>16.398445225840856</v>
      </c>
      <c r="EE311" s="104">
        <f t="shared" si="1467"/>
        <v>0</v>
      </c>
      <c r="EF311" s="104">
        <f t="shared" si="1467"/>
        <v>16.173396144748441</v>
      </c>
      <c r="EG311" s="104">
        <f t="shared" si="1467"/>
        <v>17.984460742965865</v>
      </c>
      <c r="EH311" s="104">
        <f t="shared" si="1467"/>
        <v>0</v>
      </c>
      <c r="EI311" s="104">
        <f t="shared" si="1467"/>
        <v>0</v>
      </c>
      <c r="EJ311" s="120">
        <f t="shared" si="1484"/>
        <v>79.830277478270673</v>
      </c>
      <c r="EK311" s="104">
        <f t="shared" si="1468"/>
        <v>85.150967840087745</v>
      </c>
      <c r="EL311" s="104">
        <f t="shared" si="1468"/>
        <v>93.675587707965121</v>
      </c>
      <c r="EM311" s="104">
        <f t="shared" si="1468"/>
        <v>0</v>
      </c>
      <c r="EN311" s="104">
        <f t="shared" si="1468"/>
        <v>92.388296692866533</v>
      </c>
      <c r="EO311" s="104">
        <f t="shared" si="1468"/>
        <v>102.7343060327071</v>
      </c>
      <c r="EP311" s="104">
        <f t="shared" si="1468"/>
        <v>0</v>
      </c>
      <c r="EQ311" s="104">
        <f t="shared" si="1468"/>
        <v>0</v>
      </c>
      <c r="ER311" s="104">
        <f t="shared" si="1468"/>
        <v>157.01530158798545</v>
      </c>
      <c r="ES311" s="104">
        <f t="shared" si="1468"/>
        <v>167.47738385248809</v>
      </c>
      <c r="ET311" s="104">
        <f t="shared" si="1468"/>
        <v>184.2495181631389</v>
      </c>
      <c r="EU311" s="104">
        <f t="shared" si="1468"/>
        <v>0</v>
      </c>
      <c r="EV311" s="104">
        <f t="shared" si="1468"/>
        <v>181.72091351902341</v>
      </c>
      <c r="EW311" s="104">
        <f t="shared" si="1468"/>
        <v>202.06965847553002</v>
      </c>
      <c r="EX311" s="104">
        <f t="shared" si="1468"/>
        <v>0</v>
      </c>
      <c r="EY311" s="104">
        <f t="shared" si="1468"/>
        <v>0</v>
      </c>
      <c r="EZ311" s="120">
        <f t="shared" si="1485"/>
        <v>5.0837484700977971</v>
      </c>
      <c r="FA311" s="104">
        <f t="shared" si="1469"/>
        <v>5.4225804564217102</v>
      </c>
      <c r="FB311" s="104">
        <f t="shared" si="1469"/>
        <v>5.9654449507018787</v>
      </c>
      <c r="FC311" s="104">
        <f t="shared" si="1469"/>
        <v>0</v>
      </c>
      <c r="FD311" s="104">
        <f t="shared" si="1469"/>
        <v>5.8834677368514141</v>
      </c>
      <c r="FE311" s="104">
        <f t="shared" si="1469"/>
        <v>6.5423218810994843</v>
      </c>
      <c r="FF311" s="104">
        <f t="shared" si="1469"/>
        <v>0</v>
      </c>
      <c r="FG311" s="104">
        <f t="shared" si="1469"/>
        <v>0</v>
      </c>
      <c r="FH311" s="104">
        <f t="shared" si="1469"/>
        <v>9.9990420232115262</v>
      </c>
      <c r="FI311" s="104">
        <f t="shared" si="1469"/>
        <v>10.665287918707504</v>
      </c>
      <c r="FJ311" s="104">
        <f t="shared" si="1469"/>
        <v>11.733370290903373</v>
      </c>
      <c r="FK311" s="104">
        <f t="shared" si="1469"/>
        <v>0</v>
      </c>
      <c r="FL311" s="104">
        <f t="shared" si="1469"/>
        <v>11.572343793225178</v>
      </c>
      <c r="FM311" s="104">
        <f t="shared" si="1469"/>
        <v>12.868191738501437</v>
      </c>
      <c r="FN311" s="104">
        <f t="shared" si="1469"/>
        <v>0</v>
      </c>
      <c r="FO311" s="122">
        <f t="shared" si="1469"/>
        <v>0</v>
      </c>
    </row>
    <row r="312" spans="3:171" x14ac:dyDescent="0.2">
      <c r="H312" s="163" t="str">
        <f t="shared" si="1486"/>
        <v>Hungary</v>
      </c>
      <c r="J312" s="104" t="str">
        <f>I304</f>
        <v>Budapest, Hungary</v>
      </c>
      <c r="K312" s="104" t="str">
        <f>K311</f>
        <v>Tokyo, Japan</v>
      </c>
      <c r="L312" s="159" t="str">
        <f>L311</f>
        <v>Japan</v>
      </c>
      <c r="O312" s="104">
        <f>M304</f>
        <v>47.506405899999997</v>
      </c>
      <c r="P312" s="104">
        <f>N304</f>
        <v>19.049742999999999</v>
      </c>
      <c r="Q312" s="104">
        <f>Q311</f>
        <v>35.616811599999998</v>
      </c>
      <c r="R312" s="104">
        <f>R311</f>
        <v>139.79578069999999</v>
      </c>
      <c r="S312" s="104" t="e">
        <f t="shared" ca="1" si="1371"/>
        <v>#NAME?</v>
      </c>
      <c r="T312" s="122">
        <f t="shared" si="1493"/>
        <v>160.94</v>
      </c>
      <c r="X312" s="165"/>
      <c r="Y312" s="159" t="str">
        <f>[1]Transport!W246</f>
        <v>Philippines</v>
      </c>
      <c r="Z312" s="203">
        <f t="shared" ref="Z312:Z317" si="1500">Z305</f>
        <v>0.20094312385718407</v>
      </c>
      <c r="AA312" s="105"/>
      <c r="AB312" s="159" t="str">
        <f>[1]Transport!X246</f>
        <v>Japan</v>
      </c>
      <c r="AC312" s="104">
        <f t="shared" ref="AC312:AC315" si="1501">AC311</f>
        <v>5.7146816763048687</v>
      </c>
      <c r="AD312" s="104" t="str">
        <f>[1]Transport!AA246</f>
        <v>Port of Manila</v>
      </c>
      <c r="AE312" s="104" t="str">
        <f>[1]Transport!AB246</f>
        <v>Tokyo, Japan</v>
      </c>
      <c r="AF312" s="104">
        <f>[1]Transport!AC246</f>
        <v>14.583353600000001</v>
      </c>
      <c r="AG312" s="104">
        <f>[1]Transport!AD246</f>
        <v>120.9412452</v>
      </c>
      <c r="AH312" s="104">
        <f>[1]Transport!AE246</f>
        <v>35.616811599999998</v>
      </c>
      <c r="AI312" s="104">
        <f>[1]Transport!AF246</f>
        <v>139.79578069999999</v>
      </c>
      <c r="AJ312" s="104" t="e">
        <f t="shared" ca="1" si="1372"/>
        <v>#NAME?</v>
      </c>
      <c r="AK312" s="104">
        <f t="shared" si="1360"/>
        <v>160.94</v>
      </c>
      <c r="AL312" s="104">
        <f t="shared" si="1494"/>
        <v>1791.9483528117548</v>
      </c>
      <c r="AM312" s="104">
        <f t="shared" si="1495"/>
        <v>134.38489999999999</v>
      </c>
      <c r="AN312" s="104">
        <f t="shared" si="1496"/>
        <v>8852.6976130126332</v>
      </c>
      <c r="AO312" s="104">
        <f t="shared" si="1497"/>
        <v>160.94</v>
      </c>
      <c r="AP312" s="104">
        <f t="shared" si="1498"/>
        <v>1808.2883495837675</v>
      </c>
      <c r="AQ312" s="104">
        <f t="shared" si="1499"/>
        <v>115.15534482758621</v>
      </c>
      <c r="AR312" s="120" t="e">
        <f t="shared" ca="1" si="1478"/>
        <v>#NAME?</v>
      </c>
      <c r="AS312" s="104" t="e">
        <f t="shared" ca="1" si="1462"/>
        <v>#NAME?</v>
      </c>
      <c r="AT312" s="104" t="e">
        <f t="shared" ca="1" si="1462"/>
        <v>#NAME?</v>
      </c>
      <c r="AU312" s="104" t="e">
        <f t="shared" ca="1" si="1462"/>
        <v>#NAME?</v>
      </c>
      <c r="AV312" s="104" t="e">
        <f t="shared" ca="1" si="1462"/>
        <v>#NAME?</v>
      </c>
      <c r="AW312" s="104" t="e">
        <f t="shared" ca="1" si="1462"/>
        <v>#NAME?</v>
      </c>
      <c r="AX312" s="104" t="e">
        <f t="shared" ca="1" si="1462"/>
        <v>#NAME?</v>
      </c>
      <c r="AY312" s="104" t="e">
        <f t="shared" ca="1" si="1462"/>
        <v>#NAME?</v>
      </c>
      <c r="AZ312" s="104" t="e">
        <f t="shared" ca="1" si="1462"/>
        <v>#NAME?</v>
      </c>
      <c r="BA312" s="104" t="e">
        <f t="shared" ca="1" si="1462"/>
        <v>#NAME?</v>
      </c>
      <c r="BB312" s="104" t="e">
        <f t="shared" ca="1" si="1462"/>
        <v>#NAME?</v>
      </c>
      <c r="BC312" s="104" t="e">
        <f t="shared" ca="1" si="1462"/>
        <v>#NAME?</v>
      </c>
      <c r="BD312" s="104" t="e">
        <f t="shared" ca="1" si="1462"/>
        <v>#NAME?</v>
      </c>
      <c r="BE312" s="104" t="e">
        <f t="shared" ca="1" si="1462"/>
        <v>#NAME?</v>
      </c>
      <c r="BF312" s="104" t="e">
        <f t="shared" ca="1" si="1462"/>
        <v>#NAME?</v>
      </c>
      <c r="BG312" s="122" t="e">
        <f t="shared" ca="1" si="1462"/>
        <v>#NAME?</v>
      </c>
      <c r="BH312" s="104">
        <f t="shared" si="1479"/>
        <v>40.602801091147612</v>
      </c>
      <c r="BI312" s="104">
        <f t="shared" si="1463"/>
        <v>43.308978988214903</v>
      </c>
      <c r="BJ312" s="104">
        <f t="shared" si="1463"/>
        <v>47.64472046133308</v>
      </c>
      <c r="BK312" s="104">
        <f t="shared" si="1463"/>
        <v>0</v>
      </c>
      <c r="BL312" s="104">
        <f t="shared" si="1463"/>
        <v>46.98998615896646</v>
      </c>
      <c r="BM312" s="104">
        <f t="shared" si="1463"/>
        <v>52.252111916039574</v>
      </c>
      <c r="BN312" s="104">
        <f t="shared" si="1463"/>
        <v>0</v>
      </c>
      <c r="BO312" s="104">
        <f t="shared" si="1463"/>
        <v>0</v>
      </c>
      <c r="BP312" s="104">
        <f t="shared" si="1463"/>
        <v>79.8601891416303</v>
      </c>
      <c r="BQ312" s="104">
        <f t="shared" si="1463"/>
        <v>85.181351219520494</v>
      </c>
      <c r="BR312" s="104">
        <f t="shared" si="1463"/>
        <v>93.7118944520018</v>
      </c>
      <c r="BS312" s="104">
        <f t="shared" si="1463"/>
        <v>0</v>
      </c>
      <c r="BT312" s="104">
        <f t="shared" si="1463"/>
        <v>92.425810592013718</v>
      </c>
      <c r="BU312" s="104">
        <f t="shared" si="1463"/>
        <v>102.77546826605128</v>
      </c>
      <c r="BV312" s="104">
        <f t="shared" si="1463"/>
        <v>0</v>
      </c>
      <c r="BW312" s="104">
        <f t="shared" si="1463"/>
        <v>0</v>
      </c>
      <c r="BX312" s="120">
        <f t="shared" si="1480"/>
        <v>79.108917703650619</v>
      </c>
      <c r="BY312" s="104">
        <f t="shared" si="1464"/>
        <v>84.381529415092601</v>
      </c>
      <c r="BZ312" s="104">
        <f t="shared" si="1464"/>
        <v>92.829119388287637</v>
      </c>
      <c r="CA312" s="104">
        <f t="shared" si="1464"/>
        <v>0</v>
      </c>
      <c r="CB312" s="104">
        <f t="shared" si="1464"/>
        <v>91.553460550676775</v>
      </c>
      <c r="CC312" s="104">
        <f t="shared" si="1464"/>
        <v>101.80598161512414</v>
      </c>
      <c r="CD312" s="104">
        <f t="shared" si="1464"/>
        <v>0</v>
      </c>
      <c r="CE312" s="104">
        <f t="shared" si="1464"/>
        <v>0</v>
      </c>
      <c r="CF312" s="104">
        <f t="shared" si="1464"/>
        <v>155.59648499178562</v>
      </c>
      <c r="CG312" s="104">
        <f t="shared" si="1464"/>
        <v>165.9640301264827</v>
      </c>
      <c r="CH312" s="104">
        <f t="shared" si="1464"/>
        <v>182.5846086188599</v>
      </c>
      <c r="CI312" s="104">
        <f t="shared" si="1464"/>
        <v>0</v>
      </c>
      <c r="CJ312" s="104">
        <f t="shared" si="1464"/>
        <v>180.07885287034892</v>
      </c>
      <c r="CK312" s="104">
        <f t="shared" si="1464"/>
        <v>200.24372315499784</v>
      </c>
      <c r="CL312" s="104">
        <f t="shared" si="1464"/>
        <v>0</v>
      </c>
      <c r="CM312" s="104">
        <f t="shared" si="1464"/>
        <v>0</v>
      </c>
      <c r="CN312" s="120">
        <f t="shared" si="1481"/>
        <v>5.9326732146225609</v>
      </c>
      <c r="CO312" s="104">
        <f t="shared" si="1465"/>
        <v>6.32808606034948</v>
      </c>
      <c r="CP312" s="104">
        <f t="shared" si="1465"/>
        <v>6.9616023846383603</v>
      </c>
      <c r="CQ312" s="104">
        <f t="shared" si="1465"/>
        <v>0</v>
      </c>
      <c r="CR312" s="104">
        <f t="shared" si="1465"/>
        <v>6.8659359637521442</v>
      </c>
      <c r="CS312" s="104">
        <f t="shared" si="1465"/>
        <v>7.6348108120879044</v>
      </c>
      <c r="CT312" s="104">
        <f t="shared" si="1465"/>
        <v>0</v>
      </c>
      <c r="CU312" s="104">
        <f t="shared" si="1465"/>
        <v>0</v>
      </c>
      <c r="CV312" s="104">
        <f t="shared" si="1465"/>
        <v>11.668761570702028</v>
      </c>
      <c r="CW312" s="104">
        <f t="shared" si="1465"/>
        <v>12.446262503686849</v>
      </c>
      <c r="CX312" s="104">
        <f t="shared" si="1465"/>
        <v>13.692701763577116</v>
      </c>
      <c r="CY312" s="104">
        <f t="shared" si="1465"/>
        <v>0</v>
      </c>
      <c r="CZ312" s="104">
        <f t="shared" si="1465"/>
        <v>13.504785780864948</v>
      </c>
      <c r="DA312" s="104">
        <f t="shared" si="1465"/>
        <v>15.017024720376495</v>
      </c>
      <c r="DB312" s="104">
        <f t="shared" si="1465"/>
        <v>0</v>
      </c>
      <c r="DC312" s="104">
        <f t="shared" si="1465"/>
        <v>0</v>
      </c>
      <c r="DD312" s="120">
        <f t="shared" si="1482"/>
        <v>390.81892389601165</v>
      </c>
      <c r="DE312" s="104">
        <f t="shared" si="1466"/>
        <v>416.86701676597863</v>
      </c>
      <c r="DF312" s="104">
        <f t="shared" si="1466"/>
        <v>458.60033986877301</v>
      </c>
      <c r="DG312" s="104">
        <f t="shared" si="1466"/>
        <v>0</v>
      </c>
      <c r="DH312" s="104">
        <f t="shared" si="1466"/>
        <v>452.29824866786521</v>
      </c>
      <c r="DI312" s="104">
        <f t="shared" si="1466"/>
        <v>502.9484075366625</v>
      </c>
      <c r="DJ312" s="104">
        <f t="shared" si="1466"/>
        <v>0</v>
      </c>
      <c r="DK312" s="104">
        <f t="shared" si="1466"/>
        <v>0</v>
      </c>
      <c r="DL312" s="104">
        <f t="shared" si="1466"/>
        <v>768.68768517718445</v>
      </c>
      <c r="DM312" s="104">
        <f t="shared" si="1466"/>
        <v>819.90609329855681</v>
      </c>
      <c r="DN312" s="104">
        <f t="shared" si="1466"/>
        <v>902.0161358762258</v>
      </c>
      <c r="DO312" s="104">
        <f t="shared" si="1466"/>
        <v>0</v>
      </c>
      <c r="DP312" s="104">
        <f t="shared" si="1466"/>
        <v>889.63704141246581</v>
      </c>
      <c r="DQ312" s="104">
        <f t="shared" si="1466"/>
        <v>989.25682049567115</v>
      </c>
      <c r="DR312" s="104">
        <f t="shared" si="1466"/>
        <v>0</v>
      </c>
      <c r="DS312" s="104">
        <f t="shared" si="1466"/>
        <v>0</v>
      </c>
      <c r="DT312" s="120">
        <f t="shared" si="1483"/>
        <v>7.1049978618234269</v>
      </c>
      <c r="DU312" s="104">
        <f t="shared" si="1467"/>
        <v>7.5785461800592584</v>
      </c>
      <c r="DV312" s="104">
        <f t="shared" si="1467"/>
        <v>8.3372483648363609</v>
      </c>
      <c r="DW312" s="104">
        <f t="shared" si="1467"/>
        <v>0</v>
      </c>
      <c r="DX312" s="104">
        <f t="shared" si="1467"/>
        <v>8.2226778009007724</v>
      </c>
      <c r="DY312" s="104">
        <f t="shared" si="1467"/>
        <v>9.1434860025004845</v>
      </c>
      <c r="DZ312" s="104">
        <f t="shared" si="1467"/>
        <v>0</v>
      </c>
      <c r="EA312" s="104">
        <f t="shared" si="1467"/>
        <v>0</v>
      </c>
      <c r="EB312" s="104">
        <f t="shared" si="1467"/>
        <v>13.974564755331771</v>
      </c>
      <c r="EC312" s="104">
        <f t="shared" si="1467"/>
        <v>14.905703597229763</v>
      </c>
      <c r="ED312" s="104">
        <f t="shared" si="1467"/>
        <v>16.398445225840856</v>
      </c>
      <c r="EE312" s="104">
        <f t="shared" si="1467"/>
        <v>0</v>
      </c>
      <c r="EF312" s="104">
        <f t="shared" si="1467"/>
        <v>16.173396144748441</v>
      </c>
      <c r="EG312" s="104">
        <f t="shared" si="1467"/>
        <v>17.984460742965865</v>
      </c>
      <c r="EH312" s="104">
        <f t="shared" si="1467"/>
        <v>0</v>
      </c>
      <c r="EI312" s="104">
        <f t="shared" si="1467"/>
        <v>0</v>
      </c>
      <c r="EJ312" s="120">
        <f t="shared" si="1484"/>
        <v>79.830277478270673</v>
      </c>
      <c r="EK312" s="104">
        <f t="shared" si="1468"/>
        <v>85.150967840087745</v>
      </c>
      <c r="EL312" s="104">
        <f t="shared" si="1468"/>
        <v>93.675587707965121</v>
      </c>
      <c r="EM312" s="104">
        <f t="shared" si="1468"/>
        <v>0</v>
      </c>
      <c r="EN312" s="104">
        <f t="shared" si="1468"/>
        <v>92.388296692866533</v>
      </c>
      <c r="EO312" s="104">
        <f t="shared" si="1468"/>
        <v>102.7343060327071</v>
      </c>
      <c r="EP312" s="104">
        <f t="shared" si="1468"/>
        <v>0</v>
      </c>
      <c r="EQ312" s="104">
        <f t="shared" si="1468"/>
        <v>0</v>
      </c>
      <c r="ER312" s="104">
        <f t="shared" si="1468"/>
        <v>157.01530158798545</v>
      </c>
      <c r="ES312" s="104">
        <f t="shared" si="1468"/>
        <v>167.47738385248809</v>
      </c>
      <c r="ET312" s="104">
        <f t="shared" si="1468"/>
        <v>184.2495181631389</v>
      </c>
      <c r="EU312" s="104">
        <f t="shared" si="1468"/>
        <v>0</v>
      </c>
      <c r="EV312" s="104">
        <f t="shared" si="1468"/>
        <v>181.72091351902341</v>
      </c>
      <c r="EW312" s="104">
        <f t="shared" si="1468"/>
        <v>202.06965847553002</v>
      </c>
      <c r="EX312" s="104">
        <f t="shared" si="1468"/>
        <v>0</v>
      </c>
      <c r="EY312" s="104">
        <f t="shared" si="1468"/>
        <v>0</v>
      </c>
      <c r="EZ312" s="120">
        <f t="shared" si="1485"/>
        <v>5.0837484700977971</v>
      </c>
      <c r="FA312" s="104">
        <f t="shared" si="1469"/>
        <v>5.4225804564217102</v>
      </c>
      <c r="FB312" s="104">
        <f t="shared" si="1469"/>
        <v>5.9654449507018787</v>
      </c>
      <c r="FC312" s="104">
        <f t="shared" si="1469"/>
        <v>0</v>
      </c>
      <c r="FD312" s="104">
        <f t="shared" si="1469"/>
        <v>5.8834677368514141</v>
      </c>
      <c r="FE312" s="104">
        <f t="shared" si="1469"/>
        <v>6.5423218810994843</v>
      </c>
      <c r="FF312" s="104">
        <f t="shared" si="1469"/>
        <v>0</v>
      </c>
      <c r="FG312" s="104">
        <f t="shared" si="1469"/>
        <v>0</v>
      </c>
      <c r="FH312" s="104">
        <f t="shared" si="1469"/>
        <v>9.9990420232115262</v>
      </c>
      <c r="FI312" s="104">
        <f t="shared" si="1469"/>
        <v>10.665287918707504</v>
      </c>
      <c r="FJ312" s="104">
        <f t="shared" si="1469"/>
        <v>11.733370290903373</v>
      </c>
      <c r="FK312" s="104">
        <f t="shared" si="1469"/>
        <v>0</v>
      </c>
      <c r="FL312" s="104">
        <f t="shared" si="1469"/>
        <v>11.572343793225178</v>
      </c>
      <c r="FM312" s="104">
        <f t="shared" si="1469"/>
        <v>12.868191738501437</v>
      </c>
      <c r="FN312" s="104">
        <f t="shared" si="1469"/>
        <v>0</v>
      </c>
      <c r="FO312" s="122">
        <f t="shared" si="1469"/>
        <v>0</v>
      </c>
    </row>
    <row r="313" spans="3:171" x14ac:dyDescent="0.2">
      <c r="C313" s="204"/>
      <c r="D313" s="158" t="str">
        <f>D288</f>
        <v>BAU</v>
      </c>
      <c r="E313" s="159"/>
      <c r="F313" s="159"/>
      <c r="H313" s="163" t="str">
        <f t="shared" si="1486"/>
        <v>MI, US</v>
      </c>
      <c r="I313" s="104" t="str">
        <f>J305</f>
        <v>Detroit, MI, US</v>
      </c>
      <c r="J313" s="104" t="str">
        <f>J265</f>
        <v>New York, NY</v>
      </c>
      <c r="K313" s="104" t="str">
        <f>K312</f>
        <v>Tokyo, Japan</v>
      </c>
      <c r="L313" s="159" t="str">
        <f t="shared" ref="L313:L318" si="1502">L312</f>
        <v>Japan</v>
      </c>
      <c r="M313" s="104">
        <f>O305</f>
        <v>42.331426999999998</v>
      </c>
      <c r="N313" s="104">
        <f>P305</f>
        <v>-83.0457538</v>
      </c>
      <c r="O313" s="104">
        <f>O265</f>
        <v>40.618058499999997</v>
      </c>
      <c r="P313" s="104">
        <f>P265</f>
        <v>-74.066672199999999</v>
      </c>
      <c r="Q313" s="104">
        <f>Q312</f>
        <v>35.616811599999998</v>
      </c>
      <c r="R313" s="104">
        <f>R312</f>
        <v>139.79578069999999</v>
      </c>
      <c r="S313" s="104" t="e">
        <f t="shared" ca="1" si="1371"/>
        <v>#NAME?</v>
      </c>
      <c r="T313" s="122" t="e">
        <f t="shared" ca="1" si="1381"/>
        <v>#NAME?</v>
      </c>
      <c r="X313" s="165"/>
      <c r="Y313" s="159" t="str">
        <f>[1]Transport!W247</f>
        <v>New Caledonia</v>
      </c>
      <c r="Z313" s="203">
        <f t="shared" si="1500"/>
        <v>0.12558945241074004</v>
      </c>
      <c r="AA313" s="105"/>
      <c r="AB313" s="159" t="str">
        <f>[1]Transport!X247</f>
        <v>Japan</v>
      </c>
      <c r="AC313" s="104">
        <f t="shared" si="1501"/>
        <v>5.7146816763048687</v>
      </c>
      <c r="AD313" s="104" t="str">
        <f>[1]Transport!AA247</f>
        <v>Port Autonome de Nouméa</v>
      </c>
      <c r="AE313" s="104" t="str">
        <f>[1]Transport!AB247</f>
        <v>Tokyo, Japan</v>
      </c>
      <c r="AF313" s="104">
        <f>[1]Transport!AC247</f>
        <v>-22.268327299999999</v>
      </c>
      <c r="AG313" s="104">
        <f>[1]Transport!AD247</f>
        <v>166.4258327</v>
      </c>
      <c r="AH313" s="104">
        <f>[1]Transport!AE247</f>
        <v>35.616811599999998</v>
      </c>
      <c r="AI313" s="104">
        <f>[1]Transport!AF247</f>
        <v>139.79578069999999</v>
      </c>
      <c r="AJ313" s="104" t="e">
        <f t="shared" ca="1" si="1372"/>
        <v>#NAME?</v>
      </c>
      <c r="AK313" s="104">
        <f t="shared" si="1360"/>
        <v>160.94</v>
      </c>
      <c r="AL313" s="104">
        <f t="shared" si="1494"/>
        <v>1791.9483528117548</v>
      </c>
      <c r="AM313" s="104">
        <f t="shared" si="1495"/>
        <v>134.38489999999999</v>
      </c>
      <c r="AN313" s="104">
        <f t="shared" si="1496"/>
        <v>8852.6976130126332</v>
      </c>
      <c r="AO313" s="104">
        <f t="shared" si="1497"/>
        <v>160.94</v>
      </c>
      <c r="AP313" s="104">
        <f t="shared" si="1498"/>
        <v>1808.2883495837675</v>
      </c>
      <c r="AQ313" s="104">
        <f t="shared" si="1499"/>
        <v>115.15534482758621</v>
      </c>
      <c r="AR313" s="120" t="e">
        <f t="shared" ca="1" si="1478"/>
        <v>#NAME?</v>
      </c>
      <c r="AS313" s="104" t="e">
        <f t="shared" ca="1" si="1462"/>
        <v>#NAME?</v>
      </c>
      <c r="AT313" s="104" t="e">
        <f t="shared" ca="1" si="1462"/>
        <v>#NAME?</v>
      </c>
      <c r="AU313" s="104" t="e">
        <f t="shared" ca="1" si="1462"/>
        <v>#NAME?</v>
      </c>
      <c r="AV313" s="104" t="e">
        <f t="shared" ca="1" si="1462"/>
        <v>#NAME?</v>
      </c>
      <c r="AW313" s="104" t="e">
        <f t="shared" ca="1" si="1462"/>
        <v>#NAME?</v>
      </c>
      <c r="AX313" s="104" t="e">
        <f t="shared" ca="1" si="1462"/>
        <v>#NAME?</v>
      </c>
      <c r="AY313" s="104" t="e">
        <f t="shared" ca="1" si="1462"/>
        <v>#NAME?</v>
      </c>
      <c r="AZ313" s="104" t="e">
        <f t="shared" ca="1" si="1462"/>
        <v>#NAME?</v>
      </c>
      <c r="BA313" s="104" t="e">
        <f t="shared" ca="1" si="1462"/>
        <v>#NAME?</v>
      </c>
      <c r="BB313" s="104" t="e">
        <f t="shared" ca="1" si="1462"/>
        <v>#NAME?</v>
      </c>
      <c r="BC313" s="104" t="e">
        <f t="shared" ca="1" si="1462"/>
        <v>#NAME?</v>
      </c>
      <c r="BD313" s="104" t="e">
        <f t="shared" ca="1" si="1462"/>
        <v>#NAME?</v>
      </c>
      <c r="BE313" s="104" t="e">
        <f t="shared" ca="1" si="1462"/>
        <v>#NAME?</v>
      </c>
      <c r="BF313" s="104" t="e">
        <f t="shared" ca="1" si="1462"/>
        <v>#NAME?</v>
      </c>
      <c r="BG313" s="122" t="e">
        <f t="shared" ca="1" si="1462"/>
        <v>#NAME?</v>
      </c>
      <c r="BH313" s="104">
        <f t="shared" si="1479"/>
        <v>40.602801091147612</v>
      </c>
      <c r="BI313" s="104">
        <f t="shared" si="1463"/>
        <v>43.308978988214903</v>
      </c>
      <c r="BJ313" s="104">
        <f t="shared" si="1463"/>
        <v>47.64472046133308</v>
      </c>
      <c r="BK313" s="104">
        <f t="shared" si="1463"/>
        <v>0</v>
      </c>
      <c r="BL313" s="104">
        <f t="shared" si="1463"/>
        <v>46.98998615896646</v>
      </c>
      <c r="BM313" s="104">
        <f t="shared" si="1463"/>
        <v>52.252111916039574</v>
      </c>
      <c r="BN313" s="104">
        <f t="shared" si="1463"/>
        <v>0</v>
      </c>
      <c r="BO313" s="104">
        <f t="shared" si="1463"/>
        <v>0</v>
      </c>
      <c r="BP313" s="104">
        <f t="shared" si="1463"/>
        <v>79.8601891416303</v>
      </c>
      <c r="BQ313" s="104">
        <f t="shared" si="1463"/>
        <v>85.181351219520494</v>
      </c>
      <c r="BR313" s="104">
        <f t="shared" si="1463"/>
        <v>93.7118944520018</v>
      </c>
      <c r="BS313" s="104">
        <f t="shared" si="1463"/>
        <v>0</v>
      </c>
      <c r="BT313" s="104">
        <f t="shared" si="1463"/>
        <v>92.425810592013718</v>
      </c>
      <c r="BU313" s="104">
        <f t="shared" si="1463"/>
        <v>102.77546826605128</v>
      </c>
      <c r="BV313" s="104">
        <f t="shared" si="1463"/>
        <v>0</v>
      </c>
      <c r="BW313" s="104">
        <f t="shared" si="1463"/>
        <v>0</v>
      </c>
      <c r="BX313" s="120">
        <f t="shared" si="1480"/>
        <v>79.108917703650619</v>
      </c>
      <c r="BY313" s="104">
        <f t="shared" si="1464"/>
        <v>84.381529415092601</v>
      </c>
      <c r="BZ313" s="104">
        <f t="shared" si="1464"/>
        <v>92.829119388287637</v>
      </c>
      <c r="CA313" s="104">
        <f t="shared" si="1464"/>
        <v>0</v>
      </c>
      <c r="CB313" s="104">
        <f t="shared" si="1464"/>
        <v>91.553460550676775</v>
      </c>
      <c r="CC313" s="104">
        <f t="shared" si="1464"/>
        <v>101.80598161512414</v>
      </c>
      <c r="CD313" s="104">
        <f t="shared" si="1464"/>
        <v>0</v>
      </c>
      <c r="CE313" s="104">
        <f t="shared" si="1464"/>
        <v>0</v>
      </c>
      <c r="CF313" s="104">
        <f t="shared" si="1464"/>
        <v>155.59648499178562</v>
      </c>
      <c r="CG313" s="104">
        <f t="shared" si="1464"/>
        <v>165.9640301264827</v>
      </c>
      <c r="CH313" s="104">
        <f t="shared" si="1464"/>
        <v>182.5846086188599</v>
      </c>
      <c r="CI313" s="104">
        <f t="shared" si="1464"/>
        <v>0</v>
      </c>
      <c r="CJ313" s="104">
        <f t="shared" si="1464"/>
        <v>180.07885287034892</v>
      </c>
      <c r="CK313" s="104">
        <f t="shared" si="1464"/>
        <v>200.24372315499784</v>
      </c>
      <c r="CL313" s="104">
        <f t="shared" si="1464"/>
        <v>0</v>
      </c>
      <c r="CM313" s="104">
        <f t="shared" si="1464"/>
        <v>0</v>
      </c>
      <c r="CN313" s="120">
        <f t="shared" si="1481"/>
        <v>5.9326732146225609</v>
      </c>
      <c r="CO313" s="104">
        <f t="shared" si="1465"/>
        <v>6.32808606034948</v>
      </c>
      <c r="CP313" s="104">
        <f t="shared" si="1465"/>
        <v>6.9616023846383603</v>
      </c>
      <c r="CQ313" s="104">
        <f t="shared" si="1465"/>
        <v>0</v>
      </c>
      <c r="CR313" s="104">
        <f t="shared" si="1465"/>
        <v>6.8659359637521442</v>
      </c>
      <c r="CS313" s="104">
        <f t="shared" si="1465"/>
        <v>7.6348108120879044</v>
      </c>
      <c r="CT313" s="104">
        <f t="shared" si="1465"/>
        <v>0</v>
      </c>
      <c r="CU313" s="104">
        <f t="shared" si="1465"/>
        <v>0</v>
      </c>
      <c r="CV313" s="104">
        <f t="shared" si="1465"/>
        <v>11.668761570702028</v>
      </c>
      <c r="CW313" s="104">
        <f t="shared" si="1465"/>
        <v>12.446262503686849</v>
      </c>
      <c r="CX313" s="104">
        <f t="shared" si="1465"/>
        <v>13.692701763577116</v>
      </c>
      <c r="CY313" s="104">
        <f t="shared" si="1465"/>
        <v>0</v>
      </c>
      <c r="CZ313" s="104">
        <f t="shared" si="1465"/>
        <v>13.504785780864948</v>
      </c>
      <c r="DA313" s="104">
        <f t="shared" si="1465"/>
        <v>15.017024720376495</v>
      </c>
      <c r="DB313" s="104">
        <f t="shared" si="1465"/>
        <v>0</v>
      </c>
      <c r="DC313" s="104">
        <f t="shared" si="1465"/>
        <v>0</v>
      </c>
      <c r="DD313" s="120">
        <f t="shared" si="1482"/>
        <v>390.81892389601165</v>
      </c>
      <c r="DE313" s="104">
        <f t="shared" si="1466"/>
        <v>416.86701676597863</v>
      </c>
      <c r="DF313" s="104">
        <f t="shared" si="1466"/>
        <v>458.60033986877301</v>
      </c>
      <c r="DG313" s="104">
        <f t="shared" si="1466"/>
        <v>0</v>
      </c>
      <c r="DH313" s="104">
        <f t="shared" si="1466"/>
        <v>452.29824866786521</v>
      </c>
      <c r="DI313" s="104">
        <f t="shared" si="1466"/>
        <v>502.9484075366625</v>
      </c>
      <c r="DJ313" s="104">
        <f t="shared" si="1466"/>
        <v>0</v>
      </c>
      <c r="DK313" s="104">
        <f t="shared" si="1466"/>
        <v>0</v>
      </c>
      <c r="DL313" s="104">
        <f t="shared" si="1466"/>
        <v>768.68768517718445</v>
      </c>
      <c r="DM313" s="104">
        <f t="shared" si="1466"/>
        <v>819.90609329855681</v>
      </c>
      <c r="DN313" s="104">
        <f t="shared" si="1466"/>
        <v>902.0161358762258</v>
      </c>
      <c r="DO313" s="104">
        <f t="shared" si="1466"/>
        <v>0</v>
      </c>
      <c r="DP313" s="104">
        <f t="shared" si="1466"/>
        <v>889.63704141246581</v>
      </c>
      <c r="DQ313" s="104">
        <f t="shared" si="1466"/>
        <v>989.25682049567115</v>
      </c>
      <c r="DR313" s="104">
        <f t="shared" si="1466"/>
        <v>0</v>
      </c>
      <c r="DS313" s="104">
        <f t="shared" si="1466"/>
        <v>0</v>
      </c>
      <c r="DT313" s="120">
        <f t="shared" si="1483"/>
        <v>7.1049978618234269</v>
      </c>
      <c r="DU313" s="104">
        <f t="shared" si="1467"/>
        <v>7.5785461800592584</v>
      </c>
      <c r="DV313" s="104">
        <f t="shared" si="1467"/>
        <v>8.3372483648363609</v>
      </c>
      <c r="DW313" s="104">
        <f t="shared" si="1467"/>
        <v>0</v>
      </c>
      <c r="DX313" s="104">
        <f t="shared" si="1467"/>
        <v>8.2226778009007724</v>
      </c>
      <c r="DY313" s="104">
        <f t="shared" si="1467"/>
        <v>9.1434860025004845</v>
      </c>
      <c r="DZ313" s="104">
        <f t="shared" si="1467"/>
        <v>0</v>
      </c>
      <c r="EA313" s="104">
        <f t="shared" si="1467"/>
        <v>0</v>
      </c>
      <c r="EB313" s="104">
        <f t="shared" si="1467"/>
        <v>13.974564755331771</v>
      </c>
      <c r="EC313" s="104">
        <f t="shared" si="1467"/>
        <v>14.905703597229763</v>
      </c>
      <c r="ED313" s="104">
        <f t="shared" si="1467"/>
        <v>16.398445225840856</v>
      </c>
      <c r="EE313" s="104">
        <f t="shared" si="1467"/>
        <v>0</v>
      </c>
      <c r="EF313" s="104">
        <f t="shared" si="1467"/>
        <v>16.173396144748441</v>
      </c>
      <c r="EG313" s="104">
        <f t="shared" si="1467"/>
        <v>17.984460742965865</v>
      </c>
      <c r="EH313" s="104">
        <f t="shared" si="1467"/>
        <v>0</v>
      </c>
      <c r="EI313" s="104">
        <f t="shared" si="1467"/>
        <v>0</v>
      </c>
      <c r="EJ313" s="120">
        <f t="shared" si="1484"/>
        <v>79.830277478270673</v>
      </c>
      <c r="EK313" s="104">
        <f t="shared" si="1468"/>
        <v>85.150967840087745</v>
      </c>
      <c r="EL313" s="104">
        <f t="shared" si="1468"/>
        <v>93.675587707965121</v>
      </c>
      <c r="EM313" s="104">
        <f t="shared" si="1468"/>
        <v>0</v>
      </c>
      <c r="EN313" s="104">
        <f t="shared" si="1468"/>
        <v>92.388296692866533</v>
      </c>
      <c r="EO313" s="104">
        <f t="shared" si="1468"/>
        <v>102.7343060327071</v>
      </c>
      <c r="EP313" s="104">
        <f t="shared" si="1468"/>
        <v>0</v>
      </c>
      <c r="EQ313" s="104">
        <f t="shared" si="1468"/>
        <v>0</v>
      </c>
      <c r="ER313" s="104">
        <f t="shared" si="1468"/>
        <v>157.01530158798545</v>
      </c>
      <c r="ES313" s="104">
        <f t="shared" si="1468"/>
        <v>167.47738385248809</v>
      </c>
      <c r="ET313" s="104">
        <f t="shared" si="1468"/>
        <v>184.2495181631389</v>
      </c>
      <c r="EU313" s="104">
        <f t="shared" si="1468"/>
        <v>0</v>
      </c>
      <c r="EV313" s="104">
        <f t="shared" si="1468"/>
        <v>181.72091351902341</v>
      </c>
      <c r="EW313" s="104">
        <f t="shared" si="1468"/>
        <v>202.06965847553002</v>
      </c>
      <c r="EX313" s="104">
        <f t="shared" si="1468"/>
        <v>0</v>
      </c>
      <c r="EY313" s="104">
        <f t="shared" si="1468"/>
        <v>0</v>
      </c>
      <c r="EZ313" s="120">
        <f t="shared" si="1485"/>
        <v>5.0837484700977971</v>
      </c>
      <c r="FA313" s="104">
        <f t="shared" si="1469"/>
        <v>5.4225804564217102</v>
      </c>
      <c r="FB313" s="104">
        <f t="shared" si="1469"/>
        <v>5.9654449507018787</v>
      </c>
      <c r="FC313" s="104">
        <f t="shared" si="1469"/>
        <v>0</v>
      </c>
      <c r="FD313" s="104">
        <f t="shared" si="1469"/>
        <v>5.8834677368514141</v>
      </c>
      <c r="FE313" s="104">
        <f t="shared" si="1469"/>
        <v>6.5423218810994843</v>
      </c>
      <c r="FF313" s="104">
        <f t="shared" si="1469"/>
        <v>0</v>
      </c>
      <c r="FG313" s="104">
        <f t="shared" si="1469"/>
        <v>0</v>
      </c>
      <c r="FH313" s="104">
        <f t="shared" si="1469"/>
        <v>9.9990420232115262</v>
      </c>
      <c r="FI313" s="104">
        <f t="shared" si="1469"/>
        <v>10.665287918707504</v>
      </c>
      <c r="FJ313" s="104">
        <f t="shared" si="1469"/>
        <v>11.733370290903373</v>
      </c>
      <c r="FK313" s="104">
        <f t="shared" si="1469"/>
        <v>0</v>
      </c>
      <c r="FL313" s="104">
        <f t="shared" si="1469"/>
        <v>11.572343793225178</v>
      </c>
      <c r="FM313" s="104">
        <f t="shared" si="1469"/>
        <v>12.868191738501437</v>
      </c>
      <c r="FN313" s="104">
        <f t="shared" si="1469"/>
        <v>0</v>
      </c>
      <c r="FO313" s="122">
        <f t="shared" si="1469"/>
        <v>0</v>
      </c>
    </row>
    <row r="314" spans="3:171" x14ac:dyDescent="0.2">
      <c r="C314" s="163" t="s">
        <v>374</v>
      </c>
      <c r="D314" s="164" t="s">
        <v>54</v>
      </c>
      <c r="E314" s="159"/>
      <c r="F314" s="159"/>
      <c r="H314" s="163" t="str">
        <f t="shared" si="1486"/>
        <v>Korea</v>
      </c>
      <c r="J314" s="104" t="str">
        <f>I306</f>
        <v>Busan, Korea</v>
      </c>
      <c r="K314" s="104" t="str">
        <f>K312</f>
        <v>Tokyo, Japan</v>
      </c>
      <c r="L314" s="159" t="str">
        <f t="shared" si="1502"/>
        <v>Japan</v>
      </c>
      <c r="O314" s="104">
        <f>M306</f>
        <v>35.1035355</v>
      </c>
      <c r="P314" s="104">
        <f>N306</f>
        <v>129.04236879999999</v>
      </c>
      <c r="Q314" s="104">
        <f t="shared" ref="Q314:R316" si="1503">Q311</f>
        <v>35.616811599999998</v>
      </c>
      <c r="R314" s="104">
        <f t="shared" si="1503"/>
        <v>139.79578069999999</v>
      </c>
      <c r="S314" s="104" t="e">
        <f t="shared" ca="1" si="1371"/>
        <v>#NAME?</v>
      </c>
      <c r="T314" s="122">
        <f t="shared" si="1493"/>
        <v>160.94</v>
      </c>
      <c r="X314" s="165"/>
      <c r="Y314" s="159" t="str">
        <f>[1]Transport!W248</f>
        <v>Russia</v>
      </c>
      <c r="Z314" s="203">
        <f t="shared" si="1500"/>
        <v>0.12558945241074004</v>
      </c>
      <c r="AA314" s="105"/>
      <c r="AB314" s="159" t="str">
        <f>[1]Transport!X248</f>
        <v>Japan</v>
      </c>
      <c r="AC314" s="104">
        <f t="shared" si="1501"/>
        <v>5.7146816763048687</v>
      </c>
      <c r="AD314" s="104" t="str">
        <f>[1]Transport!AA248</f>
        <v>St Petersburg, Russia</v>
      </c>
      <c r="AE314" s="104" t="str">
        <f>[1]Transport!AB248</f>
        <v>Tokyo, Japan</v>
      </c>
      <c r="AF314" s="104">
        <f>[1]Transport!AC248</f>
        <v>44.725277800000001</v>
      </c>
      <c r="AG314" s="104">
        <f>[1]Transport!AD248</f>
        <v>37.7936111</v>
      </c>
      <c r="AH314" s="104">
        <f>[1]Transport!AE248</f>
        <v>35.616811599999998</v>
      </c>
      <c r="AI314" s="104">
        <f>[1]Transport!AF248</f>
        <v>139.79578069999999</v>
      </c>
      <c r="AJ314" s="104" t="e">
        <f t="shared" ca="1" si="1372"/>
        <v>#NAME?</v>
      </c>
      <c r="AK314" s="104">
        <f t="shared" si="1360"/>
        <v>160.94</v>
      </c>
      <c r="AL314" s="104">
        <f t="shared" si="1494"/>
        <v>1791.9483528117548</v>
      </c>
      <c r="AM314" s="104">
        <f t="shared" si="1495"/>
        <v>134.38489999999999</v>
      </c>
      <c r="AN314" s="104">
        <f t="shared" si="1496"/>
        <v>8852.6976130126332</v>
      </c>
      <c r="AO314" s="104">
        <f t="shared" si="1497"/>
        <v>160.94</v>
      </c>
      <c r="AP314" s="104">
        <f t="shared" si="1498"/>
        <v>1808.2883495837675</v>
      </c>
      <c r="AQ314" s="104">
        <f t="shared" si="1499"/>
        <v>115.15534482758621</v>
      </c>
      <c r="AR314" s="120" t="e">
        <f t="shared" ca="1" si="1478"/>
        <v>#NAME?</v>
      </c>
      <c r="AS314" s="104" t="e">
        <f t="shared" ca="1" si="1462"/>
        <v>#NAME?</v>
      </c>
      <c r="AT314" s="104" t="e">
        <f t="shared" ca="1" si="1462"/>
        <v>#NAME?</v>
      </c>
      <c r="AU314" s="104" t="e">
        <f t="shared" ca="1" si="1462"/>
        <v>#NAME?</v>
      </c>
      <c r="AV314" s="104" t="e">
        <f t="shared" ca="1" si="1462"/>
        <v>#NAME?</v>
      </c>
      <c r="AW314" s="104" t="e">
        <f t="shared" ca="1" si="1462"/>
        <v>#NAME?</v>
      </c>
      <c r="AX314" s="104" t="e">
        <f t="shared" ca="1" si="1462"/>
        <v>#NAME?</v>
      </c>
      <c r="AY314" s="104" t="e">
        <f t="shared" ca="1" si="1462"/>
        <v>#NAME?</v>
      </c>
      <c r="AZ314" s="104" t="e">
        <f t="shared" ca="1" si="1462"/>
        <v>#NAME?</v>
      </c>
      <c r="BA314" s="104" t="e">
        <f t="shared" ca="1" si="1462"/>
        <v>#NAME?</v>
      </c>
      <c r="BB314" s="104" t="e">
        <f t="shared" ca="1" si="1462"/>
        <v>#NAME?</v>
      </c>
      <c r="BC314" s="104" t="e">
        <f t="shared" ca="1" si="1462"/>
        <v>#NAME?</v>
      </c>
      <c r="BD314" s="104" t="e">
        <f t="shared" ca="1" si="1462"/>
        <v>#NAME?</v>
      </c>
      <c r="BE314" s="104" t="e">
        <f t="shared" ca="1" si="1462"/>
        <v>#NAME?</v>
      </c>
      <c r="BF314" s="104" t="e">
        <f t="shared" ca="1" si="1462"/>
        <v>#NAME?</v>
      </c>
      <c r="BG314" s="122" t="e">
        <f t="shared" ca="1" si="1462"/>
        <v>#NAME?</v>
      </c>
      <c r="BH314" s="104">
        <f t="shared" si="1479"/>
        <v>40.602801091147612</v>
      </c>
      <c r="BI314" s="104">
        <f t="shared" si="1463"/>
        <v>43.308978988214903</v>
      </c>
      <c r="BJ314" s="104">
        <f t="shared" si="1463"/>
        <v>47.64472046133308</v>
      </c>
      <c r="BK314" s="104">
        <f t="shared" si="1463"/>
        <v>0</v>
      </c>
      <c r="BL314" s="104">
        <f t="shared" si="1463"/>
        <v>46.98998615896646</v>
      </c>
      <c r="BM314" s="104">
        <f t="shared" si="1463"/>
        <v>52.252111916039574</v>
      </c>
      <c r="BN314" s="104">
        <f t="shared" si="1463"/>
        <v>0</v>
      </c>
      <c r="BO314" s="104">
        <f t="shared" si="1463"/>
        <v>0</v>
      </c>
      <c r="BP314" s="104">
        <f t="shared" si="1463"/>
        <v>79.8601891416303</v>
      </c>
      <c r="BQ314" s="104">
        <f t="shared" si="1463"/>
        <v>85.181351219520494</v>
      </c>
      <c r="BR314" s="104">
        <f t="shared" si="1463"/>
        <v>93.7118944520018</v>
      </c>
      <c r="BS314" s="104">
        <f t="shared" si="1463"/>
        <v>0</v>
      </c>
      <c r="BT314" s="104">
        <f t="shared" si="1463"/>
        <v>92.425810592013718</v>
      </c>
      <c r="BU314" s="104">
        <f t="shared" si="1463"/>
        <v>102.77546826605128</v>
      </c>
      <c r="BV314" s="104">
        <f t="shared" si="1463"/>
        <v>0</v>
      </c>
      <c r="BW314" s="104">
        <f t="shared" si="1463"/>
        <v>0</v>
      </c>
      <c r="BX314" s="120">
        <f t="shared" si="1480"/>
        <v>79.108917703650619</v>
      </c>
      <c r="BY314" s="104">
        <f t="shared" si="1464"/>
        <v>84.381529415092601</v>
      </c>
      <c r="BZ314" s="104">
        <f t="shared" si="1464"/>
        <v>92.829119388287637</v>
      </c>
      <c r="CA314" s="104">
        <f t="shared" si="1464"/>
        <v>0</v>
      </c>
      <c r="CB314" s="104">
        <f t="shared" si="1464"/>
        <v>91.553460550676775</v>
      </c>
      <c r="CC314" s="104">
        <f t="shared" si="1464"/>
        <v>101.80598161512414</v>
      </c>
      <c r="CD314" s="104">
        <f t="shared" si="1464"/>
        <v>0</v>
      </c>
      <c r="CE314" s="104">
        <f t="shared" si="1464"/>
        <v>0</v>
      </c>
      <c r="CF314" s="104">
        <f t="shared" si="1464"/>
        <v>155.59648499178562</v>
      </c>
      <c r="CG314" s="104">
        <f t="shared" si="1464"/>
        <v>165.9640301264827</v>
      </c>
      <c r="CH314" s="104">
        <f t="shared" si="1464"/>
        <v>182.5846086188599</v>
      </c>
      <c r="CI314" s="104">
        <f t="shared" si="1464"/>
        <v>0</v>
      </c>
      <c r="CJ314" s="104">
        <f t="shared" si="1464"/>
        <v>180.07885287034892</v>
      </c>
      <c r="CK314" s="104">
        <f t="shared" si="1464"/>
        <v>200.24372315499784</v>
      </c>
      <c r="CL314" s="104">
        <f t="shared" si="1464"/>
        <v>0</v>
      </c>
      <c r="CM314" s="104">
        <f t="shared" si="1464"/>
        <v>0</v>
      </c>
      <c r="CN314" s="120">
        <f t="shared" si="1481"/>
        <v>5.9326732146225609</v>
      </c>
      <c r="CO314" s="104">
        <f t="shared" si="1465"/>
        <v>6.32808606034948</v>
      </c>
      <c r="CP314" s="104">
        <f t="shared" si="1465"/>
        <v>6.9616023846383603</v>
      </c>
      <c r="CQ314" s="104">
        <f t="shared" si="1465"/>
        <v>0</v>
      </c>
      <c r="CR314" s="104">
        <f t="shared" si="1465"/>
        <v>6.8659359637521442</v>
      </c>
      <c r="CS314" s="104">
        <f t="shared" si="1465"/>
        <v>7.6348108120879044</v>
      </c>
      <c r="CT314" s="104">
        <f t="shared" si="1465"/>
        <v>0</v>
      </c>
      <c r="CU314" s="104">
        <f t="shared" si="1465"/>
        <v>0</v>
      </c>
      <c r="CV314" s="104">
        <f t="shared" si="1465"/>
        <v>11.668761570702028</v>
      </c>
      <c r="CW314" s="104">
        <f t="shared" si="1465"/>
        <v>12.446262503686849</v>
      </c>
      <c r="CX314" s="104">
        <f t="shared" si="1465"/>
        <v>13.692701763577116</v>
      </c>
      <c r="CY314" s="104">
        <f t="shared" si="1465"/>
        <v>0</v>
      </c>
      <c r="CZ314" s="104">
        <f t="shared" si="1465"/>
        <v>13.504785780864948</v>
      </c>
      <c r="DA314" s="104">
        <f t="shared" si="1465"/>
        <v>15.017024720376495</v>
      </c>
      <c r="DB314" s="104">
        <f t="shared" si="1465"/>
        <v>0</v>
      </c>
      <c r="DC314" s="104">
        <f t="shared" si="1465"/>
        <v>0</v>
      </c>
      <c r="DD314" s="120">
        <f t="shared" si="1482"/>
        <v>390.81892389601165</v>
      </c>
      <c r="DE314" s="104">
        <f t="shared" si="1466"/>
        <v>416.86701676597863</v>
      </c>
      <c r="DF314" s="104">
        <f t="shared" si="1466"/>
        <v>458.60033986877301</v>
      </c>
      <c r="DG314" s="104">
        <f t="shared" si="1466"/>
        <v>0</v>
      </c>
      <c r="DH314" s="104">
        <f t="shared" si="1466"/>
        <v>452.29824866786521</v>
      </c>
      <c r="DI314" s="104">
        <f t="shared" si="1466"/>
        <v>502.9484075366625</v>
      </c>
      <c r="DJ314" s="104">
        <f t="shared" si="1466"/>
        <v>0</v>
      </c>
      <c r="DK314" s="104">
        <f t="shared" si="1466"/>
        <v>0</v>
      </c>
      <c r="DL314" s="104">
        <f t="shared" si="1466"/>
        <v>768.68768517718445</v>
      </c>
      <c r="DM314" s="104">
        <f t="shared" si="1466"/>
        <v>819.90609329855681</v>
      </c>
      <c r="DN314" s="104">
        <f t="shared" si="1466"/>
        <v>902.0161358762258</v>
      </c>
      <c r="DO314" s="104">
        <f t="shared" si="1466"/>
        <v>0</v>
      </c>
      <c r="DP314" s="104">
        <f t="shared" si="1466"/>
        <v>889.63704141246581</v>
      </c>
      <c r="DQ314" s="104">
        <f t="shared" si="1466"/>
        <v>989.25682049567115</v>
      </c>
      <c r="DR314" s="104">
        <f t="shared" si="1466"/>
        <v>0</v>
      </c>
      <c r="DS314" s="104">
        <f t="shared" si="1466"/>
        <v>0</v>
      </c>
      <c r="DT314" s="120">
        <f t="shared" si="1483"/>
        <v>7.1049978618234269</v>
      </c>
      <c r="DU314" s="104">
        <f t="shared" si="1467"/>
        <v>7.5785461800592584</v>
      </c>
      <c r="DV314" s="104">
        <f t="shared" si="1467"/>
        <v>8.3372483648363609</v>
      </c>
      <c r="DW314" s="104">
        <f t="shared" si="1467"/>
        <v>0</v>
      </c>
      <c r="DX314" s="104">
        <f t="shared" si="1467"/>
        <v>8.2226778009007724</v>
      </c>
      <c r="DY314" s="104">
        <f t="shared" si="1467"/>
        <v>9.1434860025004845</v>
      </c>
      <c r="DZ314" s="104">
        <f t="shared" si="1467"/>
        <v>0</v>
      </c>
      <c r="EA314" s="104">
        <f t="shared" si="1467"/>
        <v>0</v>
      </c>
      <c r="EB314" s="104">
        <f t="shared" si="1467"/>
        <v>13.974564755331771</v>
      </c>
      <c r="EC314" s="104">
        <f t="shared" si="1467"/>
        <v>14.905703597229763</v>
      </c>
      <c r="ED314" s="104">
        <f t="shared" si="1467"/>
        <v>16.398445225840856</v>
      </c>
      <c r="EE314" s="104">
        <f t="shared" si="1467"/>
        <v>0</v>
      </c>
      <c r="EF314" s="104">
        <f t="shared" si="1467"/>
        <v>16.173396144748441</v>
      </c>
      <c r="EG314" s="104">
        <f t="shared" si="1467"/>
        <v>17.984460742965865</v>
      </c>
      <c r="EH314" s="104">
        <f t="shared" si="1467"/>
        <v>0</v>
      </c>
      <c r="EI314" s="104">
        <f t="shared" si="1467"/>
        <v>0</v>
      </c>
      <c r="EJ314" s="120">
        <f t="shared" si="1484"/>
        <v>79.830277478270673</v>
      </c>
      <c r="EK314" s="104">
        <f t="shared" si="1468"/>
        <v>85.150967840087745</v>
      </c>
      <c r="EL314" s="104">
        <f t="shared" si="1468"/>
        <v>93.675587707965121</v>
      </c>
      <c r="EM314" s="104">
        <f t="shared" si="1468"/>
        <v>0</v>
      </c>
      <c r="EN314" s="104">
        <f t="shared" si="1468"/>
        <v>92.388296692866533</v>
      </c>
      <c r="EO314" s="104">
        <f t="shared" si="1468"/>
        <v>102.7343060327071</v>
      </c>
      <c r="EP314" s="104">
        <f t="shared" si="1468"/>
        <v>0</v>
      </c>
      <c r="EQ314" s="104">
        <f t="shared" si="1468"/>
        <v>0</v>
      </c>
      <c r="ER314" s="104">
        <f t="shared" si="1468"/>
        <v>157.01530158798545</v>
      </c>
      <c r="ES314" s="104">
        <f t="shared" si="1468"/>
        <v>167.47738385248809</v>
      </c>
      <c r="ET314" s="104">
        <f t="shared" si="1468"/>
        <v>184.2495181631389</v>
      </c>
      <c r="EU314" s="104">
        <f t="shared" si="1468"/>
        <v>0</v>
      </c>
      <c r="EV314" s="104">
        <f t="shared" si="1468"/>
        <v>181.72091351902341</v>
      </c>
      <c r="EW314" s="104">
        <f t="shared" si="1468"/>
        <v>202.06965847553002</v>
      </c>
      <c r="EX314" s="104">
        <f t="shared" si="1468"/>
        <v>0</v>
      </c>
      <c r="EY314" s="104">
        <f t="shared" si="1468"/>
        <v>0</v>
      </c>
      <c r="EZ314" s="120">
        <f t="shared" si="1485"/>
        <v>5.0837484700977971</v>
      </c>
      <c r="FA314" s="104">
        <f t="shared" si="1469"/>
        <v>5.4225804564217102</v>
      </c>
      <c r="FB314" s="104">
        <f t="shared" si="1469"/>
        <v>5.9654449507018787</v>
      </c>
      <c r="FC314" s="104">
        <f t="shared" si="1469"/>
        <v>0</v>
      </c>
      <c r="FD314" s="104">
        <f t="shared" si="1469"/>
        <v>5.8834677368514141</v>
      </c>
      <c r="FE314" s="104">
        <f t="shared" si="1469"/>
        <v>6.5423218810994843</v>
      </c>
      <c r="FF314" s="104">
        <f t="shared" si="1469"/>
        <v>0</v>
      </c>
      <c r="FG314" s="104">
        <f t="shared" si="1469"/>
        <v>0</v>
      </c>
      <c r="FH314" s="104">
        <f t="shared" si="1469"/>
        <v>9.9990420232115262</v>
      </c>
      <c r="FI314" s="104">
        <f t="shared" si="1469"/>
        <v>10.665287918707504</v>
      </c>
      <c r="FJ314" s="104">
        <f t="shared" si="1469"/>
        <v>11.733370290903373</v>
      </c>
      <c r="FK314" s="104">
        <f t="shared" si="1469"/>
        <v>0</v>
      </c>
      <c r="FL314" s="104">
        <f t="shared" si="1469"/>
        <v>11.572343793225178</v>
      </c>
      <c r="FM314" s="104">
        <f t="shared" si="1469"/>
        <v>12.868191738501437</v>
      </c>
      <c r="FN314" s="104">
        <f t="shared" si="1469"/>
        <v>0</v>
      </c>
      <c r="FO314" s="122">
        <f t="shared" si="1469"/>
        <v>0</v>
      </c>
    </row>
    <row r="315" spans="3:171" x14ac:dyDescent="0.2">
      <c r="C315" s="163" t="str">
        <f>C299</f>
        <v>US</v>
      </c>
      <c r="D315" s="213">
        <f>[1]LCIA_BAU!I216</f>
        <v>0.1</v>
      </c>
      <c r="H315" s="163" t="str">
        <f t="shared" si="1486"/>
        <v>Poland</v>
      </c>
      <c r="J315" s="104" t="str">
        <f>I307</f>
        <v>Gdansk, Poland</v>
      </c>
      <c r="K315" s="104" t="str">
        <f>K314</f>
        <v>Tokyo, Japan</v>
      </c>
      <c r="L315" s="159" t="str">
        <f t="shared" si="1502"/>
        <v>Japan</v>
      </c>
      <c r="O315" s="104">
        <f>M307</f>
        <v>54.400246299999999</v>
      </c>
      <c r="P315" s="104">
        <f>N307</f>
        <v>18.677374199999999</v>
      </c>
      <c r="Q315" s="104">
        <f t="shared" si="1503"/>
        <v>35.616811599999998</v>
      </c>
      <c r="R315" s="104">
        <f t="shared" si="1503"/>
        <v>139.79578069999999</v>
      </c>
      <c r="S315" s="104" t="e">
        <f t="shared" ca="1" si="1371"/>
        <v>#NAME?</v>
      </c>
      <c r="T315" s="122">
        <f t="shared" si="1493"/>
        <v>160.94</v>
      </c>
      <c r="X315" s="165"/>
      <c r="Y315" s="159" t="str">
        <f>[1]Transport!W249</f>
        <v>China</v>
      </c>
      <c r="Z315" s="203">
        <f t="shared" si="1500"/>
        <v>5.7742276970455191E-2</v>
      </c>
      <c r="AA315" s="105"/>
      <c r="AB315" s="159" t="str">
        <f>[1]Transport!X249</f>
        <v>Japan</v>
      </c>
      <c r="AC315" s="104">
        <f t="shared" si="1501"/>
        <v>5.7146816763048687</v>
      </c>
      <c r="AD315" s="104" t="str">
        <f>[1]Transport!AA249</f>
        <v>Shanghai, China</v>
      </c>
      <c r="AE315" s="104" t="str">
        <f>[1]Transport!AB249</f>
        <v>Tokyo, Japan</v>
      </c>
      <c r="AF315" s="104">
        <f>[1]Transport!AC249</f>
        <v>31.230416000000002</v>
      </c>
      <c r="AG315" s="104">
        <f>[1]Transport!AD249</f>
        <v>121.47370100000001</v>
      </c>
      <c r="AH315" s="104">
        <f>[1]Transport!AE249</f>
        <v>35.616811599999998</v>
      </c>
      <c r="AI315" s="104">
        <f>[1]Transport!AF249</f>
        <v>139.79578069999999</v>
      </c>
      <c r="AJ315" s="104" t="e">
        <f t="shared" ca="1" si="1372"/>
        <v>#NAME?</v>
      </c>
      <c r="AK315" s="104">
        <f t="shared" si="1360"/>
        <v>160.94</v>
      </c>
      <c r="AL315" s="104">
        <f t="shared" si="1494"/>
        <v>1791.9483528117548</v>
      </c>
      <c r="AM315" s="104">
        <f t="shared" si="1495"/>
        <v>134.38489999999999</v>
      </c>
      <c r="AN315" s="104">
        <f t="shared" si="1496"/>
        <v>8852.6976130126332</v>
      </c>
      <c r="AO315" s="104">
        <f t="shared" si="1497"/>
        <v>160.94</v>
      </c>
      <c r="AP315" s="104">
        <f t="shared" si="1498"/>
        <v>1808.2883495837675</v>
      </c>
      <c r="AQ315" s="104">
        <f t="shared" si="1499"/>
        <v>115.15534482758621</v>
      </c>
      <c r="AR315" s="120" t="e">
        <f t="shared" ca="1" si="1478"/>
        <v>#NAME?</v>
      </c>
      <c r="AS315" s="104" t="e">
        <f t="shared" ca="1" si="1462"/>
        <v>#NAME?</v>
      </c>
      <c r="AT315" s="104" t="e">
        <f t="shared" ca="1" si="1462"/>
        <v>#NAME?</v>
      </c>
      <c r="AU315" s="104" t="e">
        <f t="shared" ca="1" si="1462"/>
        <v>#NAME?</v>
      </c>
      <c r="AV315" s="104" t="e">
        <f t="shared" ca="1" si="1462"/>
        <v>#NAME?</v>
      </c>
      <c r="AW315" s="104" t="e">
        <f t="shared" ca="1" si="1462"/>
        <v>#NAME?</v>
      </c>
      <c r="AX315" s="104" t="e">
        <f t="shared" ca="1" si="1462"/>
        <v>#NAME?</v>
      </c>
      <c r="AY315" s="104" t="e">
        <f t="shared" ca="1" si="1462"/>
        <v>#NAME?</v>
      </c>
      <c r="AZ315" s="104" t="e">
        <f t="shared" ca="1" si="1462"/>
        <v>#NAME?</v>
      </c>
      <c r="BA315" s="104" t="e">
        <f t="shared" ca="1" si="1462"/>
        <v>#NAME?</v>
      </c>
      <c r="BB315" s="104" t="e">
        <f t="shared" ca="1" si="1462"/>
        <v>#NAME?</v>
      </c>
      <c r="BC315" s="104" t="e">
        <f t="shared" ca="1" si="1462"/>
        <v>#NAME?</v>
      </c>
      <c r="BD315" s="104" t="e">
        <f t="shared" ca="1" si="1462"/>
        <v>#NAME?</v>
      </c>
      <c r="BE315" s="104" t="e">
        <f t="shared" ca="1" si="1462"/>
        <v>#NAME?</v>
      </c>
      <c r="BF315" s="104" t="e">
        <f t="shared" ca="1" si="1462"/>
        <v>#NAME?</v>
      </c>
      <c r="BG315" s="122" t="e">
        <f t="shared" ca="1" si="1462"/>
        <v>#NAME?</v>
      </c>
      <c r="BH315" s="104">
        <f t="shared" si="1479"/>
        <v>40.602801091147612</v>
      </c>
      <c r="BI315" s="104">
        <f t="shared" si="1463"/>
        <v>43.308978988214903</v>
      </c>
      <c r="BJ315" s="104">
        <f t="shared" si="1463"/>
        <v>47.64472046133308</v>
      </c>
      <c r="BK315" s="104">
        <f t="shared" si="1463"/>
        <v>0</v>
      </c>
      <c r="BL315" s="104">
        <f t="shared" si="1463"/>
        <v>46.98998615896646</v>
      </c>
      <c r="BM315" s="104">
        <f t="shared" si="1463"/>
        <v>52.252111916039574</v>
      </c>
      <c r="BN315" s="104">
        <f t="shared" si="1463"/>
        <v>0</v>
      </c>
      <c r="BO315" s="104">
        <f t="shared" si="1463"/>
        <v>0</v>
      </c>
      <c r="BP315" s="104">
        <f t="shared" si="1463"/>
        <v>79.8601891416303</v>
      </c>
      <c r="BQ315" s="104">
        <f t="shared" si="1463"/>
        <v>85.181351219520494</v>
      </c>
      <c r="BR315" s="104">
        <f t="shared" si="1463"/>
        <v>93.7118944520018</v>
      </c>
      <c r="BS315" s="104">
        <f t="shared" si="1463"/>
        <v>0</v>
      </c>
      <c r="BT315" s="104">
        <f t="shared" si="1463"/>
        <v>92.425810592013718</v>
      </c>
      <c r="BU315" s="104">
        <f t="shared" si="1463"/>
        <v>102.77546826605128</v>
      </c>
      <c r="BV315" s="104">
        <f t="shared" si="1463"/>
        <v>0</v>
      </c>
      <c r="BW315" s="104">
        <f t="shared" si="1463"/>
        <v>0</v>
      </c>
      <c r="BX315" s="120">
        <f t="shared" si="1480"/>
        <v>79.108917703650619</v>
      </c>
      <c r="BY315" s="104">
        <f t="shared" si="1464"/>
        <v>84.381529415092601</v>
      </c>
      <c r="BZ315" s="104">
        <f t="shared" si="1464"/>
        <v>92.829119388287637</v>
      </c>
      <c r="CA315" s="104">
        <f t="shared" si="1464"/>
        <v>0</v>
      </c>
      <c r="CB315" s="104">
        <f t="shared" si="1464"/>
        <v>91.553460550676775</v>
      </c>
      <c r="CC315" s="104">
        <f t="shared" si="1464"/>
        <v>101.80598161512414</v>
      </c>
      <c r="CD315" s="104">
        <f t="shared" si="1464"/>
        <v>0</v>
      </c>
      <c r="CE315" s="104">
        <f t="shared" si="1464"/>
        <v>0</v>
      </c>
      <c r="CF315" s="104">
        <f t="shared" si="1464"/>
        <v>155.59648499178562</v>
      </c>
      <c r="CG315" s="104">
        <f t="shared" si="1464"/>
        <v>165.9640301264827</v>
      </c>
      <c r="CH315" s="104">
        <f t="shared" si="1464"/>
        <v>182.5846086188599</v>
      </c>
      <c r="CI315" s="104">
        <f t="shared" si="1464"/>
        <v>0</v>
      </c>
      <c r="CJ315" s="104">
        <f t="shared" si="1464"/>
        <v>180.07885287034892</v>
      </c>
      <c r="CK315" s="104">
        <f t="shared" si="1464"/>
        <v>200.24372315499784</v>
      </c>
      <c r="CL315" s="104">
        <f t="shared" si="1464"/>
        <v>0</v>
      </c>
      <c r="CM315" s="104">
        <f t="shared" si="1464"/>
        <v>0</v>
      </c>
      <c r="CN315" s="120">
        <f t="shared" si="1481"/>
        <v>5.9326732146225609</v>
      </c>
      <c r="CO315" s="104">
        <f t="shared" si="1465"/>
        <v>6.32808606034948</v>
      </c>
      <c r="CP315" s="104">
        <f t="shared" si="1465"/>
        <v>6.9616023846383603</v>
      </c>
      <c r="CQ315" s="104">
        <f t="shared" si="1465"/>
        <v>0</v>
      </c>
      <c r="CR315" s="104">
        <f t="shared" si="1465"/>
        <v>6.8659359637521442</v>
      </c>
      <c r="CS315" s="104">
        <f t="shared" si="1465"/>
        <v>7.6348108120879044</v>
      </c>
      <c r="CT315" s="104">
        <f t="shared" si="1465"/>
        <v>0</v>
      </c>
      <c r="CU315" s="104">
        <f t="shared" si="1465"/>
        <v>0</v>
      </c>
      <c r="CV315" s="104">
        <f t="shared" si="1465"/>
        <v>11.668761570702028</v>
      </c>
      <c r="CW315" s="104">
        <f t="shared" si="1465"/>
        <v>12.446262503686849</v>
      </c>
      <c r="CX315" s="104">
        <f t="shared" si="1465"/>
        <v>13.692701763577116</v>
      </c>
      <c r="CY315" s="104">
        <f t="shared" si="1465"/>
        <v>0</v>
      </c>
      <c r="CZ315" s="104">
        <f t="shared" si="1465"/>
        <v>13.504785780864948</v>
      </c>
      <c r="DA315" s="104">
        <f t="shared" si="1465"/>
        <v>15.017024720376495</v>
      </c>
      <c r="DB315" s="104">
        <f t="shared" si="1465"/>
        <v>0</v>
      </c>
      <c r="DC315" s="104">
        <f t="shared" si="1465"/>
        <v>0</v>
      </c>
      <c r="DD315" s="120">
        <f t="shared" si="1482"/>
        <v>390.81892389601165</v>
      </c>
      <c r="DE315" s="104">
        <f t="shared" si="1466"/>
        <v>416.86701676597863</v>
      </c>
      <c r="DF315" s="104">
        <f t="shared" si="1466"/>
        <v>458.60033986877301</v>
      </c>
      <c r="DG315" s="104">
        <f t="shared" si="1466"/>
        <v>0</v>
      </c>
      <c r="DH315" s="104">
        <f t="shared" si="1466"/>
        <v>452.29824866786521</v>
      </c>
      <c r="DI315" s="104">
        <f t="shared" si="1466"/>
        <v>502.9484075366625</v>
      </c>
      <c r="DJ315" s="104">
        <f t="shared" si="1466"/>
        <v>0</v>
      </c>
      <c r="DK315" s="104">
        <f t="shared" si="1466"/>
        <v>0</v>
      </c>
      <c r="DL315" s="104">
        <f t="shared" si="1466"/>
        <v>768.68768517718445</v>
      </c>
      <c r="DM315" s="104">
        <f t="shared" si="1466"/>
        <v>819.90609329855681</v>
      </c>
      <c r="DN315" s="104">
        <f t="shared" si="1466"/>
        <v>902.0161358762258</v>
      </c>
      <c r="DO315" s="104">
        <f t="shared" si="1466"/>
        <v>0</v>
      </c>
      <c r="DP315" s="104">
        <f t="shared" si="1466"/>
        <v>889.63704141246581</v>
      </c>
      <c r="DQ315" s="104">
        <f t="shared" si="1466"/>
        <v>989.25682049567115</v>
      </c>
      <c r="DR315" s="104">
        <f t="shared" si="1466"/>
        <v>0</v>
      </c>
      <c r="DS315" s="104">
        <f t="shared" si="1466"/>
        <v>0</v>
      </c>
      <c r="DT315" s="120">
        <f t="shared" si="1483"/>
        <v>7.1049978618234269</v>
      </c>
      <c r="DU315" s="104">
        <f t="shared" si="1467"/>
        <v>7.5785461800592584</v>
      </c>
      <c r="DV315" s="104">
        <f t="shared" si="1467"/>
        <v>8.3372483648363609</v>
      </c>
      <c r="DW315" s="104">
        <f t="shared" si="1467"/>
        <v>0</v>
      </c>
      <c r="DX315" s="104">
        <f t="shared" si="1467"/>
        <v>8.2226778009007724</v>
      </c>
      <c r="DY315" s="104">
        <f t="shared" si="1467"/>
        <v>9.1434860025004845</v>
      </c>
      <c r="DZ315" s="104">
        <f t="shared" si="1467"/>
        <v>0</v>
      </c>
      <c r="EA315" s="104">
        <f t="shared" si="1467"/>
        <v>0</v>
      </c>
      <c r="EB315" s="104">
        <f t="shared" si="1467"/>
        <v>13.974564755331771</v>
      </c>
      <c r="EC315" s="104">
        <f t="shared" si="1467"/>
        <v>14.905703597229763</v>
      </c>
      <c r="ED315" s="104">
        <f t="shared" si="1467"/>
        <v>16.398445225840856</v>
      </c>
      <c r="EE315" s="104">
        <f t="shared" si="1467"/>
        <v>0</v>
      </c>
      <c r="EF315" s="104">
        <f t="shared" si="1467"/>
        <v>16.173396144748441</v>
      </c>
      <c r="EG315" s="104">
        <f t="shared" si="1467"/>
        <v>17.984460742965865</v>
      </c>
      <c r="EH315" s="104">
        <f t="shared" si="1467"/>
        <v>0</v>
      </c>
      <c r="EI315" s="104">
        <f t="shared" si="1467"/>
        <v>0</v>
      </c>
      <c r="EJ315" s="120">
        <f t="shared" si="1484"/>
        <v>79.830277478270673</v>
      </c>
      <c r="EK315" s="104">
        <f t="shared" si="1468"/>
        <v>85.150967840087745</v>
      </c>
      <c r="EL315" s="104">
        <f t="shared" si="1468"/>
        <v>93.675587707965121</v>
      </c>
      <c r="EM315" s="104">
        <f t="shared" si="1468"/>
        <v>0</v>
      </c>
      <c r="EN315" s="104">
        <f t="shared" si="1468"/>
        <v>92.388296692866533</v>
      </c>
      <c r="EO315" s="104">
        <f t="shared" si="1468"/>
        <v>102.7343060327071</v>
      </c>
      <c r="EP315" s="104">
        <f t="shared" si="1468"/>
        <v>0</v>
      </c>
      <c r="EQ315" s="104">
        <f t="shared" si="1468"/>
        <v>0</v>
      </c>
      <c r="ER315" s="104">
        <f t="shared" si="1468"/>
        <v>157.01530158798545</v>
      </c>
      <c r="ES315" s="104">
        <f t="shared" si="1468"/>
        <v>167.47738385248809</v>
      </c>
      <c r="ET315" s="104">
        <f t="shared" si="1468"/>
        <v>184.2495181631389</v>
      </c>
      <c r="EU315" s="104">
        <f t="shared" si="1468"/>
        <v>0</v>
      </c>
      <c r="EV315" s="104">
        <f t="shared" si="1468"/>
        <v>181.72091351902341</v>
      </c>
      <c r="EW315" s="104">
        <f t="shared" si="1468"/>
        <v>202.06965847553002</v>
      </c>
      <c r="EX315" s="104">
        <f t="shared" si="1468"/>
        <v>0</v>
      </c>
      <c r="EY315" s="104">
        <f t="shared" si="1468"/>
        <v>0</v>
      </c>
      <c r="EZ315" s="120">
        <f t="shared" si="1485"/>
        <v>5.0837484700977971</v>
      </c>
      <c r="FA315" s="104">
        <f t="shared" si="1469"/>
        <v>5.4225804564217102</v>
      </c>
      <c r="FB315" s="104">
        <f t="shared" si="1469"/>
        <v>5.9654449507018787</v>
      </c>
      <c r="FC315" s="104">
        <f t="shared" si="1469"/>
        <v>0</v>
      </c>
      <c r="FD315" s="104">
        <f t="shared" si="1469"/>
        <v>5.8834677368514141</v>
      </c>
      <c r="FE315" s="104">
        <f t="shared" si="1469"/>
        <v>6.5423218810994843</v>
      </c>
      <c r="FF315" s="104">
        <f t="shared" si="1469"/>
        <v>0</v>
      </c>
      <c r="FG315" s="104">
        <f t="shared" si="1469"/>
        <v>0</v>
      </c>
      <c r="FH315" s="104">
        <f t="shared" si="1469"/>
        <v>9.9990420232115262</v>
      </c>
      <c r="FI315" s="104">
        <f t="shared" si="1469"/>
        <v>10.665287918707504</v>
      </c>
      <c r="FJ315" s="104">
        <f t="shared" si="1469"/>
        <v>11.733370290903373</v>
      </c>
      <c r="FK315" s="104">
        <f t="shared" si="1469"/>
        <v>0</v>
      </c>
      <c r="FL315" s="104">
        <f t="shared" si="1469"/>
        <v>11.572343793225178</v>
      </c>
      <c r="FM315" s="104">
        <f t="shared" si="1469"/>
        <v>12.868191738501437</v>
      </c>
      <c r="FN315" s="104">
        <f t="shared" si="1469"/>
        <v>0</v>
      </c>
      <c r="FO315" s="122">
        <f t="shared" si="1469"/>
        <v>0</v>
      </c>
    </row>
    <row r="316" spans="3:171" x14ac:dyDescent="0.2">
      <c r="C316" s="163" t="str">
        <f t="shared" ref="C316:C319" si="1504">C300</f>
        <v>CN</v>
      </c>
      <c r="D316" s="213">
        <f>[1]LCIA_BAU!I217</f>
        <v>0.65</v>
      </c>
      <c r="H316" s="163" t="str">
        <f t="shared" si="1486"/>
        <v>TN, US</v>
      </c>
      <c r="I316" s="104" t="str">
        <f>J308</f>
        <v>Nashville,Tennessee,US</v>
      </c>
      <c r="J316" s="104" t="str">
        <f>J268</f>
        <v>Savannah, GA</v>
      </c>
      <c r="K316" s="104" t="str">
        <f>K311</f>
        <v>Tokyo, Japan</v>
      </c>
      <c r="L316" s="159" t="str">
        <f t="shared" si="1502"/>
        <v>Japan</v>
      </c>
      <c r="M316" s="104">
        <f>O308</f>
        <v>36.162663799999997</v>
      </c>
      <c r="N316" s="104">
        <f>P308</f>
        <v>-86.781601600000002</v>
      </c>
      <c r="O316" s="104">
        <f>O268</f>
        <v>32.087181000000001</v>
      </c>
      <c r="P316" s="104">
        <f>P268</f>
        <v>-81.134254400000003</v>
      </c>
      <c r="Q316" s="104">
        <f t="shared" si="1503"/>
        <v>35.616811599999998</v>
      </c>
      <c r="R316" s="104">
        <f t="shared" si="1503"/>
        <v>139.79578069999999</v>
      </c>
      <c r="S316" s="104" t="e">
        <f t="shared" ca="1" si="1371"/>
        <v>#NAME?</v>
      </c>
      <c r="T316" s="122" t="e">
        <f t="shared" ca="1" si="1381"/>
        <v>#NAME?</v>
      </c>
      <c r="X316" s="165"/>
      <c r="Y316" s="159" t="str">
        <f>[1]Transport!W250</f>
        <v>Canada</v>
      </c>
      <c r="Z316" s="203">
        <f t="shared" si="1500"/>
        <v>8.7094601097103236E-2</v>
      </c>
      <c r="AA316" s="105"/>
      <c r="AB316" s="159" t="str">
        <f>[1]Transport!X250</f>
        <v>Japan</v>
      </c>
      <c r="AC316" s="104">
        <f>AC318</f>
        <v>2.2629195097563701</v>
      </c>
      <c r="AD316" s="104" t="str">
        <f>[1]Transport!AA250</f>
        <v>The Port of Vancouver, Canada</v>
      </c>
      <c r="AE316" s="104" t="str">
        <f>[1]Transport!AB250</f>
        <v>Tokyo, Japan</v>
      </c>
      <c r="AF316" s="104">
        <f>[1]Transport!AC250</f>
        <v>49.288918500000001</v>
      </c>
      <c r="AG316" s="104">
        <f>[1]Transport!AD250</f>
        <v>-123.11147</v>
      </c>
      <c r="AH316" s="104">
        <f>[1]Transport!AE250</f>
        <v>35.616811599999998</v>
      </c>
      <c r="AI316" s="104">
        <f>[1]Transport!AF250</f>
        <v>139.79578069999999</v>
      </c>
      <c r="AJ316" s="104" t="e">
        <f t="shared" ca="1" si="1372"/>
        <v>#NAME?</v>
      </c>
      <c r="AK316" s="104">
        <f t="shared" si="1360"/>
        <v>160.94</v>
      </c>
      <c r="AL316" s="104">
        <f t="shared" si="1494"/>
        <v>1791.9483528117548</v>
      </c>
      <c r="AM316" s="104">
        <f t="shared" si="1495"/>
        <v>134.38489999999999</v>
      </c>
      <c r="AN316" s="104">
        <f t="shared" si="1496"/>
        <v>8852.6976130126332</v>
      </c>
      <c r="AO316" s="104">
        <f t="shared" si="1497"/>
        <v>160.94</v>
      </c>
      <c r="AP316" s="104">
        <f t="shared" si="1498"/>
        <v>1808.2883495837675</v>
      </c>
      <c r="AQ316" s="104">
        <f t="shared" si="1499"/>
        <v>115.15534482758621</v>
      </c>
      <c r="AR316" s="120" t="e">
        <f t="shared" ca="1" si="1478"/>
        <v>#NAME?</v>
      </c>
      <c r="AS316" s="104" t="e">
        <f t="shared" ca="1" si="1462"/>
        <v>#NAME?</v>
      </c>
      <c r="AT316" s="104" t="e">
        <f t="shared" ca="1" si="1462"/>
        <v>#NAME?</v>
      </c>
      <c r="AU316" s="104" t="e">
        <f t="shared" ca="1" si="1462"/>
        <v>#NAME?</v>
      </c>
      <c r="AV316" s="104" t="e">
        <f t="shared" ca="1" si="1462"/>
        <v>#NAME?</v>
      </c>
      <c r="AW316" s="104" t="e">
        <f t="shared" ca="1" si="1462"/>
        <v>#NAME?</v>
      </c>
      <c r="AX316" s="104" t="e">
        <f t="shared" ca="1" si="1462"/>
        <v>#NAME?</v>
      </c>
      <c r="AY316" s="104" t="e">
        <f t="shared" ca="1" si="1462"/>
        <v>#NAME?</v>
      </c>
      <c r="AZ316" s="104" t="e">
        <f t="shared" ca="1" si="1462"/>
        <v>#NAME?</v>
      </c>
      <c r="BA316" s="104" t="e">
        <f t="shared" ca="1" si="1462"/>
        <v>#NAME?</v>
      </c>
      <c r="BB316" s="104" t="e">
        <f t="shared" ca="1" si="1462"/>
        <v>#NAME?</v>
      </c>
      <c r="BC316" s="104" t="e">
        <f t="shared" ca="1" si="1462"/>
        <v>#NAME?</v>
      </c>
      <c r="BD316" s="104" t="e">
        <f t="shared" ca="1" si="1462"/>
        <v>#NAME?</v>
      </c>
      <c r="BE316" s="104" t="e">
        <f t="shared" ca="1" si="1462"/>
        <v>#NAME?</v>
      </c>
      <c r="BF316" s="104" t="e">
        <f t="shared" ca="1" si="1462"/>
        <v>#NAME?</v>
      </c>
      <c r="BG316" s="122" t="e">
        <f t="shared" ca="1" si="1462"/>
        <v>#NAME?</v>
      </c>
      <c r="BH316" s="104">
        <f t="shared" si="1479"/>
        <v>16.078038278297527</v>
      </c>
      <c r="BI316" s="104">
        <f t="shared" si="1463"/>
        <v>17.149640006445708</v>
      </c>
      <c r="BJ316" s="104">
        <f t="shared" si="1463"/>
        <v>18.866521982472598</v>
      </c>
      <c r="BK316" s="104">
        <f t="shared" si="1463"/>
        <v>0</v>
      </c>
      <c r="BL316" s="104">
        <f t="shared" si="1463"/>
        <v>18.607258018098964</v>
      </c>
      <c r="BM316" s="104">
        <f t="shared" si="1463"/>
        <v>20.690972862242628</v>
      </c>
      <c r="BN316" s="104">
        <f t="shared" si="1463"/>
        <v>0</v>
      </c>
      <c r="BO316" s="104">
        <f t="shared" si="1463"/>
        <v>0</v>
      </c>
      <c r="BP316" s="104">
        <f t="shared" si="1463"/>
        <v>31.62331522519402</v>
      </c>
      <c r="BQ316" s="104">
        <f t="shared" si="1463"/>
        <v>33.730407476816936</v>
      </c>
      <c r="BR316" s="104">
        <f t="shared" si="1463"/>
        <v>37.108361631226479</v>
      </c>
      <c r="BS316" s="104">
        <f t="shared" si="1463"/>
        <v>0</v>
      </c>
      <c r="BT316" s="104">
        <f t="shared" si="1463"/>
        <v>36.599093674969708</v>
      </c>
      <c r="BU316" s="104">
        <f t="shared" si="1463"/>
        <v>40.697387087705003</v>
      </c>
      <c r="BV316" s="104">
        <f t="shared" si="1463"/>
        <v>0</v>
      </c>
      <c r="BW316" s="104">
        <f t="shared" si="1463"/>
        <v>0</v>
      </c>
      <c r="BX316" s="120">
        <f t="shared" si="1480"/>
        <v>79.108917703650619</v>
      </c>
      <c r="BY316" s="104">
        <f t="shared" si="1464"/>
        <v>84.381529415092601</v>
      </c>
      <c r="BZ316" s="104">
        <f t="shared" si="1464"/>
        <v>92.829119388287637</v>
      </c>
      <c r="CA316" s="104">
        <f t="shared" si="1464"/>
        <v>0</v>
      </c>
      <c r="CB316" s="104">
        <f t="shared" si="1464"/>
        <v>91.553460550676775</v>
      </c>
      <c r="CC316" s="104">
        <f t="shared" si="1464"/>
        <v>101.80598161512414</v>
      </c>
      <c r="CD316" s="104">
        <f t="shared" si="1464"/>
        <v>0</v>
      </c>
      <c r="CE316" s="104">
        <f t="shared" si="1464"/>
        <v>0</v>
      </c>
      <c r="CF316" s="104">
        <f t="shared" si="1464"/>
        <v>155.59648499178562</v>
      </c>
      <c r="CG316" s="104">
        <f t="shared" si="1464"/>
        <v>165.9640301264827</v>
      </c>
      <c r="CH316" s="104">
        <f t="shared" si="1464"/>
        <v>182.5846086188599</v>
      </c>
      <c r="CI316" s="104">
        <f t="shared" si="1464"/>
        <v>0</v>
      </c>
      <c r="CJ316" s="104">
        <f t="shared" si="1464"/>
        <v>180.07885287034892</v>
      </c>
      <c r="CK316" s="104">
        <f t="shared" si="1464"/>
        <v>200.24372315499784</v>
      </c>
      <c r="CL316" s="104">
        <f t="shared" si="1464"/>
        <v>0</v>
      </c>
      <c r="CM316" s="104">
        <f t="shared" si="1464"/>
        <v>0</v>
      </c>
      <c r="CN316" s="120">
        <f t="shared" si="1481"/>
        <v>5.9326732146225609</v>
      </c>
      <c r="CO316" s="104">
        <f t="shared" si="1465"/>
        <v>6.32808606034948</v>
      </c>
      <c r="CP316" s="104">
        <f t="shared" si="1465"/>
        <v>6.9616023846383603</v>
      </c>
      <c r="CQ316" s="104">
        <f t="shared" si="1465"/>
        <v>0</v>
      </c>
      <c r="CR316" s="104">
        <f t="shared" si="1465"/>
        <v>6.8659359637521442</v>
      </c>
      <c r="CS316" s="104">
        <f t="shared" si="1465"/>
        <v>7.6348108120879044</v>
      </c>
      <c r="CT316" s="104">
        <f t="shared" si="1465"/>
        <v>0</v>
      </c>
      <c r="CU316" s="104">
        <f t="shared" si="1465"/>
        <v>0</v>
      </c>
      <c r="CV316" s="104">
        <f t="shared" si="1465"/>
        <v>11.668761570702028</v>
      </c>
      <c r="CW316" s="104">
        <f t="shared" si="1465"/>
        <v>12.446262503686849</v>
      </c>
      <c r="CX316" s="104">
        <f t="shared" si="1465"/>
        <v>13.692701763577116</v>
      </c>
      <c r="CY316" s="104">
        <f t="shared" si="1465"/>
        <v>0</v>
      </c>
      <c r="CZ316" s="104">
        <f t="shared" si="1465"/>
        <v>13.504785780864948</v>
      </c>
      <c r="DA316" s="104">
        <f t="shared" si="1465"/>
        <v>15.017024720376495</v>
      </c>
      <c r="DB316" s="104">
        <f t="shared" si="1465"/>
        <v>0</v>
      </c>
      <c r="DC316" s="104">
        <f t="shared" si="1465"/>
        <v>0</v>
      </c>
      <c r="DD316" s="120">
        <f t="shared" si="1482"/>
        <v>390.81892389601165</v>
      </c>
      <c r="DE316" s="104">
        <f t="shared" si="1466"/>
        <v>416.86701676597863</v>
      </c>
      <c r="DF316" s="104">
        <f t="shared" si="1466"/>
        <v>458.60033986877301</v>
      </c>
      <c r="DG316" s="104">
        <f t="shared" si="1466"/>
        <v>0</v>
      </c>
      <c r="DH316" s="104">
        <f t="shared" si="1466"/>
        <v>452.29824866786521</v>
      </c>
      <c r="DI316" s="104">
        <f t="shared" si="1466"/>
        <v>502.9484075366625</v>
      </c>
      <c r="DJ316" s="104">
        <f t="shared" si="1466"/>
        <v>0</v>
      </c>
      <c r="DK316" s="104">
        <f t="shared" si="1466"/>
        <v>0</v>
      </c>
      <c r="DL316" s="104">
        <f t="shared" si="1466"/>
        <v>768.68768517718445</v>
      </c>
      <c r="DM316" s="104">
        <f t="shared" si="1466"/>
        <v>819.90609329855681</v>
      </c>
      <c r="DN316" s="104">
        <f t="shared" si="1466"/>
        <v>902.0161358762258</v>
      </c>
      <c r="DO316" s="104">
        <f t="shared" si="1466"/>
        <v>0</v>
      </c>
      <c r="DP316" s="104">
        <f t="shared" si="1466"/>
        <v>889.63704141246581</v>
      </c>
      <c r="DQ316" s="104">
        <f t="shared" si="1466"/>
        <v>989.25682049567115</v>
      </c>
      <c r="DR316" s="104">
        <f t="shared" si="1466"/>
        <v>0</v>
      </c>
      <c r="DS316" s="104">
        <f t="shared" si="1466"/>
        <v>0</v>
      </c>
      <c r="DT316" s="120">
        <f t="shared" si="1483"/>
        <v>7.1049978618234269</v>
      </c>
      <c r="DU316" s="104">
        <f t="shared" si="1467"/>
        <v>7.5785461800592584</v>
      </c>
      <c r="DV316" s="104">
        <f t="shared" si="1467"/>
        <v>8.3372483648363609</v>
      </c>
      <c r="DW316" s="104">
        <f t="shared" si="1467"/>
        <v>0</v>
      </c>
      <c r="DX316" s="104">
        <f t="shared" si="1467"/>
        <v>8.2226778009007724</v>
      </c>
      <c r="DY316" s="104">
        <f t="shared" si="1467"/>
        <v>9.1434860025004845</v>
      </c>
      <c r="DZ316" s="104">
        <f t="shared" si="1467"/>
        <v>0</v>
      </c>
      <c r="EA316" s="104">
        <f t="shared" si="1467"/>
        <v>0</v>
      </c>
      <c r="EB316" s="104">
        <f t="shared" si="1467"/>
        <v>13.974564755331771</v>
      </c>
      <c r="EC316" s="104">
        <f t="shared" si="1467"/>
        <v>14.905703597229763</v>
      </c>
      <c r="ED316" s="104">
        <f t="shared" si="1467"/>
        <v>16.398445225840856</v>
      </c>
      <c r="EE316" s="104">
        <f t="shared" si="1467"/>
        <v>0</v>
      </c>
      <c r="EF316" s="104">
        <f t="shared" si="1467"/>
        <v>16.173396144748441</v>
      </c>
      <c r="EG316" s="104">
        <f t="shared" si="1467"/>
        <v>17.984460742965865</v>
      </c>
      <c r="EH316" s="104">
        <f t="shared" si="1467"/>
        <v>0</v>
      </c>
      <c r="EI316" s="104">
        <f t="shared" si="1467"/>
        <v>0</v>
      </c>
      <c r="EJ316" s="120">
        <f t="shared" si="1484"/>
        <v>79.830277478270673</v>
      </c>
      <c r="EK316" s="104">
        <f t="shared" si="1468"/>
        <v>85.150967840087745</v>
      </c>
      <c r="EL316" s="104">
        <f t="shared" si="1468"/>
        <v>93.675587707965121</v>
      </c>
      <c r="EM316" s="104">
        <f t="shared" si="1468"/>
        <v>0</v>
      </c>
      <c r="EN316" s="104">
        <f t="shared" si="1468"/>
        <v>92.388296692866533</v>
      </c>
      <c r="EO316" s="104">
        <f t="shared" si="1468"/>
        <v>102.7343060327071</v>
      </c>
      <c r="EP316" s="104">
        <f t="shared" si="1468"/>
        <v>0</v>
      </c>
      <c r="EQ316" s="104">
        <f t="shared" si="1468"/>
        <v>0</v>
      </c>
      <c r="ER316" s="104">
        <f t="shared" si="1468"/>
        <v>157.01530158798545</v>
      </c>
      <c r="ES316" s="104">
        <f t="shared" si="1468"/>
        <v>167.47738385248809</v>
      </c>
      <c r="ET316" s="104">
        <f t="shared" si="1468"/>
        <v>184.2495181631389</v>
      </c>
      <c r="EU316" s="104">
        <f t="shared" si="1468"/>
        <v>0</v>
      </c>
      <c r="EV316" s="104">
        <f t="shared" si="1468"/>
        <v>181.72091351902341</v>
      </c>
      <c r="EW316" s="104">
        <f t="shared" si="1468"/>
        <v>202.06965847553002</v>
      </c>
      <c r="EX316" s="104">
        <f t="shared" si="1468"/>
        <v>0</v>
      </c>
      <c r="EY316" s="104">
        <f t="shared" si="1468"/>
        <v>0</v>
      </c>
      <c r="EZ316" s="120">
        <f t="shared" si="1485"/>
        <v>5.0837484700977971</v>
      </c>
      <c r="FA316" s="104">
        <f t="shared" si="1469"/>
        <v>5.4225804564217102</v>
      </c>
      <c r="FB316" s="104">
        <f t="shared" si="1469"/>
        <v>5.9654449507018787</v>
      </c>
      <c r="FC316" s="104">
        <f t="shared" si="1469"/>
        <v>0</v>
      </c>
      <c r="FD316" s="104">
        <f t="shared" si="1469"/>
        <v>5.8834677368514141</v>
      </c>
      <c r="FE316" s="104">
        <f t="shared" si="1469"/>
        <v>6.5423218810994843</v>
      </c>
      <c r="FF316" s="104">
        <f t="shared" si="1469"/>
        <v>0</v>
      </c>
      <c r="FG316" s="104">
        <f t="shared" si="1469"/>
        <v>0</v>
      </c>
      <c r="FH316" s="104">
        <f t="shared" si="1469"/>
        <v>9.9990420232115262</v>
      </c>
      <c r="FI316" s="104">
        <f t="shared" si="1469"/>
        <v>10.665287918707504</v>
      </c>
      <c r="FJ316" s="104">
        <f t="shared" si="1469"/>
        <v>11.733370290903373</v>
      </c>
      <c r="FK316" s="104">
        <f t="shared" si="1469"/>
        <v>0</v>
      </c>
      <c r="FL316" s="104">
        <f t="shared" si="1469"/>
        <v>11.572343793225178</v>
      </c>
      <c r="FM316" s="104">
        <f t="shared" si="1469"/>
        <v>12.868191738501437</v>
      </c>
      <c r="FN316" s="104">
        <f t="shared" si="1469"/>
        <v>0</v>
      </c>
      <c r="FO316" s="122">
        <f t="shared" si="1469"/>
        <v>0</v>
      </c>
    </row>
    <row r="317" spans="3:171" x14ac:dyDescent="0.2">
      <c r="C317" s="163" t="str">
        <f t="shared" si="1504"/>
        <v>JP</v>
      </c>
      <c r="D317" s="213">
        <f>[1]LCIA_BAU!I218</f>
        <v>0.19</v>
      </c>
      <c r="H317" s="163" t="str">
        <f t="shared" si="1486"/>
        <v>NV, US</v>
      </c>
      <c r="I317" s="104" t="str">
        <f>J309</f>
        <v>Sparks, NV, US</v>
      </c>
      <c r="J317" s="104" t="str">
        <f>J269</f>
        <v>Los Angeles, CA</v>
      </c>
      <c r="K317" s="104" t="str">
        <f>K312</f>
        <v>Tokyo, Japan</v>
      </c>
      <c r="L317" s="159" t="str">
        <f t="shared" si="1502"/>
        <v>Japan</v>
      </c>
      <c r="M317" s="104">
        <f>O309</f>
        <v>39.549178400000002</v>
      </c>
      <c r="N317" s="104">
        <f>P309</f>
        <v>-119.4659174</v>
      </c>
      <c r="O317" s="104">
        <f>O269</f>
        <v>33.736540099999999</v>
      </c>
      <c r="P317" s="104">
        <f>P269</f>
        <v>-118.264982</v>
      </c>
      <c r="Q317" s="104">
        <f>Q316</f>
        <v>35.616811599999998</v>
      </c>
      <c r="R317" s="104">
        <f>R316</f>
        <v>139.79578069999999</v>
      </c>
      <c r="S317" s="104" t="e">
        <f t="shared" ca="1" si="1371"/>
        <v>#NAME?</v>
      </c>
      <c r="T317" s="122" t="e">
        <f t="shared" ca="1" si="1381"/>
        <v>#NAME?</v>
      </c>
      <c r="X317" s="165"/>
      <c r="Y317" s="159" t="str">
        <f>[1]Transport!W251</f>
        <v>Australia</v>
      </c>
      <c r="Z317" s="203">
        <f t="shared" si="1500"/>
        <v>7.650851698585312E-2</v>
      </c>
      <c r="AA317" s="105"/>
      <c r="AB317" s="159" t="str">
        <f>[1]Transport!X251</f>
        <v>Japan</v>
      </c>
      <c r="AC317" s="104">
        <f>AC315</f>
        <v>5.7146816763048687</v>
      </c>
      <c r="AD317" s="104" t="str">
        <f>[1]Transport!AA251</f>
        <v>The Port of Melbourne, Australia</v>
      </c>
      <c r="AE317" s="104" t="str">
        <f>[1]Transport!AB251</f>
        <v>Tokyo, Japan</v>
      </c>
      <c r="AF317" s="104">
        <f>[1]Transport!AC251</f>
        <v>-37.821584199999997</v>
      </c>
      <c r="AG317" s="104">
        <f>[1]Transport!AD251</f>
        <v>144.9443459</v>
      </c>
      <c r="AH317" s="104">
        <f>[1]Transport!AE251</f>
        <v>35.616811599999998</v>
      </c>
      <c r="AI317" s="104">
        <f>[1]Transport!AF251</f>
        <v>139.79578069999999</v>
      </c>
      <c r="AJ317" s="104" t="e">
        <f t="shared" ca="1" si="1372"/>
        <v>#NAME?</v>
      </c>
      <c r="AK317" s="104">
        <f t="shared" si="1360"/>
        <v>160.94</v>
      </c>
      <c r="AL317" s="104">
        <f t="shared" si="1494"/>
        <v>1791.9483528117548</v>
      </c>
      <c r="AM317" s="104">
        <f t="shared" si="1495"/>
        <v>134.38489999999999</v>
      </c>
      <c r="AN317" s="104">
        <f t="shared" si="1496"/>
        <v>8852.6976130126332</v>
      </c>
      <c r="AO317" s="104">
        <f t="shared" si="1497"/>
        <v>160.94</v>
      </c>
      <c r="AP317" s="104">
        <f t="shared" si="1498"/>
        <v>1808.2883495837675</v>
      </c>
      <c r="AQ317" s="104">
        <f t="shared" si="1499"/>
        <v>115.15534482758621</v>
      </c>
      <c r="AR317" s="120" t="e">
        <f t="shared" ca="1" si="1478"/>
        <v>#NAME?</v>
      </c>
      <c r="AS317" s="104" t="e">
        <f t="shared" ca="1" si="1462"/>
        <v>#NAME?</v>
      </c>
      <c r="AT317" s="104" t="e">
        <f t="shared" ca="1" si="1462"/>
        <v>#NAME?</v>
      </c>
      <c r="AU317" s="104" t="e">
        <f t="shared" ca="1" si="1462"/>
        <v>#NAME?</v>
      </c>
      <c r="AV317" s="104" t="e">
        <f t="shared" ca="1" si="1462"/>
        <v>#NAME?</v>
      </c>
      <c r="AW317" s="104" t="e">
        <f t="shared" ca="1" si="1462"/>
        <v>#NAME?</v>
      </c>
      <c r="AX317" s="104" t="e">
        <f t="shared" ca="1" si="1462"/>
        <v>#NAME?</v>
      </c>
      <c r="AY317" s="104" t="e">
        <f t="shared" ca="1" si="1462"/>
        <v>#NAME?</v>
      </c>
      <c r="AZ317" s="104" t="e">
        <f t="shared" ca="1" si="1462"/>
        <v>#NAME?</v>
      </c>
      <c r="BA317" s="104" t="e">
        <f t="shared" ca="1" si="1462"/>
        <v>#NAME?</v>
      </c>
      <c r="BB317" s="104" t="e">
        <f t="shared" ca="1" si="1462"/>
        <v>#NAME?</v>
      </c>
      <c r="BC317" s="104" t="e">
        <f t="shared" ca="1" si="1462"/>
        <v>#NAME?</v>
      </c>
      <c r="BD317" s="104" t="e">
        <f t="shared" ca="1" si="1462"/>
        <v>#NAME?</v>
      </c>
      <c r="BE317" s="104" t="e">
        <f t="shared" ca="1" si="1462"/>
        <v>#NAME?</v>
      </c>
      <c r="BF317" s="104" t="e">
        <f t="shared" ca="1" si="1462"/>
        <v>#NAME?</v>
      </c>
      <c r="BG317" s="122" t="e">
        <f t="shared" ca="1" si="1462"/>
        <v>#NAME?</v>
      </c>
      <c r="BH317" s="104">
        <f t="shared" si="1479"/>
        <v>40.602801091147612</v>
      </c>
      <c r="BI317" s="104">
        <f t="shared" si="1463"/>
        <v>43.308978988214903</v>
      </c>
      <c r="BJ317" s="104">
        <f t="shared" si="1463"/>
        <v>47.64472046133308</v>
      </c>
      <c r="BK317" s="104">
        <f t="shared" si="1463"/>
        <v>0</v>
      </c>
      <c r="BL317" s="104">
        <f t="shared" si="1463"/>
        <v>46.98998615896646</v>
      </c>
      <c r="BM317" s="104">
        <f t="shared" si="1463"/>
        <v>52.252111916039574</v>
      </c>
      <c r="BN317" s="104">
        <f t="shared" si="1463"/>
        <v>0</v>
      </c>
      <c r="BO317" s="104">
        <f t="shared" si="1463"/>
        <v>0</v>
      </c>
      <c r="BP317" s="104">
        <f t="shared" si="1463"/>
        <v>79.8601891416303</v>
      </c>
      <c r="BQ317" s="104">
        <f t="shared" si="1463"/>
        <v>85.181351219520494</v>
      </c>
      <c r="BR317" s="104">
        <f t="shared" si="1463"/>
        <v>93.7118944520018</v>
      </c>
      <c r="BS317" s="104">
        <f t="shared" si="1463"/>
        <v>0</v>
      </c>
      <c r="BT317" s="104">
        <f t="shared" si="1463"/>
        <v>92.425810592013718</v>
      </c>
      <c r="BU317" s="104">
        <f t="shared" si="1463"/>
        <v>102.77546826605128</v>
      </c>
      <c r="BV317" s="104">
        <f t="shared" si="1463"/>
        <v>0</v>
      </c>
      <c r="BW317" s="104">
        <f t="shared" si="1463"/>
        <v>0</v>
      </c>
      <c r="BX317" s="120">
        <f t="shared" si="1480"/>
        <v>79.108917703650619</v>
      </c>
      <c r="BY317" s="104">
        <f t="shared" si="1464"/>
        <v>84.381529415092601</v>
      </c>
      <c r="BZ317" s="104">
        <f t="shared" si="1464"/>
        <v>92.829119388287637</v>
      </c>
      <c r="CA317" s="104">
        <f t="shared" si="1464"/>
        <v>0</v>
      </c>
      <c r="CB317" s="104">
        <f t="shared" si="1464"/>
        <v>91.553460550676775</v>
      </c>
      <c r="CC317" s="104">
        <f t="shared" si="1464"/>
        <v>101.80598161512414</v>
      </c>
      <c r="CD317" s="104">
        <f t="shared" si="1464"/>
        <v>0</v>
      </c>
      <c r="CE317" s="104">
        <f t="shared" si="1464"/>
        <v>0</v>
      </c>
      <c r="CF317" s="104">
        <f t="shared" si="1464"/>
        <v>155.59648499178562</v>
      </c>
      <c r="CG317" s="104">
        <f t="shared" si="1464"/>
        <v>165.9640301264827</v>
      </c>
      <c r="CH317" s="104">
        <f t="shared" si="1464"/>
        <v>182.5846086188599</v>
      </c>
      <c r="CI317" s="104">
        <f t="shared" si="1464"/>
        <v>0</v>
      </c>
      <c r="CJ317" s="104">
        <f t="shared" si="1464"/>
        <v>180.07885287034892</v>
      </c>
      <c r="CK317" s="104">
        <f t="shared" si="1464"/>
        <v>200.24372315499784</v>
      </c>
      <c r="CL317" s="104">
        <f t="shared" si="1464"/>
        <v>0</v>
      </c>
      <c r="CM317" s="104">
        <f t="shared" si="1464"/>
        <v>0</v>
      </c>
      <c r="CN317" s="120">
        <f t="shared" si="1481"/>
        <v>5.9326732146225609</v>
      </c>
      <c r="CO317" s="104">
        <f t="shared" si="1465"/>
        <v>6.32808606034948</v>
      </c>
      <c r="CP317" s="104">
        <f t="shared" si="1465"/>
        <v>6.9616023846383603</v>
      </c>
      <c r="CQ317" s="104">
        <f t="shared" si="1465"/>
        <v>0</v>
      </c>
      <c r="CR317" s="104">
        <f t="shared" si="1465"/>
        <v>6.8659359637521442</v>
      </c>
      <c r="CS317" s="104">
        <f t="shared" si="1465"/>
        <v>7.6348108120879044</v>
      </c>
      <c r="CT317" s="104">
        <f t="shared" si="1465"/>
        <v>0</v>
      </c>
      <c r="CU317" s="104">
        <f t="shared" si="1465"/>
        <v>0</v>
      </c>
      <c r="CV317" s="104">
        <f t="shared" si="1465"/>
        <v>11.668761570702028</v>
      </c>
      <c r="CW317" s="104">
        <f t="shared" si="1465"/>
        <v>12.446262503686849</v>
      </c>
      <c r="CX317" s="104">
        <f t="shared" si="1465"/>
        <v>13.692701763577116</v>
      </c>
      <c r="CY317" s="104">
        <f t="shared" si="1465"/>
        <v>0</v>
      </c>
      <c r="CZ317" s="104">
        <f t="shared" si="1465"/>
        <v>13.504785780864948</v>
      </c>
      <c r="DA317" s="104">
        <f t="shared" si="1465"/>
        <v>15.017024720376495</v>
      </c>
      <c r="DB317" s="104">
        <f t="shared" si="1465"/>
        <v>0</v>
      </c>
      <c r="DC317" s="104">
        <f t="shared" si="1465"/>
        <v>0</v>
      </c>
      <c r="DD317" s="120">
        <f t="shared" si="1482"/>
        <v>390.81892389601165</v>
      </c>
      <c r="DE317" s="104">
        <f t="shared" si="1466"/>
        <v>416.86701676597863</v>
      </c>
      <c r="DF317" s="104">
        <f t="shared" si="1466"/>
        <v>458.60033986877301</v>
      </c>
      <c r="DG317" s="104">
        <f t="shared" si="1466"/>
        <v>0</v>
      </c>
      <c r="DH317" s="104">
        <f t="shared" si="1466"/>
        <v>452.29824866786521</v>
      </c>
      <c r="DI317" s="104">
        <f t="shared" si="1466"/>
        <v>502.9484075366625</v>
      </c>
      <c r="DJ317" s="104">
        <f t="shared" si="1466"/>
        <v>0</v>
      </c>
      <c r="DK317" s="104">
        <f t="shared" si="1466"/>
        <v>0</v>
      </c>
      <c r="DL317" s="104">
        <f t="shared" si="1466"/>
        <v>768.68768517718445</v>
      </c>
      <c r="DM317" s="104">
        <f t="shared" si="1466"/>
        <v>819.90609329855681</v>
      </c>
      <c r="DN317" s="104">
        <f t="shared" si="1466"/>
        <v>902.0161358762258</v>
      </c>
      <c r="DO317" s="104">
        <f t="shared" si="1466"/>
        <v>0</v>
      </c>
      <c r="DP317" s="104">
        <f t="shared" si="1466"/>
        <v>889.63704141246581</v>
      </c>
      <c r="DQ317" s="104">
        <f t="shared" si="1466"/>
        <v>989.25682049567115</v>
      </c>
      <c r="DR317" s="104">
        <f t="shared" si="1466"/>
        <v>0</v>
      </c>
      <c r="DS317" s="104">
        <f t="shared" si="1466"/>
        <v>0</v>
      </c>
      <c r="DT317" s="120">
        <f t="shared" si="1483"/>
        <v>7.1049978618234269</v>
      </c>
      <c r="DU317" s="104">
        <f t="shared" si="1467"/>
        <v>7.5785461800592584</v>
      </c>
      <c r="DV317" s="104">
        <f t="shared" si="1467"/>
        <v>8.3372483648363609</v>
      </c>
      <c r="DW317" s="104">
        <f t="shared" si="1467"/>
        <v>0</v>
      </c>
      <c r="DX317" s="104">
        <f t="shared" si="1467"/>
        <v>8.2226778009007724</v>
      </c>
      <c r="DY317" s="104">
        <f t="shared" si="1467"/>
        <v>9.1434860025004845</v>
      </c>
      <c r="DZ317" s="104">
        <f t="shared" si="1467"/>
        <v>0</v>
      </c>
      <c r="EA317" s="104">
        <f t="shared" si="1467"/>
        <v>0</v>
      </c>
      <c r="EB317" s="104">
        <f t="shared" si="1467"/>
        <v>13.974564755331771</v>
      </c>
      <c r="EC317" s="104">
        <f t="shared" si="1467"/>
        <v>14.905703597229763</v>
      </c>
      <c r="ED317" s="104">
        <f t="shared" si="1467"/>
        <v>16.398445225840856</v>
      </c>
      <c r="EE317" s="104">
        <f t="shared" si="1467"/>
        <v>0</v>
      </c>
      <c r="EF317" s="104">
        <f t="shared" si="1467"/>
        <v>16.173396144748441</v>
      </c>
      <c r="EG317" s="104">
        <f t="shared" si="1467"/>
        <v>17.984460742965865</v>
      </c>
      <c r="EH317" s="104">
        <f t="shared" si="1467"/>
        <v>0</v>
      </c>
      <c r="EI317" s="104">
        <f t="shared" si="1467"/>
        <v>0</v>
      </c>
      <c r="EJ317" s="120">
        <f t="shared" si="1484"/>
        <v>79.830277478270673</v>
      </c>
      <c r="EK317" s="104">
        <f t="shared" si="1468"/>
        <v>85.150967840087745</v>
      </c>
      <c r="EL317" s="104">
        <f t="shared" si="1468"/>
        <v>93.675587707965121</v>
      </c>
      <c r="EM317" s="104">
        <f t="shared" si="1468"/>
        <v>0</v>
      </c>
      <c r="EN317" s="104">
        <f t="shared" si="1468"/>
        <v>92.388296692866533</v>
      </c>
      <c r="EO317" s="104">
        <f t="shared" si="1468"/>
        <v>102.7343060327071</v>
      </c>
      <c r="EP317" s="104">
        <f t="shared" si="1468"/>
        <v>0</v>
      </c>
      <c r="EQ317" s="104">
        <f t="shared" si="1468"/>
        <v>0</v>
      </c>
      <c r="ER317" s="104">
        <f t="shared" si="1468"/>
        <v>157.01530158798545</v>
      </c>
      <c r="ES317" s="104">
        <f t="shared" si="1468"/>
        <v>167.47738385248809</v>
      </c>
      <c r="ET317" s="104">
        <f t="shared" si="1468"/>
        <v>184.2495181631389</v>
      </c>
      <c r="EU317" s="104">
        <f t="shared" si="1468"/>
        <v>0</v>
      </c>
      <c r="EV317" s="104">
        <f t="shared" si="1468"/>
        <v>181.72091351902341</v>
      </c>
      <c r="EW317" s="104">
        <f t="shared" si="1468"/>
        <v>202.06965847553002</v>
      </c>
      <c r="EX317" s="104">
        <f t="shared" si="1468"/>
        <v>0</v>
      </c>
      <c r="EY317" s="104">
        <f t="shared" si="1468"/>
        <v>0</v>
      </c>
      <c r="EZ317" s="120">
        <f t="shared" si="1485"/>
        <v>5.0837484700977971</v>
      </c>
      <c r="FA317" s="104">
        <f t="shared" si="1469"/>
        <v>5.4225804564217102</v>
      </c>
      <c r="FB317" s="104">
        <f t="shared" si="1469"/>
        <v>5.9654449507018787</v>
      </c>
      <c r="FC317" s="104">
        <f t="shared" si="1469"/>
        <v>0</v>
      </c>
      <c r="FD317" s="104">
        <f t="shared" si="1469"/>
        <v>5.8834677368514141</v>
      </c>
      <c r="FE317" s="104">
        <f t="shared" si="1469"/>
        <v>6.5423218810994843</v>
      </c>
      <c r="FF317" s="104">
        <f t="shared" si="1469"/>
        <v>0</v>
      </c>
      <c r="FG317" s="104">
        <f t="shared" si="1469"/>
        <v>0</v>
      </c>
      <c r="FH317" s="104">
        <f t="shared" si="1469"/>
        <v>9.9990420232115262</v>
      </c>
      <c r="FI317" s="104">
        <f t="shared" si="1469"/>
        <v>10.665287918707504</v>
      </c>
      <c r="FJ317" s="104">
        <f t="shared" si="1469"/>
        <v>11.733370290903373</v>
      </c>
      <c r="FK317" s="104">
        <f t="shared" si="1469"/>
        <v>0</v>
      </c>
      <c r="FL317" s="104">
        <f t="shared" si="1469"/>
        <v>11.572343793225178</v>
      </c>
      <c r="FM317" s="104">
        <f t="shared" si="1469"/>
        <v>12.868191738501437</v>
      </c>
      <c r="FN317" s="104">
        <f t="shared" si="1469"/>
        <v>0</v>
      </c>
      <c r="FO317" s="122">
        <f t="shared" si="1469"/>
        <v>0</v>
      </c>
    </row>
    <row r="318" spans="3:171" x14ac:dyDescent="0.2">
      <c r="C318" s="163" t="str">
        <f t="shared" si="1504"/>
        <v>KR</v>
      </c>
      <c r="D318" s="213">
        <f>[1]LCIA_BAU!I219</f>
        <v>0.06</v>
      </c>
      <c r="H318" s="163" t="str">
        <f t="shared" si="1486"/>
        <v>CA, US</v>
      </c>
      <c r="J318" s="104" t="str">
        <f>J310</f>
        <v>Los Angeles, CA</v>
      </c>
      <c r="K318" s="104" t="str">
        <f>K317</f>
        <v>Tokyo, Japan</v>
      </c>
      <c r="L318" s="159" t="str">
        <f t="shared" si="1502"/>
        <v>Japan</v>
      </c>
      <c r="O318" s="104">
        <f>O310</f>
        <v>33.736540099999999</v>
      </c>
      <c r="P318" s="104">
        <f>P310</f>
        <v>-118.264982</v>
      </c>
      <c r="Q318" s="104">
        <f>Q317</f>
        <v>35.616811599999998</v>
      </c>
      <c r="R318" s="104">
        <f>R317</f>
        <v>139.79578069999999</v>
      </c>
      <c r="S318" s="104" t="e">
        <f t="shared" ca="1" si="1371"/>
        <v>#NAME?</v>
      </c>
      <c r="T318" s="122" t="e">
        <f t="shared" ca="1" si="1381"/>
        <v>#NAME?</v>
      </c>
      <c r="X318" s="165"/>
      <c r="Y318" s="159" t="str">
        <f>[1]Transport!W252</f>
        <v>Canada</v>
      </c>
      <c r="Z318" s="203">
        <f>Z303</f>
        <v>1</v>
      </c>
      <c r="AA318" s="230">
        <f>AA303</f>
        <v>1</v>
      </c>
      <c r="AB318" s="159" t="str">
        <f>[1]Transport!X252</f>
        <v>Canada</v>
      </c>
      <c r="AC318" s="104">
        <f>0.399240739928257*5.66805759893896</f>
        <v>2.2629195097563701</v>
      </c>
      <c r="AD318" s="104" t="str">
        <f>[1]Transport!AA252</f>
        <v>The Port of Vancouver, Canada</v>
      </c>
      <c r="AE318" s="104" t="str">
        <f>[1]Transport!AB252</f>
        <v>The Port of Vancouver, Canada</v>
      </c>
      <c r="AF318" s="104">
        <f>[1]Transport!AC252</f>
        <v>49.288918500000001</v>
      </c>
      <c r="AG318" s="104">
        <f>[1]Transport!AD252</f>
        <v>-123.11147</v>
      </c>
      <c r="AH318" s="104">
        <f>[1]Transport!AE252</f>
        <v>49.288918500000001</v>
      </c>
      <c r="AI318" s="104">
        <f>[1]Transport!AF252</f>
        <v>-123.11147</v>
      </c>
      <c r="AJ318" s="104" t="e">
        <f t="shared" ca="1" si="1372"/>
        <v>#NAME?</v>
      </c>
      <c r="AK318" s="104">
        <f t="shared" si="1360"/>
        <v>80.47</v>
      </c>
      <c r="AL318" s="104">
        <f>SUMPRODUCT($R$4:$R$8,D$100:D$104)</f>
        <v>8320.0411538822809</v>
      </c>
      <c r="AM318" s="104">
        <f>SUMPRODUCT($R$11:$R$15,D$100:D$104)</f>
        <v>160.93999999999997</v>
      </c>
      <c r="AN318" s="104">
        <f>SUMPRODUCT($R$4:$R$8,E$100:E$104)</f>
        <v>0</v>
      </c>
      <c r="AO318" s="104">
        <f>SUMPRODUCT($R$11:$R$15,E$100:E$104)</f>
        <v>1776.2764536658883</v>
      </c>
      <c r="AP318" s="104">
        <f>SUMPRODUCT($R$4:$R$8,F$100:F$104)</f>
        <v>7792.1360158272546</v>
      </c>
      <c r="AQ318" s="104">
        <f>SUMPRODUCT($R$11:$R$15,F$100:F$104)</f>
        <v>160.94</v>
      </c>
      <c r="AR318" s="120" t="e">
        <f t="shared" ca="1" si="1478"/>
        <v>#NAME?</v>
      </c>
      <c r="AS318" s="104" t="e">
        <f t="shared" ca="1" si="1462"/>
        <v>#NAME?</v>
      </c>
      <c r="AT318" s="104" t="e">
        <f t="shared" ca="1" si="1462"/>
        <v>#NAME?</v>
      </c>
      <c r="AU318" s="104" t="e">
        <f t="shared" ca="1" si="1462"/>
        <v>#NAME?</v>
      </c>
      <c r="AV318" s="104" t="e">
        <f t="shared" ca="1" si="1462"/>
        <v>#NAME?</v>
      </c>
      <c r="AW318" s="104" t="e">
        <f t="shared" ca="1" si="1462"/>
        <v>#NAME?</v>
      </c>
      <c r="AX318" s="104" t="e">
        <f t="shared" ca="1" si="1462"/>
        <v>#NAME?</v>
      </c>
      <c r="AY318" s="104" t="e">
        <f t="shared" ca="1" si="1462"/>
        <v>#NAME?</v>
      </c>
      <c r="AZ318" s="104" t="e">
        <f t="shared" ca="1" si="1462"/>
        <v>#NAME?</v>
      </c>
      <c r="BA318" s="104" t="e">
        <f t="shared" ca="1" si="1462"/>
        <v>#NAME?</v>
      </c>
      <c r="BB318" s="104" t="e">
        <f t="shared" ca="1" si="1462"/>
        <v>#NAME?</v>
      </c>
      <c r="BC318" s="104" t="e">
        <f t="shared" ca="1" si="1462"/>
        <v>#NAME?</v>
      </c>
      <c r="BD318" s="104" t="e">
        <f t="shared" ca="1" si="1462"/>
        <v>#NAME?</v>
      </c>
      <c r="BE318" s="104" t="e">
        <f t="shared" ca="1" si="1462"/>
        <v>#NAME?</v>
      </c>
      <c r="BF318" s="104" t="e">
        <f t="shared" ca="1" si="1462"/>
        <v>#NAME?</v>
      </c>
      <c r="BG318" s="122" t="e">
        <f t="shared" ca="1" si="1462"/>
        <v>#NAME?</v>
      </c>
      <c r="BH318" s="104">
        <f t="shared" si="1479"/>
        <v>8.0390191391487633</v>
      </c>
      <c r="BI318" s="104">
        <f t="shared" si="1463"/>
        <v>8.5748200032228539</v>
      </c>
      <c r="BJ318" s="104">
        <f t="shared" si="1463"/>
        <v>9.433260991236299</v>
      </c>
      <c r="BK318" s="104">
        <f t="shared" si="1463"/>
        <v>0</v>
      </c>
      <c r="BL318" s="104">
        <f t="shared" si="1463"/>
        <v>9.303629009049482</v>
      </c>
      <c r="BM318" s="104">
        <f t="shared" si="1463"/>
        <v>10.345486431121314</v>
      </c>
      <c r="BN318" s="104">
        <f t="shared" si="1463"/>
        <v>0</v>
      </c>
      <c r="BO318" s="104">
        <f t="shared" si="1463"/>
        <v>0</v>
      </c>
      <c r="BP318" s="104">
        <f t="shared" si="1463"/>
        <v>15.81165761259701</v>
      </c>
      <c r="BQ318" s="104">
        <f t="shared" si="1463"/>
        <v>16.865203738408468</v>
      </c>
      <c r="BR318" s="104">
        <f t="shared" si="1463"/>
        <v>18.55418081561324</v>
      </c>
      <c r="BS318" s="104">
        <f t="shared" si="1463"/>
        <v>0</v>
      </c>
      <c r="BT318" s="104">
        <f t="shared" si="1463"/>
        <v>18.299546837484854</v>
      </c>
      <c r="BU318" s="104">
        <f t="shared" si="1463"/>
        <v>20.348693543852502</v>
      </c>
      <c r="BV318" s="104">
        <f t="shared" si="1463"/>
        <v>0</v>
      </c>
      <c r="BW318" s="104">
        <f t="shared" si="1463"/>
        <v>0</v>
      </c>
      <c r="BX318" s="120">
        <f t="shared" si="1480"/>
        <v>367.30380644101234</v>
      </c>
      <c r="BY318" s="104">
        <f t="shared" si="1464"/>
        <v>391.78461603510863</v>
      </c>
      <c r="BZ318" s="104">
        <f t="shared" si="1464"/>
        <v>431.00689390814136</v>
      </c>
      <c r="CA318" s="104">
        <f t="shared" si="1464"/>
        <v>0</v>
      </c>
      <c r="CB318" s="104">
        <f t="shared" si="1464"/>
        <v>425.0839921623504</v>
      </c>
      <c r="CC318" s="104">
        <f t="shared" si="1464"/>
        <v>472.68659022462168</v>
      </c>
      <c r="CD318" s="104">
        <f t="shared" si="1464"/>
        <v>0</v>
      </c>
      <c r="CE318" s="104">
        <f t="shared" si="1464"/>
        <v>0</v>
      </c>
      <c r="CF318" s="104">
        <f t="shared" si="1464"/>
        <v>722.43664640209533</v>
      </c>
      <c r="CG318" s="104">
        <f t="shared" si="1464"/>
        <v>770.57330282417536</v>
      </c>
      <c r="CH318" s="104">
        <f t="shared" si="1464"/>
        <v>847.74288019560299</v>
      </c>
      <c r="CI318" s="104">
        <f t="shared" si="1464"/>
        <v>0</v>
      </c>
      <c r="CJ318" s="104">
        <f t="shared" si="1464"/>
        <v>836.10862136416085</v>
      </c>
      <c r="CK318" s="104">
        <f t="shared" si="1464"/>
        <v>929.73439487918665</v>
      </c>
      <c r="CL318" s="104">
        <f t="shared" si="1464"/>
        <v>0</v>
      </c>
      <c r="CM318" s="104">
        <f t="shared" si="1464"/>
        <v>0</v>
      </c>
      <c r="CN318" s="120">
        <f t="shared" si="1481"/>
        <v>7.104997861823426</v>
      </c>
      <c r="CO318" s="104">
        <f t="shared" si="1465"/>
        <v>7.5785461800592566</v>
      </c>
      <c r="CP318" s="104">
        <f t="shared" si="1465"/>
        <v>8.3372483648363591</v>
      </c>
      <c r="CQ318" s="104">
        <f t="shared" si="1465"/>
        <v>0</v>
      </c>
      <c r="CR318" s="104">
        <f t="shared" si="1465"/>
        <v>8.2226778009007706</v>
      </c>
      <c r="CS318" s="104">
        <f t="shared" si="1465"/>
        <v>9.1434860025004827</v>
      </c>
      <c r="CT318" s="104">
        <f t="shared" si="1465"/>
        <v>0</v>
      </c>
      <c r="CU318" s="104">
        <f t="shared" si="1465"/>
        <v>0</v>
      </c>
      <c r="CV318" s="104">
        <f t="shared" si="1465"/>
        <v>13.97456475533177</v>
      </c>
      <c r="CW318" s="104">
        <f t="shared" si="1465"/>
        <v>14.90570359722976</v>
      </c>
      <c r="CX318" s="104">
        <f t="shared" si="1465"/>
        <v>16.398445225840856</v>
      </c>
      <c r="CY318" s="104">
        <f t="shared" si="1465"/>
        <v>0</v>
      </c>
      <c r="CZ318" s="104">
        <f t="shared" si="1465"/>
        <v>16.173396144748441</v>
      </c>
      <c r="DA318" s="104">
        <f t="shared" si="1465"/>
        <v>17.984460742965862</v>
      </c>
      <c r="DB318" s="104">
        <f t="shared" si="1465"/>
        <v>0</v>
      </c>
      <c r="DC318" s="104">
        <f t="shared" si="1465"/>
        <v>0</v>
      </c>
      <c r="DD318" s="120">
        <f t="shared" si="1482"/>
        <v>0</v>
      </c>
      <c r="DE318" s="104">
        <f t="shared" si="1466"/>
        <v>0</v>
      </c>
      <c r="DF318" s="104">
        <f t="shared" si="1466"/>
        <v>0</v>
      </c>
      <c r="DG318" s="104">
        <f t="shared" si="1466"/>
        <v>0</v>
      </c>
      <c r="DH318" s="104">
        <f t="shared" si="1466"/>
        <v>0</v>
      </c>
      <c r="DI318" s="104">
        <f t="shared" si="1466"/>
        <v>0</v>
      </c>
      <c r="DJ318" s="104">
        <f t="shared" si="1466"/>
        <v>0</v>
      </c>
      <c r="DK318" s="104">
        <f t="shared" si="1466"/>
        <v>0</v>
      </c>
      <c r="DL318" s="104">
        <f t="shared" si="1466"/>
        <v>0</v>
      </c>
      <c r="DM318" s="104">
        <f t="shared" si="1466"/>
        <v>0</v>
      </c>
      <c r="DN318" s="104">
        <f t="shared" si="1466"/>
        <v>0</v>
      </c>
      <c r="DO318" s="104">
        <f t="shared" si="1466"/>
        <v>0</v>
      </c>
      <c r="DP318" s="104">
        <f t="shared" si="1466"/>
        <v>0</v>
      </c>
      <c r="DQ318" s="104">
        <f t="shared" si="1466"/>
        <v>0</v>
      </c>
      <c r="DR318" s="104">
        <f t="shared" si="1466"/>
        <v>0</v>
      </c>
      <c r="DS318" s="104">
        <f t="shared" si="1466"/>
        <v>0</v>
      </c>
      <c r="DT318" s="120">
        <f t="shared" si="1483"/>
        <v>78.417052350586772</v>
      </c>
      <c r="DU318" s="104">
        <f t="shared" si="1467"/>
        <v>83.643551215725267</v>
      </c>
      <c r="DV318" s="104">
        <f t="shared" si="1467"/>
        <v>92.017260835238318</v>
      </c>
      <c r="DW318" s="104">
        <f t="shared" si="1467"/>
        <v>0</v>
      </c>
      <c r="DX318" s="104">
        <f t="shared" si="1467"/>
        <v>90.752758567299907</v>
      </c>
      <c r="DY318" s="104">
        <f t="shared" si="1467"/>
        <v>100.91561383537498</v>
      </c>
      <c r="DZ318" s="104">
        <f t="shared" si="1467"/>
        <v>0</v>
      </c>
      <c r="EA318" s="104">
        <f t="shared" si="1467"/>
        <v>0</v>
      </c>
      <c r="EB318" s="104">
        <f t="shared" si="1467"/>
        <v>154.23567991254527</v>
      </c>
      <c r="EC318" s="104">
        <f t="shared" si="1467"/>
        <v>164.51255328123622</v>
      </c>
      <c r="ED318" s="104">
        <f t="shared" si="1467"/>
        <v>180.98777265683432</v>
      </c>
      <c r="EE318" s="104">
        <f t="shared" si="1467"/>
        <v>0</v>
      </c>
      <c r="EF318" s="104">
        <f t="shared" si="1467"/>
        <v>178.50393157529086</v>
      </c>
      <c r="EG318" s="104">
        <f t="shared" si="1467"/>
        <v>198.49244531880697</v>
      </c>
      <c r="EH318" s="104">
        <f t="shared" si="1467"/>
        <v>0</v>
      </c>
      <c r="EI318" s="104">
        <f t="shared" si="1467"/>
        <v>0</v>
      </c>
      <c r="EJ318" s="120">
        <f t="shared" si="1484"/>
        <v>343.99844495768588</v>
      </c>
      <c r="EK318" s="104">
        <f t="shared" si="1468"/>
        <v>366.92595151764516</v>
      </c>
      <c r="EL318" s="104">
        <f t="shared" si="1468"/>
        <v>403.65958280438855</v>
      </c>
      <c r="EM318" s="104">
        <f t="shared" si="1468"/>
        <v>0</v>
      </c>
      <c r="EN318" s="104">
        <f t="shared" si="1468"/>
        <v>398.1124881256502</v>
      </c>
      <c r="EO318" s="104">
        <f t="shared" si="1468"/>
        <v>442.69470976945695</v>
      </c>
      <c r="EP318" s="104">
        <f t="shared" si="1468"/>
        <v>0</v>
      </c>
      <c r="EQ318" s="104">
        <f t="shared" si="1468"/>
        <v>0</v>
      </c>
      <c r="ER318" s="104">
        <f t="shared" si="1468"/>
        <v>676.5981691035845</v>
      </c>
      <c r="ES318" s="104">
        <f t="shared" si="1468"/>
        <v>721.68056319883124</v>
      </c>
      <c r="ET318" s="104">
        <f t="shared" si="1468"/>
        <v>793.95374454980151</v>
      </c>
      <c r="EU318" s="104">
        <f t="shared" si="1468"/>
        <v>0</v>
      </c>
      <c r="EV318" s="104">
        <f t="shared" si="1468"/>
        <v>783.05767738123529</v>
      </c>
      <c r="EW318" s="104">
        <f t="shared" si="1468"/>
        <v>870.74291214425068</v>
      </c>
      <c r="EX318" s="104">
        <f t="shared" si="1468"/>
        <v>0</v>
      </c>
      <c r="EY318" s="104">
        <f t="shared" si="1468"/>
        <v>0</v>
      </c>
      <c r="EZ318" s="120">
        <f t="shared" si="1485"/>
        <v>7.1049978618234269</v>
      </c>
      <c r="FA318" s="104">
        <f t="shared" si="1469"/>
        <v>7.5785461800592584</v>
      </c>
      <c r="FB318" s="104">
        <f t="shared" si="1469"/>
        <v>8.3372483648363609</v>
      </c>
      <c r="FC318" s="104">
        <f t="shared" si="1469"/>
        <v>0</v>
      </c>
      <c r="FD318" s="104">
        <f t="shared" si="1469"/>
        <v>8.2226778009007724</v>
      </c>
      <c r="FE318" s="104">
        <f t="shared" si="1469"/>
        <v>9.1434860025004845</v>
      </c>
      <c r="FF318" s="104">
        <f t="shared" si="1469"/>
        <v>0</v>
      </c>
      <c r="FG318" s="104">
        <f t="shared" si="1469"/>
        <v>0</v>
      </c>
      <c r="FH318" s="104">
        <f t="shared" si="1469"/>
        <v>13.974564755331771</v>
      </c>
      <c r="FI318" s="104">
        <f t="shared" si="1469"/>
        <v>14.905703597229763</v>
      </c>
      <c r="FJ318" s="104">
        <f t="shared" si="1469"/>
        <v>16.398445225840856</v>
      </c>
      <c r="FK318" s="104">
        <f t="shared" si="1469"/>
        <v>0</v>
      </c>
      <c r="FL318" s="104">
        <f t="shared" si="1469"/>
        <v>16.173396144748441</v>
      </c>
      <c r="FM318" s="104">
        <f t="shared" si="1469"/>
        <v>17.984460742965865</v>
      </c>
      <c r="FN318" s="104">
        <f t="shared" si="1469"/>
        <v>0</v>
      </c>
      <c r="FO318" s="122">
        <f t="shared" si="1469"/>
        <v>0</v>
      </c>
    </row>
    <row r="319" spans="3:171" x14ac:dyDescent="0.2">
      <c r="C319" s="167" t="str">
        <f t="shared" si="1504"/>
        <v>RER</v>
      </c>
      <c r="D319" s="216">
        <f>[1]LCIA_BAU!I220</f>
        <v>0</v>
      </c>
      <c r="H319" s="163" t="str">
        <f>C290</f>
        <v>US</v>
      </c>
      <c r="J319" s="104" t="str">
        <f>[1]Transport!H67</f>
        <v>Los Angeles, CA</v>
      </c>
      <c r="K319" s="104" t="str">
        <f>J263</f>
        <v>Antwerp, Belgium</v>
      </c>
      <c r="L319" s="159" t="str">
        <f>H287</f>
        <v>Belgium</v>
      </c>
      <c r="O319" s="104">
        <f>[1]Transport!M42</f>
        <v>33.736540099999999</v>
      </c>
      <c r="P319" s="104">
        <f>[1]Transport!N42</f>
        <v>-118.264982</v>
      </c>
      <c r="Q319" s="104">
        <f>O263</f>
        <v>51.241126600000001</v>
      </c>
      <c r="R319" s="104">
        <f>P263</f>
        <v>4.4073495999999999</v>
      </c>
      <c r="S319" s="104" t="e">
        <f ca="1">getDistance(O319,P319,Q319,R319)</f>
        <v>#NAME?</v>
      </c>
      <c r="T319" s="122">
        <f>IF(H319=L319,80.47,80.47*2)</f>
        <v>160.94</v>
      </c>
      <c r="X319" s="165"/>
      <c r="Y319" s="159" t="str">
        <f>[1]Transport!W297</f>
        <v>Indonesia</v>
      </c>
      <c r="Z319" s="203">
        <f>Z304</f>
        <v>0.32653257626792409</v>
      </c>
      <c r="AA319" s="229">
        <f>SUM(Z319:Z325)</f>
        <v>0.99999999999999978</v>
      </c>
      <c r="AB319" s="159" t="str">
        <f>[1]Transport!X297</f>
        <v>US</v>
      </c>
      <c r="AC319" s="104">
        <f>AC317</f>
        <v>5.7146816763048687</v>
      </c>
      <c r="AD319" s="104" t="str">
        <f>[1]Transport!AA297</f>
        <v>Port of Tanjung Priok</v>
      </c>
      <c r="AE319" s="104" t="str">
        <f>[1]Transport!AB297</f>
        <v>Detroit, MI, US</v>
      </c>
      <c r="AF319" s="104">
        <f>[1]Transport!AC297</f>
        <v>-6.0919439999999998</v>
      </c>
      <c r="AG319" s="104">
        <f>[1]Transport!AD297</f>
        <v>106.8641571</v>
      </c>
      <c r="AH319" s="104">
        <f>[1]Transport!AE297</f>
        <v>42.331426999999998</v>
      </c>
      <c r="AI319" s="104">
        <f>[1]Transport!AF297</f>
        <v>-83.0457538</v>
      </c>
      <c r="AJ319" s="104" t="e">
        <f t="shared" ca="1" si="1372"/>
        <v>#NAME?</v>
      </c>
      <c r="AK319" s="104">
        <f t="shared" si="1360"/>
        <v>160.94</v>
      </c>
      <c r="AL319" s="104">
        <f t="shared" ref="AL319:AL325" si="1505">SUMPRODUCT($E$4:$E$8,D$100:D$104)</f>
        <v>9687.5065831303727</v>
      </c>
      <c r="AM319" s="104">
        <f t="shared" ref="AM319:AM325" si="1506">SUMPRODUCT($E$11:$E$15,D$100:D$104)</f>
        <v>160.93999999999997</v>
      </c>
      <c r="AN319" s="104">
        <f t="shared" ref="AN319:AN325" si="1507">SUMPRODUCT($E$4:$E$8,E$100:E$104)</f>
        <v>0</v>
      </c>
      <c r="AO319" s="104">
        <f t="shared" ref="AO319:AO325" si="1508">SUMPRODUCT($E$11:$E$15,E$100:E$104)</f>
        <v>80.47</v>
      </c>
      <c r="AP319" s="104">
        <f t="shared" ref="AP319:AP325" si="1509">SUMPRODUCT($E$4:$E$8,F$100:F$104)</f>
        <v>9112.6422637939359</v>
      </c>
      <c r="AQ319" s="104">
        <f t="shared" ref="AQ319:AQ325" si="1510">SUMPRODUCT($E$11:$E$15,F$100:F$104)</f>
        <v>160.94</v>
      </c>
      <c r="AR319" s="120" t="e">
        <f t="shared" ca="1" si="1478"/>
        <v>#NAME?</v>
      </c>
      <c r="AS319" s="104" t="e">
        <f t="shared" ca="1" si="1478"/>
        <v>#NAME?</v>
      </c>
      <c r="AT319" s="104" t="e">
        <f t="shared" ca="1" si="1478"/>
        <v>#NAME?</v>
      </c>
      <c r="AU319" s="104" t="e">
        <f t="shared" ca="1" si="1478"/>
        <v>#NAME?</v>
      </c>
      <c r="AV319" s="104" t="e">
        <f t="shared" ca="1" si="1478"/>
        <v>#NAME?</v>
      </c>
      <c r="AW319" s="104" t="e">
        <f t="shared" ca="1" si="1478"/>
        <v>#NAME?</v>
      </c>
      <c r="AX319" s="104" t="e">
        <f t="shared" ca="1" si="1478"/>
        <v>#NAME?</v>
      </c>
      <c r="AY319" s="104" t="e">
        <f t="shared" ca="1" si="1478"/>
        <v>#NAME?</v>
      </c>
      <c r="AZ319" s="104" t="e">
        <f t="shared" ca="1" si="1478"/>
        <v>#NAME?</v>
      </c>
      <c r="BA319" s="104" t="e">
        <f t="shared" ca="1" si="1478"/>
        <v>#NAME?</v>
      </c>
      <c r="BB319" s="104" t="e">
        <f t="shared" ca="1" si="1478"/>
        <v>#NAME?</v>
      </c>
      <c r="BC319" s="104" t="e">
        <f t="shared" ca="1" si="1478"/>
        <v>#NAME?</v>
      </c>
      <c r="BD319" s="104" t="e">
        <f t="shared" ca="1" si="1478"/>
        <v>#NAME?</v>
      </c>
      <c r="BE319" s="104" t="e">
        <f t="shared" ca="1" si="1478"/>
        <v>#NAME?</v>
      </c>
      <c r="BF319" s="104" t="e">
        <f t="shared" ca="1" si="1478"/>
        <v>#NAME?</v>
      </c>
      <c r="BG319" s="122" t="e">
        <f t="shared" ca="1" si="1478"/>
        <v>#NAME?</v>
      </c>
      <c r="BH319" s="104">
        <f t="shared" si="1479"/>
        <v>40.602801091147612</v>
      </c>
      <c r="BI319" s="104">
        <f t="shared" si="1479"/>
        <v>43.308978988214903</v>
      </c>
      <c r="BJ319" s="104">
        <f t="shared" si="1479"/>
        <v>47.64472046133308</v>
      </c>
      <c r="BK319" s="104">
        <f t="shared" si="1479"/>
        <v>0</v>
      </c>
      <c r="BL319" s="104">
        <f t="shared" si="1479"/>
        <v>46.98998615896646</v>
      </c>
      <c r="BM319" s="104">
        <f t="shared" si="1479"/>
        <v>52.252111916039574</v>
      </c>
      <c r="BN319" s="104">
        <f t="shared" si="1479"/>
        <v>0</v>
      </c>
      <c r="BO319" s="104">
        <f t="shared" si="1479"/>
        <v>0</v>
      </c>
      <c r="BP319" s="104">
        <f t="shared" si="1479"/>
        <v>79.8601891416303</v>
      </c>
      <c r="BQ319" s="104">
        <f t="shared" si="1479"/>
        <v>85.181351219520494</v>
      </c>
      <c r="BR319" s="104">
        <f t="shared" si="1479"/>
        <v>93.7118944520018</v>
      </c>
      <c r="BS319" s="104">
        <f t="shared" si="1479"/>
        <v>0</v>
      </c>
      <c r="BT319" s="104">
        <f t="shared" si="1479"/>
        <v>92.425810592013718</v>
      </c>
      <c r="BU319" s="104">
        <f t="shared" si="1479"/>
        <v>102.77546826605128</v>
      </c>
      <c r="BV319" s="104">
        <f t="shared" si="1479"/>
        <v>0</v>
      </c>
      <c r="BW319" s="104">
        <f t="shared" si="1479"/>
        <v>0</v>
      </c>
      <c r="BX319" s="120">
        <f t="shared" si="1480"/>
        <v>427.6731301077524</v>
      </c>
      <c r="BY319" s="104">
        <f t="shared" si="1480"/>
        <v>456.17755691488509</v>
      </c>
      <c r="BZ319" s="104">
        <f t="shared" si="1480"/>
        <v>501.84633043087598</v>
      </c>
      <c r="CA319" s="104">
        <f t="shared" si="1480"/>
        <v>0</v>
      </c>
      <c r="CB319" s="104">
        <f t="shared" si="1480"/>
        <v>494.94995232500435</v>
      </c>
      <c r="CC319" s="104">
        <f t="shared" si="1480"/>
        <v>550.37641880193769</v>
      </c>
      <c r="CD319" s="104">
        <f t="shared" si="1480"/>
        <v>0</v>
      </c>
      <c r="CE319" s="104">
        <f t="shared" si="1480"/>
        <v>0</v>
      </c>
      <c r="CF319" s="104">
        <f t="shared" si="1480"/>
        <v>841.17489787286092</v>
      </c>
      <c r="CG319" s="104">
        <f t="shared" si="1480"/>
        <v>897.22319948026222</v>
      </c>
      <c r="CH319" s="104">
        <f t="shared" si="1480"/>
        <v>987.07621522577449</v>
      </c>
      <c r="CI319" s="104">
        <f t="shared" si="1480"/>
        <v>0</v>
      </c>
      <c r="CJ319" s="104">
        <f t="shared" si="1480"/>
        <v>973.5297727340992</v>
      </c>
      <c r="CK319" s="104">
        <f t="shared" si="1480"/>
        <v>1082.5436923172088</v>
      </c>
      <c r="CL319" s="104">
        <f t="shared" si="1480"/>
        <v>0</v>
      </c>
      <c r="CM319" s="104">
        <f t="shared" si="1480"/>
        <v>0</v>
      </c>
      <c r="CN319" s="120">
        <f t="shared" si="1481"/>
        <v>7.104997861823426</v>
      </c>
      <c r="CO319" s="104">
        <f t="shared" si="1481"/>
        <v>7.5785461800592566</v>
      </c>
      <c r="CP319" s="104">
        <f t="shared" si="1481"/>
        <v>8.3372483648363591</v>
      </c>
      <c r="CQ319" s="104">
        <f t="shared" si="1481"/>
        <v>0</v>
      </c>
      <c r="CR319" s="104">
        <f t="shared" si="1481"/>
        <v>8.2226778009007706</v>
      </c>
      <c r="CS319" s="104">
        <f t="shared" si="1481"/>
        <v>9.1434860025004827</v>
      </c>
      <c r="CT319" s="104">
        <f t="shared" si="1481"/>
        <v>0</v>
      </c>
      <c r="CU319" s="104">
        <f t="shared" si="1481"/>
        <v>0</v>
      </c>
      <c r="CV319" s="104">
        <f t="shared" si="1481"/>
        <v>13.97456475533177</v>
      </c>
      <c r="CW319" s="104">
        <f t="shared" si="1481"/>
        <v>14.90570359722976</v>
      </c>
      <c r="CX319" s="104">
        <f t="shared" si="1481"/>
        <v>16.398445225840856</v>
      </c>
      <c r="CY319" s="104">
        <f t="shared" si="1481"/>
        <v>0</v>
      </c>
      <c r="CZ319" s="104">
        <f t="shared" si="1481"/>
        <v>16.173396144748441</v>
      </c>
      <c r="DA319" s="104">
        <f t="shared" si="1481"/>
        <v>17.984460742965862</v>
      </c>
      <c r="DB319" s="104">
        <f t="shared" si="1481"/>
        <v>0</v>
      </c>
      <c r="DC319" s="104">
        <f t="shared" si="1481"/>
        <v>0</v>
      </c>
      <c r="DD319" s="120">
        <f t="shared" si="1482"/>
        <v>0</v>
      </c>
      <c r="DE319" s="104">
        <f t="shared" si="1482"/>
        <v>0</v>
      </c>
      <c r="DF319" s="104">
        <f t="shared" si="1482"/>
        <v>0</v>
      </c>
      <c r="DG319" s="104">
        <f t="shared" si="1482"/>
        <v>0</v>
      </c>
      <c r="DH319" s="104">
        <f t="shared" si="1482"/>
        <v>0</v>
      </c>
      <c r="DI319" s="104">
        <f t="shared" si="1482"/>
        <v>0</v>
      </c>
      <c r="DJ319" s="104">
        <f t="shared" si="1482"/>
        <v>0</v>
      </c>
      <c r="DK319" s="104">
        <f t="shared" si="1482"/>
        <v>0</v>
      </c>
      <c r="DL319" s="104">
        <f t="shared" si="1482"/>
        <v>0</v>
      </c>
      <c r="DM319" s="104">
        <f t="shared" si="1482"/>
        <v>0</v>
      </c>
      <c r="DN319" s="104">
        <f t="shared" si="1482"/>
        <v>0</v>
      </c>
      <c r="DO319" s="104">
        <f t="shared" si="1482"/>
        <v>0</v>
      </c>
      <c r="DP319" s="104">
        <f t="shared" si="1482"/>
        <v>0</v>
      </c>
      <c r="DQ319" s="104">
        <f t="shared" si="1482"/>
        <v>0</v>
      </c>
      <c r="DR319" s="104">
        <f t="shared" si="1482"/>
        <v>0</v>
      </c>
      <c r="DS319" s="104">
        <f t="shared" si="1482"/>
        <v>0</v>
      </c>
      <c r="DT319" s="120">
        <f t="shared" si="1483"/>
        <v>3.5524989309117134</v>
      </c>
      <c r="DU319" s="104">
        <f t="shared" si="1483"/>
        <v>3.7892730900296292</v>
      </c>
      <c r="DV319" s="104">
        <f t="shared" si="1483"/>
        <v>4.1686241824181804</v>
      </c>
      <c r="DW319" s="104">
        <f t="shared" si="1483"/>
        <v>0</v>
      </c>
      <c r="DX319" s="104">
        <f t="shared" si="1483"/>
        <v>4.1113389004503862</v>
      </c>
      <c r="DY319" s="104">
        <f t="shared" si="1483"/>
        <v>4.5717430012502422</v>
      </c>
      <c r="DZ319" s="104">
        <f t="shared" si="1483"/>
        <v>0</v>
      </c>
      <c r="EA319" s="104">
        <f t="shared" si="1483"/>
        <v>0</v>
      </c>
      <c r="EB319" s="104">
        <f t="shared" si="1483"/>
        <v>6.9872823776658857</v>
      </c>
      <c r="EC319" s="104">
        <f t="shared" si="1483"/>
        <v>7.4528517986148817</v>
      </c>
      <c r="ED319" s="104">
        <f t="shared" si="1483"/>
        <v>8.199222612920428</v>
      </c>
      <c r="EE319" s="104">
        <f t="shared" si="1483"/>
        <v>0</v>
      </c>
      <c r="EF319" s="104">
        <f t="shared" si="1483"/>
        <v>8.0866980723742206</v>
      </c>
      <c r="EG319" s="104">
        <f t="shared" si="1483"/>
        <v>8.9922303714829326</v>
      </c>
      <c r="EH319" s="104">
        <f t="shared" si="1483"/>
        <v>0</v>
      </c>
      <c r="EI319" s="104">
        <f t="shared" si="1483"/>
        <v>0</v>
      </c>
      <c r="EJ319" s="120">
        <f t="shared" si="1484"/>
        <v>402.29466757684673</v>
      </c>
      <c r="EK319" s="104">
        <f t="shared" si="1484"/>
        <v>429.10761910352977</v>
      </c>
      <c r="EL319" s="104">
        <f t="shared" si="1484"/>
        <v>472.06637140024048</v>
      </c>
      <c r="EM319" s="104">
        <f t="shared" si="1484"/>
        <v>0</v>
      </c>
      <c r="EN319" s="104">
        <f t="shared" si="1484"/>
        <v>465.57922983750808</v>
      </c>
      <c r="EO319" s="104">
        <f t="shared" si="1484"/>
        <v>517.71664586053305</v>
      </c>
      <c r="EP319" s="104">
        <f t="shared" si="1484"/>
        <v>0</v>
      </c>
      <c r="EQ319" s="104">
        <f t="shared" si="1484"/>
        <v>0</v>
      </c>
      <c r="ER319" s="104">
        <f t="shared" si="1484"/>
        <v>791.25891268523355</v>
      </c>
      <c r="ES319" s="104">
        <f t="shared" si="1484"/>
        <v>843.98126364919381</v>
      </c>
      <c r="ET319" s="104">
        <f t="shared" si="1484"/>
        <v>928.50233021938175</v>
      </c>
      <c r="EU319" s="104">
        <f t="shared" si="1484"/>
        <v>0</v>
      </c>
      <c r="EV319" s="104">
        <f t="shared" si="1484"/>
        <v>915.75974436259833</v>
      </c>
      <c r="EW319" s="104">
        <f t="shared" si="1484"/>
        <v>1018.3046915489848</v>
      </c>
      <c r="EX319" s="104">
        <f t="shared" si="1484"/>
        <v>0</v>
      </c>
      <c r="EY319" s="104">
        <f t="shared" si="1484"/>
        <v>0</v>
      </c>
      <c r="EZ319" s="120">
        <f t="shared" si="1485"/>
        <v>7.1049978618234269</v>
      </c>
      <c r="FA319" s="104">
        <f t="shared" si="1485"/>
        <v>7.5785461800592584</v>
      </c>
      <c r="FB319" s="104">
        <f t="shared" si="1485"/>
        <v>8.3372483648363609</v>
      </c>
      <c r="FC319" s="104">
        <f t="shared" si="1485"/>
        <v>0</v>
      </c>
      <c r="FD319" s="104">
        <f t="shared" si="1485"/>
        <v>8.2226778009007724</v>
      </c>
      <c r="FE319" s="104">
        <f t="shared" si="1485"/>
        <v>9.1434860025004845</v>
      </c>
      <c r="FF319" s="104">
        <f t="shared" si="1485"/>
        <v>0</v>
      </c>
      <c r="FG319" s="104">
        <f t="shared" si="1485"/>
        <v>0</v>
      </c>
      <c r="FH319" s="104">
        <f t="shared" si="1485"/>
        <v>13.974564755331771</v>
      </c>
      <c r="FI319" s="104">
        <f t="shared" si="1485"/>
        <v>14.905703597229763</v>
      </c>
      <c r="FJ319" s="104">
        <f t="shared" si="1485"/>
        <v>16.398445225840856</v>
      </c>
      <c r="FK319" s="104">
        <f t="shared" si="1485"/>
        <v>0</v>
      </c>
      <c r="FL319" s="104">
        <f t="shared" si="1485"/>
        <v>16.173396144748441</v>
      </c>
      <c r="FM319" s="104">
        <f t="shared" si="1485"/>
        <v>17.984460742965865</v>
      </c>
      <c r="FN319" s="104">
        <f t="shared" si="1485"/>
        <v>0</v>
      </c>
      <c r="FO319" s="122">
        <f t="shared" si="1485"/>
        <v>0</v>
      </c>
    </row>
    <row r="320" spans="3:171" x14ac:dyDescent="0.2">
      <c r="H320" s="163" t="str">
        <f t="shared" ref="H320:H323" si="1511">C291</f>
        <v>CN</v>
      </c>
      <c r="J320" s="104" t="str">
        <f>[1]Transport!H68</f>
        <v>Shanghai, China</v>
      </c>
      <c r="K320" s="104" t="str">
        <f>K319</f>
        <v>Antwerp, Belgium</v>
      </c>
      <c r="L320" s="159" t="str">
        <f>L319</f>
        <v>Belgium</v>
      </c>
      <c r="O320" s="104">
        <f>[1]Transport!M43</f>
        <v>31.230416000000002</v>
      </c>
      <c r="P320" s="104">
        <f>[1]Transport!N43</f>
        <v>121.47370100000001</v>
      </c>
      <c r="Q320" s="104">
        <f>Q319</f>
        <v>51.241126600000001</v>
      </c>
      <c r="R320" s="104">
        <f>R319</f>
        <v>4.4073495999999999</v>
      </c>
      <c r="S320" s="104" t="e">
        <f t="shared" ref="S320:S328" ca="1" si="1512">getDistance(O320,P320,Q320,R320)</f>
        <v>#NAME?</v>
      </c>
      <c r="T320" s="122">
        <f t="shared" ref="T320:T328" si="1513">IF(H320=L320,80.47,80.47*2)</f>
        <v>160.94</v>
      </c>
      <c r="X320" s="165"/>
      <c r="Y320" s="159" t="str">
        <f>[1]Transport!W298</f>
        <v>Philippines</v>
      </c>
      <c r="Z320" s="203">
        <f t="shared" ref="Z320:Z332" si="1514">Z305</f>
        <v>0.20094312385718407</v>
      </c>
      <c r="AA320" s="105"/>
      <c r="AB320" s="159" t="str">
        <f>[1]Transport!X298</f>
        <v>US</v>
      </c>
      <c r="AC320" s="104">
        <f t="shared" ref="AC320:AC323" si="1515">AC319</f>
        <v>5.7146816763048687</v>
      </c>
      <c r="AD320" s="104" t="str">
        <f>[1]Transport!AA298</f>
        <v>Port of Manila</v>
      </c>
      <c r="AE320" s="104" t="str">
        <f>[1]Transport!AB298</f>
        <v>Detroit, MI, US</v>
      </c>
      <c r="AF320" s="104">
        <f>[1]Transport!AC298</f>
        <v>14.583353600000001</v>
      </c>
      <c r="AG320" s="104">
        <f>[1]Transport!AD298</f>
        <v>120.9412452</v>
      </c>
      <c r="AH320" s="104">
        <f>[1]Transport!AE298</f>
        <v>42.331426999999998</v>
      </c>
      <c r="AI320" s="104">
        <f>[1]Transport!AF298</f>
        <v>-83.0457538</v>
      </c>
      <c r="AJ320" s="104" t="e">
        <f t="shared" ca="1" si="1372"/>
        <v>#NAME?</v>
      </c>
      <c r="AK320" s="104">
        <f t="shared" si="1360"/>
        <v>160.94</v>
      </c>
      <c r="AL320" s="104">
        <f t="shared" si="1505"/>
        <v>9687.5065831303727</v>
      </c>
      <c r="AM320" s="104">
        <f t="shared" si="1506"/>
        <v>160.93999999999997</v>
      </c>
      <c r="AN320" s="104">
        <f t="shared" si="1507"/>
        <v>0</v>
      </c>
      <c r="AO320" s="104">
        <f t="shared" si="1508"/>
        <v>80.47</v>
      </c>
      <c r="AP320" s="104">
        <f t="shared" si="1509"/>
        <v>9112.6422637939359</v>
      </c>
      <c r="AQ320" s="104">
        <f t="shared" si="1510"/>
        <v>160.94</v>
      </c>
      <c r="AR320" s="120" t="e">
        <f t="shared" ca="1" si="1478"/>
        <v>#NAME?</v>
      </c>
      <c r="AS320" s="104" t="e">
        <f t="shared" ca="1" si="1478"/>
        <v>#NAME?</v>
      </c>
      <c r="AT320" s="104" t="e">
        <f t="shared" ca="1" si="1478"/>
        <v>#NAME?</v>
      </c>
      <c r="AU320" s="104" t="e">
        <f t="shared" ca="1" si="1478"/>
        <v>#NAME?</v>
      </c>
      <c r="AV320" s="104" t="e">
        <f t="shared" ca="1" si="1478"/>
        <v>#NAME?</v>
      </c>
      <c r="AW320" s="104" t="e">
        <f t="shared" ca="1" si="1478"/>
        <v>#NAME?</v>
      </c>
      <c r="AX320" s="104" t="e">
        <f t="shared" ca="1" si="1478"/>
        <v>#NAME?</v>
      </c>
      <c r="AY320" s="104" t="e">
        <f t="shared" ca="1" si="1478"/>
        <v>#NAME?</v>
      </c>
      <c r="AZ320" s="104" t="e">
        <f t="shared" ca="1" si="1478"/>
        <v>#NAME?</v>
      </c>
      <c r="BA320" s="104" t="e">
        <f t="shared" ca="1" si="1478"/>
        <v>#NAME?</v>
      </c>
      <c r="BB320" s="104" t="e">
        <f t="shared" ca="1" si="1478"/>
        <v>#NAME?</v>
      </c>
      <c r="BC320" s="104" t="e">
        <f t="shared" ca="1" si="1478"/>
        <v>#NAME?</v>
      </c>
      <c r="BD320" s="104" t="e">
        <f t="shared" ca="1" si="1478"/>
        <v>#NAME?</v>
      </c>
      <c r="BE320" s="104" t="e">
        <f t="shared" ca="1" si="1478"/>
        <v>#NAME?</v>
      </c>
      <c r="BF320" s="104" t="e">
        <f t="shared" ca="1" si="1478"/>
        <v>#NAME?</v>
      </c>
      <c r="BG320" s="122" t="e">
        <f t="shared" ca="1" si="1478"/>
        <v>#NAME?</v>
      </c>
      <c r="BH320" s="104">
        <f t="shared" si="1479"/>
        <v>40.602801091147612</v>
      </c>
      <c r="BI320" s="104">
        <f t="shared" si="1479"/>
        <v>43.308978988214903</v>
      </c>
      <c r="BJ320" s="104">
        <f t="shared" si="1479"/>
        <v>47.64472046133308</v>
      </c>
      <c r="BK320" s="104">
        <f t="shared" si="1479"/>
        <v>0</v>
      </c>
      <c r="BL320" s="104">
        <f t="shared" si="1479"/>
        <v>46.98998615896646</v>
      </c>
      <c r="BM320" s="104">
        <f t="shared" si="1479"/>
        <v>52.252111916039574</v>
      </c>
      <c r="BN320" s="104">
        <f t="shared" si="1479"/>
        <v>0</v>
      </c>
      <c r="BO320" s="104">
        <f t="shared" si="1479"/>
        <v>0</v>
      </c>
      <c r="BP320" s="104">
        <f t="shared" si="1479"/>
        <v>79.8601891416303</v>
      </c>
      <c r="BQ320" s="104">
        <f t="shared" si="1479"/>
        <v>85.181351219520494</v>
      </c>
      <c r="BR320" s="104">
        <f t="shared" si="1479"/>
        <v>93.7118944520018</v>
      </c>
      <c r="BS320" s="104">
        <f t="shared" si="1479"/>
        <v>0</v>
      </c>
      <c r="BT320" s="104">
        <f t="shared" si="1479"/>
        <v>92.425810592013718</v>
      </c>
      <c r="BU320" s="104">
        <f t="shared" si="1479"/>
        <v>102.77546826605128</v>
      </c>
      <c r="BV320" s="104">
        <f t="shared" si="1479"/>
        <v>0</v>
      </c>
      <c r="BW320" s="104">
        <f t="shared" si="1479"/>
        <v>0</v>
      </c>
      <c r="BX320" s="120">
        <f t="shared" si="1480"/>
        <v>427.6731301077524</v>
      </c>
      <c r="BY320" s="104">
        <f t="shared" si="1480"/>
        <v>456.17755691488509</v>
      </c>
      <c r="BZ320" s="104">
        <f t="shared" si="1480"/>
        <v>501.84633043087598</v>
      </c>
      <c r="CA320" s="104">
        <f t="shared" si="1480"/>
        <v>0</v>
      </c>
      <c r="CB320" s="104">
        <f t="shared" si="1480"/>
        <v>494.94995232500435</v>
      </c>
      <c r="CC320" s="104">
        <f t="shared" si="1480"/>
        <v>550.37641880193769</v>
      </c>
      <c r="CD320" s="104">
        <f t="shared" si="1480"/>
        <v>0</v>
      </c>
      <c r="CE320" s="104">
        <f t="shared" si="1480"/>
        <v>0</v>
      </c>
      <c r="CF320" s="104">
        <f t="shared" si="1480"/>
        <v>841.17489787286092</v>
      </c>
      <c r="CG320" s="104">
        <f t="shared" si="1480"/>
        <v>897.22319948026222</v>
      </c>
      <c r="CH320" s="104">
        <f t="shared" si="1480"/>
        <v>987.07621522577449</v>
      </c>
      <c r="CI320" s="104">
        <f t="shared" si="1480"/>
        <v>0</v>
      </c>
      <c r="CJ320" s="104">
        <f t="shared" si="1480"/>
        <v>973.5297727340992</v>
      </c>
      <c r="CK320" s="104">
        <f t="shared" si="1480"/>
        <v>1082.5436923172088</v>
      </c>
      <c r="CL320" s="104">
        <f t="shared" si="1480"/>
        <v>0</v>
      </c>
      <c r="CM320" s="104">
        <f t="shared" si="1480"/>
        <v>0</v>
      </c>
      <c r="CN320" s="120">
        <f t="shared" si="1481"/>
        <v>7.104997861823426</v>
      </c>
      <c r="CO320" s="104">
        <f t="shared" si="1481"/>
        <v>7.5785461800592566</v>
      </c>
      <c r="CP320" s="104">
        <f t="shared" si="1481"/>
        <v>8.3372483648363591</v>
      </c>
      <c r="CQ320" s="104">
        <f t="shared" si="1481"/>
        <v>0</v>
      </c>
      <c r="CR320" s="104">
        <f t="shared" si="1481"/>
        <v>8.2226778009007706</v>
      </c>
      <c r="CS320" s="104">
        <f t="shared" si="1481"/>
        <v>9.1434860025004827</v>
      </c>
      <c r="CT320" s="104">
        <f t="shared" si="1481"/>
        <v>0</v>
      </c>
      <c r="CU320" s="104">
        <f t="shared" si="1481"/>
        <v>0</v>
      </c>
      <c r="CV320" s="104">
        <f t="shared" si="1481"/>
        <v>13.97456475533177</v>
      </c>
      <c r="CW320" s="104">
        <f t="shared" si="1481"/>
        <v>14.90570359722976</v>
      </c>
      <c r="CX320" s="104">
        <f t="shared" si="1481"/>
        <v>16.398445225840856</v>
      </c>
      <c r="CY320" s="104">
        <f t="shared" si="1481"/>
        <v>0</v>
      </c>
      <c r="CZ320" s="104">
        <f t="shared" si="1481"/>
        <v>16.173396144748441</v>
      </c>
      <c r="DA320" s="104">
        <f t="shared" si="1481"/>
        <v>17.984460742965862</v>
      </c>
      <c r="DB320" s="104">
        <f t="shared" si="1481"/>
        <v>0</v>
      </c>
      <c r="DC320" s="104">
        <f t="shared" si="1481"/>
        <v>0</v>
      </c>
      <c r="DD320" s="120">
        <f t="shared" si="1482"/>
        <v>0</v>
      </c>
      <c r="DE320" s="104">
        <f t="shared" si="1482"/>
        <v>0</v>
      </c>
      <c r="DF320" s="104">
        <f t="shared" si="1482"/>
        <v>0</v>
      </c>
      <c r="DG320" s="104">
        <f t="shared" si="1482"/>
        <v>0</v>
      </c>
      <c r="DH320" s="104">
        <f t="shared" si="1482"/>
        <v>0</v>
      </c>
      <c r="DI320" s="104">
        <f t="shared" si="1482"/>
        <v>0</v>
      </c>
      <c r="DJ320" s="104">
        <f t="shared" si="1482"/>
        <v>0</v>
      </c>
      <c r="DK320" s="104">
        <f t="shared" si="1482"/>
        <v>0</v>
      </c>
      <c r="DL320" s="104">
        <f t="shared" si="1482"/>
        <v>0</v>
      </c>
      <c r="DM320" s="104">
        <f t="shared" si="1482"/>
        <v>0</v>
      </c>
      <c r="DN320" s="104">
        <f t="shared" si="1482"/>
        <v>0</v>
      </c>
      <c r="DO320" s="104">
        <f t="shared" si="1482"/>
        <v>0</v>
      </c>
      <c r="DP320" s="104">
        <f t="shared" si="1482"/>
        <v>0</v>
      </c>
      <c r="DQ320" s="104">
        <f t="shared" si="1482"/>
        <v>0</v>
      </c>
      <c r="DR320" s="104">
        <f t="shared" si="1482"/>
        <v>0</v>
      </c>
      <c r="DS320" s="104">
        <f t="shared" si="1482"/>
        <v>0</v>
      </c>
      <c r="DT320" s="120">
        <f t="shared" si="1483"/>
        <v>3.5524989309117134</v>
      </c>
      <c r="DU320" s="104">
        <f t="shared" si="1483"/>
        <v>3.7892730900296292</v>
      </c>
      <c r="DV320" s="104">
        <f t="shared" si="1483"/>
        <v>4.1686241824181804</v>
      </c>
      <c r="DW320" s="104">
        <f t="shared" si="1483"/>
        <v>0</v>
      </c>
      <c r="DX320" s="104">
        <f t="shared" si="1483"/>
        <v>4.1113389004503862</v>
      </c>
      <c r="DY320" s="104">
        <f t="shared" si="1483"/>
        <v>4.5717430012502422</v>
      </c>
      <c r="DZ320" s="104">
        <f t="shared" si="1483"/>
        <v>0</v>
      </c>
      <c r="EA320" s="104">
        <f t="shared" si="1483"/>
        <v>0</v>
      </c>
      <c r="EB320" s="104">
        <f t="shared" si="1483"/>
        <v>6.9872823776658857</v>
      </c>
      <c r="EC320" s="104">
        <f t="shared" si="1483"/>
        <v>7.4528517986148817</v>
      </c>
      <c r="ED320" s="104">
        <f t="shared" si="1483"/>
        <v>8.199222612920428</v>
      </c>
      <c r="EE320" s="104">
        <f t="shared" si="1483"/>
        <v>0</v>
      </c>
      <c r="EF320" s="104">
        <f t="shared" si="1483"/>
        <v>8.0866980723742206</v>
      </c>
      <c r="EG320" s="104">
        <f t="shared" si="1483"/>
        <v>8.9922303714829326</v>
      </c>
      <c r="EH320" s="104">
        <f t="shared" si="1483"/>
        <v>0</v>
      </c>
      <c r="EI320" s="104">
        <f t="shared" si="1483"/>
        <v>0</v>
      </c>
      <c r="EJ320" s="120">
        <f t="shared" si="1484"/>
        <v>402.29466757684673</v>
      </c>
      <c r="EK320" s="104">
        <f t="shared" si="1484"/>
        <v>429.10761910352977</v>
      </c>
      <c r="EL320" s="104">
        <f t="shared" si="1484"/>
        <v>472.06637140024048</v>
      </c>
      <c r="EM320" s="104">
        <f t="shared" si="1484"/>
        <v>0</v>
      </c>
      <c r="EN320" s="104">
        <f t="shared" si="1484"/>
        <v>465.57922983750808</v>
      </c>
      <c r="EO320" s="104">
        <f t="shared" si="1484"/>
        <v>517.71664586053305</v>
      </c>
      <c r="EP320" s="104">
        <f t="shared" si="1484"/>
        <v>0</v>
      </c>
      <c r="EQ320" s="104">
        <f t="shared" si="1484"/>
        <v>0</v>
      </c>
      <c r="ER320" s="104">
        <f t="shared" si="1484"/>
        <v>791.25891268523355</v>
      </c>
      <c r="ES320" s="104">
        <f t="shared" si="1484"/>
        <v>843.98126364919381</v>
      </c>
      <c r="ET320" s="104">
        <f t="shared" si="1484"/>
        <v>928.50233021938175</v>
      </c>
      <c r="EU320" s="104">
        <f t="shared" si="1484"/>
        <v>0</v>
      </c>
      <c r="EV320" s="104">
        <f t="shared" si="1484"/>
        <v>915.75974436259833</v>
      </c>
      <c r="EW320" s="104">
        <f t="shared" si="1484"/>
        <v>1018.3046915489848</v>
      </c>
      <c r="EX320" s="104">
        <f t="shared" si="1484"/>
        <v>0</v>
      </c>
      <c r="EY320" s="104">
        <f t="shared" si="1484"/>
        <v>0</v>
      </c>
      <c r="EZ320" s="120">
        <f t="shared" si="1485"/>
        <v>7.1049978618234269</v>
      </c>
      <c r="FA320" s="104">
        <f t="shared" si="1485"/>
        <v>7.5785461800592584</v>
      </c>
      <c r="FB320" s="104">
        <f t="shared" si="1485"/>
        <v>8.3372483648363609</v>
      </c>
      <c r="FC320" s="104">
        <f t="shared" si="1485"/>
        <v>0</v>
      </c>
      <c r="FD320" s="104">
        <f t="shared" si="1485"/>
        <v>8.2226778009007724</v>
      </c>
      <c r="FE320" s="104">
        <f t="shared" si="1485"/>
        <v>9.1434860025004845</v>
      </c>
      <c r="FF320" s="104">
        <f t="shared" si="1485"/>
        <v>0</v>
      </c>
      <c r="FG320" s="104">
        <f t="shared" si="1485"/>
        <v>0</v>
      </c>
      <c r="FH320" s="104">
        <f t="shared" si="1485"/>
        <v>13.974564755331771</v>
      </c>
      <c r="FI320" s="104">
        <f t="shared" si="1485"/>
        <v>14.905703597229763</v>
      </c>
      <c r="FJ320" s="104">
        <f t="shared" si="1485"/>
        <v>16.398445225840856</v>
      </c>
      <c r="FK320" s="104">
        <f t="shared" si="1485"/>
        <v>0</v>
      </c>
      <c r="FL320" s="104">
        <f t="shared" si="1485"/>
        <v>16.173396144748441</v>
      </c>
      <c r="FM320" s="104">
        <f t="shared" si="1485"/>
        <v>17.984460742965865</v>
      </c>
      <c r="FN320" s="104">
        <f t="shared" si="1485"/>
        <v>0</v>
      </c>
      <c r="FO320" s="122">
        <f t="shared" si="1485"/>
        <v>0</v>
      </c>
    </row>
    <row r="321" spans="3:171" x14ac:dyDescent="0.2">
      <c r="C321" s="204"/>
      <c r="D321" s="161" t="str">
        <f>D297</f>
        <v>Reshoring</v>
      </c>
      <c r="E321" s="161"/>
      <c r="F321" s="162"/>
      <c r="H321" s="163" t="str">
        <f t="shared" si="1511"/>
        <v>JP</v>
      </c>
      <c r="J321" s="104" t="str">
        <f>[1]Transport!H69</f>
        <v>Tokyo, Japan</v>
      </c>
      <c r="K321" s="104" t="str">
        <f t="shared" ref="K321:L323" si="1516">K320</f>
        <v>Antwerp, Belgium</v>
      </c>
      <c r="L321" s="159" t="str">
        <f t="shared" si="1516"/>
        <v>Belgium</v>
      </c>
      <c r="O321" s="104">
        <f>[1]Transport!M44</f>
        <v>35.616811599999998</v>
      </c>
      <c r="P321" s="104">
        <f>[1]Transport!N44</f>
        <v>139.79578069999999</v>
      </c>
      <c r="Q321" s="104">
        <f t="shared" ref="Q321:R323" si="1517">Q320</f>
        <v>51.241126600000001</v>
      </c>
      <c r="R321" s="104">
        <f t="shared" si="1517"/>
        <v>4.4073495999999999</v>
      </c>
      <c r="S321" s="104" t="e">
        <f t="shared" ca="1" si="1512"/>
        <v>#NAME?</v>
      </c>
      <c r="T321" s="122">
        <f t="shared" si="1513"/>
        <v>160.94</v>
      </c>
      <c r="X321" s="165"/>
      <c r="Y321" s="159" t="str">
        <f>[1]Transport!W299</f>
        <v>New Caledonia</v>
      </c>
      <c r="Z321" s="203">
        <f t="shared" si="1514"/>
        <v>0.12558945241074004</v>
      </c>
      <c r="AA321" s="105"/>
      <c r="AB321" s="159" t="str">
        <f>[1]Transport!X299</f>
        <v>US</v>
      </c>
      <c r="AC321" s="104">
        <f t="shared" si="1515"/>
        <v>5.7146816763048687</v>
      </c>
      <c r="AD321" s="104" t="str">
        <f>[1]Transport!AA299</f>
        <v>Port Autonome de Nouméa</v>
      </c>
      <c r="AE321" s="104" t="str">
        <f>[1]Transport!AB299</f>
        <v>Detroit, MI, US</v>
      </c>
      <c r="AF321" s="104">
        <f>[1]Transport!AC299</f>
        <v>-22.268327299999999</v>
      </c>
      <c r="AG321" s="104">
        <f>[1]Transport!AD299</f>
        <v>166.4258327</v>
      </c>
      <c r="AH321" s="104">
        <f>[1]Transport!AE299</f>
        <v>42.331426999999998</v>
      </c>
      <c r="AI321" s="104">
        <f>[1]Transport!AF299</f>
        <v>-83.0457538</v>
      </c>
      <c r="AJ321" s="104" t="e">
        <f t="shared" ca="1" si="1372"/>
        <v>#NAME?</v>
      </c>
      <c r="AK321" s="104">
        <f t="shared" si="1360"/>
        <v>160.94</v>
      </c>
      <c r="AL321" s="104">
        <f t="shared" si="1505"/>
        <v>9687.5065831303727</v>
      </c>
      <c r="AM321" s="104">
        <f t="shared" si="1506"/>
        <v>160.93999999999997</v>
      </c>
      <c r="AN321" s="104">
        <f t="shared" si="1507"/>
        <v>0</v>
      </c>
      <c r="AO321" s="104">
        <f t="shared" si="1508"/>
        <v>80.47</v>
      </c>
      <c r="AP321" s="104">
        <f t="shared" si="1509"/>
        <v>9112.6422637939359</v>
      </c>
      <c r="AQ321" s="104">
        <f t="shared" si="1510"/>
        <v>160.94</v>
      </c>
      <c r="AR321" s="120" t="e">
        <f t="shared" ca="1" si="1478"/>
        <v>#NAME?</v>
      </c>
      <c r="AS321" s="104" t="e">
        <f t="shared" ca="1" si="1478"/>
        <v>#NAME?</v>
      </c>
      <c r="AT321" s="104" t="e">
        <f t="shared" ca="1" si="1478"/>
        <v>#NAME?</v>
      </c>
      <c r="AU321" s="104" t="e">
        <f t="shared" ca="1" si="1478"/>
        <v>#NAME?</v>
      </c>
      <c r="AV321" s="104" t="e">
        <f t="shared" ca="1" si="1478"/>
        <v>#NAME?</v>
      </c>
      <c r="AW321" s="104" t="e">
        <f t="shared" ca="1" si="1478"/>
        <v>#NAME?</v>
      </c>
      <c r="AX321" s="104" t="e">
        <f t="shared" ca="1" si="1478"/>
        <v>#NAME?</v>
      </c>
      <c r="AY321" s="104" t="e">
        <f t="shared" ca="1" si="1478"/>
        <v>#NAME?</v>
      </c>
      <c r="AZ321" s="104" t="e">
        <f t="shared" ca="1" si="1478"/>
        <v>#NAME?</v>
      </c>
      <c r="BA321" s="104" t="e">
        <f t="shared" ca="1" si="1478"/>
        <v>#NAME?</v>
      </c>
      <c r="BB321" s="104" t="e">
        <f t="shared" ca="1" si="1478"/>
        <v>#NAME?</v>
      </c>
      <c r="BC321" s="104" t="e">
        <f t="shared" ca="1" si="1478"/>
        <v>#NAME?</v>
      </c>
      <c r="BD321" s="104" t="e">
        <f t="shared" ca="1" si="1478"/>
        <v>#NAME?</v>
      </c>
      <c r="BE321" s="104" t="e">
        <f t="shared" ca="1" si="1478"/>
        <v>#NAME?</v>
      </c>
      <c r="BF321" s="104" t="e">
        <f t="shared" ca="1" si="1478"/>
        <v>#NAME?</v>
      </c>
      <c r="BG321" s="122" t="e">
        <f t="shared" ca="1" si="1478"/>
        <v>#NAME?</v>
      </c>
      <c r="BH321" s="104">
        <f t="shared" si="1479"/>
        <v>40.602801091147612</v>
      </c>
      <c r="BI321" s="104">
        <f t="shared" si="1479"/>
        <v>43.308978988214903</v>
      </c>
      <c r="BJ321" s="104">
        <f t="shared" si="1479"/>
        <v>47.64472046133308</v>
      </c>
      <c r="BK321" s="104">
        <f t="shared" si="1479"/>
        <v>0</v>
      </c>
      <c r="BL321" s="104">
        <f t="shared" si="1479"/>
        <v>46.98998615896646</v>
      </c>
      <c r="BM321" s="104">
        <f t="shared" si="1479"/>
        <v>52.252111916039574</v>
      </c>
      <c r="BN321" s="104">
        <f t="shared" si="1479"/>
        <v>0</v>
      </c>
      <c r="BO321" s="104">
        <f t="shared" si="1479"/>
        <v>0</v>
      </c>
      <c r="BP321" s="104">
        <f t="shared" si="1479"/>
        <v>79.8601891416303</v>
      </c>
      <c r="BQ321" s="104">
        <f t="shared" si="1479"/>
        <v>85.181351219520494</v>
      </c>
      <c r="BR321" s="104">
        <f t="shared" si="1479"/>
        <v>93.7118944520018</v>
      </c>
      <c r="BS321" s="104">
        <f t="shared" si="1479"/>
        <v>0</v>
      </c>
      <c r="BT321" s="104">
        <f t="shared" si="1479"/>
        <v>92.425810592013718</v>
      </c>
      <c r="BU321" s="104">
        <f t="shared" si="1479"/>
        <v>102.77546826605128</v>
      </c>
      <c r="BV321" s="104">
        <f t="shared" si="1479"/>
        <v>0</v>
      </c>
      <c r="BW321" s="104">
        <f t="shared" si="1479"/>
        <v>0</v>
      </c>
      <c r="BX321" s="120">
        <f t="shared" si="1480"/>
        <v>427.6731301077524</v>
      </c>
      <c r="BY321" s="104">
        <f t="shared" si="1480"/>
        <v>456.17755691488509</v>
      </c>
      <c r="BZ321" s="104">
        <f t="shared" si="1480"/>
        <v>501.84633043087598</v>
      </c>
      <c r="CA321" s="104">
        <f t="shared" si="1480"/>
        <v>0</v>
      </c>
      <c r="CB321" s="104">
        <f t="shared" si="1480"/>
        <v>494.94995232500435</v>
      </c>
      <c r="CC321" s="104">
        <f t="shared" si="1480"/>
        <v>550.37641880193769</v>
      </c>
      <c r="CD321" s="104">
        <f t="shared" si="1480"/>
        <v>0</v>
      </c>
      <c r="CE321" s="104">
        <f t="shared" si="1480"/>
        <v>0</v>
      </c>
      <c r="CF321" s="104">
        <f t="shared" si="1480"/>
        <v>841.17489787286092</v>
      </c>
      <c r="CG321" s="104">
        <f t="shared" si="1480"/>
        <v>897.22319948026222</v>
      </c>
      <c r="CH321" s="104">
        <f t="shared" si="1480"/>
        <v>987.07621522577449</v>
      </c>
      <c r="CI321" s="104">
        <f t="shared" si="1480"/>
        <v>0</v>
      </c>
      <c r="CJ321" s="104">
        <f t="shared" si="1480"/>
        <v>973.5297727340992</v>
      </c>
      <c r="CK321" s="104">
        <f t="shared" si="1480"/>
        <v>1082.5436923172088</v>
      </c>
      <c r="CL321" s="104">
        <f t="shared" si="1480"/>
        <v>0</v>
      </c>
      <c r="CM321" s="104">
        <f t="shared" si="1480"/>
        <v>0</v>
      </c>
      <c r="CN321" s="120">
        <f t="shared" si="1481"/>
        <v>7.104997861823426</v>
      </c>
      <c r="CO321" s="104">
        <f t="shared" si="1481"/>
        <v>7.5785461800592566</v>
      </c>
      <c r="CP321" s="104">
        <f t="shared" si="1481"/>
        <v>8.3372483648363591</v>
      </c>
      <c r="CQ321" s="104">
        <f t="shared" si="1481"/>
        <v>0</v>
      </c>
      <c r="CR321" s="104">
        <f t="shared" si="1481"/>
        <v>8.2226778009007706</v>
      </c>
      <c r="CS321" s="104">
        <f t="shared" si="1481"/>
        <v>9.1434860025004827</v>
      </c>
      <c r="CT321" s="104">
        <f t="shared" si="1481"/>
        <v>0</v>
      </c>
      <c r="CU321" s="104">
        <f t="shared" si="1481"/>
        <v>0</v>
      </c>
      <c r="CV321" s="104">
        <f t="shared" si="1481"/>
        <v>13.97456475533177</v>
      </c>
      <c r="CW321" s="104">
        <f t="shared" si="1481"/>
        <v>14.90570359722976</v>
      </c>
      <c r="CX321" s="104">
        <f t="shared" si="1481"/>
        <v>16.398445225840856</v>
      </c>
      <c r="CY321" s="104">
        <f t="shared" si="1481"/>
        <v>0</v>
      </c>
      <c r="CZ321" s="104">
        <f t="shared" si="1481"/>
        <v>16.173396144748441</v>
      </c>
      <c r="DA321" s="104">
        <f t="shared" si="1481"/>
        <v>17.984460742965862</v>
      </c>
      <c r="DB321" s="104">
        <f t="shared" si="1481"/>
        <v>0</v>
      </c>
      <c r="DC321" s="104">
        <f t="shared" si="1481"/>
        <v>0</v>
      </c>
      <c r="DD321" s="120">
        <f t="shared" si="1482"/>
        <v>0</v>
      </c>
      <c r="DE321" s="104">
        <f t="shared" si="1482"/>
        <v>0</v>
      </c>
      <c r="DF321" s="104">
        <f t="shared" si="1482"/>
        <v>0</v>
      </c>
      <c r="DG321" s="104">
        <f t="shared" si="1482"/>
        <v>0</v>
      </c>
      <c r="DH321" s="104">
        <f t="shared" si="1482"/>
        <v>0</v>
      </c>
      <c r="DI321" s="104">
        <f t="shared" si="1482"/>
        <v>0</v>
      </c>
      <c r="DJ321" s="104">
        <f t="shared" si="1482"/>
        <v>0</v>
      </c>
      <c r="DK321" s="104">
        <f t="shared" si="1482"/>
        <v>0</v>
      </c>
      <c r="DL321" s="104">
        <f t="shared" si="1482"/>
        <v>0</v>
      </c>
      <c r="DM321" s="104">
        <f t="shared" si="1482"/>
        <v>0</v>
      </c>
      <c r="DN321" s="104">
        <f t="shared" si="1482"/>
        <v>0</v>
      </c>
      <c r="DO321" s="104">
        <f t="shared" si="1482"/>
        <v>0</v>
      </c>
      <c r="DP321" s="104">
        <f t="shared" si="1482"/>
        <v>0</v>
      </c>
      <c r="DQ321" s="104">
        <f t="shared" si="1482"/>
        <v>0</v>
      </c>
      <c r="DR321" s="104">
        <f t="shared" si="1482"/>
        <v>0</v>
      </c>
      <c r="DS321" s="104">
        <f t="shared" si="1482"/>
        <v>0</v>
      </c>
      <c r="DT321" s="120">
        <f t="shared" si="1483"/>
        <v>3.5524989309117134</v>
      </c>
      <c r="DU321" s="104">
        <f t="shared" si="1483"/>
        <v>3.7892730900296292</v>
      </c>
      <c r="DV321" s="104">
        <f t="shared" si="1483"/>
        <v>4.1686241824181804</v>
      </c>
      <c r="DW321" s="104">
        <f t="shared" si="1483"/>
        <v>0</v>
      </c>
      <c r="DX321" s="104">
        <f t="shared" si="1483"/>
        <v>4.1113389004503862</v>
      </c>
      <c r="DY321" s="104">
        <f t="shared" si="1483"/>
        <v>4.5717430012502422</v>
      </c>
      <c r="DZ321" s="104">
        <f t="shared" si="1483"/>
        <v>0</v>
      </c>
      <c r="EA321" s="104">
        <f t="shared" si="1483"/>
        <v>0</v>
      </c>
      <c r="EB321" s="104">
        <f t="shared" si="1483"/>
        <v>6.9872823776658857</v>
      </c>
      <c r="EC321" s="104">
        <f t="shared" si="1483"/>
        <v>7.4528517986148817</v>
      </c>
      <c r="ED321" s="104">
        <f t="shared" si="1483"/>
        <v>8.199222612920428</v>
      </c>
      <c r="EE321" s="104">
        <f t="shared" si="1483"/>
        <v>0</v>
      </c>
      <c r="EF321" s="104">
        <f t="shared" si="1483"/>
        <v>8.0866980723742206</v>
      </c>
      <c r="EG321" s="104">
        <f t="shared" si="1483"/>
        <v>8.9922303714829326</v>
      </c>
      <c r="EH321" s="104">
        <f t="shared" si="1483"/>
        <v>0</v>
      </c>
      <c r="EI321" s="104">
        <f t="shared" si="1483"/>
        <v>0</v>
      </c>
      <c r="EJ321" s="120">
        <f t="shared" si="1484"/>
        <v>402.29466757684673</v>
      </c>
      <c r="EK321" s="104">
        <f t="shared" si="1484"/>
        <v>429.10761910352977</v>
      </c>
      <c r="EL321" s="104">
        <f t="shared" si="1484"/>
        <v>472.06637140024048</v>
      </c>
      <c r="EM321" s="104">
        <f t="shared" si="1484"/>
        <v>0</v>
      </c>
      <c r="EN321" s="104">
        <f t="shared" si="1484"/>
        <v>465.57922983750808</v>
      </c>
      <c r="EO321" s="104">
        <f t="shared" si="1484"/>
        <v>517.71664586053305</v>
      </c>
      <c r="EP321" s="104">
        <f t="shared" si="1484"/>
        <v>0</v>
      </c>
      <c r="EQ321" s="104">
        <f t="shared" si="1484"/>
        <v>0</v>
      </c>
      <c r="ER321" s="104">
        <f t="shared" si="1484"/>
        <v>791.25891268523355</v>
      </c>
      <c r="ES321" s="104">
        <f t="shared" si="1484"/>
        <v>843.98126364919381</v>
      </c>
      <c r="ET321" s="104">
        <f t="shared" si="1484"/>
        <v>928.50233021938175</v>
      </c>
      <c r="EU321" s="104">
        <f t="shared" si="1484"/>
        <v>0</v>
      </c>
      <c r="EV321" s="104">
        <f t="shared" si="1484"/>
        <v>915.75974436259833</v>
      </c>
      <c r="EW321" s="104">
        <f t="shared" si="1484"/>
        <v>1018.3046915489848</v>
      </c>
      <c r="EX321" s="104">
        <f t="shared" si="1484"/>
        <v>0</v>
      </c>
      <c r="EY321" s="104">
        <f t="shared" si="1484"/>
        <v>0</v>
      </c>
      <c r="EZ321" s="120">
        <f t="shared" si="1485"/>
        <v>7.1049978618234269</v>
      </c>
      <c r="FA321" s="104">
        <f t="shared" si="1485"/>
        <v>7.5785461800592584</v>
      </c>
      <c r="FB321" s="104">
        <f t="shared" si="1485"/>
        <v>8.3372483648363609</v>
      </c>
      <c r="FC321" s="104">
        <f t="shared" si="1485"/>
        <v>0</v>
      </c>
      <c r="FD321" s="104">
        <f t="shared" si="1485"/>
        <v>8.2226778009007724</v>
      </c>
      <c r="FE321" s="104">
        <f t="shared" si="1485"/>
        <v>9.1434860025004845</v>
      </c>
      <c r="FF321" s="104">
        <f t="shared" si="1485"/>
        <v>0</v>
      </c>
      <c r="FG321" s="104">
        <f t="shared" si="1485"/>
        <v>0</v>
      </c>
      <c r="FH321" s="104">
        <f t="shared" si="1485"/>
        <v>13.974564755331771</v>
      </c>
      <c r="FI321" s="104">
        <f t="shared" si="1485"/>
        <v>14.905703597229763</v>
      </c>
      <c r="FJ321" s="104">
        <f t="shared" si="1485"/>
        <v>16.398445225840856</v>
      </c>
      <c r="FK321" s="104">
        <f t="shared" si="1485"/>
        <v>0</v>
      </c>
      <c r="FL321" s="104">
        <f t="shared" si="1485"/>
        <v>16.173396144748441</v>
      </c>
      <c r="FM321" s="104">
        <f t="shared" si="1485"/>
        <v>17.984460742965865</v>
      </c>
      <c r="FN321" s="104">
        <f t="shared" si="1485"/>
        <v>0</v>
      </c>
      <c r="FO321" s="122">
        <f t="shared" si="1485"/>
        <v>0</v>
      </c>
    </row>
    <row r="322" spans="3:171" x14ac:dyDescent="0.2">
      <c r="C322" s="163" t="str">
        <f>C314</f>
        <v>Cu</v>
      </c>
      <c r="D322" s="159" t="str">
        <f>D314</f>
        <v>Anode</v>
      </c>
      <c r="E322" s="159" t="str">
        <f>E306</f>
        <v>Cell</v>
      </c>
      <c r="F322" s="164" t="str">
        <f>F306</f>
        <v>Pack</v>
      </c>
      <c r="H322" s="163" t="str">
        <f t="shared" si="1511"/>
        <v>KR</v>
      </c>
      <c r="J322" s="104" t="str">
        <f>[1]Transport!H70</f>
        <v>Busan, Korea</v>
      </c>
      <c r="K322" s="104" t="str">
        <f t="shared" si="1516"/>
        <v>Antwerp, Belgium</v>
      </c>
      <c r="L322" s="159" t="str">
        <f t="shared" si="1516"/>
        <v>Belgium</v>
      </c>
      <c r="O322" s="104">
        <f>[1]Transport!M45</f>
        <v>35.1035355</v>
      </c>
      <c r="P322" s="104">
        <f>[1]Transport!N45</f>
        <v>129.04236879999999</v>
      </c>
      <c r="Q322" s="104">
        <f t="shared" si="1517"/>
        <v>51.241126600000001</v>
      </c>
      <c r="R322" s="104">
        <f t="shared" si="1517"/>
        <v>4.4073495999999999</v>
      </c>
      <c r="S322" s="104" t="e">
        <f t="shared" ca="1" si="1512"/>
        <v>#NAME?</v>
      </c>
      <c r="T322" s="122">
        <f t="shared" si="1513"/>
        <v>160.94</v>
      </c>
      <c r="X322" s="165"/>
      <c r="Y322" s="159" t="str">
        <f>[1]Transport!W300</f>
        <v>Russia</v>
      </c>
      <c r="Z322" s="203">
        <f t="shared" si="1514"/>
        <v>0.12558945241074004</v>
      </c>
      <c r="AA322" s="105"/>
      <c r="AB322" s="159" t="str">
        <f>[1]Transport!X300</f>
        <v>US</v>
      </c>
      <c r="AC322" s="104">
        <f t="shared" si="1515"/>
        <v>5.7146816763048687</v>
      </c>
      <c r="AD322" s="104" t="str">
        <f>[1]Transport!AA300</f>
        <v>St Petersburg, Russia</v>
      </c>
      <c r="AE322" s="104" t="str">
        <f>[1]Transport!AB300</f>
        <v>Detroit, MI, US</v>
      </c>
      <c r="AF322" s="104">
        <f>[1]Transport!AC300</f>
        <v>44.725277800000001</v>
      </c>
      <c r="AG322" s="104">
        <f>[1]Transport!AD300</f>
        <v>37.7936111</v>
      </c>
      <c r="AH322" s="104">
        <f>[1]Transport!AE300</f>
        <v>42.331426999999998</v>
      </c>
      <c r="AI322" s="104">
        <f>[1]Transport!AF300</f>
        <v>-83.0457538</v>
      </c>
      <c r="AJ322" s="104" t="e">
        <f t="shared" ca="1" si="1372"/>
        <v>#NAME?</v>
      </c>
      <c r="AK322" s="104">
        <f t="shared" si="1360"/>
        <v>160.94</v>
      </c>
      <c r="AL322" s="104">
        <f t="shared" si="1505"/>
        <v>9687.5065831303727</v>
      </c>
      <c r="AM322" s="104">
        <f t="shared" si="1506"/>
        <v>160.93999999999997</v>
      </c>
      <c r="AN322" s="104">
        <f t="shared" si="1507"/>
        <v>0</v>
      </c>
      <c r="AO322" s="104">
        <f t="shared" si="1508"/>
        <v>80.47</v>
      </c>
      <c r="AP322" s="104">
        <f t="shared" si="1509"/>
        <v>9112.6422637939359</v>
      </c>
      <c r="AQ322" s="104">
        <f t="shared" si="1510"/>
        <v>160.94</v>
      </c>
      <c r="AR322" s="120" t="e">
        <f t="shared" ca="1" si="1478"/>
        <v>#NAME?</v>
      </c>
      <c r="AS322" s="104" t="e">
        <f t="shared" ca="1" si="1478"/>
        <v>#NAME?</v>
      </c>
      <c r="AT322" s="104" t="e">
        <f t="shared" ca="1" si="1478"/>
        <v>#NAME?</v>
      </c>
      <c r="AU322" s="104" t="e">
        <f t="shared" ca="1" si="1478"/>
        <v>#NAME?</v>
      </c>
      <c r="AV322" s="104" t="e">
        <f t="shared" ca="1" si="1478"/>
        <v>#NAME?</v>
      </c>
      <c r="AW322" s="104" t="e">
        <f t="shared" ca="1" si="1478"/>
        <v>#NAME?</v>
      </c>
      <c r="AX322" s="104" t="e">
        <f t="shared" ca="1" si="1478"/>
        <v>#NAME?</v>
      </c>
      <c r="AY322" s="104" t="e">
        <f t="shared" ca="1" si="1478"/>
        <v>#NAME?</v>
      </c>
      <c r="AZ322" s="104" t="e">
        <f t="shared" ca="1" si="1478"/>
        <v>#NAME?</v>
      </c>
      <c r="BA322" s="104" t="e">
        <f t="shared" ca="1" si="1478"/>
        <v>#NAME?</v>
      </c>
      <c r="BB322" s="104" t="e">
        <f t="shared" ca="1" si="1478"/>
        <v>#NAME?</v>
      </c>
      <c r="BC322" s="104" t="e">
        <f t="shared" ca="1" si="1478"/>
        <v>#NAME?</v>
      </c>
      <c r="BD322" s="104" t="e">
        <f t="shared" ca="1" si="1478"/>
        <v>#NAME?</v>
      </c>
      <c r="BE322" s="104" t="e">
        <f t="shared" ca="1" si="1478"/>
        <v>#NAME?</v>
      </c>
      <c r="BF322" s="104" t="e">
        <f t="shared" ca="1" si="1478"/>
        <v>#NAME?</v>
      </c>
      <c r="BG322" s="122" t="e">
        <f t="shared" ca="1" si="1478"/>
        <v>#NAME?</v>
      </c>
      <c r="BH322" s="104">
        <f t="shared" si="1479"/>
        <v>40.602801091147612</v>
      </c>
      <c r="BI322" s="104">
        <f t="shared" si="1479"/>
        <v>43.308978988214903</v>
      </c>
      <c r="BJ322" s="104">
        <f t="shared" si="1479"/>
        <v>47.64472046133308</v>
      </c>
      <c r="BK322" s="104">
        <f t="shared" si="1479"/>
        <v>0</v>
      </c>
      <c r="BL322" s="104">
        <f t="shared" si="1479"/>
        <v>46.98998615896646</v>
      </c>
      <c r="BM322" s="104">
        <f t="shared" si="1479"/>
        <v>52.252111916039574</v>
      </c>
      <c r="BN322" s="104">
        <f t="shared" si="1479"/>
        <v>0</v>
      </c>
      <c r="BO322" s="104">
        <f t="shared" si="1479"/>
        <v>0</v>
      </c>
      <c r="BP322" s="104">
        <f t="shared" si="1479"/>
        <v>79.8601891416303</v>
      </c>
      <c r="BQ322" s="104">
        <f t="shared" si="1479"/>
        <v>85.181351219520494</v>
      </c>
      <c r="BR322" s="104">
        <f t="shared" si="1479"/>
        <v>93.7118944520018</v>
      </c>
      <c r="BS322" s="104">
        <f t="shared" si="1479"/>
        <v>0</v>
      </c>
      <c r="BT322" s="104">
        <f t="shared" si="1479"/>
        <v>92.425810592013718</v>
      </c>
      <c r="BU322" s="104">
        <f t="shared" si="1479"/>
        <v>102.77546826605128</v>
      </c>
      <c r="BV322" s="104">
        <f t="shared" si="1479"/>
        <v>0</v>
      </c>
      <c r="BW322" s="104">
        <f t="shared" si="1479"/>
        <v>0</v>
      </c>
      <c r="BX322" s="120">
        <f t="shared" si="1480"/>
        <v>427.6731301077524</v>
      </c>
      <c r="BY322" s="104">
        <f t="shared" si="1480"/>
        <v>456.17755691488509</v>
      </c>
      <c r="BZ322" s="104">
        <f t="shared" si="1480"/>
        <v>501.84633043087598</v>
      </c>
      <c r="CA322" s="104">
        <f t="shared" si="1480"/>
        <v>0</v>
      </c>
      <c r="CB322" s="104">
        <f t="shared" si="1480"/>
        <v>494.94995232500435</v>
      </c>
      <c r="CC322" s="104">
        <f t="shared" si="1480"/>
        <v>550.37641880193769</v>
      </c>
      <c r="CD322" s="104">
        <f t="shared" si="1480"/>
        <v>0</v>
      </c>
      <c r="CE322" s="104">
        <f t="shared" si="1480"/>
        <v>0</v>
      </c>
      <c r="CF322" s="104">
        <f t="shared" si="1480"/>
        <v>841.17489787286092</v>
      </c>
      <c r="CG322" s="104">
        <f t="shared" si="1480"/>
        <v>897.22319948026222</v>
      </c>
      <c r="CH322" s="104">
        <f t="shared" si="1480"/>
        <v>987.07621522577449</v>
      </c>
      <c r="CI322" s="104">
        <f t="shared" si="1480"/>
        <v>0</v>
      </c>
      <c r="CJ322" s="104">
        <f t="shared" si="1480"/>
        <v>973.5297727340992</v>
      </c>
      <c r="CK322" s="104">
        <f t="shared" si="1480"/>
        <v>1082.5436923172088</v>
      </c>
      <c r="CL322" s="104">
        <f t="shared" si="1480"/>
        <v>0</v>
      </c>
      <c r="CM322" s="104">
        <f t="shared" si="1480"/>
        <v>0</v>
      </c>
      <c r="CN322" s="120">
        <f t="shared" si="1481"/>
        <v>7.104997861823426</v>
      </c>
      <c r="CO322" s="104">
        <f t="shared" si="1481"/>
        <v>7.5785461800592566</v>
      </c>
      <c r="CP322" s="104">
        <f t="shared" si="1481"/>
        <v>8.3372483648363591</v>
      </c>
      <c r="CQ322" s="104">
        <f t="shared" si="1481"/>
        <v>0</v>
      </c>
      <c r="CR322" s="104">
        <f t="shared" si="1481"/>
        <v>8.2226778009007706</v>
      </c>
      <c r="CS322" s="104">
        <f t="shared" si="1481"/>
        <v>9.1434860025004827</v>
      </c>
      <c r="CT322" s="104">
        <f t="shared" si="1481"/>
        <v>0</v>
      </c>
      <c r="CU322" s="104">
        <f t="shared" si="1481"/>
        <v>0</v>
      </c>
      <c r="CV322" s="104">
        <f t="shared" si="1481"/>
        <v>13.97456475533177</v>
      </c>
      <c r="CW322" s="104">
        <f t="shared" si="1481"/>
        <v>14.90570359722976</v>
      </c>
      <c r="CX322" s="104">
        <f t="shared" si="1481"/>
        <v>16.398445225840856</v>
      </c>
      <c r="CY322" s="104">
        <f t="shared" si="1481"/>
        <v>0</v>
      </c>
      <c r="CZ322" s="104">
        <f t="shared" si="1481"/>
        <v>16.173396144748441</v>
      </c>
      <c r="DA322" s="104">
        <f t="shared" si="1481"/>
        <v>17.984460742965862</v>
      </c>
      <c r="DB322" s="104">
        <f t="shared" si="1481"/>
        <v>0</v>
      </c>
      <c r="DC322" s="104">
        <f t="shared" si="1481"/>
        <v>0</v>
      </c>
      <c r="DD322" s="120">
        <f t="shared" si="1482"/>
        <v>0</v>
      </c>
      <c r="DE322" s="104">
        <f t="shared" si="1482"/>
        <v>0</v>
      </c>
      <c r="DF322" s="104">
        <f t="shared" si="1482"/>
        <v>0</v>
      </c>
      <c r="DG322" s="104">
        <f t="shared" si="1482"/>
        <v>0</v>
      </c>
      <c r="DH322" s="104">
        <f t="shared" si="1482"/>
        <v>0</v>
      </c>
      <c r="DI322" s="104">
        <f t="shared" si="1482"/>
        <v>0</v>
      </c>
      <c r="DJ322" s="104">
        <f t="shared" si="1482"/>
        <v>0</v>
      </c>
      <c r="DK322" s="104">
        <f t="shared" si="1482"/>
        <v>0</v>
      </c>
      <c r="DL322" s="104">
        <f t="shared" si="1482"/>
        <v>0</v>
      </c>
      <c r="DM322" s="104">
        <f t="shared" si="1482"/>
        <v>0</v>
      </c>
      <c r="DN322" s="104">
        <f t="shared" si="1482"/>
        <v>0</v>
      </c>
      <c r="DO322" s="104">
        <f t="shared" si="1482"/>
        <v>0</v>
      </c>
      <c r="DP322" s="104">
        <f t="shared" si="1482"/>
        <v>0</v>
      </c>
      <c r="DQ322" s="104">
        <f t="shared" si="1482"/>
        <v>0</v>
      </c>
      <c r="DR322" s="104">
        <f t="shared" si="1482"/>
        <v>0</v>
      </c>
      <c r="DS322" s="104">
        <f t="shared" si="1482"/>
        <v>0</v>
      </c>
      <c r="DT322" s="120">
        <f t="shared" si="1483"/>
        <v>3.5524989309117134</v>
      </c>
      <c r="DU322" s="104">
        <f t="shared" si="1483"/>
        <v>3.7892730900296292</v>
      </c>
      <c r="DV322" s="104">
        <f t="shared" si="1483"/>
        <v>4.1686241824181804</v>
      </c>
      <c r="DW322" s="104">
        <f t="shared" si="1483"/>
        <v>0</v>
      </c>
      <c r="DX322" s="104">
        <f t="shared" si="1483"/>
        <v>4.1113389004503862</v>
      </c>
      <c r="DY322" s="104">
        <f t="shared" si="1483"/>
        <v>4.5717430012502422</v>
      </c>
      <c r="DZ322" s="104">
        <f t="shared" si="1483"/>
        <v>0</v>
      </c>
      <c r="EA322" s="104">
        <f t="shared" si="1483"/>
        <v>0</v>
      </c>
      <c r="EB322" s="104">
        <f t="shared" si="1483"/>
        <v>6.9872823776658857</v>
      </c>
      <c r="EC322" s="104">
        <f t="shared" si="1483"/>
        <v>7.4528517986148817</v>
      </c>
      <c r="ED322" s="104">
        <f t="shared" si="1483"/>
        <v>8.199222612920428</v>
      </c>
      <c r="EE322" s="104">
        <f t="shared" si="1483"/>
        <v>0</v>
      </c>
      <c r="EF322" s="104">
        <f t="shared" si="1483"/>
        <v>8.0866980723742206</v>
      </c>
      <c r="EG322" s="104">
        <f t="shared" si="1483"/>
        <v>8.9922303714829326</v>
      </c>
      <c r="EH322" s="104">
        <f t="shared" si="1483"/>
        <v>0</v>
      </c>
      <c r="EI322" s="104">
        <f t="shared" si="1483"/>
        <v>0</v>
      </c>
      <c r="EJ322" s="120">
        <f t="shared" si="1484"/>
        <v>402.29466757684673</v>
      </c>
      <c r="EK322" s="104">
        <f t="shared" si="1484"/>
        <v>429.10761910352977</v>
      </c>
      <c r="EL322" s="104">
        <f t="shared" si="1484"/>
        <v>472.06637140024048</v>
      </c>
      <c r="EM322" s="104">
        <f t="shared" si="1484"/>
        <v>0</v>
      </c>
      <c r="EN322" s="104">
        <f t="shared" si="1484"/>
        <v>465.57922983750808</v>
      </c>
      <c r="EO322" s="104">
        <f t="shared" si="1484"/>
        <v>517.71664586053305</v>
      </c>
      <c r="EP322" s="104">
        <f t="shared" si="1484"/>
        <v>0</v>
      </c>
      <c r="EQ322" s="104">
        <f t="shared" si="1484"/>
        <v>0</v>
      </c>
      <c r="ER322" s="104">
        <f t="shared" si="1484"/>
        <v>791.25891268523355</v>
      </c>
      <c r="ES322" s="104">
        <f t="shared" si="1484"/>
        <v>843.98126364919381</v>
      </c>
      <c r="ET322" s="104">
        <f t="shared" si="1484"/>
        <v>928.50233021938175</v>
      </c>
      <c r="EU322" s="104">
        <f t="shared" si="1484"/>
        <v>0</v>
      </c>
      <c r="EV322" s="104">
        <f t="shared" si="1484"/>
        <v>915.75974436259833</v>
      </c>
      <c r="EW322" s="104">
        <f t="shared" si="1484"/>
        <v>1018.3046915489848</v>
      </c>
      <c r="EX322" s="104">
        <f t="shared" si="1484"/>
        <v>0</v>
      </c>
      <c r="EY322" s="104">
        <f t="shared" si="1484"/>
        <v>0</v>
      </c>
      <c r="EZ322" s="120">
        <f t="shared" si="1485"/>
        <v>7.1049978618234269</v>
      </c>
      <c r="FA322" s="104">
        <f t="shared" si="1485"/>
        <v>7.5785461800592584</v>
      </c>
      <c r="FB322" s="104">
        <f t="shared" si="1485"/>
        <v>8.3372483648363609</v>
      </c>
      <c r="FC322" s="104">
        <f t="shared" si="1485"/>
        <v>0</v>
      </c>
      <c r="FD322" s="104">
        <f t="shared" si="1485"/>
        <v>8.2226778009007724</v>
      </c>
      <c r="FE322" s="104">
        <f t="shared" si="1485"/>
        <v>9.1434860025004845</v>
      </c>
      <c r="FF322" s="104">
        <f t="shared" si="1485"/>
        <v>0</v>
      </c>
      <c r="FG322" s="104">
        <f t="shared" si="1485"/>
        <v>0</v>
      </c>
      <c r="FH322" s="104">
        <f t="shared" si="1485"/>
        <v>13.974564755331771</v>
      </c>
      <c r="FI322" s="104">
        <f t="shared" si="1485"/>
        <v>14.905703597229763</v>
      </c>
      <c r="FJ322" s="104">
        <f t="shared" si="1485"/>
        <v>16.398445225840856</v>
      </c>
      <c r="FK322" s="104">
        <f t="shared" si="1485"/>
        <v>0</v>
      </c>
      <c r="FL322" s="104">
        <f t="shared" si="1485"/>
        <v>16.173396144748441</v>
      </c>
      <c r="FM322" s="104">
        <f t="shared" si="1485"/>
        <v>17.984460742965865</v>
      </c>
      <c r="FN322" s="104">
        <f t="shared" si="1485"/>
        <v>0</v>
      </c>
      <c r="FO322" s="122">
        <f t="shared" si="1485"/>
        <v>0</v>
      </c>
    </row>
    <row r="323" spans="3:171" x14ac:dyDescent="0.2">
      <c r="C323" s="163" t="str">
        <f t="shared" ref="C323:C327" si="1518">C315</f>
        <v>US</v>
      </c>
      <c r="D323" s="203">
        <f>[1]LCIA_reshoring!I220</f>
        <v>1</v>
      </c>
      <c r="E323" s="203">
        <f>[1]LCIA_reshoring!I334</f>
        <v>1</v>
      </c>
      <c r="F323" s="213">
        <f>[1]LCIA_reshoring!I391</f>
        <v>1</v>
      </c>
      <c r="H323" s="163" t="str">
        <f t="shared" si="1511"/>
        <v>RER</v>
      </c>
      <c r="J323" s="104" t="str">
        <f>[1]Transport!H71</f>
        <v>Hamburg, Germany</v>
      </c>
      <c r="K323" s="104" t="str">
        <f t="shared" si="1516"/>
        <v>Antwerp, Belgium</v>
      </c>
      <c r="L323" s="159" t="str">
        <f t="shared" si="1516"/>
        <v>Belgium</v>
      </c>
      <c r="O323" s="104">
        <f>[1]Transport!M46</f>
        <v>53.507096500000003</v>
      </c>
      <c r="P323" s="104">
        <f>[1]Transport!N46</f>
        <v>9.96792329999999</v>
      </c>
      <c r="Q323" s="104">
        <f t="shared" si="1517"/>
        <v>51.241126600000001</v>
      </c>
      <c r="R323" s="104">
        <f t="shared" si="1517"/>
        <v>4.4073495999999999</v>
      </c>
      <c r="S323" s="104">
        <v>0</v>
      </c>
      <c r="T323" s="122" t="e">
        <f ca="1">getDistance(O323,P323,Q323,R323)</f>
        <v>#NAME?</v>
      </c>
      <c r="X323" s="165"/>
      <c r="Y323" s="159" t="str">
        <f>[1]Transport!W301</f>
        <v>China</v>
      </c>
      <c r="Z323" s="203">
        <f t="shared" si="1514"/>
        <v>5.7742276970455191E-2</v>
      </c>
      <c r="AA323" s="105"/>
      <c r="AB323" s="159" t="str">
        <f>[1]Transport!X301</f>
        <v>US</v>
      </c>
      <c r="AC323" s="104">
        <f t="shared" si="1515"/>
        <v>5.7146816763048687</v>
      </c>
      <c r="AD323" s="104" t="str">
        <f>[1]Transport!AA301</f>
        <v>Shanghai, China</v>
      </c>
      <c r="AE323" s="104" t="str">
        <f>[1]Transport!AB301</f>
        <v>Detroit, MI, US</v>
      </c>
      <c r="AF323" s="104">
        <f>[1]Transport!AC301</f>
        <v>31.230416000000002</v>
      </c>
      <c r="AG323" s="104">
        <f>[1]Transport!AD301</f>
        <v>121.47370100000001</v>
      </c>
      <c r="AH323" s="104">
        <f>[1]Transport!AE301</f>
        <v>42.331426999999998</v>
      </c>
      <c r="AI323" s="104">
        <f>[1]Transport!AF301</f>
        <v>-83.0457538</v>
      </c>
      <c r="AJ323" s="104" t="e">
        <f t="shared" ca="1" si="1372"/>
        <v>#NAME?</v>
      </c>
      <c r="AK323" s="104">
        <f t="shared" si="1360"/>
        <v>160.94</v>
      </c>
      <c r="AL323" s="104">
        <f t="shared" si="1505"/>
        <v>9687.5065831303727</v>
      </c>
      <c r="AM323" s="104">
        <f t="shared" si="1506"/>
        <v>160.93999999999997</v>
      </c>
      <c r="AN323" s="104">
        <f t="shared" si="1507"/>
        <v>0</v>
      </c>
      <c r="AO323" s="104">
        <f t="shared" si="1508"/>
        <v>80.47</v>
      </c>
      <c r="AP323" s="104">
        <f t="shared" si="1509"/>
        <v>9112.6422637939359</v>
      </c>
      <c r="AQ323" s="104">
        <f t="shared" si="1510"/>
        <v>160.94</v>
      </c>
      <c r="AR323" s="120" t="e">
        <f t="shared" ca="1" si="1478"/>
        <v>#NAME?</v>
      </c>
      <c r="AS323" s="104" t="e">
        <f t="shared" ca="1" si="1478"/>
        <v>#NAME?</v>
      </c>
      <c r="AT323" s="104" t="e">
        <f t="shared" ca="1" si="1478"/>
        <v>#NAME?</v>
      </c>
      <c r="AU323" s="104" t="e">
        <f t="shared" ca="1" si="1478"/>
        <v>#NAME?</v>
      </c>
      <c r="AV323" s="104" t="e">
        <f t="shared" ca="1" si="1478"/>
        <v>#NAME?</v>
      </c>
      <c r="AW323" s="104" t="e">
        <f t="shared" ca="1" si="1478"/>
        <v>#NAME?</v>
      </c>
      <c r="AX323" s="104" t="e">
        <f t="shared" ca="1" si="1478"/>
        <v>#NAME?</v>
      </c>
      <c r="AY323" s="104" t="e">
        <f t="shared" ca="1" si="1478"/>
        <v>#NAME?</v>
      </c>
      <c r="AZ323" s="104" t="e">
        <f t="shared" ca="1" si="1478"/>
        <v>#NAME?</v>
      </c>
      <c r="BA323" s="104" t="e">
        <f t="shared" ca="1" si="1478"/>
        <v>#NAME?</v>
      </c>
      <c r="BB323" s="104" t="e">
        <f t="shared" ca="1" si="1478"/>
        <v>#NAME?</v>
      </c>
      <c r="BC323" s="104" t="e">
        <f t="shared" ca="1" si="1478"/>
        <v>#NAME?</v>
      </c>
      <c r="BD323" s="104" t="e">
        <f t="shared" ca="1" si="1478"/>
        <v>#NAME?</v>
      </c>
      <c r="BE323" s="104" t="e">
        <f t="shared" ca="1" si="1478"/>
        <v>#NAME?</v>
      </c>
      <c r="BF323" s="104" t="e">
        <f t="shared" ca="1" si="1478"/>
        <v>#NAME?</v>
      </c>
      <c r="BG323" s="122" t="e">
        <f t="shared" ca="1" si="1478"/>
        <v>#NAME?</v>
      </c>
      <c r="BH323" s="104">
        <f t="shared" si="1479"/>
        <v>40.602801091147612</v>
      </c>
      <c r="BI323" s="104">
        <f t="shared" si="1479"/>
        <v>43.308978988214903</v>
      </c>
      <c r="BJ323" s="104">
        <f t="shared" si="1479"/>
        <v>47.64472046133308</v>
      </c>
      <c r="BK323" s="104">
        <f t="shared" si="1479"/>
        <v>0</v>
      </c>
      <c r="BL323" s="104">
        <f t="shared" si="1479"/>
        <v>46.98998615896646</v>
      </c>
      <c r="BM323" s="104">
        <f t="shared" si="1479"/>
        <v>52.252111916039574</v>
      </c>
      <c r="BN323" s="104">
        <f t="shared" si="1479"/>
        <v>0</v>
      </c>
      <c r="BO323" s="104">
        <f t="shared" si="1479"/>
        <v>0</v>
      </c>
      <c r="BP323" s="104">
        <f t="shared" si="1479"/>
        <v>79.8601891416303</v>
      </c>
      <c r="BQ323" s="104">
        <f t="shared" si="1479"/>
        <v>85.181351219520494</v>
      </c>
      <c r="BR323" s="104">
        <f t="shared" si="1479"/>
        <v>93.7118944520018</v>
      </c>
      <c r="BS323" s="104">
        <f t="shared" si="1479"/>
        <v>0</v>
      </c>
      <c r="BT323" s="104">
        <f t="shared" si="1479"/>
        <v>92.425810592013718</v>
      </c>
      <c r="BU323" s="104">
        <f t="shared" si="1479"/>
        <v>102.77546826605128</v>
      </c>
      <c r="BV323" s="104">
        <f t="shared" si="1479"/>
        <v>0</v>
      </c>
      <c r="BW323" s="104">
        <f t="shared" si="1479"/>
        <v>0</v>
      </c>
      <c r="BX323" s="120">
        <f t="shared" si="1480"/>
        <v>427.6731301077524</v>
      </c>
      <c r="BY323" s="104">
        <f t="shared" si="1480"/>
        <v>456.17755691488509</v>
      </c>
      <c r="BZ323" s="104">
        <f t="shared" si="1480"/>
        <v>501.84633043087598</v>
      </c>
      <c r="CA323" s="104">
        <f t="shared" si="1480"/>
        <v>0</v>
      </c>
      <c r="CB323" s="104">
        <f t="shared" si="1480"/>
        <v>494.94995232500435</v>
      </c>
      <c r="CC323" s="104">
        <f t="shared" si="1480"/>
        <v>550.37641880193769</v>
      </c>
      <c r="CD323" s="104">
        <f t="shared" si="1480"/>
        <v>0</v>
      </c>
      <c r="CE323" s="104">
        <f t="shared" si="1480"/>
        <v>0</v>
      </c>
      <c r="CF323" s="104">
        <f t="shared" si="1480"/>
        <v>841.17489787286092</v>
      </c>
      <c r="CG323" s="104">
        <f t="shared" si="1480"/>
        <v>897.22319948026222</v>
      </c>
      <c r="CH323" s="104">
        <f t="shared" si="1480"/>
        <v>987.07621522577449</v>
      </c>
      <c r="CI323" s="104">
        <f t="shared" si="1480"/>
        <v>0</v>
      </c>
      <c r="CJ323" s="104">
        <f t="shared" si="1480"/>
        <v>973.5297727340992</v>
      </c>
      <c r="CK323" s="104">
        <f t="shared" si="1480"/>
        <v>1082.5436923172088</v>
      </c>
      <c r="CL323" s="104">
        <f t="shared" si="1480"/>
        <v>0</v>
      </c>
      <c r="CM323" s="104">
        <f t="shared" si="1480"/>
        <v>0</v>
      </c>
      <c r="CN323" s="120">
        <f t="shared" si="1481"/>
        <v>7.104997861823426</v>
      </c>
      <c r="CO323" s="104">
        <f t="shared" si="1481"/>
        <v>7.5785461800592566</v>
      </c>
      <c r="CP323" s="104">
        <f t="shared" si="1481"/>
        <v>8.3372483648363591</v>
      </c>
      <c r="CQ323" s="104">
        <f t="shared" si="1481"/>
        <v>0</v>
      </c>
      <c r="CR323" s="104">
        <f t="shared" si="1481"/>
        <v>8.2226778009007706</v>
      </c>
      <c r="CS323" s="104">
        <f t="shared" si="1481"/>
        <v>9.1434860025004827</v>
      </c>
      <c r="CT323" s="104">
        <f t="shared" si="1481"/>
        <v>0</v>
      </c>
      <c r="CU323" s="104">
        <f t="shared" si="1481"/>
        <v>0</v>
      </c>
      <c r="CV323" s="104">
        <f t="shared" si="1481"/>
        <v>13.97456475533177</v>
      </c>
      <c r="CW323" s="104">
        <f t="shared" si="1481"/>
        <v>14.90570359722976</v>
      </c>
      <c r="CX323" s="104">
        <f t="shared" si="1481"/>
        <v>16.398445225840856</v>
      </c>
      <c r="CY323" s="104">
        <f t="shared" si="1481"/>
        <v>0</v>
      </c>
      <c r="CZ323" s="104">
        <f t="shared" si="1481"/>
        <v>16.173396144748441</v>
      </c>
      <c r="DA323" s="104">
        <f t="shared" si="1481"/>
        <v>17.984460742965862</v>
      </c>
      <c r="DB323" s="104">
        <f t="shared" si="1481"/>
        <v>0</v>
      </c>
      <c r="DC323" s="104">
        <f t="shared" si="1481"/>
        <v>0</v>
      </c>
      <c r="DD323" s="120">
        <f t="shared" si="1482"/>
        <v>0</v>
      </c>
      <c r="DE323" s="104">
        <f t="shared" si="1482"/>
        <v>0</v>
      </c>
      <c r="DF323" s="104">
        <f t="shared" si="1482"/>
        <v>0</v>
      </c>
      <c r="DG323" s="104">
        <f t="shared" si="1482"/>
        <v>0</v>
      </c>
      <c r="DH323" s="104">
        <f t="shared" si="1482"/>
        <v>0</v>
      </c>
      <c r="DI323" s="104">
        <f t="shared" si="1482"/>
        <v>0</v>
      </c>
      <c r="DJ323" s="104">
        <f t="shared" si="1482"/>
        <v>0</v>
      </c>
      <c r="DK323" s="104">
        <f t="shared" si="1482"/>
        <v>0</v>
      </c>
      <c r="DL323" s="104">
        <f t="shared" si="1482"/>
        <v>0</v>
      </c>
      <c r="DM323" s="104">
        <f t="shared" si="1482"/>
        <v>0</v>
      </c>
      <c r="DN323" s="104">
        <f t="shared" si="1482"/>
        <v>0</v>
      </c>
      <c r="DO323" s="104">
        <f t="shared" si="1482"/>
        <v>0</v>
      </c>
      <c r="DP323" s="104">
        <f t="shared" si="1482"/>
        <v>0</v>
      </c>
      <c r="DQ323" s="104">
        <f t="shared" si="1482"/>
        <v>0</v>
      </c>
      <c r="DR323" s="104">
        <f t="shared" si="1482"/>
        <v>0</v>
      </c>
      <c r="DS323" s="104">
        <f t="shared" si="1482"/>
        <v>0</v>
      </c>
      <c r="DT323" s="120">
        <f t="shared" si="1483"/>
        <v>3.5524989309117134</v>
      </c>
      <c r="DU323" s="104">
        <f t="shared" si="1483"/>
        <v>3.7892730900296292</v>
      </c>
      <c r="DV323" s="104">
        <f t="shared" si="1483"/>
        <v>4.1686241824181804</v>
      </c>
      <c r="DW323" s="104">
        <f t="shared" si="1483"/>
        <v>0</v>
      </c>
      <c r="DX323" s="104">
        <f t="shared" si="1483"/>
        <v>4.1113389004503862</v>
      </c>
      <c r="DY323" s="104">
        <f t="shared" si="1483"/>
        <v>4.5717430012502422</v>
      </c>
      <c r="DZ323" s="104">
        <f t="shared" si="1483"/>
        <v>0</v>
      </c>
      <c r="EA323" s="104">
        <f t="shared" si="1483"/>
        <v>0</v>
      </c>
      <c r="EB323" s="104">
        <f t="shared" si="1483"/>
        <v>6.9872823776658857</v>
      </c>
      <c r="EC323" s="104">
        <f t="shared" si="1483"/>
        <v>7.4528517986148817</v>
      </c>
      <c r="ED323" s="104">
        <f t="shared" si="1483"/>
        <v>8.199222612920428</v>
      </c>
      <c r="EE323" s="104">
        <f t="shared" si="1483"/>
        <v>0</v>
      </c>
      <c r="EF323" s="104">
        <f t="shared" si="1483"/>
        <v>8.0866980723742206</v>
      </c>
      <c r="EG323" s="104">
        <f t="shared" si="1483"/>
        <v>8.9922303714829326</v>
      </c>
      <c r="EH323" s="104">
        <f t="shared" si="1483"/>
        <v>0</v>
      </c>
      <c r="EI323" s="104">
        <f t="shared" si="1483"/>
        <v>0</v>
      </c>
      <c r="EJ323" s="120">
        <f t="shared" si="1484"/>
        <v>402.29466757684673</v>
      </c>
      <c r="EK323" s="104">
        <f t="shared" si="1484"/>
        <v>429.10761910352977</v>
      </c>
      <c r="EL323" s="104">
        <f t="shared" si="1484"/>
        <v>472.06637140024048</v>
      </c>
      <c r="EM323" s="104">
        <f t="shared" si="1484"/>
        <v>0</v>
      </c>
      <c r="EN323" s="104">
        <f t="shared" si="1484"/>
        <v>465.57922983750808</v>
      </c>
      <c r="EO323" s="104">
        <f t="shared" si="1484"/>
        <v>517.71664586053305</v>
      </c>
      <c r="EP323" s="104">
        <f t="shared" si="1484"/>
        <v>0</v>
      </c>
      <c r="EQ323" s="104">
        <f t="shared" si="1484"/>
        <v>0</v>
      </c>
      <c r="ER323" s="104">
        <f t="shared" si="1484"/>
        <v>791.25891268523355</v>
      </c>
      <c r="ES323" s="104">
        <f t="shared" si="1484"/>
        <v>843.98126364919381</v>
      </c>
      <c r="ET323" s="104">
        <f t="shared" si="1484"/>
        <v>928.50233021938175</v>
      </c>
      <c r="EU323" s="104">
        <f t="shared" si="1484"/>
        <v>0</v>
      </c>
      <c r="EV323" s="104">
        <f t="shared" si="1484"/>
        <v>915.75974436259833</v>
      </c>
      <c r="EW323" s="104">
        <f t="shared" si="1484"/>
        <v>1018.3046915489848</v>
      </c>
      <c r="EX323" s="104">
        <f t="shared" si="1484"/>
        <v>0</v>
      </c>
      <c r="EY323" s="104">
        <f t="shared" si="1484"/>
        <v>0</v>
      </c>
      <c r="EZ323" s="120">
        <f t="shared" si="1485"/>
        <v>7.1049978618234269</v>
      </c>
      <c r="FA323" s="104">
        <f t="shared" si="1485"/>
        <v>7.5785461800592584</v>
      </c>
      <c r="FB323" s="104">
        <f t="shared" si="1485"/>
        <v>8.3372483648363609</v>
      </c>
      <c r="FC323" s="104">
        <f t="shared" si="1485"/>
        <v>0</v>
      </c>
      <c r="FD323" s="104">
        <f t="shared" si="1485"/>
        <v>8.2226778009007724</v>
      </c>
      <c r="FE323" s="104">
        <f t="shared" si="1485"/>
        <v>9.1434860025004845</v>
      </c>
      <c r="FF323" s="104">
        <f t="shared" si="1485"/>
        <v>0</v>
      </c>
      <c r="FG323" s="104">
        <f t="shared" si="1485"/>
        <v>0</v>
      </c>
      <c r="FH323" s="104">
        <f t="shared" si="1485"/>
        <v>13.974564755331771</v>
      </c>
      <c r="FI323" s="104">
        <f t="shared" si="1485"/>
        <v>14.905703597229763</v>
      </c>
      <c r="FJ323" s="104">
        <f t="shared" si="1485"/>
        <v>16.398445225840856</v>
      </c>
      <c r="FK323" s="104">
        <f t="shared" si="1485"/>
        <v>0</v>
      </c>
      <c r="FL323" s="104">
        <f t="shared" si="1485"/>
        <v>16.173396144748441</v>
      </c>
      <c r="FM323" s="104">
        <f t="shared" si="1485"/>
        <v>17.984460742965865</v>
      </c>
      <c r="FN323" s="104">
        <f t="shared" si="1485"/>
        <v>0</v>
      </c>
      <c r="FO323" s="122">
        <f t="shared" si="1485"/>
        <v>0</v>
      </c>
    </row>
    <row r="324" spans="3:171" x14ac:dyDescent="0.2">
      <c r="C324" s="163" t="str">
        <f t="shared" si="1518"/>
        <v>CN</v>
      </c>
      <c r="D324" s="203">
        <f>[1]LCIA_reshoring!I221</f>
        <v>0</v>
      </c>
      <c r="E324" s="203">
        <f>[1]LCIA_reshoring!I335</f>
        <v>0</v>
      </c>
      <c r="F324" s="213">
        <f>[1]LCIA_reshoring!I392</f>
        <v>0</v>
      </c>
      <c r="H324" s="163" t="str">
        <f>L324</f>
        <v>CA, US</v>
      </c>
      <c r="J324" s="104" t="str">
        <f>J319</f>
        <v>Los Angeles, CA</v>
      </c>
      <c r="K324" s="104" t="str">
        <f>J324</f>
        <v>Los Angeles, CA</v>
      </c>
      <c r="L324" s="159" t="str">
        <f>H270</f>
        <v>CA, US</v>
      </c>
      <c r="O324" s="104">
        <f>O319</f>
        <v>33.736540099999999</v>
      </c>
      <c r="P324" s="104">
        <f>P319</f>
        <v>-118.264982</v>
      </c>
      <c r="Q324" s="104">
        <f>O324</f>
        <v>33.736540099999999</v>
      </c>
      <c r="R324" s="104">
        <f>P324</f>
        <v>-118.264982</v>
      </c>
      <c r="S324" s="104" t="e">
        <f t="shared" ca="1" si="1512"/>
        <v>#NAME?</v>
      </c>
      <c r="T324" s="122">
        <f t="shared" si="1513"/>
        <v>80.47</v>
      </c>
      <c r="X324" s="165"/>
      <c r="Y324" s="159" t="str">
        <f>[1]Transport!W302</f>
        <v>Canada</v>
      </c>
      <c r="Z324" s="203">
        <f t="shared" si="1514"/>
        <v>8.7094601097103236E-2</v>
      </c>
      <c r="AA324" s="105"/>
      <c r="AB324" s="159" t="str">
        <f>[1]Transport!X302</f>
        <v>US</v>
      </c>
      <c r="AC324" s="104">
        <f>AC316</f>
        <v>2.2629195097563701</v>
      </c>
      <c r="AD324" s="104" t="str">
        <f>[1]Transport!AA302</f>
        <v>The Port of Vancouver, Canada</v>
      </c>
      <c r="AE324" s="104" t="str">
        <f>[1]Transport!AB302</f>
        <v>Detroit, MI, US</v>
      </c>
      <c r="AF324" s="104">
        <f>[1]Transport!AC302</f>
        <v>49.288918500000001</v>
      </c>
      <c r="AG324" s="104">
        <f>[1]Transport!AD302</f>
        <v>-123.11147</v>
      </c>
      <c r="AH324" s="104">
        <f>[1]Transport!AE302</f>
        <v>42.331426999999998</v>
      </c>
      <c r="AI324" s="104">
        <f>[1]Transport!AF302</f>
        <v>-83.0457538</v>
      </c>
      <c r="AJ324" s="104" t="e">
        <f t="shared" ca="1" si="1372"/>
        <v>#NAME?</v>
      </c>
      <c r="AK324" s="104">
        <f t="shared" si="1360"/>
        <v>160.94</v>
      </c>
      <c r="AL324" s="104">
        <f t="shared" si="1505"/>
        <v>9687.5065831303727</v>
      </c>
      <c r="AM324" s="104">
        <f t="shared" si="1506"/>
        <v>160.93999999999997</v>
      </c>
      <c r="AN324" s="104">
        <f t="shared" si="1507"/>
        <v>0</v>
      </c>
      <c r="AO324" s="104">
        <f t="shared" si="1508"/>
        <v>80.47</v>
      </c>
      <c r="AP324" s="104">
        <f t="shared" si="1509"/>
        <v>9112.6422637939359</v>
      </c>
      <c r="AQ324" s="104">
        <f t="shared" si="1510"/>
        <v>160.94</v>
      </c>
      <c r="AR324" s="120" t="e">
        <f t="shared" ca="1" si="1478"/>
        <v>#NAME?</v>
      </c>
      <c r="AS324" s="104" t="e">
        <f t="shared" ca="1" si="1478"/>
        <v>#NAME?</v>
      </c>
      <c r="AT324" s="104" t="e">
        <f t="shared" ca="1" si="1478"/>
        <v>#NAME?</v>
      </c>
      <c r="AU324" s="104" t="e">
        <f t="shared" ca="1" si="1478"/>
        <v>#NAME?</v>
      </c>
      <c r="AV324" s="104" t="e">
        <f t="shared" ca="1" si="1478"/>
        <v>#NAME?</v>
      </c>
      <c r="AW324" s="104" t="e">
        <f t="shared" ca="1" si="1478"/>
        <v>#NAME?</v>
      </c>
      <c r="AX324" s="104" t="e">
        <f t="shared" ca="1" si="1478"/>
        <v>#NAME?</v>
      </c>
      <c r="AY324" s="104" t="e">
        <f t="shared" ca="1" si="1478"/>
        <v>#NAME?</v>
      </c>
      <c r="AZ324" s="104" t="e">
        <f t="shared" ca="1" si="1478"/>
        <v>#NAME?</v>
      </c>
      <c r="BA324" s="104" t="e">
        <f t="shared" ca="1" si="1478"/>
        <v>#NAME?</v>
      </c>
      <c r="BB324" s="104" t="e">
        <f t="shared" ca="1" si="1478"/>
        <v>#NAME?</v>
      </c>
      <c r="BC324" s="104" t="e">
        <f t="shared" ca="1" si="1478"/>
        <v>#NAME?</v>
      </c>
      <c r="BD324" s="104" t="e">
        <f t="shared" ca="1" si="1478"/>
        <v>#NAME?</v>
      </c>
      <c r="BE324" s="104" t="e">
        <f t="shared" ca="1" si="1478"/>
        <v>#NAME?</v>
      </c>
      <c r="BF324" s="104" t="e">
        <f t="shared" ca="1" si="1478"/>
        <v>#NAME?</v>
      </c>
      <c r="BG324" s="122" t="e">
        <f t="shared" ca="1" si="1478"/>
        <v>#NAME?</v>
      </c>
      <c r="BH324" s="104">
        <f t="shared" si="1479"/>
        <v>16.078038278297527</v>
      </c>
      <c r="BI324" s="104">
        <f t="shared" si="1479"/>
        <v>17.149640006445708</v>
      </c>
      <c r="BJ324" s="104">
        <f t="shared" si="1479"/>
        <v>18.866521982472598</v>
      </c>
      <c r="BK324" s="104">
        <f t="shared" si="1479"/>
        <v>0</v>
      </c>
      <c r="BL324" s="104">
        <f t="shared" si="1479"/>
        <v>18.607258018098964</v>
      </c>
      <c r="BM324" s="104">
        <f t="shared" si="1479"/>
        <v>20.690972862242628</v>
      </c>
      <c r="BN324" s="104">
        <f t="shared" si="1479"/>
        <v>0</v>
      </c>
      <c r="BO324" s="104">
        <f t="shared" si="1479"/>
        <v>0</v>
      </c>
      <c r="BP324" s="104">
        <f t="shared" si="1479"/>
        <v>31.62331522519402</v>
      </c>
      <c r="BQ324" s="104">
        <f t="shared" si="1479"/>
        <v>33.730407476816936</v>
      </c>
      <c r="BR324" s="104">
        <f t="shared" si="1479"/>
        <v>37.108361631226479</v>
      </c>
      <c r="BS324" s="104">
        <f t="shared" si="1479"/>
        <v>0</v>
      </c>
      <c r="BT324" s="104">
        <f t="shared" si="1479"/>
        <v>36.599093674969708</v>
      </c>
      <c r="BU324" s="104">
        <f t="shared" si="1479"/>
        <v>40.697387087705003</v>
      </c>
      <c r="BV324" s="104">
        <f t="shared" si="1479"/>
        <v>0</v>
      </c>
      <c r="BW324" s="104">
        <f t="shared" si="1479"/>
        <v>0</v>
      </c>
      <c r="BX324" s="120">
        <f t="shared" si="1480"/>
        <v>427.6731301077524</v>
      </c>
      <c r="BY324" s="104">
        <f t="shared" si="1480"/>
        <v>456.17755691488509</v>
      </c>
      <c r="BZ324" s="104">
        <f t="shared" si="1480"/>
        <v>501.84633043087598</v>
      </c>
      <c r="CA324" s="104">
        <f t="shared" si="1480"/>
        <v>0</v>
      </c>
      <c r="CB324" s="104">
        <f t="shared" si="1480"/>
        <v>494.94995232500435</v>
      </c>
      <c r="CC324" s="104">
        <f t="shared" si="1480"/>
        <v>550.37641880193769</v>
      </c>
      <c r="CD324" s="104">
        <f t="shared" si="1480"/>
        <v>0</v>
      </c>
      <c r="CE324" s="104">
        <f t="shared" si="1480"/>
        <v>0</v>
      </c>
      <c r="CF324" s="104">
        <f t="shared" si="1480"/>
        <v>841.17489787286092</v>
      </c>
      <c r="CG324" s="104">
        <f t="shared" si="1480"/>
        <v>897.22319948026222</v>
      </c>
      <c r="CH324" s="104">
        <f t="shared" si="1480"/>
        <v>987.07621522577449</v>
      </c>
      <c r="CI324" s="104">
        <f t="shared" si="1480"/>
        <v>0</v>
      </c>
      <c r="CJ324" s="104">
        <f t="shared" si="1480"/>
        <v>973.5297727340992</v>
      </c>
      <c r="CK324" s="104">
        <f t="shared" si="1480"/>
        <v>1082.5436923172088</v>
      </c>
      <c r="CL324" s="104">
        <f t="shared" si="1480"/>
        <v>0</v>
      </c>
      <c r="CM324" s="104">
        <f t="shared" si="1480"/>
        <v>0</v>
      </c>
      <c r="CN324" s="120">
        <f t="shared" si="1481"/>
        <v>7.104997861823426</v>
      </c>
      <c r="CO324" s="104">
        <f t="shared" si="1481"/>
        <v>7.5785461800592566</v>
      </c>
      <c r="CP324" s="104">
        <f t="shared" si="1481"/>
        <v>8.3372483648363591</v>
      </c>
      <c r="CQ324" s="104">
        <f t="shared" si="1481"/>
        <v>0</v>
      </c>
      <c r="CR324" s="104">
        <f t="shared" si="1481"/>
        <v>8.2226778009007706</v>
      </c>
      <c r="CS324" s="104">
        <f t="shared" si="1481"/>
        <v>9.1434860025004827</v>
      </c>
      <c r="CT324" s="104">
        <f t="shared" si="1481"/>
        <v>0</v>
      </c>
      <c r="CU324" s="104">
        <f t="shared" si="1481"/>
        <v>0</v>
      </c>
      <c r="CV324" s="104">
        <f t="shared" si="1481"/>
        <v>13.97456475533177</v>
      </c>
      <c r="CW324" s="104">
        <f t="shared" si="1481"/>
        <v>14.90570359722976</v>
      </c>
      <c r="CX324" s="104">
        <f t="shared" si="1481"/>
        <v>16.398445225840856</v>
      </c>
      <c r="CY324" s="104">
        <f t="shared" si="1481"/>
        <v>0</v>
      </c>
      <c r="CZ324" s="104">
        <f t="shared" si="1481"/>
        <v>16.173396144748441</v>
      </c>
      <c r="DA324" s="104">
        <f t="shared" si="1481"/>
        <v>17.984460742965862</v>
      </c>
      <c r="DB324" s="104">
        <f t="shared" si="1481"/>
        <v>0</v>
      </c>
      <c r="DC324" s="104">
        <f t="shared" si="1481"/>
        <v>0</v>
      </c>
      <c r="DD324" s="120">
        <f t="shared" si="1482"/>
        <v>0</v>
      </c>
      <c r="DE324" s="104">
        <f t="shared" si="1482"/>
        <v>0</v>
      </c>
      <c r="DF324" s="104">
        <f t="shared" si="1482"/>
        <v>0</v>
      </c>
      <c r="DG324" s="104">
        <f t="shared" si="1482"/>
        <v>0</v>
      </c>
      <c r="DH324" s="104">
        <f t="shared" si="1482"/>
        <v>0</v>
      </c>
      <c r="DI324" s="104">
        <f t="shared" si="1482"/>
        <v>0</v>
      </c>
      <c r="DJ324" s="104">
        <f t="shared" si="1482"/>
        <v>0</v>
      </c>
      <c r="DK324" s="104">
        <f t="shared" si="1482"/>
        <v>0</v>
      </c>
      <c r="DL324" s="104">
        <f t="shared" si="1482"/>
        <v>0</v>
      </c>
      <c r="DM324" s="104">
        <f t="shared" si="1482"/>
        <v>0</v>
      </c>
      <c r="DN324" s="104">
        <f t="shared" si="1482"/>
        <v>0</v>
      </c>
      <c r="DO324" s="104">
        <f t="shared" si="1482"/>
        <v>0</v>
      </c>
      <c r="DP324" s="104">
        <f t="shared" si="1482"/>
        <v>0</v>
      </c>
      <c r="DQ324" s="104">
        <f t="shared" si="1482"/>
        <v>0</v>
      </c>
      <c r="DR324" s="104">
        <f t="shared" si="1482"/>
        <v>0</v>
      </c>
      <c r="DS324" s="104">
        <f t="shared" si="1482"/>
        <v>0</v>
      </c>
      <c r="DT324" s="120">
        <f t="shared" si="1483"/>
        <v>3.5524989309117134</v>
      </c>
      <c r="DU324" s="104">
        <f t="shared" si="1483"/>
        <v>3.7892730900296292</v>
      </c>
      <c r="DV324" s="104">
        <f t="shared" si="1483"/>
        <v>4.1686241824181804</v>
      </c>
      <c r="DW324" s="104">
        <f t="shared" si="1483"/>
        <v>0</v>
      </c>
      <c r="DX324" s="104">
        <f t="shared" si="1483"/>
        <v>4.1113389004503862</v>
      </c>
      <c r="DY324" s="104">
        <f t="shared" si="1483"/>
        <v>4.5717430012502422</v>
      </c>
      <c r="DZ324" s="104">
        <f t="shared" si="1483"/>
        <v>0</v>
      </c>
      <c r="EA324" s="104">
        <f t="shared" si="1483"/>
        <v>0</v>
      </c>
      <c r="EB324" s="104">
        <f t="shared" si="1483"/>
        <v>6.9872823776658857</v>
      </c>
      <c r="EC324" s="104">
        <f t="shared" si="1483"/>
        <v>7.4528517986148817</v>
      </c>
      <c r="ED324" s="104">
        <f t="shared" si="1483"/>
        <v>8.199222612920428</v>
      </c>
      <c r="EE324" s="104">
        <f t="shared" si="1483"/>
        <v>0</v>
      </c>
      <c r="EF324" s="104">
        <f t="shared" si="1483"/>
        <v>8.0866980723742206</v>
      </c>
      <c r="EG324" s="104">
        <f t="shared" si="1483"/>
        <v>8.9922303714829326</v>
      </c>
      <c r="EH324" s="104">
        <f t="shared" si="1483"/>
        <v>0</v>
      </c>
      <c r="EI324" s="104">
        <f t="shared" si="1483"/>
        <v>0</v>
      </c>
      <c r="EJ324" s="120">
        <f t="shared" si="1484"/>
        <v>402.29466757684673</v>
      </c>
      <c r="EK324" s="104">
        <f t="shared" si="1484"/>
        <v>429.10761910352977</v>
      </c>
      <c r="EL324" s="104">
        <f t="shared" si="1484"/>
        <v>472.06637140024048</v>
      </c>
      <c r="EM324" s="104">
        <f t="shared" si="1484"/>
        <v>0</v>
      </c>
      <c r="EN324" s="104">
        <f t="shared" si="1484"/>
        <v>465.57922983750808</v>
      </c>
      <c r="EO324" s="104">
        <f t="shared" si="1484"/>
        <v>517.71664586053305</v>
      </c>
      <c r="EP324" s="104">
        <f t="shared" si="1484"/>
        <v>0</v>
      </c>
      <c r="EQ324" s="104">
        <f t="shared" si="1484"/>
        <v>0</v>
      </c>
      <c r="ER324" s="104">
        <f t="shared" si="1484"/>
        <v>791.25891268523355</v>
      </c>
      <c r="ES324" s="104">
        <f t="shared" si="1484"/>
        <v>843.98126364919381</v>
      </c>
      <c r="ET324" s="104">
        <f t="shared" si="1484"/>
        <v>928.50233021938175</v>
      </c>
      <c r="EU324" s="104">
        <f t="shared" si="1484"/>
        <v>0</v>
      </c>
      <c r="EV324" s="104">
        <f t="shared" si="1484"/>
        <v>915.75974436259833</v>
      </c>
      <c r="EW324" s="104">
        <f t="shared" si="1484"/>
        <v>1018.3046915489848</v>
      </c>
      <c r="EX324" s="104">
        <f t="shared" si="1484"/>
        <v>0</v>
      </c>
      <c r="EY324" s="104">
        <f t="shared" si="1484"/>
        <v>0</v>
      </c>
      <c r="EZ324" s="120">
        <f t="shared" si="1485"/>
        <v>7.1049978618234269</v>
      </c>
      <c r="FA324" s="104">
        <f t="shared" si="1485"/>
        <v>7.5785461800592584</v>
      </c>
      <c r="FB324" s="104">
        <f t="shared" si="1485"/>
        <v>8.3372483648363609</v>
      </c>
      <c r="FC324" s="104">
        <f t="shared" si="1485"/>
        <v>0</v>
      </c>
      <c r="FD324" s="104">
        <f t="shared" si="1485"/>
        <v>8.2226778009007724</v>
      </c>
      <c r="FE324" s="104">
        <f t="shared" si="1485"/>
        <v>9.1434860025004845</v>
      </c>
      <c r="FF324" s="104">
        <f t="shared" si="1485"/>
        <v>0</v>
      </c>
      <c r="FG324" s="104">
        <f t="shared" si="1485"/>
        <v>0</v>
      </c>
      <c r="FH324" s="104">
        <f t="shared" si="1485"/>
        <v>13.974564755331771</v>
      </c>
      <c r="FI324" s="104">
        <f t="shared" si="1485"/>
        <v>14.905703597229763</v>
      </c>
      <c r="FJ324" s="104">
        <f t="shared" si="1485"/>
        <v>16.398445225840856</v>
      </c>
      <c r="FK324" s="104">
        <f t="shared" si="1485"/>
        <v>0</v>
      </c>
      <c r="FL324" s="104">
        <f t="shared" si="1485"/>
        <v>16.173396144748441</v>
      </c>
      <c r="FM324" s="104">
        <f t="shared" si="1485"/>
        <v>17.984460742965865</v>
      </c>
      <c r="FN324" s="104">
        <f t="shared" si="1485"/>
        <v>0</v>
      </c>
      <c r="FO324" s="122">
        <f t="shared" si="1485"/>
        <v>0</v>
      </c>
    </row>
    <row r="325" spans="3:171" x14ac:dyDescent="0.2">
      <c r="C325" s="163" t="str">
        <f t="shared" si="1518"/>
        <v>JP</v>
      </c>
      <c r="D325" s="203">
        <f>[1]LCIA_reshoring!I222</f>
        <v>0</v>
      </c>
      <c r="E325" s="203">
        <f>[1]LCIA_reshoring!I336</f>
        <v>0</v>
      </c>
      <c r="F325" s="213">
        <f>[1]LCIA_reshoring!I393</f>
        <v>0</v>
      </c>
      <c r="H325" s="163" t="str">
        <f t="shared" ref="H325:H328" si="1519">H320</f>
        <v>CN</v>
      </c>
      <c r="J325" s="104" t="str">
        <f>J320</f>
        <v>Shanghai, China</v>
      </c>
      <c r="K325" s="104" t="str">
        <f>K324</f>
        <v>Los Angeles, CA</v>
      </c>
      <c r="L325" s="159" t="str">
        <f>L324</f>
        <v>CA, US</v>
      </c>
      <c r="O325" s="104">
        <f t="shared" ref="O325:P328" si="1520">O320</f>
        <v>31.230416000000002</v>
      </c>
      <c r="P325" s="104">
        <f t="shared" si="1520"/>
        <v>121.47370100000001</v>
      </c>
      <c r="Q325" s="104">
        <f>Q324</f>
        <v>33.736540099999999</v>
      </c>
      <c r="R325" s="104">
        <f>R324</f>
        <v>-118.264982</v>
      </c>
      <c r="S325" s="104" t="e">
        <f t="shared" ca="1" si="1512"/>
        <v>#NAME?</v>
      </c>
      <c r="T325" s="122">
        <f t="shared" si="1513"/>
        <v>160.94</v>
      </c>
      <c r="X325" s="165"/>
      <c r="Y325" s="159" t="str">
        <f>[1]Transport!W303</f>
        <v>Australia</v>
      </c>
      <c r="Z325" s="203">
        <f t="shared" si="1514"/>
        <v>7.650851698585312E-2</v>
      </c>
      <c r="AA325" s="105"/>
      <c r="AB325" s="159" t="str">
        <f>[1]Transport!X303</f>
        <v>US</v>
      </c>
      <c r="AC325" s="104">
        <f>AC323</f>
        <v>5.7146816763048687</v>
      </c>
      <c r="AD325" s="104" t="str">
        <f>[1]Transport!AA303</f>
        <v>The Port of Melbourne, Australia</v>
      </c>
      <c r="AE325" s="104" t="str">
        <f>[1]Transport!AB303</f>
        <v>Detroit, MI, US</v>
      </c>
      <c r="AF325" s="104">
        <f>[1]Transport!AC303</f>
        <v>-37.821584199999997</v>
      </c>
      <c r="AG325" s="104">
        <f>[1]Transport!AD303</f>
        <v>144.9443459</v>
      </c>
      <c r="AH325" s="104">
        <f>[1]Transport!AE303</f>
        <v>42.331426999999998</v>
      </c>
      <c r="AI325" s="104">
        <f>[1]Transport!AF303</f>
        <v>-83.0457538</v>
      </c>
      <c r="AJ325" s="104" t="e">
        <f t="shared" ca="1" si="1372"/>
        <v>#NAME?</v>
      </c>
      <c r="AK325" s="104">
        <f t="shared" si="1360"/>
        <v>160.94</v>
      </c>
      <c r="AL325" s="104">
        <f t="shared" si="1505"/>
        <v>9687.5065831303727</v>
      </c>
      <c r="AM325" s="104">
        <f t="shared" si="1506"/>
        <v>160.93999999999997</v>
      </c>
      <c r="AN325" s="104">
        <f t="shared" si="1507"/>
        <v>0</v>
      </c>
      <c r="AO325" s="104">
        <f t="shared" si="1508"/>
        <v>80.47</v>
      </c>
      <c r="AP325" s="104">
        <f t="shared" si="1509"/>
        <v>9112.6422637939359</v>
      </c>
      <c r="AQ325" s="104">
        <f t="shared" si="1510"/>
        <v>160.94</v>
      </c>
      <c r="AR325" s="120" t="e">
        <f t="shared" ca="1" si="1478"/>
        <v>#NAME?</v>
      </c>
      <c r="AS325" s="104" t="e">
        <f t="shared" ca="1" si="1478"/>
        <v>#NAME?</v>
      </c>
      <c r="AT325" s="104" t="e">
        <f t="shared" ca="1" si="1478"/>
        <v>#NAME?</v>
      </c>
      <c r="AU325" s="104" t="e">
        <f t="shared" ca="1" si="1478"/>
        <v>#NAME?</v>
      </c>
      <c r="AV325" s="104" t="e">
        <f t="shared" ca="1" si="1478"/>
        <v>#NAME?</v>
      </c>
      <c r="AW325" s="104" t="e">
        <f t="shared" ca="1" si="1478"/>
        <v>#NAME?</v>
      </c>
      <c r="AX325" s="104" t="e">
        <f t="shared" ca="1" si="1478"/>
        <v>#NAME?</v>
      </c>
      <c r="AY325" s="104" t="e">
        <f t="shared" ca="1" si="1478"/>
        <v>#NAME?</v>
      </c>
      <c r="AZ325" s="104" t="e">
        <f t="shared" ca="1" si="1478"/>
        <v>#NAME?</v>
      </c>
      <c r="BA325" s="104" t="e">
        <f t="shared" ca="1" si="1478"/>
        <v>#NAME?</v>
      </c>
      <c r="BB325" s="104" t="e">
        <f t="shared" ca="1" si="1478"/>
        <v>#NAME?</v>
      </c>
      <c r="BC325" s="104" t="e">
        <f t="shared" ca="1" si="1478"/>
        <v>#NAME?</v>
      </c>
      <c r="BD325" s="104" t="e">
        <f t="shared" ca="1" si="1478"/>
        <v>#NAME?</v>
      </c>
      <c r="BE325" s="104" t="e">
        <f t="shared" ca="1" si="1478"/>
        <v>#NAME?</v>
      </c>
      <c r="BF325" s="104" t="e">
        <f t="shared" ca="1" si="1478"/>
        <v>#NAME?</v>
      </c>
      <c r="BG325" s="122" t="e">
        <f t="shared" ca="1" si="1478"/>
        <v>#NAME?</v>
      </c>
      <c r="BH325" s="104">
        <f t="shared" si="1479"/>
        <v>40.602801091147612</v>
      </c>
      <c r="BI325" s="104">
        <f t="shared" si="1479"/>
        <v>43.308978988214903</v>
      </c>
      <c r="BJ325" s="104">
        <f t="shared" si="1479"/>
        <v>47.64472046133308</v>
      </c>
      <c r="BK325" s="104">
        <f t="shared" si="1479"/>
        <v>0</v>
      </c>
      <c r="BL325" s="104">
        <f t="shared" si="1479"/>
        <v>46.98998615896646</v>
      </c>
      <c r="BM325" s="104">
        <f t="shared" si="1479"/>
        <v>52.252111916039574</v>
      </c>
      <c r="BN325" s="104">
        <f t="shared" si="1479"/>
        <v>0</v>
      </c>
      <c r="BO325" s="104">
        <f t="shared" si="1479"/>
        <v>0</v>
      </c>
      <c r="BP325" s="104">
        <f t="shared" si="1479"/>
        <v>79.8601891416303</v>
      </c>
      <c r="BQ325" s="104">
        <f t="shared" si="1479"/>
        <v>85.181351219520494</v>
      </c>
      <c r="BR325" s="104">
        <f t="shared" si="1479"/>
        <v>93.7118944520018</v>
      </c>
      <c r="BS325" s="104">
        <f t="shared" si="1479"/>
        <v>0</v>
      </c>
      <c r="BT325" s="104">
        <f t="shared" si="1479"/>
        <v>92.425810592013718</v>
      </c>
      <c r="BU325" s="104">
        <f t="shared" si="1479"/>
        <v>102.77546826605128</v>
      </c>
      <c r="BV325" s="104">
        <f t="shared" si="1479"/>
        <v>0</v>
      </c>
      <c r="BW325" s="104">
        <f t="shared" si="1479"/>
        <v>0</v>
      </c>
      <c r="BX325" s="120">
        <f t="shared" si="1480"/>
        <v>427.6731301077524</v>
      </c>
      <c r="BY325" s="104">
        <f t="shared" si="1480"/>
        <v>456.17755691488509</v>
      </c>
      <c r="BZ325" s="104">
        <f t="shared" si="1480"/>
        <v>501.84633043087598</v>
      </c>
      <c r="CA325" s="104">
        <f t="shared" si="1480"/>
        <v>0</v>
      </c>
      <c r="CB325" s="104">
        <f t="shared" si="1480"/>
        <v>494.94995232500435</v>
      </c>
      <c r="CC325" s="104">
        <f t="shared" si="1480"/>
        <v>550.37641880193769</v>
      </c>
      <c r="CD325" s="104">
        <f t="shared" si="1480"/>
        <v>0</v>
      </c>
      <c r="CE325" s="104">
        <f t="shared" si="1480"/>
        <v>0</v>
      </c>
      <c r="CF325" s="104">
        <f t="shared" si="1480"/>
        <v>841.17489787286092</v>
      </c>
      <c r="CG325" s="104">
        <f t="shared" si="1480"/>
        <v>897.22319948026222</v>
      </c>
      <c r="CH325" s="104">
        <f t="shared" si="1480"/>
        <v>987.07621522577449</v>
      </c>
      <c r="CI325" s="104">
        <f t="shared" si="1480"/>
        <v>0</v>
      </c>
      <c r="CJ325" s="104">
        <f t="shared" si="1480"/>
        <v>973.5297727340992</v>
      </c>
      <c r="CK325" s="104">
        <f t="shared" si="1480"/>
        <v>1082.5436923172088</v>
      </c>
      <c r="CL325" s="104">
        <f t="shared" si="1480"/>
        <v>0</v>
      </c>
      <c r="CM325" s="104">
        <f t="shared" si="1480"/>
        <v>0</v>
      </c>
      <c r="CN325" s="120">
        <f t="shared" si="1481"/>
        <v>7.104997861823426</v>
      </c>
      <c r="CO325" s="104">
        <f t="shared" si="1481"/>
        <v>7.5785461800592566</v>
      </c>
      <c r="CP325" s="104">
        <f t="shared" si="1481"/>
        <v>8.3372483648363591</v>
      </c>
      <c r="CQ325" s="104">
        <f t="shared" si="1481"/>
        <v>0</v>
      </c>
      <c r="CR325" s="104">
        <f t="shared" si="1481"/>
        <v>8.2226778009007706</v>
      </c>
      <c r="CS325" s="104">
        <f t="shared" si="1481"/>
        <v>9.1434860025004827</v>
      </c>
      <c r="CT325" s="104">
        <f t="shared" si="1481"/>
        <v>0</v>
      </c>
      <c r="CU325" s="104">
        <f t="shared" si="1481"/>
        <v>0</v>
      </c>
      <c r="CV325" s="104">
        <f t="shared" si="1481"/>
        <v>13.97456475533177</v>
      </c>
      <c r="CW325" s="104">
        <f t="shared" si="1481"/>
        <v>14.90570359722976</v>
      </c>
      <c r="CX325" s="104">
        <f t="shared" si="1481"/>
        <v>16.398445225840856</v>
      </c>
      <c r="CY325" s="104">
        <f t="shared" si="1481"/>
        <v>0</v>
      </c>
      <c r="CZ325" s="104">
        <f t="shared" si="1481"/>
        <v>16.173396144748441</v>
      </c>
      <c r="DA325" s="104">
        <f t="shared" si="1481"/>
        <v>17.984460742965862</v>
      </c>
      <c r="DB325" s="104">
        <f t="shared" si="1481"/>
        <v>0</v>
      </c>
      <c r="DC325" s="104">
        <f t="shared" si="1481"/>
        <v>0</v>
      </c>
      <c r="DD325" s="120">
        <f t="shared" si="1482"/>
        <v>0</v>
      </c>
      <c r="DE325" s="104">
        <f t="shared" si="1482"/>
        <v>0</v>
      </c>
      <c r="DF325" s="104">
        <f t="shared" si="1482"/>
        <v>0</v>
      </c>
      <c r="DG325" s="104">
        <f t="shared" si="1482"/>
        <v>0</v>
      </c>
      <c r="DH325" s="104">
        <f t="shared" si="1482"/>
        <v>0</v>
      </c>
      <c r="DI325" s="104">
        <f t="shared" si="1482"/>
        <v>0</v>
      </c>
      <c r="DJ325" s="104">
        <f t="shared" si="1482"/>
        <v>0</v>
      </c>
      <c r="DK325" s="104">
        <f t="shared" si="1482"/>
        <v>0</v>
      </c>
      <c r="DL325" s="104">
        <f t="shared" si="1482"/>
        <v>0</v>
      </c>
      <c r="DM325" s="104">
        <f t="shared" si="1482"/>
        <v>0</v>
      </c>
      <c r="DN325" s="104">
        <f t="shared" si="1482"/>
        <v>0</v>
      </c>
      <c r="DO325" s="104">
        <f t="shared" si="1482"/>
        <v>0</v>
      </c>
      <c r="DP325" s="104">
        <f t="shared" si="1482"/>
        <v>0</v>
      </c>
      <c r="DQ325" s="104">
        <f t="shared" si="1482"/>
        <v>0</v>
      </c>
      <c r="DR325" s="104">
        <f t="shared" si="1482"/>
        <v>0</v>
      </c>
      <c r="DS325" s="104">
        <f t="shared" si="1482"/>
        <v>0</v>
      </c>
      <c r="DT325" s="120">
        <f t="shared" si="1483"/>
        <v>3.5524989309117134</v>
      </c>
      <c r="DU325" s="104">
        <f t="shared" si="1483"/>
        <v>3.7892730900296292</v>
      </c>
      <c r="DV325" s="104">
        <f t="shared" si="1483"/>
        <v>4.1686241824181804</v>
      </c>
      <c r="DW325" s="104">
        <f t="shared" si="1483"/>
        <v>0</v>
      </c>
      <c r="DX325" s="104">
        <f t="shared" si="1483"/>
        <v>4.1113389004503862</v>
      </c>
      <c r="DY325" s="104">
        <f t="shared" si="1483"/>
        <v>4.5717430012502422</v>
      </c>
      <c r="DZ325" s="104">
        <f t="shared" si="1483"/>
        <v>0</v>
      </c>
      <c r="EA325" s="104">
        <f t="shared" si="1483"/>
        <v>0</v>
      </c>
      <c r="EB325" s="104">
        <f t="shared" si="1483"/>
        <v>6.9872823776658857</v>
      </c>
      <c r="EC325" s="104">
        <f t="shared" si="1483"/>
        <v>7.4528517986148817</v>
      </c>
      <c r="ED325" s="104">
        <f t="shared" si="1483"/>
        <v>8.199222612920428</v>
      </c>
      <c r="EE325" s="104">
        <f t="shared" si="1483"/>
        <v>0</v>
      </c>
      <c r="EF325" s="104">
        <f t="shared" si="1483"/>
        <v>8.0866980723742206</v>
      </c>
      <c r="EG325" s="104">
        <f t="shared" si="1483"/>
        <v>8.9922303714829326</v>
      </c>
      <c r="EH325" s="104">
        <f t="shared" si="1483"/>
        <v>0</v>
      </c>
      <c r="EI325" s="104">
        <f t="shared" si="1483"/>
        <v>0</v>
      </c>
      <c r="EJ325" s="120">
        <f t="shared" si="1484"/>
        <v>402.29466757684673</v>
      </c>
      <c r="EK325" s="104">
        <f t="shared" si="1484"/>
        <v>429.10761910352977</v>
      </c>
      <c r="EL325" s="104">
        <f t="shared" si="1484"/>
        <v>472.06637140024048</v>
      </c>
      <c r="EM325" s="104">
        <f t="shared" si="1484"/>
        <v>0</v>
      </c>
      <c r="EN325" s="104">
        <f t="shared" si="1484"/>
        <v>465.57922983750808</v>
      </c>
      <c r="EO325" s="104">
        <f t="shared" si="1484"/>
        <v>517.71664586053305</v>
      </c>
      <c r="EP325" s="104">
        <f t="shared" si="1484"/>
        <v>0</v>
      </c>
      <c r="EQ325" s="104">
        <f t="shared" si="1484"/>
        <v>0</v>
      </c>
      <c r="ER325" s="104">
        <f t="shared" si="1484"/>
        <v>791.25891268523355</v>
      </c>
      <c r="ES325" s="104">
        <f t="shared" si="1484"/>
        <v>843.98126364919381</v>
      </c>
      <c r="ET325" s="104">
        <f t="shared" si="1484"/>
        <v>928.50233021938175</v>
      </c>
      <c r="EU325" s="104">
        <f t="shared" si="1484"/>
        <v>0</v>
      </c>
      <c r="EV325" s="104">
        <f t="shared" si="1484"/>
        <v>915.75974436259833</v>
      </c>
      <c r="EW325" s="104">
        <f t="shared" si="1484"/>
        <v>1018.3046915489848</v>
      </c>
      <c r="EX325" s="104">
        <f t="shared" si="1484"/>
        <v>0</v>
      </c>
      <c r="EY325" s="104">
        <f t="shared" si="1484"/>
        <v>0</v>
      </c>
      <c r="EZ325" s="120">
        <f t="shared" si="1485"/>
        <v>7.1049978618234269</v>
      </c>
      <c r="FA325" s="104">
        <f t="shared" si="1485"/>
        <v>7.5785461800592584</v>
      </c>
      <c r="FB325" s="104">
        <f t="shared" si="1485"/>
        <v>8.3372483648363609</v>
      </c>
      <c r="FC325" s="104">
        <f t="shared" si="1485"/>
        <v>0</v>
      </c>
      <c r="FD325" s="104">
        <f t="shared" si="1485"/>
        <v>8.2226778009007724</v>
      </c>
      <c r="FE325" s="104">
        <f t="shared" si="1485"/>
        <v>9.1434860025004845</v>
      </c>
      <c r="FF325" s="104">
        <f t="shared" si="1485"/>
        <v>0</v>
      </c>
      <c r="FG325" s="104">
        <f t="shared" si="1485"/>
        <v>0</v>
      </c>
      <c r="FH325" s="104">
        <f t="shared" si="1485"/>
        <v>13.974564755331771</v>
      </c>
      <c r="FI325" s="104">
        <f t="shared" si="1485"/>
        <v>14.905703597229763</v>
      </c>
      <c r="FJ325" s="104">
        <f t="shared" si="1485"/>
        <v>16.398445225840856</v>
      </c>
      <c r="FK325" s="104">
        <f t="shared" si="1485"/>
        <v>0</v>
      </c>
      <c r="FL325" s="104">
        <f t="shared" si="1485"/>
        <v>16.173396144748441</v>
      </c>
      <c r="FM325" s="104">
        <f t="shared" si="1485"/>
        <v>17.984460742965865</v>
      </c>
      <c r="FN325" s="104">
        <f t="shared" si="1485"/>
        <v>0</v>
      </c>
      <c r="FO325" s="122">
        <f t="shared" si="1485"/>
        <v>0</v>
      </c>
    </row>
    <row r="326" spans="3:171" x14ac:dyDescent="0.2">
      <c r="C326" s="163" t="str">
        <f t="shared" si="1518"/>
        <v>KR</v>
      </c>
      <c r="D326" s="203">
        <f>[1]LCIA_reshoring!I223</f>
        <v>0</v>
      </c>
      <c r="E326" s="203">
        <f>[1]LCIA_reshoring!I337</f>
        <v>0</v>
      </c>
      <c r="F326" s="213">
        <f>[1]LCIA_reshoring!I394</f>
        <v>0</v>
      </c>
      <c r="H326" s="163" t="str">
        <f t="shared" si="1519"/>
        <v>JP</v>
      </c>
      <c r="J326" s="104" t="str">
        <f>J321</f>
        <v>Tokyo, Japan</v>
      </c>
      <c r="K326" s="104" t="str">
        <f t="shared" ref="K326:L328" si="1521">K325</f>
        <v>Los Angeles, CA</v>
      </c>
      <c r="L326" s="159" t="str">
        <f t="shared" si="1521"/>
        <v>CA, US</v>
      </c>
      <c r="O326" s="104">
        <f t="shared" si="1520"/>
        <v>35.616811599999998</v>
      </c>
      <c r="P326" s="104">
        <f t="shared" si="1520"/>
        <v>139.79578069999999</v>
      </c>
      <c r="Q326" s="104">
        <f t="shared" ref="Q326:R328" si="1522">Q325</f>
        <v>33.736540099999999</v>
      </c>
      <c r="R326" s="104">
        <f t="shared" si="1522"/>
        <v>-118.264982</v>
      </c>
      <c r="S326" s="104" t="e">
        <f t="shared" ca="1" si="1512"/>
        <v>#NAME?</v>
      </c>
      <c r="T326" s="122">
        <f t="shared" si="1513"/>
        <v>160.94</v>
      </c>
      <c r="X326" s="165"/>
      <c r="Y326" s="159" t="str">
        <f>[1]Transport!W305</f>
        <v>Indonesia</v>
      </c>
      <c r="Z326" s="203">
        <f t="shared" si="1514"/>
        <v>0.32653257626792409</v>
      </c>
      <c r="AA326" s="229">
        <f>SUM(Z326:Z332)</f>
        <v>0.99999999999999978</v>
      </c>
      <c r="AB326" s="159" t="str">
        <f>[1]Transport!X305</f>
        <v>Norway</v>
      </c>
      <c r="AC326" s="104">
        <f>AC325</f>
        <v>5.7146816763048687</v>
      </c>
      <c r="AD326" s="104" t="str">
        <f>[1]Transport!AA305</f>
        <v>Port of Tanjung Priok</v>
      </c>
      <c r="AE326" s="104" t="str">
        <f>[1]Transport!AB305</f>
        <v>The port of Oslo, Norway</v>
      </c>
      <c r="AF326" s="104">
        <f>[1]Transport!AC305</f>
        <v>-6.0919439999999998</v>
      </c>
      <c r="AG326" s="104">
        <f>[1]Transport!AD305</f>
        <v>106.8641571</v>
      </c>
      <c r="AH326" s="104">
        <f>[1]Transport!AE305</f>
        <v>59.910840999999898</v>
      </c>
      <c r="AI326" s="104">
        <f>[1]Transport!AF305</f>
        <v>10.7616546</v>
      </c>
      <c r="AJ326" s="104" t="e">
        <f t="shared" ca="1" si="1372"/>
        <v>#NAME?</v>
      </c>
      <c r="AK326" s="104">
        <f t="shared" si="1360"/>
        <v>160.94</v>
      </c>
      <c r="AL326" s="104">
        <f t="shared" ref="AL326:AL332" si="1523">SUMPRODUCT($S$4:$S$8,D$100:D$104)</f>
        <v>7401.808187934942</v>
      </c>
      <c r="AM326" s="104">
        <f t="shared" ref="AM326:AM332" si="1524">SUMPRODUCT($S$11:$S$15,D$100:D$104)</f>
        <v>216.39080746534771</v>
      </c>
      <c r="AN326" s="104">
        <f t="shared" ref="AN326:AN332" si="1525">SUMPRODUCT($S$4:$S$8,E$100:E$104)</f>
        <v>8633.0385283881769</v>
      </c>
      <c r="AO326" s="104">
        <f t="shared" ref="AO326:AO332" si="1526">SUMPRODUCT($S$11:$S$15,E$100:E$104)</f>
        <v>160.94</v>
      </c>
      <c r="AP326" s="104">
        <f t="shared" ref="AP326:AP332" si="1527">SUMPRODUCT($S$4:$S$8,F$100:F$104)</f>
        <v>6889.848846339517</v>
      </c>
      <c r="AQ326" s="104">
        <f t="shared" ref="AQ326:AQ332" si="1528">SUMPRODUCT($S$11:$S$15,F$100:F$104)</f>
        <v>256.54484045749609</v>
      </c>
      <c r="AR326" s="120" t="e">
        <f t="shared" ca="1" si="1478"/>
        <v>#NAME?</v>
      </c>
      <c r="AS326" s="104" t="e">
        <f t="shared" ca="1" si="1478"/>
        <v>#NAME?</v>
      </c>
      <c r="AT326" s="104" t="e">
        <f t="shared" ca="1" si="1478"/>
        <v>#NAME?</v>
      </c>
      <c r="AU326" s="104" t="e">
        <f t="shared" ca="1" si="1478"/>
        <v>#NAME?</v>
      </c>
      <c r="AV326" s="104" t="e">
        <f t="shared" ca="1" si="1478"/>
        <v>#NAME?</v>
      </c>
      <c r="AW326" s="104" t="e">
        <f t="shared" ca="1" si="1478"/>
        <v>#NAME?</v>
      </c>
      <c r="AX326" s="104" t="e">
        <f t="shared" ca="1" si="1478"/>
        <v>#NAME?</v>
      </c>
      <c r="AY326" s="104" t="e">
        <f t="shared" ca="1" si="1478"/>
        <v>#NAME?</v>
      </c>
      <c r="AZ326" s="104" t="e">
        <f t="shared" ca="1" si="1478"/>
        <v>#NAME?</v>
      </c>
      <c r="BA326" s="104" t="e">
        <f t="shared" ca="1" si="1478"/>
        <v>#NAME?</v>
      </c>
      <c r="BB326" s="104" t="e">
        <f t="shared" ca="1" si="1478"/>
        <v>#NAME?</v>
      </c>
      <c r="BC326" s="104" t="e">
        <f t="shared" ca="1" si="1478"/>
        <v>#NAME?</v>
      </c>
      <c r="BD326" s="104" t="e">
        <f t="shared" ca="1" si="1478"/>
        <v>#NAME?</v>
      </c>
      <c r="BE326" s="104" t="e">
        <f t="shared" ca="1" si="1478"/>
        <v>#NAME?</v>
      </c>
      <c r="BF326" s="104" t="e">
        <f t="shared" ca="1" si="1478"/>
        <v>#NAME?</v>
      </c>
      <c r="BG326" s="122" t="e">
        <f t="shared" ca="1" si="1478"/>
        <v>#NAME?</v>
      </c>
      <c r="BH326" s="104">
        <f t="shared" si="1479"/>
        <v>40.602801091147612</v>
      </c>
      <c r="BI326" s="104">
        <f t="shared" si="1479"/>
        <v>43.308978988214903</v>
      </c>
      <c r="BJ326" s="104">
        <f t="shared" si="1479"/>
        <v>47.64472046133308</v>
      </c>
      <c r="BK326" s="104">
        <f t="shared" si="1479"/>
        <v>0</v>
      </c>
      <c r="BL326" s="104">
        <f t="shared" si="1479"/>
        <v>46.98998615896646</v>
      </c>
      <c r="BM326" s="104">
        <f t="shared" si="1479"/>
        <v>52.252111916039574</v>
      </c>
      <c r="BN326" s="104">
        <f t="shared" si="1479"/>
        <v>0</v>
      </c>
      <c r="BO326" s="104">
        <f t="shared" si="1479"/>
        <v>0</v>
      </c>
      <c r="BP326" s="104">
        <f t="shared" si="1479"/>
        <v>79.8601891416303</v>
      </c>
      <c r="BQ326" s="104">
        <f t="shared" si="1479"/>
        <v>85.181351219520494</v>
      </c>
      <c r="BR326" s="104">
        <f t="shared" si="1479"/>
        <v>93.7118944520018</v>
      </c>
      <c r="BS326" s="104">
        <f t="shared" si="1479"/>
        <v>0</v>
      </c>
      <c r="BT326" s="104">
        <f t="shared" si="1479"/>
        <v>92.425810592013718</v>
      </c>
      <c r="BU326" s="104">
        <f t="shared" si="1479"/>
        <v>102.77546826605128</v>
      </c>
      <c r="BV326" s="104">
        <f t="shared" si="1479"/>
        <v>0</v>
      </c>
      <c r="BW326" s="104">
        <f t="shared" si="1479"/>
        <v>0</v>
      </c>
      <c r="BX326" s="120">
        <f t="shared" si="1480"/>
        <v>326.76669161740335</v>
      </c>
      <c r="BY326" s="104">
        <f t="shared" si="1480"/>
        <v>348.54570130611216</v>
      </c>
      <c r="BZ326" s="104">
        <f t="shared" si="1480"/>
        <v>383.43925196777047</v>
      </c>
      <c r="CA326" s="104">
        <f t="shared" si="1480"/>
        <v>0</v>
      </c>
      <c r="CB326" s="104">
        <f t="shared" si="1480"/>
        <v>378.17002531041516</v>
      </c>
      <c r="CC326" s="104">
        <f t="shared" si="1480"/>
        <v>420.51901056031204</v>
      </c>
      <c r="CD326" s="104">
        <f t="shared" si="1480"/>
        <v>0</v>
      </c>
      <c r="CE326" s="104">
        <f t="shared" si="1480"/>
        <v>0</v>
      </c>
      <c r="CF326" s="104">
        <f t="shared" si="1480"/>
        <v>642.70565321760762</v>
      </c>
      <c r="CG326" s="104">
        <f t="shared" si="1480"/>
        <v>685.52975601408343</v>
      </c>
      <c r="CH326" s="104">
        <f t="shared" si="1480"/>
        <v>754.18259066752535</v>
      </c>
      <c r="CI326" s="104">
        <f t="shared" si="1480"/>
        <v>0</v>
      </c>
      <c r="CJ326" s="104">
        <f t="shared" si="1480"/>
        <v>743.83233509950571</v>
      </c>
      <c r="CK326" s="104">
        <f t="shared" si="1480"/>
        <v>827.12519437603612</v>
      </c>
      <c r="CL326" s="104">
        <f t="shared" si="1480"/>
        <v>0</v>
      </c>
      <c r="CM326" s="104">
        <f t="shared" si="1480"/>
        <v>0</v>
      </c>
      <c r="CN326" s="120">
        <f t="shared" si="1481"/>
        <v>9.5529776585034192</v>
      </c>
      <c r="CO326" s="104">
        <f t="shared" si="1481"/>
        <v>10.189683902798864</v>
      </c>
      <c r="CP326" s="104">
        <f t="shared" si="1481"/>
        <v>11.209791883348391</v>
      </c>
      <c r="CQ326" s="104">
        <f t="shared" si="1481"/>
        <v>0</v>
      </c>
      <c r="CR326" s="104">
        <f t="shared" si="1481"/>
        <v>11.055746792993087</v>
      </c>
      <c r="CS326" s="104">
        <f t="shared" si="1481"/>
        <v>12.29381334117798</v>
      </c>
      <c r="CT326" s="104">
        <f t="shared" si="1481"/>
        <v>0</v>
      </c>
      <c r="CU326" s="104">
        <f t="shared" si="1481"/>
        <v>0</v>
      </c>
      <c r="CV326" s="104">
        <f t="shared" si="1481"/>
        <v>18.789408173126827</v>
      </c>
      <c r="CW326" s="104">
        <f t="shared" si="1481"/>
        <v>20.041364715071992</v>
      </c>
      <c r="CX326" s="104">
        <f t="shared" si="1481"/>
        <v>22.048420551733436</v>
      </c>
      <c r="CY326" s="104">
        <f t="shared" si="1481"/>
        <v>0</v>
      </c>
      <c r="CZ326" s="104">
        <f t="shared" si="1481"/>
        <v>21.745832305325319</v>
      </c>
      <c r="DA326" s="104">
        <f t="shared" si="1481"/>
        <v>24.180887175340068</v>
      </c>
      <c r="DB326" s="104">
        <f t="shared" si="1481"/>
        <v>0</v>
      </c>
      <c r="DC326" s="104">
        <f t="shared" si="1481"/>
        <v>0</v>
      </c>
      <c r="DD326" s="120">
        <f t="shared" si="1482"/>
        <v>381.12166201837493</v>
      </c>
      <c r="DE326" s="104">
        <f t="shared" si="1482"/>
        <v>406.52343209656152</v>
      </c>
      <c r="DF326" s="104">
        <f t="shared" si="1482"/>
        <v>447.22123993024496</v>
      </c>
      <c r="DG326" s="104">
        <f t="shared" si="1482"/>
        <v>0</v>
      </c>
      <c r="DH326" s="104">
        <f t="shared" si="1482"/>
        <v>441.07552045295466</v>
      </c>
      <c r="DI326" s="104">
        <f t="shared" si="1482"/>
        <v>490.46891352904606</v>
      </c>
      <c r="DJ326" s="104">
        <f t="shared" si="1482"/>
        <v>0</v>
      </c>
      <c r="DK326" s="104">
        <f t="shared" si="1482"/>
        <v>0</v>
      </c>
      <c r="DL326" s="104">
        <f t="shared" si="1482"/>
        <v>749.61448956278548</v>
      </c>
      <c r="DM326" s="104">
        <f t="shared" si="1482"/>
        <v>799.56203210897718</v>
      </c>
      <c r="DN326" s="104">
        <f t="shared" si="1482"/>
        <v>879.63470510965135</v>
      </c>
      <c r="DO326" s="104">
        <f t="shared" si="1482"/>
        <v>0</v>
      </c>
      <c r="DP326" s="104">
        <f t="shared" si="1482"/>
        <v>867.56276905988636</v>
      </c>
      <c r="DQ326" s="104">
        <f t="shared" si="1482"/>
        <v>964.71071521255726</v>
      </c>
      <c r="DR326" s="104">
        <f t="shared" si="1482"/>
        <v>0</v>
      </c>
      <c r="DS326" s="104">
        <f t="shared" si="1482"/>
        <v>0</v>
      </c>
      <c r="DT326" s="120">
        <f t="shared" si="1483"/>
        <v>7.1049978618234269</v>
      </c>
      <c r="DU326" s="104">
        <f t="shared" si="1483"/>
        <v>7.5785461800592584</v>
      </c>
      <c r="DV326" s="104">
        <f t="shared" si="1483"/>
        <v>8.3372483648363609</v>
      </c>
      <c r="DW326" s="104">
        <f t="shared" si="1483"/>
        <v>0</v>
      </c>
      <c r="DX326" s="104">
        <f t="shared" si="1483"/>
        <v>8.2226778009007724</v>
      </c>
      <c r="DY326" s="104">
        <f t="shared" si="1483"/>
        <v>9.1434860025004845</v>
      </c>
      <c r="DZ326" s="104">
        <f t="shared" si="1483"/>
        <v>0</v>
      </c>
      <c r="EA326" s="104">
        <f t="shared" si="1483"/>
        <v>0</v>
      </c>
      <c r="EB326" s="104">
        <f t="shared" si="1483"/>
        <v>13.974564755331771</v>
      </c>
      <c r="EC326" s="104">
        <f t="shared" si="1483"/>
        <v>14.905703597229763</v>
      </c>
      <c r="ED326" s="104">
        <f t="shared" si="1483"/>
        <v>16.398445225840856</v>
      </c>
      <c r="EE326" s="104">
        <f t="shared" si="1483"/>
        <v>0</v>
      </c>
      <c r="EF326" s="104">
        <f t="shared" si="1483"/>
        <v>16.173396144748441</v>
      </c>
      <c r="EG326" s="104">
        <f t="shared" si="1483"/>
        <v>17.984460742965865</v>
      </c>
      <c r="EH326" s="104">
        <f t="shared" si="1483"/>
        <v>0</v>
      </c>
      <c r="EI326" s="104">
        <f t="shared" si="1483"/>
        <v>0</v>
      </c>
      <c r="EJ326" s="120">
        <f t="shared" si="1484"/>
        <v>304.16528719727148</v>
      </c>
      <c r="EK326" s="104">
        <f t="shared" si="1484"/>
        <v>324.43791261098568</v>
      </c>
      <c r="EL326" s="104">
        <f t="shared" si="1484"/>
        <v>356.91798824477337</v>
      </c>
      <c r="EM326" s="104">
        <f t="shared" si="1484"/>
        <v>0</v>
      </c>
      <c r="EN326" s="104">
        <f t="shared" si="1484"/>
        <v>352.01321710176302</v>
      </c>
      <c r="EO326" s="104">
        <f t="shared" si="1484"/>
        <v>391.4330588160152</v>
      </c>
      <c r="EP326" s="104">
        <f t="shared" si="1484"/>
        <v>0</v>
      </c>
      <c r="EQ326" s="104">
        <f t="shared" si="1484"/>
        <v>0</v>
      </c>
      <c r="ER326" s="104">
        <f t="shared" si="1484"/>
        <v>598.25176374810178</v>
      </c>
      <c r="ES326" s="104">
        <f t="shared" si="1484"/>
        <v>638.11386065149918</v>
      </c>
      <c r="ET326" s="104">
        <f t="shared" si="1484"/>
        <v>702.01819883820929</v>
      </c>
      <c r="EU326" s="104">
        <f t="shared" si="1484"/>
        <v>0</v>
      </c>
      <c r="EV326" s="104">
        <f t="shared" si="1484"/>
        <v>692.38383726411735</v>
      </c>
      <c r="EW326" s="104">
        <f t="shared" si="1484"/>
        <v>769.91559650777731</v>
      </c>
      <c r="EX326" s="104">
        <f t="shared" si="1484"/>
        <v>0</v>
      </c>
      <c r="EY326" s="104">
        <f t="shared" si="1484"/>
        <v>0</v>
      </c>
      <c r="EZ326" s="120">
        <f t="shared" si="1485"/>
        <v>11.325652683685487</v>
      </c>
      <c r="FA326" s="104">
        <f t="shared" si="1485"/>
        <v>12.080507770989616</v>
      </c>
      <c r="FB326" s="104">
        <f t="shared" si="1485"/>
        <v>13.289909603650207</v>
      </c>
      <c r="FC326" s="104">
        <f t="shared" si="1485"/>
        <v>0</v>
      </c>
      <c r="FD326" s="104">
        <f t="shared" si="1485"/>
        <v>13.107279511404768</v>
      </c>
      <c r="FE326" s="104">
        <f t="shared" si="1485"/>
        <v>14.575084862289271</v>
      </c>
      <c r="FF326" s="104">
        <f t="shared" si="1485"/>
        <v>0</v>
      </c>
      <c r="FG326" s="104">
        <f t="shared" si="1485"/>
        <v>0</v>
      </c>
      <c r="FH326" s="104">
        <f t="shared" si="1485"/>
        <v>22.276018923943937</v>
      </c>
      <c r="FI326" s="104">
        <f t="shared" si="1485"/>
        <v>23.760291731440507</v>
      </c>
      <c r="FJ326" s="104">
        <f t="shared" si="1485"/>
        <v>26.13978199462117</v>
      </c>
      <c r="FK326" s="104">
        <f t="shared" si="1485"/>
        <v>0</v>
      </c>
      <c r="FL326" s="104">
        <f t="shared" si="1485"/>
        <v>25.781044697467202</v>
      </c>
      <c r="FM326" s="104">
        <f t="shared" si="1485"/>
        <v>28.667954591886911</v>
      </c>
      <c r="FN326" s="104">
        <f t="shared" si="1485"/>
        <v>0</v>
      </c>
      <c r="FO326" s="122">
        <f t="shared" si="1485"/>
        <v>0</v>
      </c>
    </row>
    <row r="327" spans="3:171" x14ac:dyDescent="0.2">
      <c r="C327" s="232" t="str">
        <f t="shared" si="1518"/>
        <v>RER</v>
      </c>
      <c r="D327" s="215">
        <f>[1]LCIA_reshoring!I224</f>
        <v>0</v>
      </c>
      <c r="E327" s="215">
        <f>[1]LCIA_reshoring!I338</f>
        <v>0</v>
      </c>
      <c r="F327" s="216">
        <f>[1]LCIA_reshoring!I395</f>
        <v>0</v>
      </c>
      <c r="H327" s="163" t="str">
        <f t="shared" si="1519"/>
        <v>KR</v>
      </c>
      <c r="J327" s="104" t="str">
        <f>J322</f>
        <v>Busan, Korea</v>
      </c>
      <c r="K327" s="104" t="str">
        <f t="shared" si="1521"/>
        <v>Los Angeles, CA</v>
      </c>
      <c r="L327" s="159" t="str">
        <f t="shared" si="1521"/>
        <v>CA, US</v>
      </c>
      <c r="O327" s="104">
        <f t="shared" si="1520"/>
        <v>35.1035355</v>
      </c>
      <c r="P327" s="104">
        <f t="shared" si="1520"/>
        <v>129.04236879999999</v>
      </c>
      <c r="Q327" s="104">
        <f t="shared" si="1522"/>
        <v>33.736540099999999</v>
      </c>
      <c r="R327" s="104">
        <f t="shared" si="1522"/>
        <v>-118.264982</v>
      </c>
      <c r="S327" s="104" t="e">
        <f t="shared" ca="1" si="1512"/>
        <v>#NAME?</v>
      </c>
      <c r="T327" s="122">
        <f t="shared" si="1513"/>
        <v>160.94</v>
      </c>
      <c r="X327" s="165"/>
      <c r="Y327" s="159" t="str">
        <f>[1]Transport!W306</f>
        <v>Philippines</v>
      </c>
      <c r="Z327" s="203">
        <f t="shared" si="1514"/>
        <v>0.20094312385718407</v>
      </c>
      <c r="AA327" s="105"/>
      <c r="AB327" s="159" t="str">
        <f>[1]Transport!X306</f>
        <v>Norway</v>
      </c>
      <c r="AC327" s="104">
        <f>AC326</f>
        <v>5.7146816763048687</v>
      </c>
      <c r="AD327" s="104" t="str">
        <f>[1]Transport!AA306</f>
        <v>Port of Manila</v>
      </c>
      <c r="AE327" s="104" t="str">
        <f>[1]Transport!AB306</f>
        <v>The port of Oslo, Norway</v>
      </c>
      <c r="AF327" s="104">
        <f>[1]Transport!AC306</f>
        <v>14.583353600000001</v>
      </c>
      <c r="AG327" s="104">
        <f>[1]Transport!AD306</f>
        <v>120.9412452</v>
      </c>
      <c r="AH327" s="104">
        <f>[1]Transport!AE306</f>
        <v>59.910840999999898</v>
      </c>
      <c r="AI327" s="104">
        <f>[1]Transport!AF306</f>
        <v>10.7616546</v>
      </c>
      <c r="AJ327" s="104" t="e">
        <f t="shared" ca="1" si="1372"/>
        <v>#NAME?</v>
      </c>
      <c r="AK327" s="104">
        <f t="shared" ref="AK327:AK388" si="1529">IF(Y327=AB327,80.47,80.47*2)</f>
        <v>160.94</v>
      </c>
      <c r="AL327" s="104">
        <f t="shared" si="1523"/>
        <v>7401.808187934942</v>
      </c>
      <c r="AM327" s="104">
        <f t="shared" si="1524"/>
        <v>216.39080746534771</v>
      </c>
      <c r="AN327" s="104">
        <f t="shared" si="1525"/>
        <v>8633.0385283881769</v>
      </c>
      <c r="AO327" s="104">
        <f t="shared" si="1526"/>
        <v>160.94</v>
      </c>
      <c r="AP327" s="104">
        <f t="shared" si="1527"/>
        <v>6889.848846339517</v>
      </c>
      <c r="AQ327" s="104">
        <f t="shared" si="1528"/>
        <v>256.54484045749609</v>
      </c>
      <c r="AR327" s="120" t="e">
        <f t="shared" ca="1" si="1478"/>
        <v>#NAME?</v>
      </c>
      <c r="AS327" s="104" t="e">
        <f t="shared" ca="1" si="1478"/>
        <v>#NAME?</v>
      </c>
      <c r="AT327" s="104" t="e">
        <f t="shared" ca="1" si="1478"/>
        <v>#NAME?</v>
      </c>
      <c r="AU327" s="104" t="e">
        <f t="shared" ca="1" si="1478"/>
        <v>#NAME?</v>
      </c>
      <c r="AV327" s="104" t="e">
        <f t="shared" ca="1" si="1478"/>
        <v>#NAME?</v>
      </c>
      <c r="AW327" s="104" t="e">
        <f t="shared" ca="1" si="1478"/>
        <v>#NAME?</v>
      </c>
      <c r="AX327" s="104" t="e">
        <f t="shared" ca="1" si="1478"/>
        <v>#NAME?</v>
      </c>
      <c r="AY327" s="104" t="e">
        <f t="shared" ca="1" si="1478"/>
        <v>#NAME?</v>
      </c>
      <c r="AZ327" s="104" t="e">
        <f t="shared" ca="1" si="1478"/>
        <v>#NAME?</v>
      </c>
      <c r="BA327" s="104" t="e">
        <f t="shared" ca="1" si="1478"/>
        <v>#NAME?</v>
      </c>
      <c r="BB327" s="104" t="e">
        <f t="shared" ca="1" si="1478"/>
        <v>#NAME?</v>
      </c>
      <c r="BC327" s="104" t="e">
        <f t="shared" ca="1" si="1478"/>
        <v>#NAME?</v>
      </c>
      <c r="BD327" s="104" t="e">
        <f t="shared" ca="1" si="1478"/>
        <v>#NAME?</v>
      </c>
      <c r="BE327" s="104" t="e">
        <f t="shared" ca="1" si="1478"/>
        <v>#NAME?</v>
      </c>
      <c r="BF327" s="104" t="e">
        <f t="shared" ca="1" si="1478"/>
        <v>#NAME?</v>
      </c>
      <c r="BG327" s="122" t="e">
        <f t="shared" ca="1" si="1478"/>
        <v>#NAME?</v>
      </c>
      <c r="BH327" s="104">
        <f t="shared" si="1479"/>
        <v>40.602801091147612</v>
      </c>
      <c r="BI327" s="104">
        <f t="shared" si="1479"/>
        <v>43.308978988214903</v>
      </c>
      <c r="BJ327" s="104">
        <f t="shared" si="1479"/>
        <v>47.64472046133308</v>
      </c>
      <c r="BK327" s="104">
        <f t="shared" si="1479"/>
        <v>0</v>
      </c>
      <c r="BL327" s="104">
        <f t="shared" si="1479"/>
        <v>46.98998615896646</v>
      </c>
      <c r="BM327" s="104">
        <f t="shared" si="1479"/>
        <v>52.252111916039574</v>
      </c>
      <c r="BN327" s="104">
        <f t="shared" si="1479"/>
        <v>0</v>
      </c>
      <c r="BO327" s="104">
        <f t="shared" si="1479"/>
        <v>0</v>
      </c>
      <c r="BP327" s="104">
        <f t="shared" si="1479"/>
        <v>79.8601891416303</v>
      </c>
      <c r="BQ327" s="104">
        <f t="shared" si="1479"/>
        <v>85.181351219520494</v>
      </c>
      <c r="BR327" s="104">
        <f t="shared" si="1479"/>
        <v>93.7118944520018</v>
      </c>
      <c r="BS327" s="104">
        <f t="shared" si="1479"/>
        <v>0</v>
      </c>
      <c r="BT327" s="104">
        <f t="shared" si="1479"/>
        <v>92.425810592013718</v>
      </c>
      <c r="BU327" s="104">
        <f t="shared" si="1479"/>
        <v>102.77546826605128</v>
      </c>
      <c r="BV327" s="104">
        <f t="shared" si="1479"/>
        <v>0</v>
      </c>
      <c r="BW327" s="104">
        <f t="shared" si="1479"/>
        <v>0</v>
      </c>
      <c r="BX327" s="120">
        <f t="shared" si="1480"/>
        <v>326.76669161740335</v>
      </c>
      <c r="BY327" s="104">
        <f t="shared" si="1480"/>
        <v>348.54570130611216</v>
      </c>
      <c r="BZ327" s="104">
        <f t="shared" si="1480"/>
        <v>383.43925196777047</v>
      </c>
      <c r="CA327" s="104">
        <f t="shared" si="1480"/>
        <v>0</v>
      </c>
      <c r="CB327" s="104">
        <f t="shared" si="1480"/>
        <v>378.17002531041516</v>
      </c>
      <c r="CC327" s="104">
        <f t="shared" si="1480"/>
        <v>420.51901056031204</v>
      </c>
      <c r="CD327" s="104">
        <f t="shared" si="1480"/>
        <v>0</v>
      </c>
      <c r="CE327" s="104">
        <f t="shared" si="1480"/>
        <v>0</v>
      </c>
      <c r="CF327" s="104">
        <f t="shared" si="1480"/>
        <v>642.70565321760762</v>
      </c>
      <c r="CG327" s="104">
        <f t="shared" si="1480"/>
        <v>685.52975601408343</v>
      </c>
      <c r="CH327" s="104">
        <f t="shared" si="1480"/>
        <v>754.18259066752535</v>
      </c>
      <c r="CI327" s="104">
        <f t="shared" si="1480"/>
        <v>0</v>
      </c>
      <c r="CJ327" s="104">
        <f t="shared" si="1480"/>
        <v>743.83233509950571</v>
      </c>
      <c r="CK327" s="104">
        <f t="shared" si="1480"/>
        <v>827.12519437603612</v>
      </c>
      <c r="CL327" s="104">
        <f t="shared" si="1480"/>
        <v>0</v>
      </c>
      <c r="CM327" s="104">
        <f t="shared" si="1480"/>
        <v>0</v>
      </c>
      <c r="CN327" s="120">
        <f t="shared" si="1481"/>
        <v>9.5529776585034192</v>
      </c>
      <c r="CO327" s="104">
        <f t="shared" si="1481"/>
        <v>10.189683902798864</v>
      </c>
      <c r="CP327" s="104">
        <f t="shared" si="1481"/>
        <v>11.209791883348391</v>
      </c>
      <c r="CQ327" s="104">
        <f t="shared" si="1481"/>
        <v>0</v>
      </c>
      <c r="CR327" s="104">
        <f t="shared" si="1481"/>
        <v>11.055746792993087</v>
      </c>
      <c r="CS327" s="104">
        <f t="shared" si="1481"/>
        <v>12.29381334117798</v>
      </c>
      <c r="CT327" s="104">
        <f t="shared" si="1481"/>
        <v>0</v>
      </c>
      <c r="CU327" s="104">
        <f t="shared" si="1481"/>
        <v>0</v>
      </c>
      <c r="CV327" s="104">
        <f t="shared" si="1481"/>
        <v>18.789408173126827</v>
      </c>
      <c r="CW327" s="104">
        <f t="shared" si="1481"/>
        <v>20.041364715071992</v>
      </c>
      <c r="CX327" s="104">
        <f t="shared" si="1481"/>
        <v>22.048420551733436</v>
      </c>
      <c r="CY327" s="104">
        <f t="shared" si="1481"/>
        <v>0</v>
      </c>
      <c r="CZ327" s="104">
        <f t="shared" si="1481"/>
        <v>21.745832305325319</v>
      </c>
      <c r="DA327" s="104">
        <f t="shared" si="1481"/>
        <v>24.180887175340068</v>
      </c>
      <c r="DB327" s="104">
        <f t="shared" si="1481"/>
        <v>0</v>
      </c>
      <c r="DC327" s="104">
        <f t="shared" si="1481"/>
        <v>0</v>
      </c>
      <c r="DD327" s="120">
        <f t="shared" si="1482"/>
        <v>381.12166201837493</v>
      </c>
      <c r="DE327" s="104">
        <f t="shared" si="1482"/>
        <v>406.52343209656152</v>
      </c>
      <c r="DF327" s="104">
        <f t="shared" si="1482"/>
        <v>447.22123993024496</v>
      </c>
      <c r="DG327" s="104">
        <f t="shared" si="1482"/>
        <v>0</v>
      </c>
      <c r="DH327" s="104">
        <f t="shared" si="1482"/>
        <v>441.07552045295466</v>
      </c>
      <c r="DI327" s="104">
        <f t="shared" si="1482"/>
        <v>490.46891352904606</v>
      </c>
      <c r="DJ327" s="104">
        <f t="shared" si="1482"/>
        <v>0</v>
      </c>
      <c r="DK327" s="104">
        <f t="shared" si="1482"/>
        <v>0</v>
      </c>
      <c r="DL327" s="104">
        <f t="shared" si="1482"/>
        <v>749.61448956278548</v>
      </c>
      <c r="DM327" s="104">
        <f t="shared" si="1482"/>
        <v>799.56203210897718</v>
      </c>
      <c r="DN327" s="104">
        <f t="shared" si="1482"/>
        <v>879.63470510965135</v>
      </c>
      <c r="DO327" s="104">
        <f t="shared" si="1482"/>
        <v>0</v>
      </c>
      <c r="DP327" s="104">
        <f t="shared" si="1482"/>
        <v>867.56276905988636</v>
      </c>
      <c r="DQ327" s="104">
        <f t="shared" si="1482"/>
        <v>964.71071521255726</v>
      </c>
      <c r="DR327" s="104">
        <f t="shared" si="1482"/>
        <v>0</v>
      </c>
      <c r="DS327" s="104">
        <f t="shared" si="1482"/>
        <v>0</v>
      </c>
      <c r="DT327" s="120">
        <f t="shared" si="1483"/>
        <v>7.1049978618234269</v>
      </c>
      <c r="DU327" s="104">
        <f t="shared" si="1483"/>
        <v>7.5785461800592584</v>
      </c>
      <c r="DV327" s="104">
        <f t="shared" si="1483"/>
        <v>8.3372483648363609</v>
      </c>
      <c r="DW327" s="104">
        <f t="shared" si="1483"/>
        <v>0</v>
      </c>
      <c r="DX327" s="104">
        <f t="shared" si="1483"/>
        <v>8.2226778009007724</v>
      </c>
      <c r="DY327" s="104">
        <f t="shared" si="1483"/>
        <v>9.1434860025004845</v>
      </c>
      <c r="DZ327" s="104">
        <f t="shared" si="1483"/>
        <v>0</v>
      </c>
      <c r="EA327" s="104">
        <f t="shared" si="1483"/>
        <v>0</v>
      </c>
      <c r="EB327" s="104">
        <f t="shared" si="1483"/>
        <v>13.974564755331771</v>
      </c>
      <c r="EC327" s="104">
        <f t="shared" si="1483"/>
        <v>14.905703597229763</v>
      </c>
      <c r="ED327" s="104">
        <f t="shared" si="1483"/>
        <v>16.398445225840856</v>
      </c>
      <c r="EE327" s="104">
        <f t="shared" si="1483"/>
        <v>0</v>
      </c>
      <c r="EF327" s="104">
        <f t="shared" si="1483"/>
        <v>16.173396144748441</v>
      </c>
      <c r="EG327" s="104">
        <f t="shared" si="1483"/>
        <v>17.984460742965865</v>
      </c>
      <c r="EH327" s="104">
        <f t="shared" si="1483"/>
        <v>0</v>
      </c>
      <c r="EI327" s="104">
        <f t="shared" si="1483"/>
        <v>0</v>
      </c>
      <c r="EJ327" s="120">
        <f t="shared" si="1484"/>
        <v>304.16528719727148</v>
      </c>
      <c r="EK327" s="104">
        <f t="shared" si="1484"/>
        <v>324.43791261098568</v>
      </c>
      <c r="EL327" s="104">
        <f t="shared" si="1484"/>
        <v>356.91798824477337</v>
      </c>
      <c r="EM327" s="104">
        <f t="shared" si="1484"/>
        <v>0</v>
      </c>
      <c r="EN327" s="104">
        <f t="shared" si="1484"/>
        <v>352.01321710176302</v>
      </c>
      <c r="EO327" s="104">
        <f t="shared" si="1484"/>
        <v>391.4330588160152</v>
      </c>
      <c r="EP327" s="104">
        <f t="shared" si="1484"/>
        <v>0</v>
      </c>
      <c r="EQ327" s="104">
        <f t="shared" si="1484"/>
        <v>0</v>
      </c>
      <c r="ER327" s="104">
        <f t="shared" si="1484"/>
        <v>598.25176374810178</v>
      </c>
      <c r="ES327" s="104">
        <f t="shared" si="1484"/>
        <v>638.11386065149918</v>
      </c>
      <c r="ET327" s="104">
        <f t="shared" si="1484"/>
        <v>702.01819883820929</v>
      </c>
      <c r="EU327" s="104">
        <f t="shared" si="1484"/>
        <v>0</v>
      </c>
      <c r="EV327" s="104">
        <f t="shared" si="1484"/>
        <v>692.38383726411735</v>
      </c>
      <c r="EW327" s="104">
        <f t="shared" si="1484"/>
        <v>769.91559650777731</v>
      </c>
      <c r="EX327" s="104">
        <f t="shared" si="1484"/>
        <v>0</v>
      </c>
      <c r="EY327" s="104">
        <f t="shared" si="1484"/>
        <v>0</v>
      </c>
      <c r="EZ327" s="120">
        <f t="shared" si="1485"/>
        <v>11.325652683685487</v>
      </c>
      <c r="FA327" s="104">
        <f t="shared" si="1485"/>
        <v>12.080507770989616</v>
      </c>
      <c r="FB327" s="104">
        <f t="shared" si="1485"/>
        <v>13.289909603650207</v>
      </c>
      <c r="FC327" s="104">
        <f t="shared" si="1485"/>
        <v>0</v>
      </c>
      <c r="FD327" s="104">
        <f t="shared" si="1485"/>
        <v>13.107279511404768</v>
      </c>
      <c r="FE327" s="104">
        <f t="shared" si="1485"/>
        <v>14.575084862289271</v>
      </c>
      <c r="FF327" s="104">
        <f t="shared" si="1485"/>
        <v>0</v>
      </c>
      <c r="FG327" s="104">
        <f t="shared" si="1485"/>
        <v>0</v>
      </c>
      <c r="FH327" s="104">
        <f t="shared" si="1485"/>
        <v>22.276018923943937</v>
      </c>
      <c r="FI327" s="104">
        <f t="shared" si="1485"/>
        <v>23.760291731440507</v>
      </c>
      <c r="FJ327" s="104">
        <f t="shared" si="1485"/>
        <v>26.13978199462117</v>
      </c>
      <c r="FK327" s="104">
        <f t="shared" si="1485"/>
        <v>0</v>
      </c>
      <c r="FL327" s="104">
        <f t="shared" si="1485"/>
        <v>25.781044697467202</v>
      </c>
      <c r="FM327" s="104">
        <f t="shared" si="1485"/>
        <v>28.667954591886911</v>
      </c>
      <c r="FN327" s="104">
        <f t="shared" si="1485"/>
        <v>0</v>
      </c>
      <c r="FO327" s="122">
        <f t="shared" si="1485"/>
        <v>0</v>
      </c>
    </row>
    <row r="328" spans="3:171" x14ac:dyDescent="0.2">
      <c r="H328" s="167" t="str">
        <f t="shared" si="1519"/>
        <v>RER</v>
      </c>
      <c r="I328" s="128"/>
      <c r="J328" s="128" t="str">
        <f>J323</f>
        <v>Hamburg, Germany</v>
      </c>
      <c r="K328" s="128" t="str">
        <f t="shared" si="1521"/>
        <v>Los Angeles, CA</v>
      </c>
      <c r="L328" s="181" t="str">
        <f t="shared" si="1521"/>
        <v>CA, US</v>
      </c>
      <c r="M328" s="128"/>
      <c r="N328" s="128"/>
      <c r="O328" s="128">
        <f t="shared" si="1520"/>
        <v>53.507096500000003</v>
      </c>
      <c r="P328" s="128">
        <f t="shared" si="1520"/>
        <v>9.96792329999999</v>
      </c>
      <c r="Q328" s="128">
        <f t="shared" si="1522"/>
        <v>33.736540099999999</v>
      </c>
      <c r="R328" s="128">
        <f t="shared" si="1522"/>
        <v>-118.264982</v>
      </c>
      <c r="S328" s="128" t="e">
        <f t="shared" ca="1" si="1512"/>
        <v>#NAME?</v>
      </c>
      <c r="T328" s="129">
        <f t="shared" si="1513"/>
        <v>160.94</v>
      </c>
      <c r="X328" s="165"/>
      <c r="Y328" s="159" t="str">
        <f>[1]Transport!W307</f>
        <v>New Caledonia</v>
      </c>
      <c r="Z328" s="203">
        <f t="shared" si="1514"/>
        <v>0.12558945241074004</v>
      </c>
      <c r="AA328" s="105"/>
      <c r="AB328" s="159" t="str">
        <f>[1]Transport!X307</f>
        <v>Norway</v>
      </c>
      <c r="AC328" s="104">
        <f t="shared" ref="AC328:AC330" si="1530">AC327</f>
        <v>5.7146816763048687</v>
      </c>
      <c r="AD328" s="104" t="str">
        <f>[1]Transport!AA307</f>
        <v>Port Autonome de Nouméa</v>
      </c>
      <c r="AE328" s="104" t="str">
        <f>[1]Transport!AB307</f>
        <v>The port of Oslo, Norway</v>
      </c>
      <c r="AF328" s="104">
        <f>[1]Transport!AC307</f>
        <v>-22.268327299999999</v>
      </c>
      <c r="AG328" s="104">
        <f>[1]Transport!AD307</f>
        <v>166.4258327</v>
      </c>
      <c r="AH328" s="104">
        <f>[1]Transport!AE307</f>
        <v>59.910840999999898</v>
      </c>
      <c r="AI328" s="104">
        <f>[1]Transport!AF307</f>
        <v>10.7616546</v>
      </c>
      <c r="AJ328" s="104" t="e">
        <f t="shared" ref="AJ328:AJ388" ca="1" si="1531">getDistance(AF328,AG328,AH328,AI328)</f>
        <v>#NAME?</v>
      </c>
      <c r="AK328" s="104">
        <f t="shared" si="1529"/>
        <v>160.94</v>
      </c>
      <c r="AL328" s="104">
        <f t="shared" si="1523"/>
        <v>7401.808187934942</v>
      </c>
      <c r="AM328" s="104">
        <f t="shared" si="1524"/>
        <v>216.39080746534771</v>
      </c>
      <c r="AN328" s="104">
        <f t="shared" si="1525"/>
        <v>8633.0385283881769</v>
      </c>
      <c r="AO328" s="104">
        <f t="shared" si="1526"/>
        <v>160.94</v>
      </c>
      <c r="AP328" s="104">
        <f t="shared" si="1527"/>
        <v>6889.848846339517</v>
      </c>
      <c r="AQ328" s="104">
        <f t="shared" si="1528"/>
        <v>256.54484045749609</v>
      </c>
      <c r="AR328" s="120" t="e">
        <f t="shared" ca="1" si="1478"/>
        <v>#NAME?</v>
      </c>
      <c r="AS328" s="104" t="e">
        <f t="shared" ca="1" si="1478"/>
        <v>#NAME?</v>
      </c>
      <c r="AT328" s="104" t="e">
        <f t="shared" ca="1" si="1478"/>
        <v>#NAME?</v>
      </c>
      <c r="AU328" s="104" t="e">
        <f t="shared" ca="1" si="1478"/>
        <v>#NAME?</v>
      </c>
      <c r="AV328" s="104" t="e">
        <f t="shared" ca="1" si="1478"/>
        <v>#NAME?</v>
      </c>
      <c r="AW328" s="104" t="e">
        <f t="shared" ca="1" si="1478"/>
        <v>#NAME?</v>
      </c>
      <c r="AX328" s="104" t="e">
        <f t="shared" ca="1" si="1478"/>
        <v>#NAME?</v>
      </c>
      <c r="AY328" s="104" t="e">
        <f t="shared" ca="1" si="1478"/>
        <v>#NAME?</v>
      </c>
      <c r="AZ328" s="104" t="e">
        <f t="shared" ca="1" si="1478"/>
        <v>#NAME?</v>
      </c>
      <c r="BA328" s="104" t="e">
        <f t="shared" ca="1" si="1478"/>
        <v>#NAME?</v>
      </c>
      <c r="BB328" s="104" t="e">
        <f t="shared" ca="1" si="1478"/>
        <v>#NAME?</v>
      </c>
      <c r="BC328" s="104" t="e">
        <f t="shared" ca="1" si="1478"/>
        <v>#NAME?</v>
      </c>
      <c r="BD328" s="104" t="e">
        <f t="shared" ca="1" si="1478"/>
        <v>#NAME?</v>
      </c>
      <c r="BE328" s="104" t="e">
        <f t="shared" ca="1" si="1478"/>
        <v>#NAME?</v>
      </c>
      <c r="BF328" s="104" t="e">
        <f t="shared" ca="1" si="1478"/>
        <v>#NAME?</v>
      </c>
      <c r="BG328" s="122" t="e">
        <f t="shared" ca="1" si="1478"/>
        <v>#NAME?</v>
      </c>
      <c r="BH328" s="104">
        <f t="shared" si="1479"/>
        <v>40.602801091147612</v>
      </c>
      <c r="BI328" s="104">
        <f t="shared" si="1479"/>
        <v>43.308978988214903</v>
      </c>
      <c r="BJ328" s="104">
        <f t="shared" si="1479"/>
        <v>47.64472046133308</v>
      </c>
      <c r="BK328" s="104">
        <f t="shared" si="1479"/>
        <v>0</v>
      </c>
      <c r="BL328" s="104">
        <f t="shared" si="1479"/>
        <v>46.98998615896646</v>
      </c>
      <c r="BM328" s="104">
        <f t="shared" si="1479"/>
        <v>52.252111916039574</v>
      </c>
      <c r="BN328" s="104">
        <f t="shared" si="1479"/>
        <v>0</v>
      </c>
      <c r="BO328" s="104">
        <f t="shared" si="1479"/>
        <v>0</v>
      </c>
      <c r="BP328" s="104">
        <f t="shared" si="1479"/>
        <v>79.8601891416303</v>
      </c>
      <c r="BQ328" s="104">
        <f t="shared" si="1479"/>
        <v>85.181351219520494</v>
      </c>
      <c r="BR328" s="104">
        <f t="shared" si="1479"/>
        <v>93.7118944520018</v>
      </c>
      <c r="BS328" s="104">
        <f t="shared" si="1479"/>
        <v>0</v>
      </c>
      <c r="BT328" s="104">
        <f t="shared" si="1479"/>
        <v>92.425810592013718</v>
      </c>
      <c r="BU328" s="104">
        <f t="shared" si="1479"/>
        <v>102.77546826605128</v>
      </c>
      <c r="BV328" s="104">
        <f t="shared" si="1479"/>
        <v>0</v>
      </c>
      <c r="BW328" s="104">
        <f t="shared" si="1479"/>
        <v>0</v>
      </c>
      <c r="BX328" s="120">
        <f t="shared" si="1480"/>
        <v>326.76669161740335</v>
      </c>
      <c r="BY328" s="104">
        <f t="shared" si="1480"/>
        <v>348.54570130611216</v>
      </c>
      <c r="BZ328" s="104">
        <f t="shared" si="1480"/>
        <v>383.43925196777047</v>
      </c>
      <c r="CA328" s="104">
        <f t="shared" si="1480"/>
        <v>0</v>
      </c>
      <c r="CB328" s="104">
        <f t="shared" si="1480"/>
        <v>378.17002531041516</v>
      </c>
      <c r="CC328" s="104">
        <f t="shared" si="1480"/>
        <v>420.51901056031204</v>
      </c>
      <c r="CD328" s="104">
        <f t="shared" si="1480"/>
        <v>0</v>
      </c>
      <c r="CE328" s="104">
        <f t="shared" si="1480"/>
        <v>0</v>
      </c>
      <c r="CF328" s="104">
        <f t="shared" si="1480"/>
        <v>642.70565321760762</v>
      </c>
      <c r="CG328" s="104">
        <f t="shared" si="1480"/>
        <v>685.52975601408343</v>
      </c>
      <c r="CH328" s="104">
        <f t="shared" si="1480"/>
        <v>754.18259066752535</v>
      </c>
      <c r="CI328" s="104">
        <f t="shared" si="1480"/>
        <v>0</v>
      </c>
      <c r="CJ328" s="104">
        <f t="shared" si="1480"/>
        <v>743.83233509950571</v>
      </c>
      <c r="CK328" s="104">
        <f t="shared" si="1480"/>
        <v>827.12519437603612</v>
      </c>
      <c r="CL328" s="104">
        <f t="shared" si="1480"/>
        <v>0</v>
      </c>
      <c r="CM328" s="104">
        <f t="shared" si="1480"/>
        <v>0</v>
      </c>
      <c r="CN328" s="120">
        <f t="shared" si="1481"/>
        <v>9.5529776585034192</v>
      </c>
      <c r="CO328" s="104">
        <f t="shared" si="1481"/>
        <v>10.189683902798864</v>
      </c>
      <c r="CP328" s="104">
        <f t="shared" si="1481"/>
        <v>11.209791883348391</v>
      </c>
      <c r="CQ328" s="104">
        <f t="shared" si="1481"/>
        <v>0</v>
      </c>
      <c r="CR328" s="104">
        <f t="shared" si="1481"/>
        <v>11.055746792993087</v>
      </c>
      <c r="CS328" s="104">
        <f t="shared" si="1481"/>
        <v>12.29381334117798</v>
      </c>
      <c r="CT328" s="104">
        <f t="shared" si="1481"/>
        <v>0</v>
      </c>
      <c r="CU328" s="104">
        <f t="shared" si="1481"/>
        <v>0</v>
      </c>
      <c r="CV328" s="104">
        <f t="shared" si="1481"/>
        <v>18.789408173126827</v>
      </c>
      <c r="CW328" s="104">
        <f t="shared" si="1481"/>
        <v>20.041364715071992</v>
      </c>
      <c r="CX328" s="104">
        <f t="shared" si="1481"/>
        <v>22.048420551733436</v>
      </c>
      <c r="CY328" s="104">
        <f t="shared" si="1481"/>
        <v>0</v>
      </c>
      <c r="CZ328" s="104">
        <f t="shared" si="1481"/>
        <v>21.745832305325319</v>
      </c>
      <c r="DA328" s="104">
        <f t="shared" si="1481"/>
        <v>24.180887175340068</v>
      </c>
      <c r="DB328" s="104">
        <f t="shared" si="1481"/>
        <v>0</v>
      </c>
      <c r="DC328" s="104">
        <f t="shared" si="1481"/>
        <v>0</v>
      </c>
      <c r="DD328" s="120">
        <f t="shared" si="1482"/>
        <v>381.12166201837493</v>
      </c>
      <c r="DE328" s="104">
        <f t="shared" si="1482"/>
        <v>406.52343209656152</v>
      </c>
      <c r="DF328" s="104">
        <f t="shared" si="1482"/>
        <v>447.22123993024496</v>
      </c>
      <c r="DG328" s="104">
        <f t="shared" si="1482"/>
        <v>0</v>
      </c>
      <c r="DH328" s="104">
        <f t="shared" si="1482"/>
        <v>441.07552045295466</v>
      </c>
      <c r="DI328" s="104">
        <f t="shared" si="1482"/>
        <v>490.46891352904606</v>
      </c>
      <c r="DJ328" s="104">
        <f t="shared" si="1482"/>
        <v>0</v>
      </c>
      <c r="DK328" s="104">
        <f t="shared" si="1482"/>
        <v>0</v>
      </c>
      <c r="DL328" s="104">
        <f t="shared" si="1482"/>
        <v>749.61448956278548</v>
      </c>
      <c r="DM328" s="104">
        <f t="shared" si="1482"/>
        <v>799.56203210897718</v>
      </c>
      <c r="DN328" s="104">
        <f t="shared" si="1482"/>
        <v>879.63470510965135</v>
      </c>
      <c r="DO328" s="104">
        <f t="shared" si="1482"/>
        <v>0</v>
      </c>
      <c r="DP328" s="104">
        <f t="shared" si="1482"/>
        <v>867.56276905988636</v>
      </c>
      <c r="DQ328" s="104">
        <f t="shared" si="1482"/>
        <v>964.71071521255726</v>
      </c>
      <c r="DR328" s="104">
        <f t="shared" si="1482"/>
        <v>0</v>
      </c>
      <c r="DS328" s="104">
        <f t="shared" si="1482"/>
        <v>0</v>
      </c>
      <c r="DT328" s="120">
        <f t="shared" si="1483"/>
        <v>7.1049978618234269</v>
      </c>
      <c r="DU328" s="104">
        <f t="shared" si="1483"/>
        <v>7.5785461800592584</v>
      </c>
      <c r="DV328" s="104">
        <f t="shared" si="1483"/>
        <v>8.3372483648363609</v>
      </c>
      <c r="DW328" s="104">
        <f t="shared" si="1483"/>
        <v>0</v>
      </c>
      <c r="DX328" s="104">
        <f t="shared" si="1483"/>
        <v>8.2226778009007724</v>
      </c>
      <c r="DY328" s="104">
        <f t="shared" si="1483"/>
        <v>9.1434860025004845</v>
      </c>
      <c r="DZ328" s="104">
        <f t="shared" si="1483"/>
        <v>0</v>
      </c>
      <c r="EA328" s="104">
        <f t="shared" si="1483"/>
        <v>0</v>
      </c>
      <c r="EB328" s="104">
        <f t="shared" si="1483"/>
        <v>13.974564755331771</v>
      </c>
      <c r="EC328" s="104">
        <f t="shared" si="1483"/>
        <v>14.905703597229763</v>
      </c>
      <c r="ED328" s="104">
        <f t="shared" si="1483"/>
        <v>16.398445225840856</v>
      </c>
      <c r="EE328" s="104">
        <f t="shared" si="1483"/>
        <v>0</v>
      </c>
      <c r="EF328" s="104">
        <f t="shared" si="1483"/>
        <v>16.173396144748441</v>
      </c>
      <c r="EG328" s="104">
        <f t="shared" si="1483"/>
        <v>17.984460742965865</v>
      </c>
      <c r="EH328" s="104">
        <f t="shared" si="1483"/>
        <v>0</v>
      </c>
      <c r="EI328" s="104">
        <f t="shared" si="1483"/>
        <v>0</v>
      </c>
      <c r="EJ328" s="120">
        <f t="shared" si="1484"/>
        <v>304.16528719727148</v>
      </c>
      <c r="EK328" s="104">
        <f t="shared" si="1484"/>
        <v>324.43791261098568</v>
      </c>
      <c r="EL328" s="104">
        <f t="shared" si="1484"/>
        <v>356.91798824477337</v>
      </c>
      <c r="EM328" s="104">
        <f t="shared" si="1484"/>
        <v>0</v>
      </c>
      <c r="EN328" s="104">
        <f t="shared" si="1484"/>
        <v>352.01321710176302</v>
      </c>
      <c r="EO328" s="104">
        <f t="shared" si="1484"/>
        <v>391.4330588160152</v>
      </c>
      <c r="EP328" s="104">
        <f t="shared" si="1484"/>
        <v>0</v>
      </c>
      <c r="EQ328" s="104">
        <f t="shared" si="1484"/>
        <v>0</v>
      </c>
      <c r="ER328" s="104">
        <f t="shared" si="1484"/>
        <v>598.25176374810178</v>
      </c>
      <c r="ES328" s="104">
        <f t="shared" si="1484"/>
        <v>638.11386065149918</v>
      </c>
      <c r="ET328" s="104">
        <f t="shared" si="1484"/>
        <v>702.01819883820929</v>
      </c>
      <c r="EU328" s="104">
        <f t="shared" si="1484"/>
        <v>0</v>
      </c>
      <c r="EV328" s="104">
        <f t="shared" si="1484"/>
        <v>692.38383726411735</v>
      </c>
      <c r="EW328" s="104">
        <f t="shared" si="1484"/>
        <v>769.91559650777731</v>
      </c>
      <c r="EX328" s="104">
        <f t="shared" si="1484"/>
        <v>0</v>
      </c>
      <c r="EY328" s="104">
        <f t="shared" si="1484"/>
        <v>0</v>
      </c>
      <c r="EZ328" s="120">
        <f t="shared" si="1485"/>
        <v>11.325652683685487</v>
      </c>
      <c r="FA328" s="104">
        <f t="shared" si="1485"/>
        <v>12.080507770989616</v>
      </c>
      <c r="FB328" s="104">
        <f t="shared" si="1485"/>
        <v>13.289909603650207</v>
      </c>
      <c r="FC328" s="104">
        <f t="shared" si="1485"/>
        <v>0</v>
      </c>
      <c r="FD328" s="104">
        <f t="shared" si="1485"/>
        <v>13.107279511404768</v>
      </c>
      <c r="FE328" s="104">
        <f t="shared" si="1485"/>
        <v>14.575084862289271</v>
      </c>
      <c r="FF328" s="104">
        <f t="shared" si="1485"/>
        <v>0</v>
      </c>
      <c r="FG328" s="104">
        <f t="shared" si="1485"/>
        <v>0</v>
      </c>
      <c r="FH328" s="104">
        <f t="shared" si="1485"/>
        <v>22.276018923943937</v>
      </c>
      <c r="FI328" s="104">
        <f t="shared" si="1485"/>
        <v>23.760291731440507</v>
      </c>
      <c r="FJ328" s="104">
        <f t="shared" si="1485"/>
        <v>26.13978199462117</v>
      </c>
      <c r="FK328" s="104">
        <f t="shared" si="1485"/>
        <v>0</v>
      </c>
      <c r="FL328" s="104">
        <f t="shared" si="1485"/>
        <v>25.781044697467202</v>
      </c>
      <c r="FM328" s="104">
        <f t="shared" si="1485"/>
        <v>28.667954591886911</v>
      </c>
      <c r="FN328" s="104">
        <f t="shared" si="1485"/>
        <v>0</v>
      </c>
      <c r="FO328" s="122">
        <f t="shared" si="1485"/>
        <v>0</v>
      </c>
    </row>
    <row r="329" spans="3:171" x14ac:dyDescent="0.2">
      <c r="C329" s="204"/>
      <c r="D329" s="161" t="str">
        <f>D305</f>
        <v>Ally-shoring</v>
      </c>
      <c r="E329" s="161"/>
      <c r="F329" s="162"/>
      <c r="X329" s="165"/>
      <c r="Y329" s="159" t="str">
        <f>[1]Transport!W308</f>
        <v>Russia</v>
      </c>
      <c r="Z329" s="203">
        <f t="shared" si="1514"/>
        <v>0.12558945241074004</v>
      </c>
      <c r="AA329" s="105"/>
      <c r="AB329" s="159" t="str">
        <f>[1]Transport!X308</f>
        <v>Norway</v>
      </c>
      <c r="AC329" s="104">
        <f t="shared" si="1530"/>
        <v>5.7146816763048687</v>
      </c>
      <c r="AD329" s="104" t="str">
        <f>[1]Transport!AA308</f>
        <v>St Petersburg, Russia</v>
      </c>
      <c r="AE329" s="104" t="str">
        <f>[1]Transport!AB308</f>
        <v>The port of Oslo, Norway</v>
      </c>
      <c r="AF329" s="104">
        <f>[1]Transport!AC308</f>
        <v>44.725277800000001</v>
      </c>
      <c r="AG329" s="104">
        <f>[1]Transport!AD308</f>
        <v>37.7936111</v>
      </c>
      <c r="AH329" s="104">
        <f>[1]Transport!AE308</f>
        <v>59.910840999999898</v>
      </c>
      <c r="AI329" s="104">
        <f>[1]Transport!AF308</f>
        <v>10.7616546</v>
      </c>
      <c r="AJ329" s="104" t="e">
        <f t="shared" ca="1" si="1531"/>
        <v>#NAME?</v>
      </c>
      <c r="AK329" s="104">
        <f t="shared" si="1529"/>
        <v>160.94</v>
      </c>
      <c r="AL329" s="104">
        <f t="shared" si="1523"/>
        <v>7401.808187934942</v>
      </c>
      <c r="AM329" s="104">
        <f t="shared" si="1524"/>
        <v>216.39080746534771</v>
      </c>
      <c r="AN329" s="104">
        <f t="shared" si="1525"/>
        <v>8633.0385283881769</v>
      </c>
      <c r="AO329" s="104">
        <f t="shared" si="1526"/>
        <v>160.94</v>
      </c>
      <c r="AP329" s="104">
        <f t="shared" si="1527"/>
        <v>6889.848846339517</v>
      </c>
      <c r="AQ329" s="104">
        <f t="shared" si="1528"/>
        <v>256.54484045749609</v>
      </c>
      <c r="AR329" s="120" t="e">
        <f t="shared" ca="1" si="1478"/>
        <v>#NAME?</v>
      </c>
      <c r="AS329" s="104" t="e">
        <f t="shared" ca="1" si="1478"/>
        <v>#NAME?</v>
      </c>
      <c r="AT329" s="104" t="e">
        <f t="shared" ca="1" si="1478"/>
        <v>#NAME?</v>
      </c>
      <c r="AU329" s="104" t="e">
        <f t="shared" ca="1" si="1478"/>
        <v>#NAME?</v>
      </c>
      <c r="AV329" s="104" t="e">
        <f t="shared" ca="1" si="1478"/>
        <v>#NAME?</v>
      </c>
      <c r="AW329" s="104" t="e">
        <f t="shared" ca="1" si="1478"/>
        <v>#NAME?</v>
      </c>
      <c r="AX329" s="104" t="e">
        <f t="shared" ca="1" si="1478"/>
        <v>#NAME?</v>
      </c>
      <c r="AY329" s="104" t="e">
        <f t="shared" ca="1" si="1478"/>
        <v>#NAME?</v>
      </c>
      <c r="AZ329" s="104" t="e">
        <f t="shared" ca="1" si="1478"/>
        <v>#NAME?</v>
      </c>
      <c r="BA329" s="104" t="e">
        <f t="shared" ca="1" si="1478"/>
        <v>#NAME?</v>
      </c>
      <c r="BB329" s="104" t="e">
        <f t="shared" ca="1" si="1478"/>
        <v>#NAME?</v>
      </c>
      <c r="BC329" s="104" t="e">
        <f t="shared" ca="1" si="1478"/>
        <v>#NAME?</v>
      </c>
      <c r="BD329" s="104" t="e">
        <f t="shared" ca="1" si="1478"/>
        <v>#NAME?</v>
      </c>
      <c r="BE329" s="104" t="e">
        <f t="shared" ca="1" si="1478"/>
        <v>#NAME?</v>
      </c>
      <c r="BF329" s="104" t="e">
        <f t="shared" ca="1" si="1478"/>
        <v>#NAME?</v>
      </c>
      <c r="BG329" s="122" t="e">
        <f t="shared" ca="1" si="1478"/>
        <v>#NAME?</v>
      </c>
      <c r="BH329" s="104">
        <f t="shared" si="1479"/>
        <v>40.602801091147612</v>
      </c>
      <c r="BI329" s="104">
        <f t="shared" si="1479"/>
        <v>43.308978988214903</v>
      </c>
      <c r="BJ329" s="104">
        <f t="shared" si="1479"/>
        <v>47.64472046133308</v>
      </c>
      <c r="BK329" s="104">
        <f t="shared" si="1479"/>
        <v>0</v>
      </c>
      <c r="BL329" s="104">
        <f t="shared" si="1479"/>
        <v>46.98998615896646</v>
      </c>
      <c r="BM329" s="104">
        <f t="shared" si="1479"/>
        <v>52.252111916039574</v>
      </c>
      <c r="BN329" s="104">
        <f t="shared" si="1479"/>
        <v>0</v>
      </c>
      <c r="BO329" s="104">
        <f t="shared" si="1479"/>
        <v>0</v>
      </c>
      <c r="BP329" s="104">
        <f t="shared" si="1479"/>
        <v>79.8601891416303</v>
      </c>
      <c r="BQ329" s="104">
        <f t="shared" si="1479"/>
        <v>85.181351219520494</v>
      </c>
      <c r="BR329" s="104">
        <f t="shared" si="1479"/>
        <v>93.7118944520018</v>
      </c>
      <c r="BS329" s="104">
        <f t="shared" si="1479"/>
        <v>0</v>
      </c>
      <c r="BT329" s="104">
        <f t="shared" si="1479"/>
        <v>92.425810592013718</v>
      </c>
      <c r="BU329" s="104">
        <f t="shared" si="1479"/>
        <v>102.77546826605128</v>
      </c>
      <c r="BV329" s="104">
        <f t="shared" si="1479"/>
        <v>0</v>
      </c>
      <c r="BW329" s="104">
        <f t="shared" si="1479"/>
        <v>0</v>
      </c>
      <c r="BX329" s="120">
        <f t="shared" si="1480"/>
        <v>326.76669161740335</v>
      </c>
      <c r="BY329" s="104">
        <f t="shared" si="1480"/>
        <v>348.54570130611216</v>
      </c>
      <c r="BZ329" s="104">
        <f t="shared" si="1480"/>
        <v>383.43925196777047</v>
      </c>
      <c r="CA329" s="104">
        <f t="shared" si="1480"/>
        <v>0</v>
      </c>
      <c r="CB329" s="104">
        <f t="shared" si="1480"/>
        <v>378.17002531041516</v>
      </c>
      <c r="CC329" s="104">
        <f t="shared" si="1480"/>
        <v>420.51901056031204</v>
      </c>
      <c r="CD329" s="104">
        <f t="shared" si="1480"/>
        <v>0</v>
      </c>
      <c r="CE329" s="104">
        <f t="shared" si="1480"/>
        <v>0</v>
      </c>
      <c r="CF329" s="104">
        <f t="shared" si="1480"/>
        <v>642.70565321760762</v>
      </c>
      <c r="CG329" s="104">
        <f t="shared" si="1480"/>
        <v>685.52975601408343</v>
      </c>
      <c r="CH329" s="104">
        <f t="shared" si="1480"/>
        <v>754.18259066752535</v>
      </c>
      <c r="CI329" s="104">
        <f t="shared" si="1480"/>
        <v>0</v>
      </c>
      <c r="CJ329" s="104">
        <f t="shared" si="1480"/>
        <v>743.83233509950571</v>
      </c>
      <c r="CK329" s="104">
        <f t="shared" si="1480"/>
        <v>827.12519437603612</v>
      </c>
      <c r="CL329" s="104">
        <f t="shared" si="1480"/>
        <v>0</v>
      </c>
      <c r="CM329" s="104">
        <f t="shared" si="1480"/>
        <v>0</v>
      </c>
      <c r="CN329" s="120">
        <f t="shared" si="1481"/>
        <v>9.5529776585034192</v>
      </c>
      <c r="CO329" s="104">
        <f t="shared" si="1481"/>
        <v>10.189683902798864</v>
      </c>
      <c r="CP329" s="104">
        <f t="shared" si="1481"/>
        <v>11.209791883348391</v>
      </c>
      <c r="CQ329" s="104">
        <f t="shared" si="1481"/>
        <v>0</v>
      </c>
      <c r="CR329" s="104">
        <f t="shared" si="1481"/>
        <v>11.055746792993087</v>
      </c>
      <c r="CS329" s="104">
        <f t="shared" si="1481"/>
        <v>12.29381334117798</v>
      </c>
      <c r="CT329" s="104">
        <f t="shared" si="1481"/>
        <v>0</v>
      </c>
      <c r="CU329" s="104">
        <f t="shared" si="1481"/>
        <v>0</v>
      </c>
      <c r="CV329" s="104">
        <f t="shared" si="1481"/>
        <v>18.789408173126827</v>
      </c>
      <c r="CW329" s="104">
        <f t="shared" si="1481"/>
        <v>20.041364715071992</v>
      </c>
      <c r="CX329" s="104">
        <f t="shared" si="1481"/>
        <v>22.048420551733436</v>
      </c>
      <c r="CY329" s="104">
        <f t="shared" si="1481"/>
        <v>0</v>
      </c>
      <c r="CZ329" s="104">
        <f t="shared" si="1481"/>
        <v>21.745832305325319</v>
      </c>
      <c r="DA329" s="104">
        <f t="shared" si="1481"/>
        <v>24.180887175340068</v>
      </c>
      <c r="DB329" s="104">
        <f t="shared" si="1481"/>
        <v>0</v>
      </c>
      <c r="DC329" s="104">
        <f t="shared" si="1481"/>
        <v>0</v>
      </c>
      <c r="DD329" s="120">
        <f t="shared" si="1482"/>
        <v>381.12166201837493</v>
      </c>
      <c r="DE329" s="104">
        <f t="shared" si="1482"/>
        <v>406.52343209656152</v>
      </c>
      <c r="DF329" s="104">
        <f t="shared" si="1482"/>
        <v>447.22123993024496</v>
      </c>
      <c r="DG329" s="104">
        <f t="shared" si="1482"/>
        <v>0</v>
      </c>
      <c r="DH329" s="104">
        <f t="shared" si="1482"/>
        <v>441.07552045295466</v>
      </c>
      <c r="DI329" s="104">
        <f t="shared" si="1482"/>
        <v>490.46891352904606</v>
      </c>
      <c r="DJ329" s="104">
        <f t="shared" si="1482"/>
        <v>0</v>
      </c>
      <c r="DK329" s="104">
        <f t="shared" si="1482"/>
        <v>0</v>
      </c>
      <c r="DL329" s="104">
        <f t="shared" si="1482"/>
        <v>749.61448956278548</v>
      </c>
      <c r="DM329" s="104">
        <f t="shared" si="1482"/>
        <v>799.56203210897718</v>
      </c>
      <c r="DN329" s="104">
        <f t="shared" si="1482"/>
        <v>879.63470510965135</v>
      </c>
      <c r="DO329" s="104">
        <f t="shared" si="1482"/>
        <v>0</v>
      </c>
      <c r="DP329" s="104">
        <f t="shared" si="1482"/>
        <v>867.56276905988636</v>
      </c>
      <c r="DQ329" s="104">
        <f t="shared" si="1482"/>
        <v>964.71071521255726</v>
      </c>
      <c r="DR329" s="104">
        <f t="shared" si="1482"/>
        <v>0</v>
      </c>
      <c r="DS329" s="104">
        <f t="shared" si="1482"/>
        <v>0</v>
      </c>
      <c r="DT329" s="120">
        <f t="shared" si="1483"/>
        <v>7.1049978618234269</v>
      </c>
      <c r="DU329" s="104">
        <f t="shared" si="1483"/>
        <v>7.5785461800592584</v>
      </c>
      <c r="DV329" s="104">
        <f t="shared" si="1483"/>
        <v>8.3372483648363609</v>
      </c>
      <c r="DW329" s="104">
        <f t="shared" si="1483"/>
        <v>0</v>
      </c>
      <c r="DX329" s="104">
        <f t="shared" si="1483"/>
        <v>8.2226778009007724</v>
      </c>
      <c r="DY329" s="104">
        <f t="shared" si="1483"/>
        <v>9.1434860025004845</v>
      </c>
      <c r="DZ329" s="104">
        <f t="shared" si="1483"/>
        <v>0</v>
      </c>
      <c r="EA329" s="104">
        <f t="shared" si="1483"/>
        <v>0</v>
      </c>
      <c r="EB329" s="104">
        <f t="shared" si="1483"/>
        <v>13.974564755331771</v>
      </c>
      <c r="EC329" s="104">
        <f t="shared" si="1483"/>
        <v>14.905703597229763</v>
      </c>
      <c r="ED329" s="104">
        <f t="shared" si="1483"/>
        <v>16.398445225840856</v>
      </c>
      <c r="EE329" s="104">
        <f t="shared" si="1483"/>
        <v>0</v>
      </c>
      <c r="EF329" s="104">
        <f t="shared" si="1483"/>
        <v>16.173396144748441</v>
      </c>
      <c r="EG329" s="104">
        <f t="shared" si="1483"/>
        <v>17.984460742965865</v>
      </c>
      <c r="EH329" s="104">
        <f t="shared" si="1483"/>
        <v>0</v>
      </c>
      <c r="EI329" s="104">
        <f t="shared" si="1483"/>
        <v>0</v>
      </c>
      <c r="EJ329" s="120">
        <f t="shared" si="1484"/>
        <v>304.16528719727148</v>
      </c>
      <c r="EK329" s="104">
        <f t="shared" si="1484"/>
        <v>324.43791261098568</v>
      </c>
      <c r="EL329" s="104">
        <f t="shared" si="1484"/>
        <v>356.91798824477337</v>
      </c>
      <c r="EM329" s="104">
        <f t="shared" si="1484"/>
        <v>0</v>
      </c>
      <c r="EN329" s="104">
        <f t="shared" si="1484"/>
        <v>352.01321710176302</v>
      </c>
      <c r="EO329" s="104">
        <f t="shared" si="1484"/>
        <v>391.4330588160152</v>
      </c>
      <c r="EP329" s="104">
        <f t="shared" si="1484"/>
        <v>0</v>
      </c>
      <c r="EQ329" s="104">
        <f t="shared" si="1484"/>
        <v>0</v>
      </c>
      <c r="ER329" s="104">
        <f t="shared" si="1484"/>
        <v>598.25176374810178</v>
      </c>
      <c r="ES329" s="104">
        <f t="shared" si="1484"/>
        <v>638.11386065149918</v>
      </c>
      <c r="ET329" s="104">
        <f t="shared" si="1484"/>
        <v>702.01819883820929</v>
      </c>
      <c r="EU329" s="104">
        <f t="shared" si="1484"/>
        <v>0</v>
      </c>
      <c r="EV329" s="104">
        <f t="shared" si="1484"/>
        <v>692.38383726411735</v>
      </c>
      <c r="EW329" s="104">
        <f t="shared" si="1484"/>
        <v>769.91559650777731</v>
      </c>
      <c r="EX329" s="104">
        <f t="shared" si="1484"/>
        <v>0</v>
      </c>
      <c r="EY329" s="104">
        <f t="shared" si="1484"/>
        <v>0</v>
      </c>
      <c r="EZ329" s="120">
        <f t="shared" si="1485"/>
        <v>11.325652683685487</v>
      </c>
      <c r="FA329" s="104">
        <f t="shared" si="1485"/>
        <v>12.080507770989616</v>
      </c>
      <c r="FB329" s="104">
        <f t="shared" si="1485"/>
        <v>13.289909603650207</v>
      </c>
      <c r="FC329" s="104">
        <f t="shared" si="1485"/>
        <v>0</v>
      </c>
      <c r="FD329" s="104">
        <f t="shared" si="1485"/>
        <v>13.107279511404768</v>
      </c>
      <c r="FE329" s="104">
        <f t="shared" si="1485"/>
        <v>14.575084862289271</v>
      </c>
      <c r="FF329" s="104">
        <f t="shared" si="1485"/>
        <v>0</v>
      </c>
      <c r="FG329" s="104">
        <f t="shared" si="1485"/>
        <v>0</v>
      </c>
      <c r="FH329" s="104">
        <f t="shared" si="1485"/>
        <v>22.276018923943937</v>
      </c>
      <c r="FI329" s="104">
        <f t="shared" si="1485"/>
        <v>23.760291731440507</v>
      </c>
      <c r="FJ329" s="104">
        <f t="shared" si="1485"/>
        <v>26.13978199462117</v>
      </c>
      <c r="FK329" s="104">
        <f t="shared" si="1485"/>
        <v>0</v>
      </c>
      <c r="FL329" s="104">
        <f t="shared" si="1485"/>
        <v>25.781044697467202</v>
      </c>
      <c r="FM329" s="104">
        <f t="shared" si="1485"/>
        <v>28.667954591886911</v>
      </c>
      <c r="FN329" s="104">
        <f t="shared" si="1485"/>
        <v>0</v>
      </c>
      <c r="FO329" s="122">
        <f t="shared" si="1485"/>
        <v>0</v>
      </c>
    </row>
    <row r="330" spans="3:171" x14ac:dyDescent="0.2">
      <c r="C330" s="163" t="str">
        <f>C322</f>
        <v>Cu</v>
      </c>
      <c r="D330" s="159" t="str">
        <f>D322</f>
        <v>Anode</v>
      </c>
      <c r="E330" s="159" t="str">
        <f t="shared" ref="E330:F330" si="1532">E322</f>
        <v>Cell</v>
      </c>
      <c r="F330" s="164" t="str">
        <f t="shared" si="1532"/>
        <v>Pack</v>
      </c>
      <c r="X330" s="165"/>
      <c r="Y330" s="159" t="str">
        <f>[1]Transport!W309</f>
        <v>China</v>
      </c>
      <c r="Z330" s="203">
        <f t="shared" si="1514"/>
        <v>5.7742276970455191E-2</v>
      </c>
      <c r="AA330" s="105"/>
      <c r="AB330" s="159" t="str">
        <f>[1]Transport!X309</f>
        <v>Norway</v>
      </c>
      <c r="AC330" s="104">
        <f t="shared" si="1530"/>
        <v>5.7146816763048687</v>
      </c>
      <c r="AD330" s="104" t="str">
        <f>[1]Transport!AA309</f>
        <v>Shanghai, China</v>
      </c>
      <c r="AE330" s="104" t="str">
        <f>[1]Transport!AB309</f>
        <v>The port of Oslo, Norway</v>
      </c>
      <c r="AF330" s="104">
        <f>[1]Transport!AC309</f>
        <v>31.230416000000002</v>
      </c>
      <c r="AG330" s="104">
        <f>[1]Transport!AD309</f>
        <v>121.47370100000001</v>
      </c>
      <c r="AH330" s="104">
        <f>[1]Transport!AE309</f>
        <v>59.910840999999898</v>
      </c>
      <c r="AI330" s="104">
        <f>[1]Transport!AF309</f>
        <v>10.7616546</v>
      </c>
      <c r="AJ330" s="104" t="e">
        <f t="shared" ca="1" si="1531"/>
        <v>#NAME?</v>
      </c>
      <c r="AK330" s="104">
        <f t="shared" si="1529"/>
        <v>160.94</v>
      </c>
      <c r="AL330" s="104">
        <f t="shared" si="1523"/>
        <v>7401.808187934942</v>
      </c>
      <c r="AM330" s="104">
        <f t="shared" si="1524"/>
        <v>216.39080746534771</v>
      </c>
      <c r="AN330" s="104">
        <f t="shared" si="1525"/>
        <v>8633.0385283881769</v>
      </c>
      <c r="AO330" s="104">
        <f t="shared" si="1526"/>
        <v>160.94</v>
      </c>
      <c r="AP330" s="104">
        <f t="shared" si="1527"/>
        <v>6889.848846339517</v>
      </c>
      <c r="AQ330" s="104">
        <f t="shared" si="1528"/>
        <v>256.54484045749609</v>
      </c>
      <c r="AR330" s="120" t="e">
        <f t="shared" ca="1" si="1478"/>
        <v>#NAME?</v>
      </c>
      <c r="AS330" s="104" t="e">
        <f t="shared" ca="1" si="1478"/>
        <v>#NAME?</v>
      </c>
      <c r="AT330" s="104" t="e">
        <f t="shared" ca="1" si="1478"/>
        <v>#NAME?</v>
      </c>
      <c r="AU330" s="104" t="e">
        <f t="shared" ca="1" si="1478"/>
        <v>#NAME?</v>
      </c>
      <c r="AV330" s="104" t="e">
        <f t="shared" ca="1" si="1478"/>
        <v>#NAME?</v>
      </c>
      <c r="AW330" s="104" t="e">
        <f t="shared" ca="1" si="1478"/>
        <v>#NAME?</v>
      </c>
      <c r="AX330" s="104" t="e">
        <f t="shared" ca="1" si="1478"/>
        <v>#NAME?</v>
      </c>
      <c r="AY330" s="104" t="e">
        <f t="shared" ca="1" si="1478"/>
        <v>#NAME?</v>
      </c>
      <c r="AZ330" s="104" t="e">
        <f t="shared" ca="1" si="1478"/>
        <v>#NAME?</v>
      </c>
      <c r="BA330" s="104" t="e">
        <f t="shared" ca="1" si="1478"/>
        <v>#NAME?</v>
      </c>
      <c r="BB330" s="104" t="e">
        <f t="shared" ca="1" si="1478"/>
        <v>#NAME?</v>
      </c>
      <c r="BC330" s="104" t="e">
        <f t="shared" ca="1" si="1478"/>
        <v>#NAME?</v>
      </c>
      <c r="BD330" s="104" t="e">
        <f t="shared" ca="1" si="1478"/>
        <v>#NAME?</v>
      </c>
      <c r="BE330" s="104" t="e">
        <f t="shared" ca="1" si="1478"/>
        <v>#NAME?</v>
      </c>
      <c r="BF330" s="104" t="e">
        <f t="shared" ca="1" si="1478"/>
        <v>#NAME?</v>
      </c>
      <c r="BG330" s="122" t="e">
        <f t="shared" ca="1" si="1478"/>
        <v>#NAME?</v>
      </c>
      <c r="BH330" s="104">
        <f t="shared" si="1479"/>
        <v>40.602801091147612</v>
      </c>
      <c r="BI330" s="104">
        <f t="shared" si="1479"/>
        <v>43.308978988214903</v>
      </c>
      <c r="BJ330" s="104">
        <f t="shared" si="1479"/>
        <v>47.64472046133308</v>
      </c>
      <c r="BK330" s="104">
        <f t="shared" si="1479"/>
        <v>0</v>
      </c>
      <c r="BL330" s="104">
        <f t="shared" si="1479"/>
        <v>46.98998615896646</v>
      </c>
      <c r="BM330" s="104">
        <f t="shared" si="1479"/>
        <v>52.252111916039574</v>
      </c>
      <c r="BN330" s="104">
        <f t="shared" si="1479"/>
        <v>0</v>
      </c>
      <c r="BO330" s="104">
        <f t="shared" si="1479"/>
        <v>0</v>
      </c>
      <c r="BP330" s="104">
        <f t="shared" si="1479"/>
        <v>79.8601891416303</v>
      </c>
      <c r="BQ330" s="104">
        <f t="shared" si="1479"/>
        <v>85.181351219520494</v>
      </c>
      <c r="BR330" s="104">
        <f t="shared" si="1479"/>
        <v>93.7118944520018</v>
      </c>
      <c r="BS330" s="104">
        <f t="shared" si="1479"/>
        <v>0</v>
      </c>
      <c r="BT330" s="104">
        <f t="shared" si="1479"/>
        <v>92.425810592013718</v>
      </c>
      <c r="BU330" s="104">
        <f t="shared" si="1479"/>
        <v>102.77546826605128</v>
      </c>
      <c r="BV330" s="104">
        <f t="shared" si="1479"/>
        <v>0</v>
      </c>
      <c r="BW330" s="104">
        <f t="shared" si="1479"/>
        <v>0</v>
      </c>
      <c r="BX330" s="120">
        <f t="shared" si="1480"/>
        <v>326.76669161740335</v>
      </c>
      <c r="BY330" s="104">
        <f t="shared" si="1480"/>
        <v>348.54570130611216</v>
      </c>
      <c r="BZ330" s="104">
        <f t="shared" si="1480"/>
        <v>383.43925196777047</v>
      </c>
      <c r="CA330" s="104">
        <f t="shared" si="1480"/>
        <v>0</v>
      </c>
      <c r="CB330" s="104">
        <f t="shared" si="1480"/>
        <v>378.17002531041516</v>
      </c>
      <c r="CC330" s="104">
        <f t="shared" si="1480"/>
        <v>420.51901056031204</v>
      </c>
      <c r="CD330" s="104">
        <f t="shared" si="1480"/>
        <v>0</v>
      </c>
      <c r="CE330" s="104">
        <f t="shared" si="1480"/>
        <v>0</v>
      </c>
      <c r="CF330" s="104">
        <f t="shared" si="1480"/>
        <v>642.70565321760762</v>
      </c>
      <c r="CG330" s="104">
        <f t="shared" si="1480"/>
        <v>685.52975601408343</v>
      </c>
      <c r="CH330" s="104">
        <f t="shared" si="1480"/>
        <v>754.18259066752535</v>
      </c>
      <c r="CI330" s="104">
        <f t="shared" si="1480"/>
        <v>0</v>
      </c>
      <c r="CJ330" s="104">
        <f t="shared" si="1480"/>
        <v>743.83233509950571</v>
      </c>
      <c r="CK330" s="104">
        <f t="shared" si="1480"/>
        <v>827.12519437603612</v>
      </c>
      <c r="CL330" s="104">
        <f t="shared" si="1480"/>
        <v>0</v>
      </c>
      <c r="CM330" s="104">
        <f t="shared" si="1480"/>
        <v>0</v>
      </c>
      <c r="CN330" s="120">
        <f t="shared" si="1481"/>
        <v>9.5529776585034192</v>
      </c>
      <c r="CO330" s="104">
        <f t="shared" si="1481"/>
        <v>10.189683902798864</v>
      </c>
      <c r="CP330" s="104">
        <f t="shared" si="1481"/>
        <v>11.209791883348391</v>
      </c>
      <c r="CQ330" s="104">
        <f t="shared" si="1481"/>
        <v>0</v>
      </c>
      <c r="CR330" s="104">
        <f t="shared" si="1481"/>
        <v>11.055746792993087</v>
      </c>
      <c r="CS330" s="104">
        <f t="shared" si="1481"/>
        <v>12.29381334117798</v>
      </c>
      <c r="CT330" s="104">
        <f t="shared" si="1481"/>
        <v>0</v>
      </c>
      <c r="CU330" s="104">
        <f t="shared" si="1481"/>
        <v>0</v>
      </c>
      <c r="CV330" s="104">
        <f t="shared" si="1481"/>
        <v>18.789408173126827</v>
      </c>
      <c r="CW330" s="104">
        <f t="shared" si="1481"/>
        <v>20.041364715071992</v>
      </c>
      <c r="CX330" s="104">
        <f t="shared" si="1481"/>
        <v>22.048420551733436</v>
      </c>
      <c r="CY330" s="104">
        <f t="shared" si="1481"/>
        <v>0</v>
      </c>
      <c r="CZ330" s="104">
        <f t="shared" si="1481"/>
        <v>21.745832305325319</v>
      </c>
      <c r="DA330" s="104">
        <f t="shared" si="1481"/>
        <v>24.180887175340068</v>
      </c>
      <c r="DB330" s="104">
        <f t="shared" si="1481"/>
        <v>0</v>
      </c>
      <c r="DC330" s="104">
        <f t="shared" si="1481"/>
        <v>0</v>
      </c>
      <c r="DD330" s="120">
        <f t="shared" si="1482"/>
        <v>381.12166201837493</v>
      </c>
      <c r="DE330" s="104">
        <f t="shared" si="1482"/>
        <v>406.52343209656152</v>
      </c>
      <c r="DF330" s="104">
        <f t="shared" si="1482"/>
        <v>447.22123993024496</v>
      </c>
      <c r="DG330" s="104">
        <f t="shared" si="1482"/>
        <v>0</v>
      </c>
      <c r="DH330" s="104">
        <f t="shared" si="1482"/>
        <v>441.07552045295466</v>
      </c>
      <c r="DI330" s="104">
        <f t="shared" si="1482"/>
        <v>490.46891352904606</v>
      </c>
      <c r="DJ330" s="104">
        <f t="shared" si="1482"/>
        <v>0</v>
      </c>
      <c r="DK330" s="104">
        <f t="shared" si="1482"/>
        <v>0</v>
      </c>
      <c r="DL330" s="104">
        <f t="shared" si="1482"/>
        <v>749.61448956278548</v>
      </c>
      <c r="DM330" s="104">
        <f t="shared" si="1482"/>
        <v>799.56203210897718</v>
      </c>
      <c r="DN330" s="104">
        <f t="shared" si="1482"/>
        <v>879.63470510965135</v>
      </c>
      <c r="DO330" s="104">
        <f t="shared" si="1482"/>
        <v>0</v>
      </c>
      <c r="DP330" s="104">
        <f t="shared" si="1482"/>
        <v>867.56276905988636</v>
      </c>
      <c r="DQ330" s="104">
        <f t="shared" si="1482"/>
        <v>964.71071521255726</v>
      </c>
      <c r="DR330" s="104">
        <f t="shared" si="1482"/>
        <v>0</v>
      </c>
      <c r="DS330" s="104">
        <f t="shared" si="1482"/>
        <v>0</v>
      </c>
      <c r="DT330" s="120">
        <f t="shared" si="1483"/>
        <v>7.1049978618234269</v>
      </c>
      <c r="DU330" s="104">
        <f t="shared" si="1483"/>
        <v>7.5785461800592584</v>
      </c>
      <c r="DV330" s="104">
        <f t="shared" si="1483"/>
        <v>8.3372483648363609</v>
      </c>
      <c r="DW330" s="104">
        <f t="shared" si="1483"/>
        <v>0</v>
      </c>
      <c r="DX330" s="104">
        <f t="shared" si="1483"/>
        <v>8.2226778009007724</v>
      </c>
      <c r="DY330" s="104">
        <f t="shared" si="1483"/>
        <v>9.1434860025004845</v>
      </c>
      <c r="DZ330" s="104">
        <f t="shared" si="1483"/>
        <v>0</v>
      </c>
      <c r="EA330" s="104">
        <f t="shared" si="1483"/>
        <v>0</v>
      </c>
      <c r="EB330" s="104">
        <f t="shared" si="1483"/>
        <v>13.974564755331771</v>
      </c>
      <c r="EC330" s="104">
        <f t="shared" si="1483"/>
        <v>14.905703597229763</v>
      </c>
      <c r="ED330" s="104">
        <f t="shared" si="1483"/>
        <v>16.398445225840856</v>
      </c>
      <c r="EE330" s="104">
        <f t="shared" si="1483"/>
        <v>0</v>
      </c>
      <c r="EF330" s="104">
        <f t="shared" si="1483"/>
        <v>16.173396144748441</v>
      </c>
      <c r="EG330" s="104">
        <f t="shared" si="1483"/>
        <v>17.984460742965865</v>
      </c>
      <c r="EH330" s="104">
        <f t="shared" si="1483"/>
        <v>0</v>
      </c>
      <c r="EI330" s="104">
        <f t="shared" si="1483"/>
        <v>0</v>
      </c>
      <c r="EJ330" s="120">
        <f t="shared" si="1484"/>
        <v>304.16528719727148</v>
      </c>
      <c r="EK330" s="104">
        <f t="shared" si="1484"/>
        <v>324.43791261098568</v>
      </c>
      <c r="EL330" s="104">
        <f t="shared" si="1484"/>
        <v>356.91798824477337</v>
      </c>
      <c r="EM330" s="104">
        <f t="shared" si="1484"/>
        <v>0</v>
      </c>
      <c r="EN330" s="104">
        <f t="shared" si="1484"/>
        <v>352.01321710176302</v>
      </c>
      <c r="EO330" s="104">
        <f t="shared" si="1484"/>
        <v>391.4330588160152</v>
      </c>
      <c r="EP330" s="104">
        <f t="shared" si="1484"/>
        <v>0</v>
      </c>
      <c r="EQ330" s="104">
        <f t="shared" si="1484"/>
        <v>0</v>
      </c>
      <c r="ER330" s="104">
        <f t="shared" si="1484"/>
        <v>598.25176374810178</v>
      </c>
      <c r="ES330" s="104">
        <f t="shared" si="1484"/>
        <v>638.11386065149918</v>
      </c>
      <c r="ET330" s="104">
        <f t="shared" si="1484"/>
        <v>702.01819883820929</v>
      </c>
      <c r="EU330" s="104">
        <f t="shared" si="1484"/>
        <v>0</v>
      </c>
      <c r="EV330" s="104">
        <f t="shared" si="1484"/>
        <v>692.38383726411735</v>
      </c>
      <c r="EW330" s="104">
        <f t="shared" si="1484"/>
        <v>769.91559650777731</v>
      </c>
      <c r="EX330" s="104">
        <f t="shared" si="1484"/>
        <v>0</v>
      </c>
      <c r="EY330" s="104">
        <f t="shared" si="1484"/>
        <v>0</v>
      </c>
      <c r="EZ330" s="120">
        <f t="shared" si="1485"/>
        <v>11.325652683685487</v>
      </c>
      <c r="FA330" s="104">
        <f t="shared" si="1485"/>
        <v>12.080507770989616</v>
      </c>
      <c r="FB330" s="104">
        <f t="shared" si="1485"/>
        <v>13.289909603650207</v>
      </c>
      <c r="FC330" s="104">
        <f t="shared" si="1485"/>
        <v>0</v>
      </c>
      <c r="FD330" s="104">
        <f t="shared" si="1485"/>
        <v>13.107279511404768</v>
      </c>
      <c r="FE330" s="104">
        <f t="shared" si="1485"/>
        <v>14.575084862289271</v>
      </c>
      <c r="FF330" s="104">
        <f t="shared" si="1485"/>
        <v>0</v>
      </c>
      <c r="FG330" s="104">
        <f t="shared" si="1485"/>
        <v>0</v>
      </c>
      <c r="FH330" s="104">
        <f t="shared" si="1485"/>
        <v>22.276018923943937</v>
      </c>
      <c r="FI330" s="104">
        <f t="shared" si="1485"/>
        <v>23.760291731440507</v>
      </c>
      <c r="FJ330" s="104">
        <f t="shared" si="1485"/>
        <v>26.13978199462117</v>
      </c>
      <c r="FK330" s="104">
        <f t="shared" si="1485"/>
        <v>0</v>
      </c>
      <c r="FL330" s="104">
        <f t="shared" si="1485"/>
        <v>25.781044697467202</v>
      </c>
      <c r="FM330" s="104">
        <f t="shared" si="1485"/>
        <v>28.667954591886911</v>
      </c>
      <c r="FN330" s="104">
        <f t="shared" si="1485"/>
        <v>0</v>
      </c>
      <c r="FO330" s="122">
        <f t="shared" si="1485"/>
        <v>0</v>
      </c>
    </row>
    <row r="331" spans="3:171" x14ac:dyDescent="0.2">
      <c r="C331" s="163" t="str">
        <f t="shared" ref="C331:C335" si="1533">C323</f>
        <v>US</v>
      </c>
      <c r="D331" s="203">
        <f>'[1]LCIA_ally-shoring'!I220</f>
        <v>0.2857142857142857</v>
      </c>
      <c r="E331" s="203">
        <f>'[1]LCIA_ally-shoring'!I334</f>
        <v>0.69056662872510677</v>
      </c>
      <c r="F331" s="213">
        <f>'[1]LCIA_ally-shoring'!I438</f>
        <v>0.90643145670817082</v>
      </c>
      <c r="X331" s="165"/>
      <c r="Y331" s="159" t="str">
        <f>[1]Transport!W310</f>
        <v>Canada</v>
      </c>
      <c r="Z331" s="203">
        <f t="shared" si="1514"/>
        <v>8.7094601097103236E-2</v>
      </c>
      <c r="AA331" s="105"/>
      <c r="AB331" s="159" t="str">
        <f>[1]Transport!X310</f>
        <v>Norway</v>
      </c>
      <c r="AC331" s="104">
        <f>AC324</f>
        <v>2.2629195097563701</v>
      </c>
      <c r="AD331" s="104" t="str">
        <f>[1]Transport!AA310</f>
        <v>The Port of Vancouver, Canada</v>
      </c>
      <c r="AE331" s="104" t="str">
        <f>[1]Transport!AB310</f>
        <v>The port of Oslo, Norway</v>
      </c>
      <c r="AF331" s="104">
        <f>[1]Transport!AC310</f>
        <v>49.288918500000001</v>
      </c>
      <c r="AG331" s="104">
        <f>[1]Transport!AD310</f>
        <v>-123.11147</v>
      </c>
      <c r="AH331" s="104">
        <f>[1]Transport!AE310</f>
        <v>59.910840999999898</v>
      </c>
      <c r="AI331" s="104">
        <f>[1]Transport!AF310</f>
        <v>10.7616546</v>
      </c>
      <c r="AJ331" s="104" t="e">
        <f t="shared" ca="1" si="1531"/>
        <v>#NAME?</v>
      </c>
      <c r="AK331" s="104">
        <f t="shared" si="1529"/>
        <v>160.94</v>
      </c>
      <c r="AL331" s="104">
        <f t="shared" si="1523"/>
        <v>7401.808187934942</v>
      </c>
      <c r="AM331" s="104">
        <f t="shared" si="1524"/>
        <v>216.39080746534771</v>
      </c>
      <c r="AN331" s="104">
        <f t="shared" si="1525"/>
        <v>8633.0385283881769</v>
      </c>
      <c r="AO331" s="104">
        <f t="shared" si="1526"/>
        <v>160.94</v>
      </c>
      <c r="AP331" s="104">
        <f t="shared" si="1527"/>
        <v>6889.848846339517</v>
      </c>
      <c r="AQ331" s="104">
        <f t="shared" si="1528"/>
        <v>256.54484045749609</v>
      </c>
      <c r="AR331" s="120" t="e">
        <f t="shared" ca="1" si="1478"/>
        <v>#NAME?</v>
      </c>
      <c r="AS331" s="104" t="e">
        <f t="shared" ca="1" si="1478"/>
        <v>#NAME?</v>
      </c>
      <c r="AT331" s="104" t="e">
        <f t="shared" ca="1" si="1478"/>
        <v>#NAME?</v>
      </c>
      <c r="AU331" s="104" t="e">
        <f t="shared" ca="1" si="1478"/>
        <v>#NAME?</v>
      </c>
      <c r="AV331" s="104" t="e">
        <f t="shared" ca="1" si="1478"/>
        <v>#NAME?</v>
      </c>
      <c r="AW331" s="104" t="e">
        <f t="shared" ca="1" si="1478"/>
        <v>#NAME?</v>
      </c>
      <c r="AX331" s="104" t="e">
        <f t="shared" ca="1" si="1478"/>
        <v>#NAME?</v>
      </c>
      <c r="AY331" s="104" t="e">
        <f t="shared" ca="1" si="1478"/>
        <v>#NAME?</v>
      </c>
      <c r="AZ331" s="104" t="e">
        <f t="shared" ca="1" si="1478"/>
        <v>#NAME?</v>
      </c>
      <c r="BA331" s="104" t="e">
        <f t="shared" ca="1" si="1478"/>
        <v>#NAME?</v>
      </c>
      <c r="BB331" s="104" t="e">
        <f t="shared" ca="1" si="1478"/>
        <v>#NAME?</v>
      </c>
      <c r="BC331" s="104" t="e">
        <f t="shared" ca="1" si="1478"/>
        <v>#NAME?</v>
      </c>
      <c r="BD331" s="104" t="e">
        <f t="shared" ca="1" si="1478"/>
        <v>#NAME?</v>
      </c>
      <c r="BE331" s="104" t="e">
        <f t="shared" ca="1" si="1478"/>
        <v>#NAME?</v>
      </c>
      <c r="BF331" s="104" t="e">
        <f t="shared" ca="1" si="1478"/>
        <v>#NAME?</v>
      </c>
      <c r="BG331" s="122" t="e">
        <f t="shared" ca="1" si="1478"/>
        <v>#NAME?</v>
      </c>
      <c r="BH331" s="104">
        <f t="shared" si="1479"/>
        <v>16.078038278297527</v>
      </c>
      <c r="BI331" s="104">
        <f t="shared" si="1479"/>
        <v>17.149640006445708</v>
      </c>
      <c r="BJ331" s="104">
        <f t="shared" si="1479"/>
        <v>18.866521982472598</v>
      </c>
      <c r="BK331" s="104">
        <f t="shared" si="1479"/>
        <v>0</v>
      </c>
      <c r="BL331" s="104">
        <f t="shared" si="1479"/>
        <v>18.607258018098964</v>
      </c>
      <c r="BM331" s="104">
        <f t="shared" si="1479"/>
        <v>20.690972862242628</v>
      </c>
      <c r="BN331" s="104">
        <f t="shared" si="1479"/>
        <v>0</v>
      </c>
      <c r="BO331" s="104">
        <f t="shared" si="1479"/>
        <v>0</v>
      </c>
      <c r="BP331" s="104">
        <f t="shared" si="1479"/>
        <v>31.62331522519402</v>
      </c>
      <c r="BQ331" s="104">
        <f t="shared" si="1479"/>
        <v>33.730407476816936</v>
      </c>
      <c r="BR331" s="104">
        <f t="shared" si="1479"/>
        <v>37.108361631226479</v>
      </c>
      <c r="BS331" s="104">
        <f t="shared" si="1479"/>
        <v>0</v>
      </c>
      <c r="BT331" s="104">
        <f t="shared" si="1479"/>
        <v>36.599093674969708</v>
      </c>
      <c r="BU331" s="104">
        <f t="shared" si="1479"/>
        <v>40.697387087705003</v>
      </c>
      <c r="BV331" s="104">
        <f t="shared" si="1479"/>
        <v>0</v>
      </c>
      <c r="BW331" s="104">
        <f t="shared" si="1479"/>
        <v>0</v>
      </c>
      <c r="BX331" s="120">
        <f t="shared" si="1480"/>
        <v>326.76669161740335</v>
      </c>
      <c r="BY331" s="104">
        <f t="shared" si="1480"/>
        <v>348.54570130611216</v>
      </c>
      <c r="BZ331" s="104">
        <f t="shared" si="1480"/>
        <v>383.43925196777047</v>
      </c>
      <c r="CA331" s="104">
        <f t="shared" si="1480"/>
        <v>0</v>
      </c>
      <c r="CB331" s="104">
        <f t="shared" si="1480"/>
        <v>378.17002531041516</v>
      </c>
      <c r="CC331" s="104">
        <f t="shared" si="1480"/>
        <v>420.51901056031204</v>
      </c>
      <c r="CD331" s="104">
        <f t="shared" si="1480"/>
        <v>0</v>
      </c>
      <c r="CE331" s="104">
        <f t="shared" si="1480"/>
        <v>0</v>
      </c>
      <c r="CF331" s="104">
        <f t="shared" si="1480"/>
        <v>642.70565321760762</v>
      </c>
      <c r="CG331" s="104">
        <f t="shared" si="1480"/>
        <v>685.52975601408343</v>
      </c>
      <c r="CH331" s="104">
        <f t="shared" si="1480"/>
        <v>754.18259066752535</v>
      </c>
      <c r="CI331" s="104">
        <f t="shared" si="1480"/>
        <v>0</v>
      </c>
      <c r="CJ331" s="104">
        <f t="shared" si="1480"/>
        <v>743.83233509950571</v>
      </c>
      <c r="CK331" s="104">
        <f t="shared" si="1480"/>
        <v>827.12519437603612</v>
      </c>
      <c r="CL331" s="104">
        <f t="shared" si="1480"/>
        <v>0</v>
      </c>
      <c r="CM331" s="104">
        <f t="shared" si="1480"/>
        <v>0</v>
      </c>
      <c r="CN331" s="120">
        <f t="shared" si="1481"/>
        <v>9.5529776585034192</v>
      </c>
      <c r="CO331" s="104">
        <f t="shared" si="1481"/>
        <v>10.189683902798864</v>
      </c>
      <c r="CP331" s="104">
        <f t="shared" si="1481"/>
        <v>11.209791883348391</v>
      </c>
      <c r="CQ331" s="104">
        <f t="shared" si="1481"/>
        <v>0</v>
      </c>
      <c r="CR331" s="104">
        <f t="shared" si="1481"/>
        <v>11.055746792993087</v>
      </c>
      <c r="CS331" s="104">
        <f t="shared" si="1481"/>
        <v>12.29381334117798</v>
      </c>
      <c r="CT331" s="104">
        <f t="shared" si="1481"/>
        <v>0</v>
      </c>
      <c r="CU331" s="104">
        <f t="shared" si="1481"/>
        <v>0</v>
      </c>
      <c r="CV331" s="104">
        <f t="shared" si="1481"/>
        <v>18.789408173126827</v>
      </c>
      <c r="CW331" s="104">
        <f t="shared" si="1481"/>
        <v>20.041364715071992</v>
      </c>
      <c r="CX331" s="104">
        <f t="shared" si="1481"/>
        <v>22.048420551733436</v>
      </c>
      <c r="CY331" s="104">
        <f t="shared" si="1481"/>
        <v>0</v>
      </c>
      <c r="CZ331" s="104">
        <f t="shared" si="1481"/>
        <v>21.745832305325319</v>
      </c>
      <c r="DA331" s="104">
        <f t="shared" si="1481"/>
        <v>24.180887175340068</v>
      </c>
      <c r="DB331" s="104">
        <f t="shared" si="1481"/>
        <v>0</v>
      </c>
      <c r="DC331" s="104">
        <f t="shared" si="1481"/>
        <v>0</v>
      </c>
      <c r="DD331" s="120">
        <f t="shared" si="1482"/>
        <v>381.12166201837493</v>
      </c>
      <c r="DE331" s="104">
        <f t="shared" si="1482"/>
        <v>406.52343209656152</v>
      </c>
      <c r="DF331" s="104">
        <f t="shared" si="1482"/>
        <v>447.22123993024496</v>
      </c>
      <c r="DG331" s="104">
        <f t="shared" si="1482"/>
        <v>0</v>
      </c>
      <c r="DH331" s="104">
        <f t="shared" si="1482"/>
        <v>441.07552045295466</v>
      </c>
      <c r="DI331" s="104">
        <f t="shared" si="1482"/>
        <v>490.46891352904606</v>
      </c>
      <c r="DJ331" s="104">
        <f t="shared" si="1482"/>
        <v>0</v>
      </c>
      <c r="DK331" s="104">
        <f t="shared" si="1482"/>
        <v>0</v>
      </c>
      <c r="DL331" s="104">
        <f t="shared" si="1482"/>
        <v>749.61448956278548</v>
      </c>
      <c r="DM331" s="104">
        <f t="shared" si="1482"/>
        <v>799.56203210897718</v>
      </c>
      <c r="DN331" s="104">
        <f t="shared" si="1482"/>
        <v>879.63470510965135</v>
      </c>
      <c r="DO331" s="104">
        <f t="shared" si="1482"/>
        <v>0</v>
      </c>
      <c r="DP331" s="104">
        <f t="shared" si="1482"/>
        <v>867.56276905988636</v>
      </c>
      <c r="DQ331" s="104">
        <f t="shared" si="1482"/>
        <v>964.71071521255726</v>
      </c>
      <c r="DR331" s="104">
        <f t="shared" si="1482"/>
        <v>0</v>
      </c>
      <c r="DS331" s="104">
        <f t="shared" si="1482"/>
        <v>0</v>
      </c>
      <c r="DT331" s="120">
        <f t="shared" si="1483"/>
        <v>7.1049978618234269</v>
      </c>
      <c r="DU331" s="104">
        <f t="shared" si="1483"/>
        <v>7.5785461800592584</v>
      </c>
      <c r="DV331" s="104">
        <f t="shared" si="1483"/>
        <v>8.3372483648363609</v>
      </c>
      <c r="DW331" s="104">
        <f t="shared" si="1483"/>
        <v>0</v>
      </c>
      <c r="DX331" s="104">
        <f t="shared" si="1483"/>
        <v>8.2226778009007724</v>
      </c>
      <c r="DY331" s="104">
        <f t="shared" si="1483"/>
        <v>9.1434860025004845</v>
      </c>
      <c r="DZ331" s="104">
        <f t="shared" si="1483"/>
        <v>0</v>
      </c>
      <c r="EA331" s="104">
        <f t="shared" si="1483"/>
        <v>0</v>
      </c>
      <c r="EB331" s="104">
        <f t="shared" si="1483"/>
        <v>13.974564755331771</v>
      </c>
      <c r="EC331" s="104">
        <f t="shared" si="1483"/>
        <v>14.905703597229763</v>
      </c>
      <c r="ED331" s="104">
        <f t="shared" si="1483"/>
        <v>16.398445225840856</v>
      </c>
      <c r="EE331" s="104">
        <f t="shared" si="1483"/>
        <v>0</v>
      </c>
      <c r="EF331" s="104">
        <f t="shared" si="1483"/>
        <v>16.173396144748441</v>
      </c>
      <c r="EG331" s="104">
        <f t="shared" si="1483"/>
        <v>17.984460742965865</v>
      </c>
      <c r="EH331" s="104">
        <f t="shared" si="1483"/>
        <v>0</v>
      </c>
      <c r="EI331" s="104">
        <f t="shared" si="1483"/>
        <v>0</v>
      </c>
      <c r="EJ331" s="120">
        <f t="shared" si="1484"/>
        <v>304.16528719727148</v>
      </c>
      <c r="EK331" s="104">
        <f t="shared" si="1484"/>
        <v>324.43791261098568</v>
      </c>
      <c r="EL331" s="104">
        <f t="shared" si="1484"/>
        <v>356.91798824477337</v>
      </c>
      <c r="EM331" s="104">
        <f t="shared" si="1484"/>
        <v>0</v>
      </c>
      <c r="EN331" s="104">
        <f t="shared" si="1484"/>
        <v>352.01321710176302</v>
      </c>
      <c r="EO331" s="104">
        <f t="shared" si="1484"/>
        <v>391.4330588160152</v>
      </c>
      <c r="EP331" s="104">
        <f t="shared" si="1484"/>
        <v>0</v>
      </c>
      <c r="EQ331" s="104">
        <f t="shared" si="1484"/>
        <v>0</v>
      </c>
      <c r="ER331" s="104">
        <f t="shared" si="1484"/>
        <v>598.25176374810178</v>
      </c>
      <c r="ES331" s="104">
        <f t="shared" si="1484"/>
        <v>638.11386065149918</v>
      </c>
      <c r="ET331" s="104">
        <f t="shared" si="1484"/>
        <v>702.01819883820929</v>
      </c>
      <c r="EU331" s="104">
        <f t="shared" si="1484"/>
        <v>0</v>
      </c>
      <c r="EV331" s="104">
        <f t="shared" si="1484"/>
        <v>692.38383726411735</v>
      </c>
      <c r="EW331" s="104">
        <f t="shared" si="1484"/>
        <v>769.91559650777731</v>
      </c>
      <c r="EX331" s="104">
        <f t="shared" si="1484"/>
        <v>0</v>
      </c>
      <c r="EY331" s="104">
        <f t="shared" si="1484"/>
        <v>0</v>
      </c>
      <c r="EZ331" s="120">
        <f t="shared" si="1485"/>
        <v>11.325652683685487</v>
      </c>
      <c r="FA331" s="104">
        <f t="shared" si="1485"/>
        <v>12.080507770989616</v>
      </c>
      <c r="FB331" s="104">
        <f t="shared" si="1485"/>
        <v>13.289909603650207</v>
      </c>
      <c r="FC331" s="104">
        <f t="shared" si="1485"/>
        <v>0</v>
      </c>
      <c r="FD331" s="104">
        <f t="shared" si="1485"/>
        <v>13.107279511404768</v>
      </c>
      <c r="FE331" s="104">
        <f t="shared" si="1485"/>
        <v>14.575084862289271</v>
      </c>
      <c r="FF331" s="104">
        <f t="shared" si="1485"/>
        <v>0</v>
      </c>
      <c r="FG331" s="104">
        <f t="shared" si="1485"/>
        <v>0</v>
      </c>
      <c r="FH331" s="104">
        <f t="shared" si="1485"/>
        <v>22.276018923943937</v>
      </c>
      <c r="FI331" s="104">
        <f t="shared" si="1485"/>
        <v>23.760291731440507</v>
      </c>
      <c r="FJ331" s="104">
        <f t="shared" si="1485"/>
        <v>26.13978199462117</v>
      </c>
      <c r="FK331" s="104">
        <f t="shared" si="1485"/>
        <v>0</v>
      </c>
      <c r="FL331" s="104">
        <f t="shared" si="1485"/>
        <v>25.781044697467202</v>
      </c>
      <c r="FM331" s="104">
        <f t="shared" si="1485"/>
        <v>28.667954591886911</v>
      </c>
      <c r="FN331" s="104">
        <f t="shared" si="1485"/>
        <v>0</v>
      </c>
      <c r="FO331" s="122">
        <f t="shared" si="1485"/>
        <v>0</v>
      </c>
    </row>
    <row r="332" spans="3:171" x14ac:dyDescent="0.2">
      <c r="C332" s="163" t="str">
        <f t="shared" si="1533"/>
        <v>CN</v>
      </c>
      <c r="D332" s="203">
        <f>'[1]LCIA_ally-shoring'!I221</f>
        <v>0</v>
      </c>
      <c r="E332" s="203">
        <f>'[1]LCIA_ally-shoring'!I335</f>
        <v>0</v>
      </c>
      <c r="F332" s="213">
        <f>'[1]LCIA_ally-shoring'!I439</f>
        <v>0</v>
      </c>
      <c r="X332" s="165"/>
      <c r="Y332" s="159" t="str">
        <f>[1]Transport!W311</f>
        <v>Australia</v>
      </c>
      <c r="Z332" s="203">
        <f t="shared" si="1514"/>
        <v>7.650851698585312E-2</v>
      </c>
      <c r="AA332" s="105"/>
      <c r="AB332" s="159" t="str">
        <f>[1]Transport!X311</f>
        <v>Norway</v>
      </c>
      <c r="AC332" s="104">
        <f>AC330</f>
        <v>5.7146816763048687</v>
      </c>
      <c r="AD332" s="104" t="str">
        <f>[1]Transport!AA311</f>
        <v>The Port of Melbourne, Australia</v>
      </c>
      <c r="AE332" s="104" t="str">
        <f>[1]Transport!AB311</f>
        <v>The port of Oslo, Norway</v>
      </c>
      <c r="AF332" s="104">
        <f>[1]Transport!AC311</f>
        <v>-37.821584199999997</v>
      </c>
      <c r="AG332" s="104">
        <f>[1]Transport!AD311</f>
        <v>144.9443459</v>
      </c>
      <c r="AH332" s="104">
        <f>[1]Transport!AE311</f>
        <v>59.910840999999898</v>
      </c>
      <c r="AI332" s="104">
        <f>[1]Transport!AF311</f>
        <v>10.7616546</v>
      </c>
      <c r="AJ332" s="104" t="e">
        <f t="shared" ca="1" si="1531"/>
        <v>#NAME?</v>
      </c>
      <c r="AK332" s="104">
        <f t="shared" si="1529"/>
        <v>160.94</v>
      </c>
      <c r="AL332" s="104">
        <f t="shared" si="1523"/>
        <v>7401.808187934942</v>
      </c>
      <c r="AM332" s="104">
        <f t="shared" si="1524"/>
        <v>216.39080746534771</v>
      </c>
      <c r="AN332" s="104">
        <f t="shared" si="1525"/>
        <v>8633.0385283881769</v>
      </c>
      <c r="AO332" s="104">
        <f t="shared" si="1526"/>
        <v>160.94</v>
      </c>
      <c r="AP332" s="104">
        <f t="shared" si="1527"/>
        <v>6889.848846339517</v>
      </c>
      <c r="AQ332" s="104">
        <f t="shared" si="1528"/>
        <v>256.54484045749609</v>
      </c>
      <c r="AR332" s="120" t="e">
        <f t="shared" ca="1" si="1478"/>
        <v>#NAME?</v>
      </c>
      <c r="AS332" s="104" t="e">
        <f t="shared" ca="1" si="1478"/>
        <v>#NAME?</v>
      </c>
      <c r="AT332" s="104" t="e">
        <f t="shared" ca="1" si="1478"/>
        <v>#NAME?</v>
      </c>
      <c r="AU332" s="104" t="e">
        <f t="shared" ca="1" si="1478"/>
        <v>#NAME?</v>
      </c>
      <c r="AV332" s="104" t="e">
        <f t="shared" ca="1" si="1478"/>
        <v>#NAME?</v>
      </c>
      <c r="AW332" s="104" t="e">
        <f t="shared" ca="1" si="1478"/>
        <v>#NAME?</v>
      </c>
      <c r="AX332" s="104" t="e">
        <f t="shared" ca="1" si="1478"/>
        <v>#NAME?</v>
      </c>
      <c r="AY332" s="104" t="e">
        <f t="shared" ca="1" si="1478"/>
        <v>#NAME?</v>
      </c>
      <c r="AZ332" s="104" t="e">
        <f t="shared" ca="1" si="1478"/>
        <v>#NAME?</v>
      </c>
      <c r="BA332" s="104" t="e">
        <f t="shared" ca="1" si="1478"/>
        <v>#NAME?</v>
      </c>
      <c r="BB332" s="104" t="e">
        <f t="shared" ca="1" si="1478"/>
        <v>#NAME?</v>
      </c>
      <c r="BC332" s="104" t="e">
        <f t="shared" ca="1" si="1478"/>
        <v>#NAME?</v>
      </c>
      <c r="BD332" s="104" t="e">
        <f t="shared" ca="1" si="1478"/>
        <v>#NAME?</v>
      </c>
      <c r="BE332" s="104" t="e">
        <f t="shared" ca="1" si="1478"/>
        <v>#NAME?</v>
      </c>
      <c r="BF332" s="104" t="e">
        <f t="shared" ca="1" si="1478"/>
        <v>#NAME?</v>
      </c>
      <c r="BG332" s="122" t="e">
        <f t="shared" ca="1" si="1478"/>
        <v>#NAME?</v>
      </c>
      <c r="BH332" s="104">
        <f t="shared" si="1479"/>
        <v>40.602801091147612</v>
      </c>
      <c r="BI332" s="104">
        <f t="shared" si="1479"/>
        <v>43.308978988214903</v>
      </c>
      <c r="BJ332" s="104">
        <f t="shared" si="1479"/>
        <v>47.64472046133308</v>
      </c>
      <c r="BK332" s="104">
        <f t="shared" si="1479"/>
        <v>0</v>
      </c>
      <c r="BL332" s="104">
        <f t="shared" si="1479"/>
        <v>46.98998615896646</v>
      </c>
      <c r="BM332" s="104">
        <f t="shared" si="1479"/>
        <v>52.252111916039574</v>
      </c>
      <c r="BN332" s="104">
        <f t="shared" si="1479"/>
        <v>0</v>
      </c>
      <c r="BO332" s="104">
        <f t="shared" si="1479"/>
        <v>0</v>
      </c>
      <c r="BP332" s="104">
        <f t="shared" si="1479"/>
        <v>79.8601891416303</v>
      </c>
      <c r="BQ332" s="104">
        <f t="shared" si="1479"/>
        <v>85.181351219520494</v>
      </c>
      <c r="BR332" s="104">
        <f t="shared" si="1479"/>
        <v>93.7118944520018</v>
      </c>
      <c r="BS332" s="104">
        <f t="shared" si="1479"/>
        <v>0</v>
      </c>
      <c r="BT332" s="104">
        <f t="shared" si="1479"/>
        <v>92.425810592013718</v>
      </c>
      <c r="BU332" s="104">
        <f t="shared" si="1479"/>
        <v>102.77546826605128</v>
      </c>
      <c r="BV332" s="104">
        <f t="shared" si="1479"/>
        <v>0</v>
      </c>
      <c r="BW332" s="104">
        <f t="shared" si="1479"/>
        <v>0</v>
      </c>
      <c r="BX332" s="120">
        <f t="shared" si="1480"/>
        <v>326.76669161740335</v>
      </c>
      <c r="BY332" s="104">
        <f t="shared" si="1480"/>
        <v>348.54570130611216</v>
      </c>
      <c r="BZ332" s="104">
        <f t="shared" si="1480"/>
        <v>383.43925196777047</v>
      </c>
      <c r="CA332" s="104">
        <f t="shared" si="1480"/>
        <v>0</v>
      </c>
      <c r="CB332" s="104">
        <f t="shared" si="1480"/>
        <v>378.17002531041516</v>
      </c>
      <c r="CC332" s="104">
        <f t="shared" si="1480"/>
        <v>420.51901056031204</v>
      </c>
      <c r="CD332" s="104">
        <f t="shared" si="1480"/>
        <v>0</v>
      </c>
      <c r="CE332" s="104">
        <f t="shared" si="1480"/>
        <v>0</v>
      </c>
      <c r="CF332" s="104">
        <f t="shared" si="1480"/>
        <v>642.70565321760762</v>
      </c>
      <c r="CG332" s="104">
        <f t="shared" si="1480"/>
        <v>685.52975601408343</v>
      </c>
      <c r="CH332" s="104">
        <f t="shared" si="1480"/>
        <v>754.18259066752535</v>
      </c>
      <c r="CI332" s="104">
        <f t="shared" si="1480"/>
        <v>0</v>
      </c>
      <c r="CJ332" s="104">
        <f t="shared" si="1480"/>
        <v>743.83233509950571</v>
      </c>
      <c r="CK332" s="104">
        <f t="shared" si="1480"/>
        <v>827.12519437603612</v>
      </c>
      <c r="CL332" s="104">
        <f t="shared" si="1480"/>
        <v>0</v>
      </c>
      <c r="CM332" s="104">
        <f t="shared" si="1480"/>
        <v>0</v>
      </c>
      <c r="CN332" s="120">
        <f t="shared" si="1481"/>
        <v>9.5529776585034192</v>
      </c>
      <c r="CO332" s="104">
        <f t="shared" si="1481"/>
        <v>10.189683902798864</v>
      </c>
      <c r="CP332" s="104">
        <f t="shared" si="1481"/>
        <v>11.209791883348391</v>
      </c>
      <c r="CQ332" s="104">
        <f t="shared" si="1481"/>
        <v>0</v>
      </c>
      <c r="CR332" s="104">
        <f t="shared" si="1481"/>
        <v>11.055746792993087</v>
      </c>
      <c r="CS332" s="104">
        <f t="shared" si="1481"/>
        <v>12.29381334117798</v>
      </c>
      <c r="CT332" s="104">
        <f t="shared" si="1481"/>
        <v>0</v>
      </c>
      <c r="CU332" s="104">
        <f t="shared" si="1481"/>
        <v>0</v>
      </c>
      <c r="CV332" s="104">
        <f t="shared" si="1481"/>
        <v>18.789408173126827</v>
      </c>
      <c r="CW332" s="104">
        <f t="shared" si="1481"/>
        <v>20.041364715071992</v>
      </c>
      <c r="CX332" s="104">
        <f t="shared" si="1481"/>
        <v>22.048420551733436</v>
      </c>
      <c r="CY332" s="104">
        <f t="shared" si="1481"/>
        <v>0</v>
      </c>
      <c r="CZ332" s="104">
        <f t="shared" si="1481"/>
        <v>21.745832305325319</v>
      </c>
      <c r="DA332" s="104">
        <f t="shared" si="1481"/>
        <v>24.180887175340068</v>
      </c>
      <c r="DB332" s="104">
        <f t="shared" si="1481"/>
        <v>0</v>
      </c>
      <c r="DC332" s="104">
        <f t="shared" si="1481"/>
        <v>0</v>
      </c>
      <c r="DD332" s="120">
        <f t="shared" si="1482"/>
        <v>381.12166201837493</v>
      </c>
      <c r="DE332" s="104">
        <f t="shared" si="1482"/>
        <v>406.52343209656152</v>
      </c>
      <c r="DF332" s="104">
        <f t="shared" si="1482"/>
        <v>447.22123993024496</v>
      </c>
      <c r="DG332" s="104">
        <f t="shared" si="1482"/>
        <v>0</v>
      </c>
      <c r="DH332" s="104">
        <f t="shared" si="1482"/>
        <v>441.07552045295466</v>
      </c>
      <c r="DI332" s="104">
        <f t="shared" si="1482"/>
        <v>490.46891352904606</v>
      </c>
      <c r="DJ332" s="104">
        <f t="shared" si="1482"/>
        <v>0</v>
      </c>
      <c r="DK332" s="104">
        <f t="shared" si="1482"/>
        <v>0</v>
      </c>
      <c r="DL332" s="104">
        <f t="shared" si="1482"/>
        <v>749.61448956278548</v>
      </c>
      <c r="DM332" s="104">
        <f t="shared" si="1482"/>
        <v>799.56203210897718</v>
      </c>
      <c r="DN332" s="104">
        <f t="shared" si="1482"/>
        <v>879.63470510965135</v>
      </c>
      <c r="DO332" s="104">
        <f t="shared" si="1482"/>
        <v>0</v>
      </c>
      <c r="DP332" s="104">
        <f t="shared" si="1482"/>
        <v>867.56276905988636</v>
      </c>
      <c r="DQ332" s="104">
        <f t="shared" si="1482"/>
        <v>964.71071521255726</v>
      </c>
      <c r="DR332" s="104">
        <f t="shared" si="1482"/>
        <v>0</v>
      </c>
      <c r="DS332" s="104">
        <f t="shared" si="1482"/>
        <v>0</v>
      </c>
      <c r="DT332" s="120">
        <f t="shared" si="1483"/>
        <v>7.1049978618234269</v>
      </c>
      <c r="DU332" s="104">
        <f t="shared" si="1483"/>
        <v>7.5785461800592584</v>
      </c>
      <c r="DV332" s="104">
        <f t="shared" si="1483"/>
        <v>8.3372483648363609</v>
      </c>
      <c r="DW332" s="104">
        <f t="shared" si="1483"/>
        <v>0</v>
      </c>
      <c r="DX332" s="104">
        <f t="shared" si="1483"/>
        <v>8.2226778009007724</v>
      </c>
      <c r="DY332" s="104">
        <f t="shared" si="1483"/>
        <v>9.1434860025004845</v>
      </c>
      <c r="DZ332" s="104">
        <f t="shared" si="1483"/>
        <v>0</v>
      </c>
      <c r="EA332" s="104">
        <f t="shared" si="1483"/>
        <v>0</v>
      </c>
      <c r="EB332" s="104">
        <f t="shared" si="1483"/>
        <v>13.974564755331771</v>
      </c>
      <c r="EC332" s="104">
        <f t="shared" si="1483"/>
        <v>14.905703597229763</v>
      </c>
      <c r="ED332" s="104">
        <f t="shared" si="1483"/>
        <v>16.398445225840856</v>
      </c>
      <c r="EE332" s="104">
        <f t="shared" si="1483"/>
        <v>0</v>
      </c>
      <c r="EF332" s="104">
        <f t="shared" si="1483"/>
        <v>16.173396144748441</v>
      </c>
      <c r="EG332" s="104">
        <f t="shared" si="1483"/>
        <v>17.984460742965865</v>
      </c>
      <c r="EH332" s="104">
        <f t="shared" si="1483"/>
        <v>0</v>
      </c>
      <c r="EI332" s="104">
        <f t="shared" si="1483"/>
        <v>0</v>
      </c>
      <c r="EJ332" s="120">
        <f t="shared" si="1484"/>
        <v>304.16528719727148</v>
      </c>
      <c r="EK332" s="104">
        <f t="shared" si="1484"/>
        <v>324.43791261098568</v>
      </c>
      <c r="EL332" s="104">
        <f t="shared" si="1484"/>
        <v>356.91798824477337</v>
      </c>
      <c r="EM332" s="104">
        <f t="shared" si="1484"/>
        <v>0</v>
      </c>
      <c r="EN332" s="104">
        <f t="shared" si="1484"/>
        <v>352.01321710176302</v>
      </c>
      <c r="EO332" s="104">
        <f t="shared" si="1484"/>
        <v>391.4330588160152</v>
      </c>
      <c r="EP332" s="104">
        <f t="shared" si="1484"/>
        <v>0</v>
      </c>
      <c r="EQ332" s="104">
        <f t="shared" si="1484"/>
        <v>0</v>
      </c>
      <c r="ER332" s="104">
        <f t="shared" si="1484"/>
        <v>598.25176374810178</v>
      </c>
      <c r="ES332" s="104">
        <f t="shared" si="1484"/>
        <v>638.11386065149918</v>
      </c>
      <c r="ET332" s="104">
        <f t="shared" si="1484"/>
        <v>702.01819883820929</v>
      </c>
      <c r="EU332" s="104">
        <f t="shared" si="1484"/>
        <v>0</v>
      </c>
      <c r="EV332" s="104">
        <f t="shared" si="1484"/>
        <v>692.38383726411735</v>
      </c>
      <c r="EW332" s="104">
        <f t="shared" si="1484"/>
        <v>769.91559650777731</v>
      </c>
      <c r="EX332" s="104">
        <f t="shared" si="1484"/>
        <v>0</v>
      </c>
      <c r="EY332" s="104">
        <f t="shared" si="1484"/>
        <v>0</v>
      </c>
      <c r="EZ332" s="120">
        <f t="shared" si="1485"/>
        <v>11.325652683685487</v>
      </c>
      <c r="FA332" s="104">
        <f t="shared" si="1485"/>
        <v>12.080507770989616</v>
      </c>
      <c r="FB332" s="104">
        <f t="shared" si="1485"/>
        <v>13.289909603650207</v>
      </c>
      <c r="FC332" s="104">
        <f t="shared" si="1485"/>
        <v>0</v>
      </c>
      <c r="FD332" s="104">
        <f t="shared" si="1485"/>
        <v>13.107279511404768</v>
      </c>
      <c r="FE332" s="104">
        <f t="shared" si="1485"/>
        <v>14.575084862289271</v>
      </c>
      <c r="FF332" s="104">
        <f t="shared" si="1485"/>
        <v>0</v>
      </c>
      <c r="FG332" s="104">
        <f t="shared" si="1485"/>
        <v>0</v>
      </c>
      <c r="FH332" s="104">
        <f t="shared" si="1485"/>
        <v>22.276018923943937</v>
      </c>
      <c r="FI332" s="104">
        <f t="shared" si="1485"/>
        <v>23.760291731440507</v>
      </c>
      <c r="FJ332" s="104">
        <f t="shared" si="1485"/>
        <v>26.13978199462117</v>
      </c>
      <c r="FK332" s="104">
        <f t="shared" si="1485"/>
        <v>0</v>
      </c>
      <c r="FL332" s="104">
        <f t="shared" si="1485"/>
        <v>25.781044697467202</v>
      </c>
      <c r="FM332" s="104">
        <f t="shared" si="1485"/>
        <v>28.667954591886911</v>
      </c>
      <c r="FN332" s="104">
        <f t="shared" si="1485"/>
        <v>0</v>
      </c>
      <c r="FO332" s="122">
        <f t="shared" si="1485"/>
        <v>0</v>
      </c>
    </row>
    <row r="333" spans="3:171" x14ac:dyDescent="0.2">
      <c r="C333" s="163" t="str">
        <f t="shared" si="1533"/>
        <v>JP</v>
      </c>
      <c r="D333" s="203">
        <f>'[1]LCIA_ally-shoring'!I222</f>
        <v>0.54285714285714282</v>
      </c>
      <c r="E333" s="203">
        <f>'[1]LCIA_ally-shoring'!I336</f>
        <v>0.21586482798306408</v>
      </c>
      <c r="F333" s="213">
        <f>'[1]LCIA_ally-shoring'!I440</f>
        <v>0</v>
      </c>
      <c r="X333" s="165"/>
      <c r="Y333" s="159" t="str">
        <f>[1]Transport!W312</f>
        <v>Australia</v>
      </c>
      <c r="Z333" s="203">
        <f>Z318</f>
        <v>1</v>
      </c>
      <c r="AA333" s="230">
        <f>AA318</f>
        <v>1</v>
      </c>
      <c r="AB333" s="159" t="str">
        <f>[1]Transport!X312</f>
        <v>Australia</v>
      </c>
      <c r="AC333" s="104">
        <f>AC332</f>
        <v>5.7146816763048687</v>
      </c>
      <c r="AD333" s="104" t="str">
        <f>[1]Transport!AA312</f>
        <v>The Port of Melbourne, Australia</v>
      </c>
      <c r="AE333" s="104" t="str">
        <f>[1]Transport!AB312</f>
        <v>The Port of Melbourne, Australia</v>
      </c>
      <c r="AF333" s="104">
        <f>[1]Transport!AC312</f>
        <v>-37.821584199999997</v>
      </c>
      <c r="AG333" s="104">
        <f>[1]Transport!AD312</f>
        <v>144.9443459</v>
      </c>
      <c r="AH333" s="104">
        <f>[1]Transport!AE312</f>
        <v>-37.821584199999997</v>
      </c>
      <c r="AI333" s="104">
        <f>[1]Transport!AF312</f>
        <v>144.9443459</v>
      </c>
      <c r="AJ333" s="104" t="e">
        <f t="shared" ca="1" si="1531"/>
        <v>#NAME?</v>
      </c>
      <c r="AK333" s="104">
        <f t="shared" si="1529"/>
        <v>80.47</v>
      </c>
      <c r="AL333" s="104">
        <f>SUMPRODUCT($T$4:$T$8,D$100:D$104)</f>
        <v>8935.508222674307</v>
      </c>
      <c r="AM333" s="104">
        <f>SUMPRODUCT($T$11:$T$15,D$100:D$104)</f>
        <v>160.93999999999997</v>
      </c>
      <c r="AN333" s="104">
        <f>SUMPRODUCT($T$4:$T$8,E$100:E$104)</f>
        <v>12761.60911805144</v>
      </c>
      <c r="AO333" s="104">
        <f>SUMPRODUCT($T$11:$T$15,E$100:E$104)</f>
        <v>160.94</v>
      </c>
      <c r="AP333" s="104">
        <f>SUMPRODUCT($T$4:$T$8,F$100:F$104)</f>
        <v>9579.7816245935592</v>
      </c>
      <c r="AQ333" s="104">
        <f>SUMPRODUCT($T$11:$T$15,F$100:F$104)</f>
        <v>160.94</v>
      </c>
      <c r="AR333" s="120" t="e">
        <f t="shared" ca="1" si="1478"/>
        <v>#NAME?</v>
      </c>
      <c r="AS333" s="104" t="e">
        <f t="shared" ca="1" si="1478"/>
        <v>#NAME?</v>
      </c>
      <c r="AT333" s="104" t="e">
        <f t="shared" ca="1" si="1478"/>
        <v>#NAME?</v>
      </c>
      <c r="AU333" s="104" t="e">
        <f t="shared" ca="1" si="1478"/>
        <v>#NAME?</v>
      </c>
      <c r="AV333" s="104" t="e">
        <f t="shared" ca="1" si="1478"/>
        <v>#NAME?</v>
      </c>
      <c r="AW333" s="104" t="e">
        <f t="shared" ca="1" si="1478"/>
        <v>#NAME?</v>
      </c>
      <c r="AX333" s="104" t="e">
        <f t="shared" ca="1" si="1478"/>
        <v>#NAME?</v>
      </c>
      <c r="AY333" s="104" t="e">
        <f t="shared" ca="1" si="1478"/>
        <v>#NAME?</v>
      </c>
      <c r="AZ333" s="104" t="e">
        <f t="shared" ca="1" si="1478"/>
        <v>#NAME?</v>
      </c>
      <c r="BA333" s="104" t="e">
        <f t="shared" ca="1" si="1478"/>
        <v>#NAME?</v>
      </c>
      <c r="BB333" s="104" t="e">
        <f t="shared" ca="1" si="1478"/>
        <v>#NAME?</v>
      </c>
      <c r="BC333" s="104" t="e">
        <f t="shared" ca="1" si="1478"/>
        <v>#NAME?</v>
      </c>
      <c r="BD333" s="104" t="e">
        <f t="shared" ca="1" si="1478"/>
        <v>#NAME?</v>
      </c>
      <c r="BE333" s="104" t="e">
        <f t="shared" ca="1" si="1478"/>
        <v>#NAME?</v>
      </c>
      <c r="BF333" s="104" t="e">
        <f t="shared" ca="1" si="1478"/>
        <v>#NAME?</v>
      </c>
      <c r="BG333" s="122" t="e">
        <f t="shared" ca="1" si="1478"/>
        <v>#NAME?</v>
      </c>
      <c r="BH333" s="104">
        <f t="shared" si="1479"/>
        <v>20.301400545573806</v>
      </c>
      <c r="BI333" s="104">
        <f t="shared" si="1479"/>
        <v>21.654489494107452</v>
      </c>
      <c r="BJ333" s="104">
        <f t="shared" si="1479"/>
        <v>23.82236023066654</v>
      </c>
      <c r="BK333" s="104">
        <f t="shared" si="1479"/>
        <v>0</v>
      </c>
      <c r="BL333" s="104">
        <f t="shared" si="1479"/>
        <v>23.49499307948323</v>
      </c>
      <c r="BM333" s="104">
        <f t="shared" si="1479"/>
        <v>26.126055958019787</v>
      </c>
      <c r="BN333" s="104">
        <f t="shared" si="1479"/>
        <v>0</v>
      </c>
      <c r="BO333" s="104">
        <f t="shared" si="1479"/>
        <v>0</v>
      </c>
      <c r="BP333" s="104">
        <f t="shared" si="1479"/>
        <v>39.93009457081515</v>
      </c>
      <c r="BQ333" s="104">
        <f t="shared" si="1479"/>
        <v>42.590675609760247</v>
      </c>
      <c r="BR333" s="104">
        <f t="shared" si="1479"/>
        <v>46.8559472260009</v>
      </c>
      <c r="BS333" s="104">
        <f t="shared" si="1479"/>
        <v>0</v>
      </c>
      <c r="BT333" s="104">
        <f t="shared" si="1479"/>
        <v>46.212905296006859</v>
      </c>
      <c r="BU333" s="104">
        <f t="shared" si="1479"/>
        <v>51.387734133025639</v>
      </c>
      <c r="BV333" s="104">
        <f t="shared" si="1479"/>
        <v>0</v>
      </c>
      <c r="BW333" s="104">
        <f t="shared" si="1479"/>
        <v>0</v>
      </c>
      <c r="BX333" s="120">
        <f t="shared" si="1480"/>
        <v>394.47475342616258</v>
      </c>
      <c r="BY333" s="104">
        <f t="shared" si="1480"/>
        <v>420.76650744275173</v>
      </c>
      <c r="BZ333" s="104">
        <f t="shared" si="1480"/>
        <v>462.89021572308451</v>
      </c>
      <c r="CA333" s="104">
        <f t="shared" si="1480"/>
        <v>0</v>
      </c>
      <c r="CB333" s="104">
        <f t="shared" si="1480"/>
        <v>456.52917299832444</v>
      </c>
      <c r="CC333" s="104">
        <f t="shared" si="1480"/>
        <v>507.65312762054498</v>
      </c>
      <c r="CD333" s="104">
        <f t="shared" si="1480"/>
        <v>0</v>
      </c>
      <c r="CE333" s="104">
        <f t="shared" si="1480"/>
        <v>0</v>
      </c>
      <c r="CF333" s="104">
        <f t="shared" si="1480"/>
        <v>775.87820479409481</v>
      </c>
      <c r="CG333" s="104">
        <f t="shared" si="1480"/>
        <v>827.57572423134434</v>
      </c>
      <c r="CH333" s="104">
        <f t="shared" si="1480"/>
        <v>910.45384711429858</v>
      </c>
      <c r="CI333" s="104">
        <f t="shared" si="1480"/>
        <v>0</v>
      </c>
      <c r="CJ333" s="104">
        <f t="shared" si="1480"/>
        <v>897.95895513836604</v>
      </c>
      <c r="CK333" s="104">
        <f t="shared" si="1480"/>
        <v>998.51060549978104</v>
      </c>
      <c r="CL333" s="104">
        <f t="shared" si="1480"/>
        <v>0</v>
      </c>
      <c r="CM333" s="104">
        <f t="shared" si="1480"/>
        <v>0</v>
      </c>
      <c r="CN333" s="120">
        <f t="shared" si="1481"/>
        <v>7.104997861823426</v>
      </c>
      <c r="CO333" s="104">
        <f t="shared" si="1481"/>
        <v>7.5785461800592566</v>
      </c>
      <c r="CP333" s="104">
        <f t="shared" si="1481"/>
        <v>8.3372483648363591</v>
      </c>
      <c r="CQ333" s="104">
        <f t="shared" si="1481"/>
        <v>0</v>
      </c>
      <c r="CR333" s="104">
        <f t="shared" si="1481"/>
        <v>8.2226778009007706</v>
      </c>
      <c r="CS333" s="104">
        <f t="shared" si="1481"/>
        <v>9.1434860025004827</v>
      </c>
      <c r="CT333" s="104">
        <f t="shared" si="1481"/>
        <v>0</v>
      </c>
      <c r="CU333" s="104">
        <f t="shared" si="1481"/>
        <v>0</v>
      </c>
      <c r="CV333" s="104">
        <f t="shared" si="1481"/>
        <v>13.97456475533177</v>
      </c>
      <c r="CW333" s="104">
        <f t="shared" si="1481"/>
        <v>14.90570359722976</v>
      </c>
      <c r="CX333" s="104">
        <f t="shared" si="1481"/>
        <v>16.398445225840856</v>
      </c>
      <c r="CY333" s="104">
        <f t="shared" si="1481"/>
        <v>0</v>
      </c>
      <c r="CZ333" s="104">
        <f t="shared" si="1481"/>
        <v>16.173396144748441</v>
      </c>
      <c r="DA333" s="104">
        <f t="shared" si="1481"/>
        <v>17.984460742965862</v>
      </c>
      <c r="DB333" s="104">
        <f t="shared" si="1481"/>
        <v>0</v>
      </c>
      <c r="DC333" s="104">
        <f t="shared" si="1481"/>
        <v>0</v>
      </c>
      <c r="DD333" s="120">
        <f t="shared" si="1482"/>
        <v>563.38514662098817</v>
      </c>
      <c r="DE333" s="104">
        <f t="shared" si="1482"/>
        <v>600.93478335415773</v>
      </c>
      <c r="DF333" s="104">
        <f t="shared" si="1482"/>
        <v>661.09546882164261</v>
      </c>
      <c r="DG333" s="104">
        <f t="shared" si="1482"/>
        <v>0</v>
      </c>
      <c r="DH333" s="104">
        <f t="shared" si="1482"/>
        <v>652.01068720501075</v>
      </c>
      <c r="DI333" s="104">
        <f t="shared" si="1482"/>
        <v>725.0254401658126</v>
      </c>
      <c r="DJ333" s="104">
        <f t="shared" si="1482"/>
        <v>0</v>
      </c>
      <c r="DK333" s="104">
        <f t="shared" si="1482"/>
        <v>0</v>
      </c>
      <c r="DL333" s="104">
        <f t="shared" si="1482"/>
        <v>1108.1019821203072</v>
      </c>
      <c r="DM333" s="104">
        <f t="shared" si="1482"/>
        <v>1181.9358949756399</v>
      </c>
      <c r="DN333" s="104">
        <f t="shared" si="1482"/>
        <v>1300.3016535103629</v>
      </c>
      <c r="DO333" s="104">
        <f t="shared" si="1482"/>
        <v>0</v>
      </c>
      <c r="DP333" s="104">
        <f t="shared" si="1482"/>
        <v>1282.456565867278</v>
      </c>
      <c r="DQ333" s="104">
        <f t="shared" si="1482"/>
        <v>1426.0634907460628</v>
      </c>
      <c r="DR333" s="104">
        <f t="shared" si="1482"/>
        <v>0</v>
      </c>
      <c r="DS333" s="104">
        <f t="shared" si="1482"/>
        <v>0</v>
      </c>
      <c r="DT333" s="120">
        <f t="shared" si="1483"/>
        <v>7.1049978618234269</v>
      </c>
      <c r="DU333" s="104">
        <f t="shared" si="1483"/>
        <v>7.5785461800592584</v>
      </c>
      <c r="DV333" s="104">
        <f t="shared" si="1483"/>
        <v>8.3372483648363609</v>
      </c>
      <c r="DW333" s="104">
        <f t="shared" si="1483"/>
        <v>0</v>
      </c>
      <c r="DX333" s="104">
        <f t="shared" si="1483"/>
        <v>8.2226778009007724</v>
      </c>
      <c r="DY333" s="104">
        <f t="shared" si="1483"/>
        <v>9.1434860025004845</v>
      </c>
      <c r="DZ333" s="104">
        <f t="shared" si="1483"/>
        <v>0</v>
      </c>
      <c r="EA333" s="104">
        <f t="shared" si="1483"/>
        <v>0</v>
      </c>
      <c r="EB333" s="104">
        <f t="shared" si="1483"/>
        <v>13.974564755331771</v>
      </c>
      <c r="EC333" s="104">
        <f t="shared" si="1483"/>
        <v>14.905703597229763</v>
      </c>
      <c r="ED333" s="104">
        <f t="shared" si="1483"/>
        <v>16.398445225840856</v>
      </c>
      <c r="EE333" s="104">
        <f t="shared" si="1483"/>
        <v>0</v>
      </c>
      <c r="EF333" s="104">
        <f t="shared" si="1483"/>
        <v>16.173396144748441</v>
      </c>
      <c r="EG333" s="104">
        <f t="shared" si="1483"/>
        <v>17.984460742965865</v>
      </c>
      <c r="EH333" s="104">
        <f t="shared" si="1483"/>
        <v>0</v>
      </c>
      <c r="EI333" s="104">
        <f t="shared" si="1483"/>
        <v>0</v>
      </c>
      <c r="EJ333" s="120">
        <f t="shared" si="1484"/>
        <v>422.91740996317014</v>
      </c>
      <c r="EK333" s="104">
        <f t="shared" si="1484"/>
        <v>451.10486788160432</v>
      </c>
      <c r="EL333" s="104">
        <f t="shared" si="1484"/>
        <v>496.26580517666252</v>
      </c>
      <c r="EM333" s="104">
        <f t="shared" si="1484"/>
        <v>0</v>
      </c>
      <c r="EN333" s="104">
        <f t="shared" si="1484"/>
        <v>489.44611471369819</v>
      </c>
      <c r="EO333" s="104">
        <f t="shared" si="1484"/>
        <v>544.25623953947161</v>
      </c>
      <c r="EP333" s="104">
        <f t="shared" si="1484"/>
        <v>0</v>
      </c>
      <c r="EQ333" s="104">
        <f t="shared" si="1484"/>
        <v>0</v>
      </c>
      <c r="ER333" s="104">
        <f t="shared" si="1484"/>
        <v>831.82104296520504</v>
      </c>
      <c r="ES333" s="104">
        <f t="shared" si="1484"/>
        <v>887.24608812215615</v>
      </c>
      <c r="ET333" s="104">
        <f t="shared" si="1484"/>
        <v>976.09993939613662</v>
      </c>
      <c r="EU333" s="104">
        <f t="shared" si="1484"/>
        <v>0</v>
      </c>
      <c r="EV333" s="104">
        <f t="shared" si="1484"/>
        <v>962.70413318462442</v>
      </c>
      <c r="EW333" s="104">
        <f t="shared" si="1484"/>
        <v>1070.5058192723288</v>
      </c>
      <c r="EX333" s="104">
        <f t="shared" si="1484"/>
        <v>0</v>
      </c>
      <c r="EY333" s="104">
        <f t="shared" si="1484"/>
        <v>0</v>
      </c>
      <c r="EZ333" s="120">
        <f t="shared" si="1485"/>
        <v>7.1049978618234269</v>
      </c>
      <c r="FA333" s="104">
        <f t="shared" si="1485"/>
        <v>7.5785461800592584</v>
      </c>
      <c r="FB333" s="104">
        <f t="shared" si="1485"/>
        <v>8.3372483648363609</v>
      </c>
      <c r="FC333" s="104">
        <f t="shared" si="1485"/>
        <v>0</v>
      </c>
      <c r="FD333" s="104">
        <f t="shared" si="1485"/>
        <v>8.2226778009007724</v>
      </c>
      <c r="FE333" s="104">
        <f t="shared" si="1485"/>
        <v>9.1434860025004845</v>
      </c>
      <c r="FF333" s="104">
        <f t="shared" si="1485"/>
        <v>0</v>
      </c>
      <c r="FG333" s="104">
        <f t="shared" si="1485"/>
        <v>0</v>
      </c>
      <c r="FH333" s="104">
        <f t="shared" si="1485"/>
        <v>13.974564755331771</v>
      </c>
      <c r="FI333" s="104">
        <f t="shared" si="1485"/>
        <v>14.905703597229763</v>
      </c>
      <c r="FJ333" s="104">
        <f t="shared" si="1485"/>
        <v>16.398445225840856</v>
      </c>
      <c r="FK333" s="104">
        <f t="shared" si="1485"/>
        <v>0</v>
      </c>
      <c r="FL333" s="104">
        <f t="shared" si="1485"/>
        <v>16.173396144748441</v>
      </c>
      <c r="FM333" s="104">
        <f t="shared" si="1485"/>
        <v>17.984460742965865</v>
      </c>
      <c r="FN333" s="104">
        <f t="shared" si="1485"/>
        <v>0</v>
      </c>
      <c r="FO333" s="122">
        <f t="shared" si="1485"/>
        <v>0</v>
      </c>
    </row>
    <row r="334" spans="3:171" x14ac:dyDescent="0.2">
      <c r="C334" s="163" t="str">
        <f t="shared" si="1533"/>
        <v>KR</v>
      </c>
      <c r="D334" s="203">
        <f>'[1]LCIA_ally-shoring'!I223</f>
        <v>0.1714285714285714</v>
      </c>
      <c r="E334" s="203">
        <f>'[1]LCIA_ally-shoring'!I337</f>
        <v>2.6977917967250645E-2</v>
      </c>
      <c r="F334" s="213">
        <f>'[1]LCIA_ally-shoring'!I441</f>
        <v>1.4753449048443543E-2</v>
      </c>
      <c r="X334" s="165"/>
      <c r="Y334" s="159" t="str">
        <f>[1]Transport!W313</f>
        <v>Indonesia</v>
      </c>
      <c r="Z334" s="203">
        <f>Z326</f>
        <v>0.32653257626792409</v>
      </c>
      <c r="AA334" s="229">
        <f>SUM(Z334:Z340)</f>
        <v>0.99999999999999978</v>
      </c>
      <c r="AB334" s="159" t="str">
        <f>[1]Transport!X313</f>
        <v>Finland</v>
      </c>
      <c r="AC334" s="104">
        <f t="shared" ref="AC334:AC338" si="1534">AC333</f>
        <v>5.7146816763048687</v>
      </c>
      <c r="AD334" s="104" t="str">
        <f>[1]Transport!AA313</f>
        <v>Port of Tanjung Priok</v>
      </c>
      <c r="AE334" s="104" t="str">
        <f>[1]Transport!AB313</f>
        <v>Helsinki, Finland</v>
      </c>
      <c r="AF334" s="104">
        <f>[1]Transport!AC313</f>
        <v>-6.0919439999999998</v>
      </c>
      <c r="AG334" s="104">
        <f>[1]Transport!AD313</f>
        <v>106.8641571</v>
      </c>
      <c r="AH334" s="104">
        <f>[1]Transport!AE313</f>
        <v>60.161788299999998</v>
      </c>
      <c r="AI334" s="104">
        <f>[1]Transport!AF313</f>
        <v>24.957132000000001</v>
      </c>
      <c r="AJ334" s="104" t="e">
        <f t="shared" ca="1" si="1531"/>
        <v>#NAME?</v>
      </c>
      <c r="AK334" s="104">
        <f t="shared" si="1529"/>
        <v>160.94</v>
      </c>
      <c r="AL334" s="104">
        <f t="shared" ref="AL334:AL340" si="1535">SUMPRODUCT($U$4:$U$8,D$100:D$104)</f>
        <v>6808.8092971824981</v>
      </c>
      <c r="AM334" s="104">
        <f t="shared" ref="AM334:AM340" si="1536">SUMPRODUCT($U$11:$U$15,D$100:D$104)</f>
        <v>262.17188807024871</v>
      </c>
      <c r="AN334" s="104">
        <f t="shared" ref="AN334:AN340" si="1537">SUMPRODUCT($U$4:$U$8,E$100:E$104)</f>
        <v>9073.6291359407624</v>
      </c>
      <c r="AO334" s="104">
        <f t="shared" ref="AO334:AO340" si="1538">SUMPRODUCT($U$11:$U$15,E$100:E$104)</f>
        <v>160.94</v>
      </c>
      <c r="AP334" s="104">
        <f t="shared" ref="AP334:AP340" si="1539">SUMPRODUCT($U$4:$U$8,F$100:F$104)</f>
        <v>6384.1104863733817</v>
      </c>
      <c r="AQ334" s="104">
        <f t="shared" ref="AQ334:AQ340" si="1540">SUMPRODUCT($U$11:$U$15,F$100:F$104)</f>
        <v>335.47773805215303</v>
      </c>
      <c r="AR334" s="120" t="e">
        <f t="shared" ref="AR334:BG370" ca="1" si="1541">$AJ334*H$25/1000*$AC334</f>
        <v>#NAME?</v>
      </c>
      <c r="AS334" s="104" t="e">
        <f t="shared" ca="1" si="1541"/>
        <v>#NAME?</v>
      </c>
      <c r="AT334" s="104" t="e">
        <f t="shared" ca="1" si="1541"/>
        <v>#NAME?</v>
      </c>
      <c r="AU334" s="104" t="e">
        <f t="shared" ca="1" si="1541"/>
        <v>#NAME?</v>
      </c>
      <c r="AV334" s="104" t="e">
        <f t="shared" ca="1" si="1541"/>
        <v>#NAME?</v>
      </c>
      <c r="AW334" s="104" t="e">
        <f t="shared" ca="1" si="1541"/>
        <v>#NAME?</v>
      </c>
      <c r="AX334" s="104" t="e">
        <f t="shared" ca="1" si="1541"/>
        <v>#NAME?</v>
      </c>
      <c r="AY334" s="104" t="e">
        <f t="shared" ca="1" si="1541"/>
        <v>#NAME?</v>
      </c>
      <c r="AZ334" s="104" t="e">
        <f t="shared" ca="1" si="1541"/>
        <v>#NAME?</v>
      </c>
      <c r="BA334" s="104" t="e">
        <f t="shared" ca="1" si="1541"/>
        <v>#NAME?</v>
      </c>
      <c r="BB334" s="104" t="e">
        <f t="shared" ca="1" si="1541"/>
        <v>#NAME?</v>
      </c>
      <c r="BC334" s="104" t="e">
        <f t="shared" ca="1" si="1541"/>
        <v>#NAME?</v>
      </c>
      <c r="BD334" s="104" t="e">
        <f t="shared" ca="1" si="1541"/>
        <v>#NAME?</v>
      </c>
      <c r="BE334" s="104" t="e">
        <f t="shared" ca="1" si="1541"/>
        <v>#NAME?</v>
      </c>
      <c r="BF334" s="104" t="e">
        <f t="shared" ca="1" si="1541"/>
        <v>#NAME?</v>
      </c>
      <c r="BG334" s="122" t="e">
        <f t="shared" ca="1" si="1541"/>
        <v>#NAME?</v>
      </c>
      <c r="BH334" s="104">
        <f t="shared" ref="BH334:BW370" si="1542">$AK334*H$25/1000*$AC334</f>
        <v>40.602801091147612</v>
      </c>
      <c r="BI334" s="104">
        <f t="shared" si="1542"/>
        <v>43.308978988214903</v>
      </c>
      <c r="BJ334" s="104">
        <f t="shared" si="1542"/>
        <v>47.64472046133308</v>
      </c>
      <c r="BK334" s="104">
        <f t="shared" si="1542"/>
        <v>0</v>
      </c>
      <c r="BL334" s="104">
        <f t="shared" si="1542"/>
        <v>46.98998615896646</v>
      </c>
      <c r="BM334" s="104">
        <f t="shared" si="1542"/>
        <v>52.252111916039574</v>
      </c>
      <c r="BN334" s="104">
        <f t="shared" si="1542"/>
        <v>0</v>
      </c>
      <c r="BO334" s="104">
        <f t="shared" si="1542"/>
        <v>0</v>
      </c>
      <c r="BP334" s="104">
        <f t="shared" si="1542"/>
        <v>79.8601891416303</v>
      </c>
      <c r="BQ334" s="104">
        <f t="shared" si="1542"/>
        <v>85.181351219520494</v>
      </c>
      <c r="BR334" s="104">
        <f t="shared" si="1542"/>
        <v>93.7118944520018</v>
      </c>
      <c r="BS334" s="104">
        <f t="shared" si="1542"/>
        <v>0</v>
      </c>
      <c r="BT334" s="104">
        <f t="shared" si="1542"/>
        <v>92.425810592013718</v>
      </c>
      <c r="BU334" s="104">
        <f t="shared" si="1542"/>
        <v>102.77546826605128</v>
      </c>
      <c r="BV334" s="104">
        <f t="shared" si="1542"/>
        <v>0</v>
      </c>
      <c r="BW334" s="104">
        <f t="shared" si="1542"/>
        <v>0</v>
      </c>
      <c r="BX334" s="120">
        <f t="shared" ref="BX334:CM370" si="1543">$AL334*H$25/1000</f>
        <v>300.58764445162865</v>
      </c>
      <c r="BY334" s="104">
        <f t="shared" si="1543"/>
        <v>320.62181987022728</v>
      </c>
      <c r="BZ334" s="104">
        <f t="shared" si="1543"/>
        <v>352.71985944710696</v>
      </c>
      <c r="CA334" s="104">
        <f t="shared" si="1543"/>
        <v>0</v>
      </c>
      <c r="CB334" s="104">
        <f t="shared" si="1543"/>
        <v>347.87277903883006</v>
      </c>
      <c r="CC334" s="104">
        <f t="shared" si="1543"/>
        <v>386.82895801219917</v>
      </c>
      <c r="CD334" s="104">
        <f t="shared" si="1543"/>
        <v>0</v>
      </c>
      <c r="CE334" s="104">
        <f t="shared" si="1543"/>
        <v>0</v>
      </c>
      <c r="CF334" s="104">
        <f t="shared" si="1543"/>
        <v>591.21502690556633</v>
      </c>
      <c r="CG334" s="104">
        <f t="shared" si="1543"/>
        <v>630.60825918891896</v>
      </c>
      <c r="CH334" s="104">
        <f t="shared" si="1543"/>
        <v>693.76094391104255</v>
      </c>
      <c r="CI334" s="104">
        <f t="shared" si="1543"/>
        <v>0</v>
      </c>
      <c r="CJ334" s="104">
        <f t="shared" si="1543"/>
        <v>684.23990330171966</v>
      </c>
      <c r="CK334" s="104">
        <f t="shared" si="1543"/>
        <v>760.85972108561975</v>
      </c>
      <c r="CL334" s="104">
        <f t="shared" si="1543"/>
        <v>0</v>
      </c>
      <c r="CM334" s="104">
        <f t="shared" si="1543"/>
        <v>0</v>
      </c>
      <c r="CN334" s="120">
        <f t="shared" ref="CN334:DC370" si="1544">$AM334*H$25/1000</f>
        <v>11.574069244248342</v>
      </c>
      <c r="CO334" s="104">
        <f t="shared" si="1544"/>
        <v>12.345481302682408</v>
      </c>
      <c r="CP334" s="104">
        <f t="shared" si="1544"/>
        <v>13.581410122528537</v>
      </c>
      <c r="CQ334" s="104">
        <f t="shared" si="1544"/>
        <v>0</v>
      </c>
      <c r="CR334" s="104">
        <f t="shared" si="1544"/>
        <v>13.394774226764483</v>
      </c>
      <c r="CS334" s="104">
        <f t="shared" si="1544"/>
        <v>14.894774380635285</v>
      </c>
      <c r="CT334" s="104">
        <f t="shared" si="1544"/>
        <v>0</v>
      </c>
      <c r="CU334" s="104">
        <f t="shared" si="1544"/>
        <v>0</v>
      </c>
      <c r="CV334" s="104">
        <f t="shared" si="1544"/>
        <v>22.764620522339282</v>
      </c>
      <c r="CW334" s="104">
        <f t="shared" si="1544"/>
        <v>24.281449329571423</v>
      </c>
      <c r="CX334" s="104">
        <f t="shared" si="1544"/>
        <v>26.713131268020717</v>
      </c>
      <c r="CY334" s="104">
        <f t="shared" si="1544"/>
        <v>0</v>
      </c>
      <c r="CZ334" s="104">
        <f t="shared" si="1544"/>
        <v>26.346525436664475</v>
      </c>
      <c r="DA334" s="104">
        <f t="shared" si="1544"/>
        <v>29.296756734861617</v>
      </c>
      <c r="DB334" s="104">
        <f t="shared" si="1544"/>
        <v>0</v>
      </c>
      <c r="DC334" s="104">
        <f t="shared" si="1544"/>
        <v>0</v>
      </c>
      <c r="DD334" s="120">
        <f t="shared" ref="DD334:DS370" si="1545">$AN334*H$25/1000</f>
        <v>400.57235994679922</v>
      </c>
      <c r="DE334" s="104">
        <f t="shared" si="1545"/>
        <v>427.27051961885331</v>
      </c>
      <c r="DF334" s="104">
        <f t="shared" si="1545"/>
        <v>470.04535651021297</v>
      </c>
      <c r="DG334" s="104">
        <f t="shared" si="1545"/>
        <v>0</v>
      </c>
      <c r="DH334" s="104">
        <f t="shared" si="1545"/>
        <v>463.58598775759015</v>
      </c>
      <c r="DI334" s="104">
        <f t="shared" si="1545"/>
        <v>515.50019259571843</v>
      </c>
      <c r="DJ334" s="104">
        <f t="shared" si="1545"/>
        <v>0</v>
      </c>
      <c r="DK334" s="104">
        <f t="shared" si="1545"/>
        <v>0</v>
      </c>
      <c r="DL334" s="104">
        <f t="shared" si="1545"/>
        <v>787.87136775238764</v>
      </c>
      <c r="DM334" s="104">
        <f t="shared" si="1545"/>
        <v>840.36800330260348</v>
      </c>
      <c r="DN334" s="104">
        <f t="shared" si="1545"/>
        <v>924.52721750539513</v>
      </c>
      <c r="DO334" s="104">
        <f t="shared" si="1545"/>
        <v>0</v>
      </c>
      <c r="DP334" s="104">
        <f t="shared" si="1545"/>
        <v>911.83918532435359</v>
      </c>
      <c r="DQ334" s="104">
        <f t="shared" si="1545"/>
        <v>1013.9451161399149</v>
      </c>
      <c r="DR334" s="104">
        <f t="shared" si="1545"/>
        <v>0</v>
      </c>
      <c r="DS334" s="104">
        <f t="shared" si="1545"/>
        <v>0</v>
      </c>
      <c r="DT334" s="120">
        <f t="shared" ref="DT334:EI370" si="1546">$AO334*H$25/1000</f>
        <v>7.1049978618234269</v>
      </c>
      <c r="DU334" s="104">
        <f t="shared" si="1546"/>
        <v>7.5785461800592584</v>
      </c>
      <c r="DV334" s="104">
        <f t="shared" si="1546"/>
        <v>8.3372483648363609</v>
      </c>
      <c r="DW334" s="104">
        <f t="shared" si="1546"/>
        <v>0</v>
      </c>
      <c r="DX334" s="104">
        <f t="shared" si="1546"/>
        <v>8.2226778009007724</v>
      </c>
      <c r="DY334" s="104">
        <f t="shared" si="1546"/>
        <v>9.1434860025004845</v>
      </c>
      <c r="DZ334" s="104">
        <f t="shared" si="1546"/>
        <v>0</v>
      </c>
      <c r="EA334" s="104">
        <f t="shared" si="1546"/>
        <v>0</v>
      </c>
      <c r="EB334" s="104">
        <f t="shared" si="1546"/>
        <v>13.974564755331771</v>
      </c>
      <c r="EC334" s="104">
        <f t="shared" si="1546"/>
        <v>14.905703597229763</v>
      </c>
      <c r="ED334" s="104">
        <f t="shared" si="1546"/>
        <v>16.398445225840856</v>
      </c>
      <c r="EE334" s="104">
        <f t="shared" si="1546"/>
        <v>0</v>
      </c>
      <c r="EF334" s="104">
        <f t="shared" si="1546"/>
        <v>16.173396144748441</v>
      </c>
      <c r="EG334" s="104">
        <f t="shared" si="1546"/>
        <v>17.984460742965865</v>
      </c>
      <c r="EH334" s="104">
        <f t="shared" si="1546"/>
        <v>0</v>
      </c>
      <c r="EI334" s="104">
        <f t="shared" si="1546"/>
        <v>0</v>
      </c>
      <c r="EJ334" s="120">
        <f t="shared" ref="EJ334:EY370" si="1547">$AP334*H$25/1000</f>
        <v>281.83851966774819</v>
      </c>
      <c r="EK334" s="104">
        <f t="shared" si="1547"/>
        <v>300.62306536337297</v>
      </c>
      <c r="EL334" s="104">
        <f t="shared" si="1547"/>
        <v>330.71899287592356</v>
      </c>
      <c r="EM334" s="104">
        <f t="shared" si="1547"/>
        <v>0</v>
      </c>
      <c r="EN334" s="104">
        <f t="shared" si="1547"/>
        <v>326.17424863178968</v>
      </c>
      <c r="EO334" s="104">
        <f t="shared" si="1547"/>
        <v>362.70053976992403</v>
      </c>
      <c r="EP334" s="104">
        <f t="shared" si="1547"/>
        <v>0</v>
      </c>
      <c r="EQ334" s="104">
        <f t="shared" si="1547"/>
        <v>0</v>
      </c>
      <c r="ER334" s="104">
        <f t="shared" si="1547"/>
        <v>554.33804770111499</v>
      </c>
      <c r="ES334" s="104">
        <f t="shared" si="1547"/>
        <v>591.2741309919719</v>
      </c>
      <c r="ET334" s="104">
        <f t="shared" si="1547"/>
        <v>650.48767321057619</v>
      </c>
      <c r="EU334" s="104">
        <f t="shared" si="1547"/>
        <v>0</v>
      </c>
      <c r="EV334" s="104">
        <f t="shared" si="1547"/>
        <v>641.56050657362596</v>
      </c>
      <c r="EW334" s="104">
        <f t="shared" si="1547"/>
        <v>713.40117075269541</v>
      </c>
      <c r="EX334" s="104">
        <f t="shared" si="1547"/>
        <v>0</v>
      </c>
      <c r="EY334" s="104">
        <f t="shared" si="1547"/>
        <v>0</v>
      </c>
      <c r="EZ334" s="120">
        <f t="shared" ref="EZ334:FO370" si="1548">$AQ334*H$25/1000</f>
        <v>14.810293348762938</v>
      </c>
      <c r="FA334" s="104">
        <f t="shared" si="1548"/>
        <v>15.797399839754346</v>
      </c>
      <c r="FB334" s="104">
        <f t="shared" si="1548"/>
        <v>17.378906567753909</v>
      </c>
      <c r="FC334" s="104">
        <f t="shared" si="1548"/>
        <v>0</v>
      </c>
      <c r="FD334" s="104">
        <f t="shared" si="1548"/>
        <v>17.140085431700278</v>
      </c>
      <c r="FE334" s="104">
        <f t="shared" si="1548"/>
        <v>19.059500447560492</v>
      </c>
      <c r="FF334" s="104">
        <f t="shared" si="1548"/>
        <v>0</v>
      </c>
      <c r="FG334" s="104">
        <f t="shared" si="1548"/>
        <v>0</v>
      </c>
      <c r="FH334" s="104">
        <f t="shared" si="1548"/>
        <v>29.12983331913783</v>
      </c>
      <c r="FI334" s="104">
        <f t="shared" si="1548"/>
        <v>31.070782446094704</v>
      </c>
      <c r="FJ334" s="104">
        <f t="shared" si="1548"/>
        <v>34.182386677875101</v>
      </c>
      <c r="FK334" s="104">
        <f t="shared" si="1548"/>
        <v>0</v>
      </c>
      <c r="FL334" s="104">
        <f t="shared" si="1548"/>
        <v>33.713274234258854</v>
      </c>
      <c r="FM334" s="104">
        <f t="shared" si="1548"/>
        <v>37.488419349682687</v>
      </c>
      <c r="FN334" s="104">
        <f t="shared" si="1548"/>
        <v>0</v>
      </c>
      <c r="FO334" s="122">
        <f t="shared" si="1548"/>
        <v>0</v>
      </c>
    </row>
    <row r="335" spans="3:171" x14ac:dyDescent="0.2">
      <c r="C335" s="167" t="str">
        <f t="shared" si="1533"/>
        <v>RER</v>
      </c>
      <c r="D335" s="215">
        <f>'[1]LCIA_ally-shoring'!I224</f>
        <v>0</v>
      </c>
      <c r="E335" s="215">
        <f>'[1]LCIA_ally-shoring'!I338</f>
        <v>6.6590625324578406E-2</v>
      </c>
      <c r="F335" s="216">
        <f>'[1]LCIA_ally-shoring'!I442</f>
        <v>7.8815094243385508E-2</v>
      </c>
      <c r="X335" s="165"/>
      <c r="Y335" s="159" t="str">
        <f>[1]Transport!W314</f>
        <v>Philippines</v>
      </c>
      <c r="Z335" s="203">
        <f t="shared" ref="Z335:Z340" si="1549">Z327</f>
        <v>0.20094312385718407</v>
      </c>
      <c r="AA335" s="105"/>
      <c r="AB335" s="159" t="str">
        <f>[1]Transport!X314</f>
        <v>Finland</v>
      </c>
      <c r="AC335" s="104">
        <f t="shared" si="1534"/>
        <v>5.7146816763048687</v>
      </c>
      <c r="AD335" s="104" t="str">
        <f>[1]Transport!AA314</f>
        <v>Port of Manila</v>
      </c>
      <c r="AE335" s="104" t="str">
        <f>[1]Transport!AB314</f>
        <v>Helsinki, Finland</v>
      </c>
      <c r="AF335" s="104">
        <f>[1]Transport!AC314</f>
        <v>14.583353600000001</v>
      </c>
      <c r="AG335" s="104">
        <f>[1]Transport!AD314</f>
        <v>120.9412452</v>
      </c>
      <c r="AH335" s="104">
        <f>[1]Transport!AE314</f>
        <v>60.161788299999998</v>
      </c>
      <c r="AI335" s="104">
        <f>[1]Transport!AF314</f>
        <v>24.957132000000001</v>
      </c>
      <c r="AJ335" s="104" t="e">
        <f t="shared" ca="1" si="1531"/>
        <v>#NAME?</v>
      </c>
      <c r="AK335" s="104">
        <f t="shared" si="1529"/>
        <v>160.94</v>
      </c>
      <c r="AL335" s="104">
        <f t="shared" si="1535"/>
        <v>6808.8092971824981</v>
      </c>
      <c r="AM335" s="104">
        <f t="shared" si="1536"/>
        <v>262.17188807024871</v>
      </c>
      <c r="AN335" s="104">
        <f t="shared" si="1537"/>
        <v>9073.6291359407624</v>
      </c>
      <c r="AO335" s="104">
        <f t="shared" si="1538"/>
        <v>160.94</v>
      </c>
      <c r="AP335" s="104">
        <f t="shared" si="1539"/>
        <v>6384.1104863733817</v>
      </c>
      <c r="AQ335" s="104">
        <f t="shared" si="1540"/>
        <v>335.47773805215303</v>
      </c>
      <c r="AR335" s="120" t="e">
        <f t="shared" ca="1" si="1541"/>
        <v>#NAME?</v>
      </c>
      <c r="AS335" s="104" t="e">
        <f t="shared" ca="1" si="1541"/>
        <v>#NAME?</v>
      </c>
      <c r="AT335" s="104" t="e">
        <f t="shared" ca="1" si="1541"/>
        <v>#NAME?</v>
      </c>
      <c r="AU335" s="104" t="e">
        <f t="shared" ca="1" si="1541"/>
        <v>#NAME?</v>
      </c>
      <c r="AV335" s="104" t="e">
        <f t="shared" ca="1" si="1541"/>
        <v>#NAME?</v>
      </c>
      <c r="AW335" s="104" t="e">
        <f t="shared" ca="1" si="1541"/>
        <v>#NAME?</v>
      </c>
      <c r="AX335" s="104" t="e">
        <f t="shared" ca="1" si="1541"/>
        <v>#NAME?</v>
      </c>
      <c r="AY335" s="104" t="e">
        <f t="shared" ca="1" si="1541"/>
        <v>#NAME?</v>
      </c>
      <c r="AZ335" s="104" t="e">
        <f t="shared" ca="1" si="1541"/>
        <v>#NAME?</v>
      </c>
      <c r="BA335" s="104" t="e">
        <f t="shared" ca="1" si="1541"/>
        <v>#NAME?</v>
      </c>
      <c r="BB335" s="104" t="e">
        <f t="shared" ca="1" si="1541"/>
        <v>#NAME?</v>
      </c>
      <c r="BC335" s="104" t="e">
        <f t="shared" ca="1" si="1541"/>
        <v>#NAME?</v>
      </c>
      <c r="BD335" s="104" t="e">
        <f t="shared" ca="1" si="1541"/>
        <v>#NAME?</v>
      </c>
      <c r="BE335" s="104" t="e">
        <f t="shared" ca="1" si="1541"/>
        <v>#NAME?</v>
      </c>
      <c r="BF335" s="104" t="e">
        <f t="shared" ca="1" si="1541"/>
        <v>#NAME?</v>
      </c>
      <c r="BG335" s="122" t="e">
        <f t="shared" ca="1" si="1541"/>
        <v>#NAME?</v>
      </c>
      <c r="BH335" s="104">
        <f t="shared" si="1542"/>
        <v>40.602801091147612</v>
      </c>
      <c r="BI335" s="104">
        <f t="shared" si="1542"/>
        <v>43.308978988214903</v>
      </c>
      <c r="BJ335" s="104">
        <f t="shared" si="1542"/>
        <v>47.64472046133308</v>
      </c>
      <c r="BK335" s="104">
        <f t="shared" si="1542"/>
        <v>0</v>
      </c>
      <c r="BL335" s="104">
        <f t="shared" si="1542"/>
        <v>46.98998615896646</v>
      </c>
      <c r="BM335" s="104">
        <f t="shared" si="1542"/>
        <v>52.252111916039574</v>
      </c>
      <c r="BN335" s="104">
        <f t="shared" si="1542"/>
        <v>0</v>
      </c>
      <c r="BO335" s="104">
        <f t="shared" si="1542"/>
        <v>0</v>
      </c>
      <c r="BP335" s="104">
        <f t="shared" si="1542"/>
        <v>79.8601891416303</v>
      </c>
      <c r="BQ335" s="104">
        <f t="shared" si="1542"/>
        <v>85.181351219520494</v>
      </c>
      <c r="BR335" s="104">
        <f t="shared" si="1542"/>
        <v>93.7118944520018</v>
      </c>
      <c r="BS335" s="104">
        <f t="shared" si="1542"/>
        <v>0</v>
      </c>
      <c r="BT335" s="104">
        <f t="shared" si="1542"/>
        <v>92.425810592013718</v>
      </c>
      <c r="BU335" s="104">
        <f t="shared" si="1542"/>
        <v>102.77546826605128</v>
      </c>
      <c r="BV335" s="104">
        <f t="shared" si="1542"/>
        <v>0</v>
      </c>
      <c r="BW335" s="104">
        <f t="shared" si="1542"/>
        <v>0</v>
      </c>
      <c r="BX335" s="120">
        <f t="shared" si="1543"/>
        <v>300.58764445162865</v>
      </c>
      <c r="BY335" s="104">
        <f t="shared" si="1543"/>
        <v>320.62181987022728</v>
      </c>
      <c r="BZ335" s="104">
        <f t="shared" si="1543"/>
        <v>352.71985944710696</v>
      </c>
      <c r="CA335" s="104">
        <f t="shared" si="1543"/>
        <v>0</v>
      </c>
      <c r="CB335" s="104">
        <f t="shared" si="1543"/>
        <v>347.87277903883006</v>
      </c>
      <c r="CC335" s="104">
        <f t="shared" si="1543"/>
        <v>386.82895801219917</v>
      </c>
      <c r="CD335" s="104">
        <f t="shared" si="1543"/>
        <v>0</v>
      </c>
      <c r="CE335" s="104">
        <f t="shared" si="1543"/>
        <v>0</v>
      </c>
      <c r="CF335" s="104">
        <f t="shared" si="1543"/>
        <v>591.21502690556633</v>
      </c>
      <c r="CG335" s="104">
        <f t="shared" si="1543"/>
        <v>630.60825918891896</v>
      </c>
      <c r="CH335" s="104">
        <f t="shared" si="1543"/>
        <v>693.76094391104255</v>
      </c>
      <c r="CI335" s="104">
        <f t="shared" si="1543"/>
        <v>0</v>
      </c>
      <c r="CJ335" s="104">
        <f t="shared" si="1543"/>
        <v>684.23990330171966</v>
      </c>
      <c r="CK335" s="104">
        <f t="shared" si="1543"/>
        <v>760.85972108561975</v>
      </c>
      <c r="CL335" s="104">
        <f t="shared" si="1543"/>
        <v>0</v>
      </c>
      <c r="CM335" s="104">
        <f t="shared" si="1543"/>
        <v>0</v>
      </c>
      <c r="CN335" s="120">
        <f t="shared" si="1544"/>
        <v>11.574069244248342</v>
      </c>
      <c r="CO335" s="104">
        <f t="shared" si="1544"/>
        <v>12.345481302682408</v>
      </c>
      <c r="CP335" s="104">
        <f t="shared" si="1544"/>
        <v>13.581410122528537</v>
      </c>
      <c r="CQ335" s="104">
        <f t="shared" si="1544"/>
        <v>0</v>
      </c>
      <c r="CR335" s="104">
        <f t="shared" si="1544"/>
        <v>13.394774226764483</v>
      </c>
      <c r="CS335" s="104">
        <f t="shared" si="1544"/>
        <v>14.894774380635285</v>
      </c>
      <c r="CT335" s="104">
        <f t="shared" si="1544"/>
        <v>0</v>
      </c>
      <c r="CU335" s="104">
        <f t="shared" si="1544"/>
        <v>0</v>
      </c>
      <c r="CV335" s="104">
        <f t="shared" si="1544"/>
        <v>22.764620522339282</v>
      </c>
      <c r="CW335" s="104">
        <f t="shared" si="1544"/>
        <v>24.281449329571423</v>
      </c>
      <c r="CX335" s="104">
        <f t="shared" si="1544"/>
        <v>26.713131268020717</v>
      </c>
      <c r="CY335" s="104">
        <f t="shared" si="1544"/>
        <v>0</v>
      </c>
      <c r="CZ335" s="104">
        <f t="shared" si="1544"/>
        <v>26.346525436664475</v>
      </c>
      <c r="DA335" s="104">
        <f t="shared" si="1544"/>
        <v>29.296756734861617</v>
      </c>
      <c r="DB335" s="104">
        <f t="shared" si="1544"/>
        <v>0</v>
      </c>
      <c r="DC335" s="104">
        <f t="shared" si="1544"/>
        <v>0</v>
      </c>
      <c r="DD335" s="120">
        <f t="shared" si="1545"/>
        <v>400.57235994679922</v>
      </c>
      <c r="DE335" s="104">
        <f t="shared" si="1545"/>
        <v>427.27051961885331</v>
      </c>
      <c r="DF335" s="104">
        <f t="shared" si="1545"/>
        <v>470.04535651021297</v>
      </c>
      <c r="DG335" s="104">
        <f t="shared" si="1545"/>
        <v>0</v>
      </c>
      <c r="DH335" s="104">
        <f t="shared" si="1545"/>
        <v>463.58598775759015</v>
      </c>
      <c r="DI335" s="104">
        <f t="shared" si="1545"/>
        <v>515.50019259571843</v>
      </c>
      <c r="DJ335" s="104">
        <f t="shared" si="1545"/>
        <v>0</v>
      </c>
      <c r="DK335" s="104">
        <f t="shared" si="1545"/>
        <v>0</v>
      </c>
      <c r="DL335" s="104">
        <f t="shared" si="1545"/>
        <v>787.87136775238764</v>
      </c>
      <c r="DM335" s="104">
        <f t="shared" si="1545"/>
        <v>840.36800330260348</v>
      </c>
      <c r="DN335" s="104">
        <f t="shared" si="1545"/>
        <v>924.52721750539513</v>
      </c>
      <c r="DO335" s="104">
        <f t="shared" si="1545"/>
        <v>0</v>
      </c>
      <c r="DP335" s="104">
        <f t="shared" si="1545"/>
        <v>911.83918532435359</v>
      </c>
      <c r="DQ335" s="104">
        <f t="shared" si="1545"/>
        <v>1013.9451161399149</v>
      </c>
      <c r="DR335" s="104">
        <f t="shared" si="1545"/>
        <v>0</v>
      </c>
      <c r="DS335" s="104">
        <f t="shared" si="1545"/>
        <v>0</v>
      </c>
      <c r="DT335" s="120">
        <f t="shared" si="1546"/>
        <v>7.1049978618234269</v>
      </c>
      <c r="DU335" s="104">
        <f t="shared" si="1546"/>
        <v>7.5785461800592584</v>
      </c>
      <c r="DV335" s="104">
        <f t="shared" si="1546"/>
        <v>8.3372483648363609</v>
      </c>
      <c r="DW335" s="104">
        <f t="shared" si="1546"/>
        <v>0</v>
      </c>
      <c r="DX335" s="104">
        <f t="shared" si="1546"/>
        <v>8.2226778009007724</v>
      </c>
      <c r="DY335" s="104">
        <f t="shared" si="1546"/>
        <v>9.1434860025004845</v>
      </c>
      <c r="DZ335" s="104">
        <f t="shared" si="1546"/>
        <v>0</v>
      </c>
      <c r="EA335" s="104">
        <f t="shared" si="1546"/>
        <v>0</v>
      </c>
      <c r="EB335" s="104">
        <f t="shared" si="1546"/>
        <v>13.974564755331771</v>
      </c>
      <c r="EC335" s="104">
        <f t="shared" si="1546"/>
        <v>14.905703597229763</v>
      </c>
      <c r="ED335" s="104">
        <f t="shared" si="1546"/>
        <v>16.398445225840856</v>
      </c>
      <c r="EE335" s="104">
        <f t="shared" si="1546"/>
        <v>0</v>
      </c>
      <c r="EF335" s="104">
        <f t="shared" si="1546"/>
        <v>16.173396144748441</v>
      </c>
      <c r="EG335" s="104">
        <f t="shared" si="1546"/>
        <v>17.984460742965865</v>
      </c>
      <c r="EH335" s="104">
        <f t="shared" si="1546"/>
        <v>0</v>
      </c>
      <c r="EI335" s="104">
        <f t="shared" si="1546"/>
        <v>0</v>
      </c>
      <c r="EJ335" s="120">
        <f t="shared" si="1547"/>
        <v>281.83851966774819</v>
      </c>
      <c r="EK335" s="104">
        <f t="shared" si="1547"/>
        <v>300.62306536337297</v>
      </c>
      <c r="EL335" s="104">
        <f t="shared" si="1547"/>
        <v>330.71899287592356</v>
      </c>
      <c r="EM335" s="104">
        <f t="shared" si="1547"/>
        <v>0</v>
      </c>
      <c r="EN335" s="104">
        <f t="shared" si="1547"/>
        <v>326.17424863178968</v>
      </c>
      <c r="EO335" s="104">
        <f t="shared" si="1547"/>
        <v>362.70053976992403</v>
      </c>
      <c r="EP335" s="104">
        <f t="shared" si="1547"/>
        <v>0</v>
      </c>
      <c r="EQ335" s="104">
        <f t="shared" si="1547"/>
        <v>0</v>
      </c>
      <c r="ER335" s="104">
        <f t="shared" si="1547"/>
        <v>554.33804770111499</v>
      </c>
      <c r="ES335" s="104">
        <f t="shared" si="1547"/>
        <v>591.2741309919719</v>
      </c>
      <c r="ET335" s="104">
        <f t="shared" si="1547"/>
        <v>650.48767321057619</v>
      </c>
      <c r="EU335" s="104">
        <f t="shared" si="1547"/>
        <v>0</v>
      </c>
      <c r="EV335" s="104">
        <f t="shared" si="1547"/>
        <v>641.56050657362596</v>
      </c>
      <c r="EW335" s="104">
        <f t="shared" si="1547"/>
        <v>713.40117075269541</v>
      </c>
      <c r="EX335" s="104">
        <f t="shared" si="1547"/>
        <v>0</v>
      </c>
      <c r="EY335" s="104">
        <f t="shared" si="1547"/>
        <v>0</v>
      </c>
      <c r="EZ335" s="120">
        <f t="shared" si="1548"/>
        <v>14.810293348762938</v>
      </c>
      <c r="FA335" s="104">
        <f t="shared" si="1548"/>
        <v>15.797399839754346</v>
      </c>
      <c r="FB335" s="104">
        <f t="shared" si="1548"/>
        <v>17.378906567753909</v>
      </c>
      <c r="FC335" s="104">
        <f t="shared" si="1548"/>
        <v>0</v>
      </c>
      <c r="FD335" s="104">
        <f t="shared" si="1548"/>
        <v>17.140085431700278</v>
      </c>
      <c r="FE335" s="104">
        <f t="shared" si="1548"/>
        <v>19.059500447560492</v>
      </c>
      <c r="FF335" s="104">
        <f t="shared" si="1548"/>
        <v>0</v>
      </c>
      <c r="FG335" s="104">
        <f t="shared" si="1548"/>
        <v>0</v>
      </c>
      <c r="FH335" s="104">
        <f t="shared" si="1548"/>
        <v>29.12983331913783</v>
      </c>
      <c r="FI335" s="104">
        <f t="shared" si="1548"/>
        <v>31.070782446094704</v>
      </c>
      <c r="FJ335" s="104">
        <f t="shared" si="1548"/>
        <v>34.182386677875101</v>
      </c>
      <c r="FK335" s="104">
        <f t="shared" si="1548"/>
        <v>0</v>
      </c>
      <c r="FL335" s="104">
        <f t="shared" si="1548"/>
        <v>33.713274234258854</v>
      </c>
      <c r="FM335" s="104">
        <f t="shared" si="1548"/>
        <v>37.488419349682687</v>
      </c>
      <c r="FN335" s="104">
        <f t="shared" si="1548"/>
        <v>0</v>
      </c>
      <c r="FO335" s="122">
        <f t="shared" si="1548"/>
        <v>0</v>
      </c>
    </row>
    <row r="336" spans="3:171" x14ac:dyDescent="0.2">
      <c r="X336" s="165"/>
      <c r="Y336" s="159" t="str">
        <f>[1]Transport!W315</f>
        <v>New Caledonia</v>
      </c>
      <c r="Z336" s="203">
        <f t="shared" si="1549"/>
        <v>0.12558945241074004</v>
      </c>
      <c r="AA336" s="105"/>
      <c r="AB336" s="159" t="str">
        <f>[1]Transport!X315</f>
        <v>Finland</v>
      </c>
      <c r="AC336" s="104">
        <f t="shared" si="1534"/>
        <v>5.7146816763048687</v>
      </c>
      <c r="AD336" s="104" t="str">
        <f>[1]Transport!AA315</f>
        <v>Port Autonome de Nouméa</v>
      </c>
      <c r="AE336" s="104" t="str">
        <f>[1]Transport!AB315</f>
        <v>Helsinki, Finland</v>
      </c>
      <c r="AF336" s="104">
        <f>[1]Transport!AC315</f>
        <v>-22.268327299999999</v>
      </c>
      <c r="AG336" s="104">
        <f>[1]Transport!AD315</f>
        <v>166.4258327</v>
      </c>
      <c r="AH336" s="104">
        <f>[1]Transport!AE315</f>
        <v>60.161788299999998</v>
      </c>
      <c r="AI336" s="104">
        <f>[1]Transport!AF315</f>
        <v>24.957132000000001</v>
      </c>
      <c r="AJ336" s="104" t="e">
        <f t="shared" ca="1" si="1531"/>
        <v>#NAME?</v>
      </c>
      <c r="AK336" s="104">
        <f t="shared" si="1529"/>
        <v>160.94</v>
      </c>
      <c r="AL336" s="104">
        <f t="shared" si="1535"/>
        <v>6808.8092971824981</v>
      </c>
      <c r="AM336" s="104">
        <f t="shared" si="1536"/>
        <v>262.17188807024871</v>
      </c>
      <c r="AN336" s="104">
        <f t="shared" si="1537"/>
        <v>9073.6291359407624</v>
      </c>
      <c r="AO336" s="104">
        <f t="shared" si="1538"/>
        <v>160.94</v>
      </c>
      <c r="AP336" s="104">
        <f t="shared" si="1539"/>
        <v>6384.1104863733817</v>
      </c>
      <c r="AQ336" s="104">
        <f t="shared" si="1540"/>
        <v>335.47773805215303</v>
      </c>
      <c r="AR336" s="120" t="e">
        <f t="shared" ca="1" si="1541"/>
        <v>#NAME?</v>
      </c>
      <c r="AS336" s="104" t="e">
        <f t="shared" ca="1" si="1541"/>
        <v>#NAME?</v>
      </c>
      <c r="AT336" s="104" t="e">
        <f t="shared" ca="1" si="1541"/>
        <v>#NAME?</v>
      </c>
      <c r="AU336" s="104" t="e">
        <f t="shared" ca="1" si="1541"/>
        <v>#NAME?</v>
      </c>
      <c r="AV336" s="104" t="e">
        <f t="shared" ca="1" si="1541"/>
        <v>#NAME?</v>
      </c>
      <c r="AW336" s="104" t="e">
        <f t="shared" ca="1" si="1541"/>
        <v>#NAME?</v>
      </c>
      <c r="AX336" s="104" t="e">
        <f t="shared" ca="1" si="1541"/>
        <v>#NAME?</v>
      </c>
      <c r="AY336" s="104" t="e">
        <f t="shared" ca="1" si="1541"/>
        <v>#NAME?</v>
      </c>
      <c r="AZ336" s="104" t="e">
        <f t="shared" ca="1" si="1541"/>
        <v>#NAME?</v>
      </c>
      <c r="BA336" s="104" t="e">
        <f t="shared" ca="1" si="1541"/>
        <v>#NAME?</v>
      </c>
      <c r="BB336" s="104" t="e">
        <f t="shared" ca="1" si="1541"/>
        <v>#NAME?</v>
      </c>
      <c r="BC336" s="104" t="e">
        <f t="shared" ca="1" si="1541"/>
        <v>#NAME?</v>
      </c>
      <c r="BD336" s="104" t="e">
        <f t="shared" ca="1" si="1541"/>
        <v>#NAME?</v>
      </c>
      <c r="BE336" s="104" t="e">
        <f t="shared" ca="1" si="1541"/>
        <v>#NAME?</v>
      </c>
      <c r="BF336" s="104" t="e">
        <f t="shared" ca="1" si="1541"/>
        <v>#NAME?</v>
      </c>
      <c r="BG336" s="122" t="e">
        <f t="shared" ca="1" si="1541"/>
        <v>#NAME?</v>
      </c>
      <c r="BH336" s="104">
        <f t="shared" si="1542"/>
        <v>40.602801091147612</v>
      </c>
      <c r="BI336" s="104">
        <f t="shared" si="1542"/>
        <v>43.308978988214903</v>
      </c>
      <c r="BJ336" s="104">
        <f t="shared" si="1542"/>
        <v>47.64472046133308</v>
      </c>
      <c r="BK336" s="104">
        <f t="shared" si="1542"/>
        <v>0</v>
      </c>
      <c r="BL336" s="104">
        <f t="shared" si="1542"/>
        <v>46.98998615896646</v>
      </c>
      <c r="BM336" s="104">
        <f t="shared" si="1542"/>
        <v>52.252111916039574</v>
      </c>
      <c r="BN336" s="104">
        <f t="shared" si="1542"/>
        <v>0</v>
      </c>
      <c r="BO336" s="104">
        <f t="shared" si="1542"/>
        <v>0</v>
      </c>
      <c r="BP336" s="104">
        <f t="shared" si="1542"/>
        <v>79.8601891416303</v>
      </c>
      <c r="BQ336" s="104">
        <f t="shared" si="1542"/>
        <v>85.181351219520494</v>
      </c>
      <c r="BR336" s="104">
        <f t="shared" si="1542"/>
        <v>93.7118944520018</v>
      </c>
      <c r="BS336" s="104">
        <f t="shared" si="1542"/>
        <v>0</v>
      </c>
      <c r="BT336" s="104">
        <f t="shared" si="1542"/>
        <v>92.425810592013718</v>
      </c>
      <c r="BU336" s="104">
        <f t="shared" si="1542"/>
        <v>102.77546826605128</v>
      </c>
      <c r="BV336" s="104">
        <f t="shared" si="1542"/>
        <v>0</v>
      </c>
      <c r="BW336" s="104">
        <f t="shared" si="1542"/>
        <v>0</v>
      </c>
      <c r="BX336" s="120">
        <f t="shared" si="1543"/>
        <v>300.58764445162865</v>
      </c>
      <c r="BY336" s="104">
        <f t="shared" si="1543"/>
        <v>320.62181987022728</v>
      </c>
      <c r="BZ336" s="104">
        <f t="shared" si="1543"/>
        <v>352.71985944710696</v>
      </c>
      <c r="CA336" s="104">
        <f t="shared" si="1543"/>
        <v>0</v>
      </c>
      <c r="CB336" s="104">
        <f t="shared" si="1543"/>
        <v>347.87277903883006</v>
      </c>
      <c r="CC336" s="104">
        <f t="shared" si="1543"/>
        <v>386.82895801219917</v>
      </c>
      <c r="CD336" s="104">
        <f t="shared" si="1543"/>
        <v>0</v>
      </c>
      <c r="CE336" s="104">
        <f t="shared" si="1543"/>
        <v>0</v>
      </c>
      <c r="CF336" s="104">
        <f t="shared" si="1543"/>
        <v>591.21502690556633</v>
      </c>
      <c r="CG336" s="104">
        <f t="shared" si="1543"/>
        <v>630.60825918891896</v>
      </c>
      <c r="CH336" s="104">
        <f t="shared" si="1543"/>
        <v>693.76094391104255</v>
      </c>
      <c r="CI336" s="104">
        <f t="shared" si="1543"/>
        <v>0</v>
      </c>
      <c r="CJ336" s="104">
        <f t="shared" si="1543"/>
        <v>684.23990330171966</v>
      </c>
      <c r="CK336" s="104">
        <f t="shared" si="1543"/>
        <v>760.85972108561975</v>
      </c>
      <c r="CL336" s="104">
        <f t="shared" si="1543"/>
        <v>0</v>
      </c>
      <c r="CM336" s="104">
        <f t="shared" si="1543"/>
        <v>0</v>
      </c>
      <c r="CN336" s="120">
        <f t="shared" si="1544"/>
        <v>11.574069244248342</v>
      </c>
      <c r="CO336" s="104">
        <f t="shared" si="1544"/>
        <v>12.345481302682408</v>
      </c>
      <c r="CP336" s="104">
        <f t="shared" si="1544"/>
        <v>13.581410122528537</v>
      </c>
      <c r="CQ336" s="104">
        <f t="shared" si="1544"/>
        <v>0</v>
      </c>
      <c r="CR336" s="104">
        <f t="shared" si="1544"/>
        <v>13.394774226764483</v>
      </c>
      <c r="CS336" s="104">
        <f t="shared" si="1544"/>
        <v>14.894774380635285</v>
      </c>
      <c r="CT336" s="104">
        <f t="shared" si="1544"/>
        <v>0</v>
      </c>
      <c r="CU336" s="104">
        <f t="shared" si="1544"/>
        <v>0</v>
      </c>
      <c r="CV336" s="104">
        <f t="shared" si="1544"/>
        <v>22.764620522339282</v>
      </c>
      <c r="CW336" s="104">
        <f t="shared" si="1544"/>
        <v>24.281449329571423</v>
      </c>
      <c r="CX336" s="104">
        <f t="shared" si="1544"/>
        <v>26.713131268020717</v>
      </c>
      <c r="CY336" s="104">
        <f t="shared" si="1544"/>
        <v>0</v>
      </c>
      <c r="CZ336" s="104">
        <f t="shared" si="1544"/>
        <v>26.346525436664475</v>
      </c>
      <c r="DA336" s="104">
        <f t="shared" si="1544"/>
        <v>29.296756734861617</v>
      </c>
      <c r="DB336" s="104">
        <f t="shared" si="1544"/>
        <v>0</v>
      </c>
      <c r="DC336" s="104">
        <f t="shared" si="1544"/>
        <v>0</v>
      </c>
      <c r="DD336" s="120">
        <f t="shared" si="1545"/>
        <v>400.57235994679922</v>
      </c>
      <c r="DE336" s="104">
        <f t="shared" si="1545"/>
        <v>427.27051961885331</v>
      </c>
      <c r="DF336" s="104">
        <f t="shared" si="1545"/>
        <v>470.04535651021297</v>
      </c>
      <c r="DG336" s="104">
        <f t="shared" si="1545"/>
        <v>0</v>
      </c>
      <c r="DH336" s="104">
        <f t="shared" si="1545"/>
        <v>463.58598775759015</v>
      </c>
      <c r="DI336" s="104">
        <f t="shared" si="1545"/>
        <v>515.50019259571843</v>
      </c>
      <c r="DJ336" s="104">
        <f t="shared" si="1545"/>
        <v>0</v>
      </c>
      <c r="DK336" s="104">
        <f t="shared" si="1545"/>
        <v>0</v>
      </c>
      <c r="DL336" s="104">
        <f t="shared" si="1545"/>
        <v>787.87136775238764</v>
      </c>
      <c r="DM336" s="104">
        <f t="shared" si="1545"/>
        <v>840.36800330260348</v>
      </c>
      <c r="DN336" s="104">
        <f t="shared" si="1545"/>
        <v>924.52721750539513</v>
      </c>
      <c r="DO336" s="104">
        <f t="shared" si="1545"/>
        <v>0</v>
      </c>
      <c r="DP336" s="104">
        <f t="shared" si="1545"/>
        <v>911.83918532435359</v>
      </c>
      <c r="DQ336" s="104">
        <f t="shared" si="1545"/>
        <v>1013.9451161399149</v>
      </c>
      <c r="DR336" s="104">
        <f t="shared" si="1545"/>
        <v>0</v>
      </c>
      <c r="DS336" s="104">
        <f t="shared" si="1545"/>
        <v>0</v>
      </c>
      <c r="DT336" s="120">
        <f t="shared" si="1546"/>
        <v>7.1049978618234269</v>
      </c>
      <c r="DU336" s="104">
        <f t="shared" si="1546"/>
        <v>7.5785461800592584</v>
      </c>
      <c r="DV336" s="104">
        <f t="shared" si="1546"/>
        <v>8.3372483648363609</v>
      </c>
      <c r="DW336" s="104">
        <f t="shared" si="1546"/>
        <v>0</v>
      </c>
      <c r="DX336" s="104">
        <f t="shared" si="1546"/>
        <v>8.2226778009007724</v>
      </c>
      <c r="DY336" s="104">
        <f t="shared" si="1546"/>
        <v>9.1434860025004845</v>
      </c>
      <c r="DZ336" s="104">
        <f t="shared" si="1546"/>
        <v>0</v>
      </c>
      <c r="EA336" s="104">
        <f t="shared" si="1546"/>
        <v>0</v>
      </c>
      <c r="EB336" s="104">
        <f t="shared" si="1546"/>
        <v>13.974564755331771</v>
      </c>
      <c r="EC336" s="104">
        <f t="shared" si="1546"/>
        <v>14.905703597229763</v>
      </c>
      <c r="ED336" s="104">
        <f t="shared" si="1546"/>
        <v>16.398445225840856</v>
      </c>
      <c r="EE336" s="104">
        <f t="shared" si="1546"/>
        <v>0</v>
      </c>
      <c r="EF336" s="104">
        <f t="shared" si="1546"/>
        <v>16.173396144748441</v>
      </c>
      <c r="EG336" s="104">
        <f t="shared" si="1546"/>
        <v>17.984460742965865</v>
      </c>
      <c r="EH336" s="104">
        <f t="shared" si="1546"/>
        <v>0</v>
      </c>
      <c r="EI336" s="104">
        <f t="shared" si="1546"/>
        <v>0</v>
      </c>
      <c r="EJ336" s="120">
        <f t="shared" si="1547"/>
        <v>281.83851966774819</v>
      </c>
      <c r="EK336" s="104">
        <f t="shared" si="1547"/>
        <v>300.62306536337297</v>
      </c>
      <c r="EL336" s="104">
        <f t="shared" si="1547"/>
        <v>330.71899287592356</v>
      </c>
      <c r="EM336" s="104">
        <f t="shared" si="1547"/>
        <v>0</v>
      </c>
      <c r="EN336" s="104">
        <f t="shared" si="1547"/>
        <v>326.17424863178968</v>
      </c>
      <c r="EO336" s="104">
        <f t="shared" si="1547"/>
        <v>362.70053976992403</v>
      </c>
      <c r="EP336" s="104">
        <f t="shared" si="1547"/>
        <v>0</v>
      </c>
      <c r="EQ336" s="104">
        <f t="shared" si="1547"/>
        <v>0</v>
      </c>
      <c r="ER336" s="104">
        <f t="shared" si="1547"/>
        <v>554.33804770111499</v>
      </c>
      <c r="ES336" s="104">
        <f t="shared" si="1547"/>
        <v>591.2741309919719</v>
      </c>
      <c r="ET336" s="104">
        <f t="shared" si="1547"/>
        <v>650.48767321057619</v>
      </c>
      <c r="EU336" s="104">
        <f t="shared" si="1547"/>
        <v>0</v>
      </c>
      <c r="EV336" s="104">
        <f t="shared" si="1547"/>
        <v>641.56050657362596</v>
      </c>
      <c r="EW336" s="104">
        <f t="shared" si="1547"/>
        <v>713.40117075269541</v>
      </c>
      <c r="EX336" s="104">
        <f t="shared" si="1547"/>
        <v>0</v>
      </c>
      <c r="EY336" s="104">
        <f t="shared" si="1547"/>
        <v>0</v>
      </c>
      <c r="EZ336" s="120">
        <f t="shared" si="1548"/>
        <v>14.810293348762938</v>
      </c>
      <c r="FA336" s="104">
        <f t="shared" si="1548"/>
        <v>15.797399839754346</v>
      </c>
      <c r="FB336" s="104">
        <f t="shared" si="1548"/>
        <v>17.378906567753909</v>
      </c>
      <c r="FC336" s="104">
        <f t="shared" si="1548"/>
        <v>0</v>
      </c>
      <c r="FD336" s="104">
        <f t="shared" si="1548"/>
        <v>17.140085431700278</v>
      </c>
      <c r="FE336" s="104">
        <f t="shared" si="1548"/>
        <v>19.059500447560492</v>
      </c>
      <c r="FF336" s="104">
        <f t="shared" si="1548"/>
        <v>0</v>
      </c>
      <c r="FG336" s="104">
        <f t="shared" si="1548"/>
        <v>0</v>
      </c>
      <c r="FH336" s="104">
        <f t="shared" si="1548"/>
        <v>29.12983331913783</v>
      </c>
      <c r="FI336" s="104">
        <f t="shared" si="1548"/>
        <v>31.070782446094704</v>
      </c>
      <c r="FJ336" s="104">
        <f t="shared" si="1548"/>
        <v>34.182386677875101</v>
      </c>
      <c r="FK336" s="104">
        <f t="shared" si="1548"/>
        <v>0</v>
      </c>
      <c r="FL336" s="104">
        <f t="shared" si="1548"/>
        <v>33.713274234258854</v>
      </c>
      <c r="FM336" s="104">
        <f t="shared" si="1548"/>
        <v>37.488419349682687</v>
      </c>
      <c r="FN336" s="104">
        <f t="shared" si="1548"/>
        <v>0</v>
      </c>
      <c r="FO336" s="122">
        <f t="shared" si="1548"/>
        <v>0</v>
      </c>
    </row>
    <row r="337" spans="3:171" x14ac:dyDescent="0.2">
      <c r="C337" s="156" t="s">
        <v>375</v>
      </c>
      <c r="D337" s="157" t="str">
        <f>D321</f>
        <v>Reshoring</v>
      </c>
      <c r="E337" s="158" t="str">
        <f>D329</f>
        <v>Ally-shoring</v>
      </c>
      <c r="X337" s="165"/>
      <c r="Y337" s="159" t="str">
        <f>[1]Transport!W316</f>
        <v>Russia</v>
      </c>
      <c r="Z337" s="203">
        <f t="shared" si="1549"/>
        <v>0.12558945241074004</v>
      </c>
      <c r="AA337" s="105"/>
      <c r="AB337" s="159" t="str">
        <f>[1]Transport!X316</f>
        <v>Finland</v>
      </c>
      <c r="AC337" s="104">
        <f t="shared" si="1534"/>
        <v>5.7146816763048687</v>
      </c>
      <c r="AD337" s="104" t="str">
        <f>[1]Transport!AA316</f>
        <v>St Petersburg, Russia</v>
      </c>
      <c r="AE337" s="104" t="str">
        <f>[1]Transport!AB316</f>
        <v>Helsinki, Finland</v>
      </c>
      <c r="AF337" s="104">
        <f>[1]Transport!AC316</f>
        <v>44.725277800000001</v>
      </c>
      <c r="AG337" s="104">
        <f>[1]Transport!AD316</f>
        <v>37.7936111</v>
      </c>
      <c r="AH337" s="104">
        <f>[1]Transport!AE316</f>
        <v>60.161788299999998</v>
      </c>
      <c r="AI337" s="104">
        <f>[1]Transport!AF316</f>
        <v>24.957132000000001</v>
      </c>
      <c r="AJ337" s="104" t="e">
        <f t="shared" ca="1" si="1531"/>
        <v>#NAME?</v>
      </c>
      <c r="AK337" s="104">
        <f t="shared" si="1529"/>
        <v>160.94</v>
      </c>
      <c r="AL337" s="104">
        <f t="shared" si="1535"/>
        <v>6808.8092971824981</v>
      </c>
      <c r="AM337" s="104">
        <f t="shared" si="1536"/>
        <v>262.17188807024871</v>
      </c>
      <c r="AN337" s="104">
        <f t="shared" si="1537"/>
        <v>9073.6291359407624</v>
      </c>
      <c r="AO337" s="104">
        <f t="shared" si="1538"/>
        <v>160.94</v>
      </c>
      <c r="AP337" s="104">
        <f t="shared" si="1539"/>
        <v>6384.1104863733817</v>
      </c>
      <c r="AQ337" s="104">
        <f t="shared" si="1540"/>
        <v>335.47773805215303</v>
      </c>
      <c r="AR337" s="120" t="e">
        <f t="shared" ca="1" si="1541"/>
        <v>#NAME?</v>
      </c>
      <c r="AS337" s="104" t="e">
        <f t="shared" ca="1" si="1541"/>
        <v>#NAME?</v>
      </c>
      <c r="AT337" s="104" t="e">
        <f t="shared" ca="1" si="1541"/>
        <v>#NAME?</v>
      </c>
      <c r="AU337" s="104" t="e">
        <f t="shared" ca="1" si="1541"/>
        <v>#NAME?</v>
      </c>
      <c r="AV337" s="104" t="e">
        <f t="shared" ca="1" si="1541"/>
        <v>#NAME?</v>
      </c>
      <c r="AW337" s="104" t="e">
        <f t="shared" ca="1" si="1541"/>
        <v>#NAME?</v>
      </c>
      <c r="AX337" s="104" t="e">
        <f t="shared" ca="1" si="1541"/>
        <v>#NAME?</v>
      </c>
      <c r="AY337" s="104" t="e">
        <f t="shared" ca="1" si="1541"/>
        <v>#NAME?</v>
      </c>
      <c r="AZ337" s="104" t="e">
        <f t="shared" ca="1" si="1541"/>
        <v>#NAME?</v>
      </c>
      <c r="BA337" s="104" t="e">
        <f t="shared" ca="1" si="1541"/>
        <v>#NAME?</v>
      </c>
      <c r="BB337" s="104" t="e">
        <f t="shared" ca="1" si="1541"/>
        <v>#NAME?</v>
      </c>
      <c r="BC337" s="104" t="e">
        <f t="shared" ca="1" si="1541"/>
        <v>#NAME?</v>
      </c>
      <c r="BD337" s="104" t="e">
        <f t="shared" ca="1" si="1541"/>
        <v>#NAME?</v>
      </c>
      <c r="BE337" s="104" t="e">
        <f t="shared" ca="1" si="1541"/>
        <v>#NAME?</v>
      </c>
      <c r="BF337" s="104" t="e">
        <f t="shared" ca="1" si="1541"/>
        <v>#NAME?</v>
      </c>
      <c r="BG337" s="122" t="e">
        <f t="shared" ca="1" si="1541"/>
        <v>#NAME?</v>
      </c>
      <c r="BH337" s="104">
        <f t="shared" si="1542"/>
        <v>40.602801091147612</v>
      </c>
      <c r="BI337" s="104">
        <f t="shared" si="1542"/>
        <v>43.308978988214903</v>
      </c>
      <c r="BJ337" s="104">
        <f t="shared" si="1542"/>
        <v>47.64472046133308</v>
      </c>
      <c r="BK337" s="104">
        <f t="shared" si="1542"/>
        <v>0</v>
      </c>
      <c r="BL337" s="104">
        <f t="shared" si="1542"/>
        <v>46.98998615896646</v>
      </c>
      <c r="BM337" s="104">
        <f t="shared" si="1542"/>
        <v>52.252111916039574</v>
      </c>
      <c r="BN337" s="104">
        <f t="shared" si="1542"/>
        <v>0</v>
      </c>
      <c r="BO337" s="104">
        <f t="shared" si="1542"/>
        <v>0</v>
      </c>
      <c r="BP337" s="104">
        <f t="shared" si="1542"/>
        <v>79.8601891416303</v>
      </c>
      <c r="BQ337" s="104">
        <f t="shared" si="1542"/>
        <v>85.181351219520494</v>
      </c>
      <c r="BR337" s="104">
        <f t="shared" si="1542"/>
        <v>93.7118944520018</v>
      </c>
      <c r="BS337" s="104">
        <f t="shared" si="1542"/>
        <v>0</v>
      </c>
      <c r="BT337" s="104">
        <f t="shared" si="1542"/>
        <v>92.425810592013718</v>
      </c>
      <c r="BU337" s="104">
        <f t="shared" si="1542"/>
        <v>102.77546826605128</v>
      </c>
      <c r="BV337" s="104">
        <f t="shared" si="1542"/>
        <v>0</v>
      </c>
      <c r="BW337" s="104">
        <f t="shared" si="1542"/>
        <v>0</v>
      </c>
      <c r="BX337" s="120">
        <f t="shared" si="1543"/>
        <v>300.58764445162865</v>
      </c>
      <c r="BY337" s="104">
        <f t="shared" si="1543"/>
        <v>320.62181987022728</v>
      </c>
      <c r="BZ337" s="104">
        <f t="shared" si="1543"/>
        <v>352.71985944710696</v>
      </c>
      <c r="CA337" s="104">
        <f t="shared" si="1543"/>
        <v>0</v>
      </c>
      <c r="CB337" s="104">
        <f t="shared" si="1543"/>
        <v>347.87277903883006</v>
      </c>
      <c r="CC337" s="104">
        <f t="shared" si="1543"/>
        <v>386.82895801219917</v>
      </c>
      <c r="CD337" s="104">
        <f t="shared" si="1543"/>
        <v>0</v>
      </c>
      <c r="CE337" s="104">
        <f t="shared" si="1543"/>
        <v>0</v>
      </c>
      <c r="CF337" s="104">
        <f t="shared" si="1543"/>
        <v>591.21502690556633</v>
      </c>
      <c r="CG337" s="104">
        <f t="shared" si="1543"/>
        <v>630.60825918891896</v>
      </c>
      <c r="CH337" s="104">
        <f t="shared" si="1543"/>
        <v>693.76094391104255</v>
      </c>
      <c r="CI337" s="104">
        <f t="shared" si="1543"/>
        <v>0</v>
      </c>
      <c r="CJ337" s="104">
        <f t="shared" si="1543"/>
        <v>684.23990330171966</v>
      </c>
      <c r="CK337" s="104">
        <f t="shared" si="1543"/>
        <v>760.85972108561975</v>
      </c>
      <c r="CL337" s="104">
        <f t="shared" si="1543"/>
        <v>0</v>
      </c>
      <c r="CM337" s="104">
        <f t="shared" si="1543"/>
        <v>0</v>
      </c>
      <c r="CN337" s="120">
        <f t="shared" si="1544"/>
        <v>11.574069244248342</v>
      </c>
      <c r="CO337" s="104">
        <f t="shared" si="1544"/>
        <v>12.345481302682408</v>
      </c>
      <c r="CP337" s="104">
        <f t="shared" si="1544"/>
        <v>13.581410122528537</v>
      </c>
      <c r="CQ337" s="104">
        <f t="shared" si="1544"/>
        <v>0</v>
      </c>
      <c r="CR337" s="104">
        <f t="shared" si="1544"/>
        <v>13.394774226764483</v>
      </c>
      <c r="CS337" s="104">
        <f t="shared" si="1544"/>
        <v>14.894774380635285</v>
      </c>
      <c r="CT337" s="104">
        <f t="shared" si="1544"/>
        <v>0</v>
      </c>
      <c r="CU337" s="104">
        <f t="shared" si="1544"/>
        <v>0</v>
      </c>
      <c r="CV337" s="104">
        <f t="shared" si="1544"/>
        <v>22.764620522339282</v>
      </c>
      <c r="CW337" s="104">
        <f t="shared" si="1544"/>
        <v>24.281449329571423</v>
      </c>
      <c r="CX337" s="104">
        <f t="shared" si="1544"/>
        <v>26.713131268020717</v>
      </c>
      <c r="CY337" s="104">
        <f t="shared" si="1544"/>
        <v>0</v>
      </c>
      <c r="CZ337" s="104">
        <f t="shared" si="1544"/>
        <v>26.346525436664475</v>
      </c>
      <c r="DA337" s="104">
        <f t="shared" si="1544"/>
        <v>29.296756734861617</v>
      </c>
      <c r="DB337" s="104">
        <f t="shared" si="1544"/>
        <v>0</v>
      </c>
      <c r="DC337" s="104">
        <f t="shared" si="1544"/>
        <v>0</v>
      </c>
      <c r="DD337" s="120">
        <f t="shared" si="1545"/>
        <v>400.57235994679922</v>
      </c>
      <c r="DE337" s="104">
        <f t="shared" si="1545"/>
        <v>427.27051961885331</v>
      </c>
      <c r="DF337" s="104">
        <f t="shared" si="1545"/>
        <v>470.04535651021297</v>
      </c>
      <c r="DG337" s="104">
        <f t="shared" si="1545"/>
        <v>0</v>
      </c>
      <c r="DH337" s="104">
        <f t="shared" si="1545"/>
        <v>463.58598775759015</v>
      </c>
      <c r="DI337" s="104">
        <f t="shared" si="1545"/>
        <v>515.50019259571843</v>
      </c>
      <c r="DJ337" s="104">
        <f t="shared" si="1545"/>
        <v>0</v>
      </c>
      <c r="DK337" s="104">
        <f t="shared" si="1545"/>
        <v>0</v>
      </c>
      <c r="DL337" s="104">
        <f t="shared" si="1545"/>
        <v>787.87136775238764</v>
      </c>
      <c r="DM337" s="104">
        <f t="shared" si="1545"/>
        <v>840.36800330260348</v>
      </c>
      <c r="DN337" s="104">
        <f t="shared" si="1545"/>
        <v>924.52721750539513</v>
      </c>
      <c r="DO337" s="104">
        <f t="shared" si="1545"/>
        <v>0</v>
      </c>
      <c r="DP337" s="104">
        <f t="shared" si="1545"/>
        <v>911.83918532435359</v>
      </c>
      <c r="DQ337" s="104">
        <f t="shared" si="1545"/>
        <v>1013.9451161399149</v>
      </c>
      <c r="DR337" s="104">
        <f t="shared" si="1545"/>
        <v>0</v>
      </c>
      <c r="DS337" s="104">
        <f t="shared" si="1545"/>
        <v>0</v>
      </c>
      <c r="DT337" s="120">
        <f t="shared" si="1546"/>
        <v>7.1049978618234269</v>
      </c>
      <c r="DU337" s="104">
        <f t="shared" si="1546"/>
        <v>7.5785461800592584</v>
      </c>
      <c r="DV337" s="104">
        <f t="shared" si="1546"/>
        <v>8.3372483648363609</v>
      </c>
      <c r="DW337" s="104">
        <f t="shared" si="1546"/>
        <v>0</v>
      </c>
      <c r="DX337" s="104">
        <f t="shared" si="1546"/>
        <v>8.2226778009007724</v>
      </c>
      <c r="DY337" s="104">
        <f t="shared" si="1546"/>
        <v>9.1434860025004845</v>
      </c>
      <c r="DZ337" s="104">
        <f t="shared" si="1546"/>
        <v>0</v>
      </c>
      <c r="EA337" s="104">
        <f t="shared" si="1546"/>
        <v>0</v>
      </c>
      <c r="EB337" s="104">
        <f t="shared" si="1546"/>
        <v>13.974564755331771</v>
      </c>
      <c r="EC337" s="104">
        <f t="shared" si="1546"/>
        <v>14.905703597229763</v>
      </c>
      <c r="ED337" s="104">
        <f t="shared" si="1546"/>
        <v>16.398445225840856</v>
      </c>
      <c r="EE337" s="104">
        <f t="shared" si="1546"/>
        <v>0</v>
      </c>
      <c r="EF337" s="104">
        <f t="shared" si="1546"/>
        <v>16.173396144748441</v>
      </c>
      <c r="EG337" s="104">
        <f t="shared" si="1546"/>
        <v>17.984460742965865</v>
      </c>
      <c r="EH337" s="104">
        <f t="shared" si="1546"/>
        <v>0</v>
      </c>
      <c r="EI337" s="104">
        <f t="shared" si="1546"/>
        <v>0</v>
      </c>
      <c r="EJ337" s="120">
        <f t="shared" si="1547"/>
        <v>281.83851966774819</v>
      </c>
      <c r="EK337" s="104">
        <f t="shared" si="1547"/>
        <v>300.62306536337297</v>
      </c>
      <c r="EL337" s="104">
        <f t="shared" si="1547"/>
        <v>330.71899287592356</v>
      </c>
      <c r="EM337" s="104">
        <f t="shared" si="1547"/>
        <v>0</v>
      </c>
      <c r="EN337" s="104">
        <f t="shared" si="1547"/>
        <v>326.17424863178968</v>
      </c>
      <c r="EO337" s="104">
        <f t="shared" si="1547"/>
        <v>362.70053976992403</v>
      </c>
      <c r="EP337" s="104">
        <f t="shared" si="1547"/>
        <v>0</v>
      </c>
      <c r="EQ337" s="104">
        <f t="shared" si="1547"/>
        <v>0</v>
      </c>
      <c r="ER337" s="104">
        <f t="shared" si="1547"/>
        <v>554.33804770111499</v>
      </c>
      <c r="ES337" s="104">
        <f t="shared" si="1547"/>
        <v>591.2741309919719</v>
      </c>
      <c r="ET337" s="104">
        <f t="shared" si="1547"/>
        <v>650.48767321057619</v>
      </c>
      <c r="EU337" s="104">
        <f t="shared" si="1547"/>
        <v>0</v>
      </c>
      <c r="EV337" s="104">
        <f t="shared" si="1547"/>
        <v>641.56050657362596</v>
      </c>
      <c r="EW337" s="104">
        <f t="shared" si="1547"/>
        <v>713.40117075269541</v>
      </c>
      <c r="EX337" s="104">
        <f t="shared" si="1547"/>
        <v>0</v>
      </c>
      <c r="EY337" s="104">
        <f t="shared" si="1547"/>
        <v>0</v>
      </c>
      <c r="EZ337" s="120">
        <f t="shared" si="1548"/>
        <v>14.810293348762938</v>
      </c>
      <c r="FA337" s="104">
        <f t="shared" si="1548"/>
        <v>15.797399839754346</v>
      </c>
      <c r="FB337" s="104">
        <f t="shared" si="1548"/>
        <v>17.378906567753909</v>
      </c>
      <c r="FC337" s="104">
        <f t="shared" si="1548"/>
        <v>0</v>
      </c>
      <c r="FD337" s="104">
        <f t="shared" si="1548"/>
        <v>17.140085431700278</v>
      </c>
      <c r="FE337" s="104">
        <f t="shared" si="1548"/>
        <v>19.059500447560492</v>
      </c>
      <c r="FF337" s="104">
        <f t="shared" si="1548"/>
        <v>0</v>
      </c>
      <c r="FG337" s="104">
        <f t="shared" si="1548"/>
        <v>0</v>
      </c>
      <c r="FH337" s="104">
        <f t="shared" si="1548"/>
        <v>29.12983331913783</v>
      </c>
      <c r="FI337" s="104">
        <f t="shared" si="1548"/>
        <v>31.070782446094704</v>
      </c>
      <c r="FJ337" s="104">
        <f t="shared" si="1548"/>
        <v>34.182386677875101</v>
      </c>
      <c r="FK337" s="104">
        <f t="shared" si="1548"/>
        <v>0</v>
      </c>
      <c r="FL337" s="104">
        <f t="shared" si="1548"/>
        <v>33.713274234258854</v>
      </c>
      <c r="FM337" s="104">
        <f t="shared" si="1548"/>
        <v>37.488419349682687</v>
      </c>
      <c r="FN337" s="104">
        <f t="shared" si="1548"/>
        <v>0</v>
      </c>
      <c r="FO337" s="122">
        <f t="shared" si="1548"/>
        <v>0</v>
      </c>
    </row>
    <row r="338" spans="3:171" x14ac:dyDescent="0.2">
      <c r="C338" s="163" t="str">
        <f>'[1]LCIA_ally-shoring'!G428</f>
        <v>US</v>
      </c>
      <c r="D338" s="203">
        <f>[1]LCIA_reshoring!I428</f>
        <v>1</v>
      </c>
      <c r="E338" s="213">
        <f>'[1]LCIA_ally-shoring'!I428</f>
        <v>0.90643145670817082</v>
      </c>
      <c r="X338" s="165"/>
      <c r="Y338" s="159" t="str">
        <f>[1]Transport!W317</f>
        <v>China</v>
      </c>
      <c r="Z338" s="203">
        <f t="shared" si="1549"/>
        <v>5.7742276970455191E-2</v>
      </c>
      <c r="AA338" s="105"/>
      <c r="AB338" s="159" t="str">
        <f>[1]Transport!X317</f>
        <v>Finland</v>
      </c>
      <c r="AC338" s="104">
        <f t="shared" si="1534"/>
        <v>5.7146816763048687</v>
      </c>
      <c r="AD338" s="104" t="str">
        <f>[1]Transport!AA317</f>
        <v>Shanghai, China</v>
      </c>
      <c r="AE338" s="104" t="str">
        <f>[1]Transport!AB317</f>
        <v>Helsinki, Finland</v>
      </c>
      <c r="AF338" s="104">
        <f>[1]Transport!AC317</f>
        <v>31.230416000000002</v>
      </c>
      <c r="AG338" s="104">
        <f>[1]Transport!AD317</f>
        <v>121.47370100000001</v>
      </c>
      <c r="AH338" s="104">
        <f>[1]Transport!AE317</f>
        <v>60.161788299999998</v>
      </c>
      <c r="AI338" s="104">
        <f>[1]Transport!AF317</f>
        <v>24.957132000000001</v>
      </c>
      <c r="AJ338" s="104" t="e">
        <f t="shared" ca="1" si="1531"/>
        <v>#NAME?</v>
      </c>
      <c r="AK338" s="104">
        <f t="shared" si="1529"/>
        <v>160.94</v>
      </c>
      <c r="AL338" s="104">
        <f t="shared" si="1535"/>
        <v>6808.8092971824981</v>
      </c>
      <c r="AM338" s="104">
        <f t="shared" si="1536"/>
        <v>262.17188807024871</v>
      </c>
      <c r="AN338" s="104">
        <f t="shared" si="1537"/>
        <v>9073.6291359407624</v>
      </c>
      <c r="AO338" s="104">
        <f t="shared" si="1538"/>
        <v>160.94</v>
      </c>
      <c r="AP338" s="104">
        <f t="shared" si="1539"/>
        <v>6384.1104863733817</v>
      </c>
      <c r="AQ338" s="104">
        <f t="shared" si="1540"/>
        <v>335.47773805215303</v>
      </c>
      <c r="AR338" s="120" t="e">
        <f t="shared" ca="1" si="1541"/>
        <v>#NAME?</v>
      </c>
      <c r="AS338" s="104" t="e">
        <f t="shared" ca="1" si="1541"/>
        <v>#NAME?</v>
      </c>
      <c r="AT338" s="104" t="e">
        <f t="shared" ca="1" si="1541"/>
        <v>#NAME?</v>
      </c>
      <c r="AU338" s="104" t="e">
        <f t="shared" ca="1" si="1541"/>
        <v>#NAME?</v>
      </c>
      <c r="AV338" s="104" t="e">
        <f t="shared" ca="1" si="1541"/>
        <v>#NAME?</v>
      </c>
      <c r="AW338" s="104" t="e">
        <f t="shared" ca="1" si="1541"/>
        <v>#NAME?</v>
      </c>
      <c r="AX338" s="104" t="e">
        <f t="shared" ca="1" si="1541"/>
        <v>#NAME?</v>
      </c>
      <c r="AY338" s="104" t="e">
        <f t="shared" ca="1" si="1541"/>
        <v>#NAME?</v>
      </c>
      <c r="AZ338" s="104" t="e">
        <f t="shared" ca="1" si="1541"/>
        <v>#NAME?</v>
      </c>
      <c r="BA338" s="104" t="e">
        <f t="shared" ca="1" si="1541"/>
        <v>#NAME?</v>
      </c>
      <c r="BB338" s="104" t="e">
        <f t="shared" ca="1" si="1541"/>
        <v>#NAME?</v>
      </c>
      <c r="BC338" s="104" t="e">
        <f t="shared" ca="1" si="1541"/>
        <v>#NAME?</v>
      </c>
      <c r="BD338" s="104" t="e">
        <f t="shared" ca="1" si="1541"/>
        <v>#NAME?</v>
      </c>
      <c r="BE338" s="104" t="e">
        <f t="shared" ca="1" si="1541"/>
        <v>#NAME?</v>
      </c>
      <c r="BF338" s="104" t="e">
        <f t="shared" ca="1" si="1541"/>
        <v>#NAME?</v>
      </c>
      <c r="BG338" s="122" t="e">
        <f t="shared" ca="1" si="1541"/>
        <v>#NAME?</v>
      </c>
      <c r="BH338" s="104">
        <f t="shared" si="1542"/>
        <v>40.602801091147612</v>
      </c>
      <c r="BI338" s="104">
        <f t="shared" si="1542"/>
        <v>43.308978988214903</v>
      </c>
      <c r="BJ338" s="104">
        <f t="shared" si="1542"/>
        <v>47.64472046133308</v>
      </c>
      <c r="BK338" s="104">
        <f t="shared" si="1542"/>
        <v>0</v>
      </c>
      <c r="BL338" s="104">
        <f t="shared" si="1542"/>
        <v>46.98998615896646</v>
      </c>
      <c r="BM338" s="104">
        <f t="shared" si="1542"/>
        <v>52.252111916039574</v>
      </c>
      <c r="BN338" s="104">
        <f t="shared" si="1542"/>
        <v>0</v>
      </c>
      <c r="BO338" s="104">
        <f t="shared" si="1542"/>
        <v>0</v>
      </c>
      <c r="BP338" s="104">
        <f t="shared" si="1542"/>
        <v>79.8601891416303</v>
      </c>
      <c r="BQ338" s="104">
        <f t="shared" si="1542"/>
        <v>85.181351219520494</v>
      </c>
      <c r="BR338" s="104">
        <f t="shared" si="1542"/>
        <v>93.7118944520018</v>
      </c>
      <c r="BS338" s="104">
        <f t="shared" si="1542"/>
        <v>0</v>
      </c>
      <c r="BT338" s="104">
        <f t="shared" si="1542"/>
        <v>92.425810592013718</v>
      </c>
      <c r="BU338" s="104">
        <f t="shared" si="1542"/>
        <v>102.77546826605128</v>
      </c>
      <c r="BV338" s="104">
        <f t="shared" si="1542"/>
        <v>0</v>
      </c>
      <c r="BW338" s="104">
        <f t="shared" si="1542"/>
        <v>0</v>
      </c>
      <c r="BX338" s="120">
        <f t="shared" si="1543"/>
        <v>300.58764445162865</v>
      </c>
      <c r="BY338" s="104">
        <f t="shared" si="1543"/>
        <v>320.62181987022728</v>
      </c>
      <c r="BZ338" s="104">
        <f t="shared" si="1543"/>
        <v>352.71985944710696</v>
      </c>
      <c r="CA338" s="104">
        <f t="shared" si="1543"/>
        <v>0</v>
      </c>
      <c r="CB338" s="104">
        <f t="shared" si="1543"/>
        <v>347.87277903883006</v>
      </c>
      <c r="CC338" s="104">
        <f t="shared" si="1543"/>
        <v>386.82895801219917</v>
      </c>
      <c r="CD338" s="104">
        <f t="shared" si="1543"/>
        <v>0</v>
      </c>
      <c r="CE338" s="104">
        <f t="shared" si="1543"/>
        <v>0</v>
      </c>
      <c r="CF338" s="104">
        <f t="shared" si="1543"/>
        <v>591.21502690556633</v>
      </c>
      <c r="CG338" s="104">
        <f t="shared" si="1543"/>
        <v>630.60825918891896</v>
      </c>
      <c r="CH338" s="104">
        <f t="shared" si="1543"/>
        <v>693.76094391104255</v>
      </c>
      <c r="CI338" s="104">
        <f t="shared" si="1543"/>
        <v>0</v>
      </c>
      <c r="CJ338" s="104">
        <f t="shared" si="1543"/>
        <v>684.23990330171966</v>
      </c>
      <c r="CK338" s="104">
        <f t="shared" si="1543"/>
        <v>760.85972108561975</v>
      </c>
      <c r="CL338" s="104">
        <f t="shared" si="1543"/>
        <v>0</v>
      </c>
      <c r="CM338" s="104">
        <f t="shared" si="1543"/>
        <v>0</v>
      </c>
      <c r="CN338" s="120">
        <f t="shared" si="1544"/>
        <v>11.574069244248342</v>
      </c>
      <c r="CO338" s="104">
        <f t="shared" si="1544"/>
        <v>12.345481302682408</v>
      </c>
      <c r="CP338" s="104">
        <f t="shared" si="1544"/>
        <v>13.581410122528537</v>
      </c>
      <c r="CQ338" s="104">
        <f t="shared" si="1544"/>
        <v>0</v>
      </c>
      <c r="CR338" s="104">
        <f t="shared" si="1544"/>
        <v>13.394774226764483</v>
      </c>
      <c r="CS338" s="104">
        <f t="shared" si="1544"/>
        <v>14.894774380635285</v>
      </c>
      <c r="CT338" s="104">
        <f t="shared" si="1544"/>
        <v>0</v>
      </c>
      <c r="CU338" s="104">
        <f t="shared" si="1544"/>
        <v>0</v>
      </c>
      <c r="CV338" s="104">
        <f t="shared" si="1544"/>
        <v>22.764620522339282</v>
      </c>
      <c r="CW338" s="104">
        <f t="shared" si="1544"/>
        <v>24.281449329571423</v>
      </c>
      <c r="CX338" s="104">
        <f t="shared" si="1544"/>
        <v>26.713131268020717</v>
      </c>
      <c r="CY338" s="104">
        <f t="shared" si="1544"/>
        <v>0</v>
      </c>
      <c r="CZ338" s="104">
        <f t="shared" si="1544"/>
        <v>26.346525436664475</v>
      </c>
      <c r="DA338" s="104">
        <f t="shared" si="1544"/>
        <v>29.296756734861617</v>
      </c>
      <c r="DB338" s="104">
        <f t="shared" si="1544"/>
        <v>0</v>
      </c>
      <c r="DC338" s="104">
        <f t="shared" si="1544"/>
        <v>0</v>
      </c>
      <c r="DD338" s="120">
        <f t="shared" si="1545"/>
        <v>400.57235994679922</v>
      </c>
      <c r="DE338" s="104">
        <f t="shared" si="1545"/>
        <v>427.27051961885331</v>
      </c>
      <c r="DF338" s="104">
        <f t="shared" si="1545"/>
        <v>470.04535651021297</v>
      </c>
      <c r="DG338" s="104">
        <f t="shared" si="1545"/>
        <v>0</v>
      </c>
      <c r="DH338" s="104">
        <f t="shared" si="1545"/>
        <v>463.58598775759015</v>
      </c>
      <c r="DI338" s="104">
        <f t="shared" si="1545"/>
        <v>515.50019259571843</v>
      </c>
      <c r="DJ338" s="104">
        <f t="shared" si="1545"/>
        <v>0</v>
      </c>
      <c r="DK338" s="104">
        <f t="shared" si="1545"/>
        <v>0</v>
      </c>
      <c r="DL338" s="104">
        <f t="shared" si="1545"/>
        <v>787.87136775238764</v>
      </c>
      <c r="DM338" s="104">
        <f t="shared" si="1545"/>
        <v>840.36800330260348</v>
      </c>
      <c r="DN338" s="104">
        <f t="shared" si="1545"/>
        <v>924.52721750539513</v>
      </c>
      <c r="DO338" s="104">
        <f t="shared" si="1545"/>
        <v>0</v>
      </c>
      <c r="DP338" s="104">
        <f t="shared" si="1545"/>
        <v>911.83918532435359</v>
      </c>
      <c r="DQ338" s="104">
        <f t="shared" si="1545"/>
        <v>1013.9451161399149</v>
      </c>
      <c r="DR338" s="104">
        <f t="shared" si="1545"/>
        <v>0</v>
      </c>
      <c r="DS338" s="104">
        <f t="shared" si="1545"/>
        <v>0</v>
      </c>
      <c r="DT338" s="120">
        <f t="shared" si="1546"/>
        <v>7.1049978618234269</v>
      </c>
      <c r="DU338" s="104">
        <f t="shared" si="1546"/>
        <v>7.5785461800592584</v>
      </c>
      <c r="DV338" s="104">
        <f t="shared" si="1546"/>
        <v>8.3372483648363609</v>
      </c>
      <c r="DW338" s="104">
        <f t="shared" si="1546"/>
        <v>0</v>
      </c>
      <c r="DX338" s="104">
        <f t="shared" si="1546"/>
        <v>8.2226778009007724</v>
      </c>
      <c r="DY338" s="104">
        <f t="shared" si="1546"/>
        <v>9.1434860025004845</v>
      </c>
      <c r="DZ338" s="104">
        <f t="shared" si="1546"/>
        <v>0</v>
      </c>
      <c r="EA338" s="104">
        <f t="shared" si="1546"/>
        <v>0</v>
      </c>
      <c r="EB338" s="104">
        <f t="shared" si="1546"/>
        <v>13.974564755331771</v>
      </c>
      <c r="EC338" s="104">
        <f t="shared" si="1546"/>
        <v>14.905703597229763</v>
      </c>
      <c r="ED338" s="104">
        <f t="shared" si="1546"/>
        <v>16.398445225840856</v>
      </c>
      <c r="EE338" s="104">
        <f t="shared" si="1546"/>
        <v>0</v>
      </c>
      <c r="EF338" s="104">
        <f t="shared" si="1546"/>
        <v>16.173396144748441</v>
      </c>
      <c r="EG338" s="104">
        <f t="shared" si="1546"/>
        <v>17.984460742965865</v>
      </c>
      <c r="EH338" s="104">
        <f t="shared" si="1546"/>
        <v>0</v>
      </c>
      <c r="EI338" s="104">
        <f t="shared" si="1546"/>
        <v>0</v>
      </c>
      <c r="EJ338" s="120">
        <f t="shared" si="1547"/>
        <v>281.83851966774819</v>
      </c>
      <c r="EK338" s="104">
        <f t="shared" si="1547"/>
        <v>300.62306536337297</v>
      </c>
      <c r="EL338" s="104">
        <f t="shared" si="1547"/>
        <v>330.71899287592356</v>
      </c>
      <c r="EM338" s="104">
        <f t="shared" si="1547"/>
        <v>0</v>
      </c>
      <c r="EN338" s="104">
        <f t="shared" si="1547"/>
        <v>326.17424863178968</v>
      </c>
      <c r="EO338" s="104">
        <f t="shared" si="1547"/>
        <v>362.70053976992403</v>
      </c>
      <c r="EP338" s="104">
        <f t="shared" si="1547"/>
        <v>0</v>
      </c>
      <c r="EQ338" s="104">
        <f t="shared" si="1547"/>
        <v>0</v>
      </c>
      <c r="ER338" s="104">
        <f t="shared" si="1547"/>
        <v>554.33804770111499</v>
      </c>
      <c r="ES338" s="104">
        <f t="shared" si="1547"/>
        <v>591.2741309919719</v>
      </c>
      <c r="ET338" s="104">
        <f t="shared" si="1547"/>
        <v>650.48767321057619</v>
      </c>
      <c r="EU338" s="104">
        <f t="shared" si="1547"/>
        <v>0</v>
      </c>
      <c r="EV338" s="104">
        <f t="shared" si="1547"/>
        <v>641.56050657362596</v>
      </c>
      <c r="EW338" s="104">
        <f t="shared" si="1547"/>
        <v>713.40117075269541</v>
      </c>
      <c r="EX338" s="104">
        <f t="shared" si="1547"/>
        <v>0</v>
      </c>
      <c r="EY338" s="104">
        <f t="shared" si="1547"/>
        <v>0</v>
      </c>
      <c r="EZ338" s="120">
        <f t="shared" si="1548"/>
        <v>14.810293348762938</v>
      </c>
      <c r="FA338" s="104">
        <f t="shared" si="1548"/>
        <v>15.797399839754346</v>
      </c>
      <c r="FB338" s="104">
        <f t="shared" si="1548"/>
        <v>17.378906567753909</v>
      </c>
      <c r="FC338" s="104">
        <f t="shared" si="1548"/>
        <v>0</v>
      </c>
      <c r="FD338" s="104">
        <f t="shared" si="1548"/>
        <v>17.140085431700278</v>
      </c>
      <c r="FE338" s="104">
        <f t="shared" si="1548"/>
        <v>19.059500447560492</v>
      </c>
      <c r="FF338" s="104">
        <f t="shared" si="1548"/>
        <v>0</v>
      </c>
      <c r="FG338" s="104">
        <f t="shared" si="1548"/>
        <v>0</v>
      </c>
      <c r="FH338" s="104">
        <f t="shared" si="1548"/>
        <v>29.12983331913783</v>
      </c>
      <c r="FI338" s="104">
        <f t="shared" si="1548"/>
        <v>31.070782446094704</v>
      </c>
      <c r="FJ338" s="104">
        <f t="shared" si="1548"/>
        <v>34.182386677875101</v>
      </c>
      <c r="FK338" s="104">
        <f t="shared" si="1548"/>
        <v>0</v>
      </c>
      <c r="FL338" s="104">
        <f t="shared" si="1548"/>
        <v>33.713274234258854</v>
      </c>
      <c r="FM338" s="104">
        <f t="shared" si="1548"/>
        <v>37.488419349682687</v>
      </c>
      <c r="FN338" s="104">
        <f t="shared" si="1548"/>
        <v>0</v>
      </c>
      <c r="FO338" s="122">
        <f t="shared" si="1548"/>
        <v>0</v>
      </c>
    </row>
    <row r="339" spans="3:171" x14ac:dyDescent="0.2">
      <c r="C339" s="163" t="str">
        <f>'[1]LCIA_ally-shoring'!G429</f>
        <v>CN</v>
      </c>
      <c r="D339" s="203">
        <f>[1]LCIA_reshoring!I429</f>
        <v>0</v>
      </c>
      <c r="E339" s="213">
        <f>'[1]LCIA_ally-shoring'!I429</f>
        <v>0</v>
      </c>
      <c r="X339" s="165"/>
      <c r="Y339" s="159" t="str">
        <f>[1]Transport!W318</f>
        <v>Canada</v>
      </c>
      <c r="Z339" s="203">
        <f t="shared" si="1549"/>
        <v>8.7094601097103236E-2</v>
      </c>
      <c r="AA339" s="105"/>
      <c r="AB339" s="159" t="str">
        <f>[1]Transport!X318</f>
        <v>Finland</v>
      </c>
      <c r="AC339" s="104">
        <f>AC331</f>
        <v>2.2629195097563701</v>
      </c>
      <c r="AD339" s="104" t="str">
        <f>[1]Transport!AA318</f>
        <v>The Port of Vancouver, Canada</v>
      </c>
      <c r="AE339" s="104" t="str">
        <f>[1]Transport!AB318</f>
        <v>Helsinki, Finland</v>
      </c>
      <c r="AF339" s="104">
        <f>[1]Transport!AC318</f>
        <v>49.288918500000001</v>
      </c>
      <c r="AG339" s="104">
        <f>[1]Transport!AD318</f>
        <v>-123.11147</v>
      </c>
      <c r="AH339" s="104">
        <f>[1]Transport!AE318</f>
        <v>60.161788299999998</v>
      </c>
      <c r="AI339" s="104">
        <f>[1]Transport!AF318</f>
        <v>24.957132000000001</v>
      </c>
      <c r="AJ339" s="104" t="e">
        <f t="shared" ca="1" si="1531"/>
        <v>#NAME?</v>
      </c>
      <c r="AK339" s="104">
        <f t="shared" si="1529"/>
        <v>160.94</v>
      </c>
      <c r="AL339" s="104">
        <f t="shared" si="1535"/>
        <v>6808.8092971824981</v>
      </c>
      <c r="AM339" s="104">
        <f t="shared" si="1536"/>
        <v>262.17188807024871</v>
      </c>
      <c r="AN339" s="104">
        <f t="shared" si="1537"/>
        <v>9073.6291359407624</v>
      </c>
      <c r="AO339" s="104">
        <f t="shared" si="1538"/>
        <v>160.94</v>
      </c>
      <c r="AP339" s="104">
        <f t="shared" si="1539"/>
        <v>6384.1104863733817</v>
      </c>
      <c r="AQ339" s="104">
        <f t="shared" si="1540"/>
        <v>335.47773805215303</v>
      </c>
      <c r="AR339" s="120" t="e">
        <f t="shared" ca="1" si="1541"/>
        <v>#NAME?</v>
      </c>
      <c r="AS339" s="104" t="e">
        <f t="shared" ca="1" si="1541"/>
        <v>#NAME?</v>
      </c>
      <c r="AT339" s="104" t="e">
        <f t="shared" ca="1" si="1541"/>
        <v>#NAME?</v>
      </c>
      <c r="AU339" s="104" t="e">
        <f t="shared" ca="1" si="1541"/>
        <v>#NAME?</v>
      </c>
      <c r="AV339" s="104" t="e">
        <f t="shared" ca="1" si="1541"/>
        <v>#NAME?</v>
      </c>
      <c r="AW339" s="104" t="e">
        <f t="shared" ca="1" si="1541"/>
        <v>#NAME?</v>
      </c>
      <c r="AX339" s="104" t="e">
        <f t="shared" ca="1" si="1541"/>
        <v>#NAME?</v>
      </c>
      <c r="AY339" s="104" t="e">
        <f t="shared" ca="1" si="1541"/>
        <v>#NAME?</v>
      </c>
      <c r="AZ339" s="104" t="e">
        <f t="shared" ca="1" si="1541"/>
        <v>#NAME?</v>
      </c>
      <c r="BA339" s="104" t="e">
        <f t="shared" ca="1" si="1541"/>
        <v>#NAME?</v>
      </c>
      <c r="BB339" s="104" t="e">
        <f t="shared" ca="1" si="1541"/>
        <v>#NAME?</v>
      </c>
      <c r="BC339" s="104" t="e">
        <f t="shared" ca="1" si="1541"/>
        <v>#NAME?</v>
      </c>
      <c r="BD339" s="104" t="e">
        <f t="shared" ca="1" si="1541"/>
        <v>#NAME?</v>
      </c>
      <c r="BE339" s="104" t="e">
        <f t="shared" ca="1" si="1541"/>
        <v>#NAME?</v>
      </c>
      <c r="BF339" s="104" t="e">
        <f t="shared" ca="1" si="1541"/>
        <v>#NAME?</v>
      </c>
      <c r="BG339" s="122" t="e">
        <f t="shared" ca="1" si="1541"/>
        <v>#NAME?</v>
      </c>
      <c r="BH339" s="104">
        <f t="shared" si="1542"/>
        <v>16.078038278297527</v>
      </c>
      <c r="BI339" s="104">
        <f t="shared" si="1542"/>
        <v>17.149640006445708</v>
      </c>
      <c r="BJ339" s="104">
        <f t="shared" si="1542"/>
        <v>18.866521982472598</v>
      </c>
      <c r="BK339" s="104">
        <f t="shared" si="1542"/>
        <v>0</v>
      </c>
      <c r="BL339" s="104">
        <f t="shared" si="1542"/>
        <v>18.607258018098964</v>
      </c>
      <c r="BM339" s="104">
        <f t="shared" si="1542"/>
        <v>20.690972862242628</v>
      </c>
      <c r="BN339" s="104">
        <f t="shared" si="1542"/>
        <v>0</v>
      </c>
      <c r="BO339" s="104">
        <f t="shared" si="1542"/>
        <v>0</v>
      </c>
      <c r="BP339" s="104">
        <f t="shared" si="1542"/>
        <v>31.62331522519402</v>
      </c>
      <c r="BQ339" s="104">
        <f t="shared" si="1542"/>
        <v>33.730407476816936</v>
      </c>
      <c r="BR339" s="104">
        <f t="shared" si="1542"/>
        <v>37.108361631226479</v>
      </c>
      <c r="BS339" s="104">
        <f t="shared" si="1542"/>
        <v>0</v>
      </c>
      <c r="BT339" s="104">
        <f t="shared" si="1542"/>
        <v>36.599093674969708</v>
      </c>
      <c r="BU339" s="104">
        <f t="shared" si="1542"/>
        <v>40.697387087705003</v>
      </c>
      <c r="BV339" s="104">
        <f t="shared" si="1542"/>
        <v>0</v>
      </c>
      <c r="BW339" s="104">
        <f t="shared" si="1542"/>
        <v>0</v>
      </c>
      <c r="BX339" s="120">
        <f t="shared" si="1543"/>
        <v>300.58764445162865</v>
      </c>
      <c r="BY339" s="104">
        <f t="shared" si="1543"/>
        <v>320.62181987022728</v>
      </c>
      <c r="BZ339" s="104">
        <f t="shared" si="1543"/>
        <v>352.71985944710696</v>
      </c>
      <c r="CA339" s="104">
        <f t="shared" si="1543"/>
        <v>0</v>
      </c>
      <c r="CB339" s="104">
        <f t="shared" si="1543"/>
        <v>347.87277903883006</v>
      </c>
      <c r="CC339" s="104">
        <f t="shared" si="1543"/>
        <v>386.82895801219917</v>
      </c>
      <c r="CD339" s="104">
        <f t="shared" si="1543"/>
        <v>0</v>
      </c>
      <c r="CE339" s="104">
        <f t="shared" si="1543"/>
        <v>0</v>
      </c>
      <c r="CF339" s="104">
        <f t="shared" si="1543"/>
        <v>591.21502690556633</v>
      </c>
      <c r="CG339" s="104">
        <f t="shared" si="1543"/>
        <v>630.60825918891896</v>
      </c>
      <c r="CH339" s="104">
        <f t="shared" si="1543"/>
        <v>693.76094391104255</v>
      </c>
      <c r="CI339" s="104">
        <f t="shared" si="1543"/>
        <v>0</v>
      </c>
      <c r="CJ339" s="104">
        <f t="shared" si="1543"/>
        <v>684.23990330171966</v>
      </c>
      <c r="CK339" s="104">
        <f t="shared" si="1543"/>
        <v>760.85972108561975</v>
      </c>
      <c r="CL339" s="104">
        <f t="shared" si="1543"/>
        <v>0</v>
      </c>
      <c r="CM339" s="104">
        <f t="shared" si="1543"/>
        <v>0</v>
      </c>
      <c r="CN339" s="120">
        <f t="shared" si="1544"/>
        <v>11.574069244248342</v>
      </c>
      <c r="CO339" s="104">
        <f t="shared" si="1544"/>
        <v>12.345481302682408</v>
      </c>
      <c r="CP339" s="104">
        <f t="shared" si="1544"/>
        <v>13.581410122528537</v>
      </c>
      <c r="CQ339" s="104">
        <f t="shared" si="1544"/>
        <v>0</v>
      </c>
      <c r="CR339" s="104">
        <f t="shared" si="1544"/>
        <v>13.394774226764483</v>
      </c>
      <c r="CS339" s="104">
        <f t="shared" si="1544"/>
        <v>14.894774380635285</v>
      </c>
      <c r="CT339" s="104">
        <f t="shared" si="1544"/>
        <v>0</v>
      </c>
      <c r="CU339" s="104">
        <f t="shared" si="1544"/>
        <v>0</v>
      </c>
      <c r="CV339" s="104">
        <f t="shared" si="1544"/>
        <v>22.764620522339282</v>
      </c>
      <c r="CW339" s="104">
        <f t="shared" si="1544"/>
        <v>24.281449329571423</v>
      </c>
      <c r="CX339" s="104">
        <f t="shared" si="1544"/>
        <v>26.713131268020717</v>
      </c>
      <c r="CY339" s="104">
        <f t="shared" si="1544"/>
        <v>0</v>
      </c>
      <c r="CZ339" s="104">
        <f t="shared" si="1544"/>
        <v>26.346525436664475</v>
      </c>
      <c r="DA339" s="104">
        <f t="shared" si="1544"/>
        <v>29.296756734861617</v>
      </c>
      <c r="DB339" s="104">
        <f t="shared" si="1544"/>
        <v>0</v>
      </c>
      <c r="DC339" s="104">
        <f t="shared" si="1544"/>
        <v>0</v>
      </c>
      <c r="DD339" s="120">
        <f t="shared" si="1545"/>
        <v>400.57235994679922</v>
      </c>
      <c r="DE339" s="104">
        <f t="shared" si="1545"/>
        <v>427.27051961885331</v>
      </c>
      <c r="DF339" s="104">
        <f t="shared" si="1545"/>
        <v>470.04535651021297</v>
      </c>
      <c r="DG339" s="104">
        <f t="shared" si="1545"/>
        <v>0</v>
      </c>
      <c r="DH339" s="104">
        <f t="shared" si="1545"/>
        <v>463.58598775759015</v>
      </c>
      <c r="DI339" s="104">
        <f t="shared" si="1545"/>
        <v>515.50019259571843</v>
      </c>
      <c r="DJ339" s="104">
        <f t="shared" si="1545"/>
        <v>0</v>
      </c>
      <c r="DK339" s="104">
        <f t="shared" si="1545"/>
        <v>0</v>
      </c>
      <c r="DL339" s="104">
        <f t="shared" si="1545"/>
        <v>787.87136775238764</v>
      </c>
      <c r="DM339" s="104">
        <f t="shared" si="1545"/>
        <v>840.36800330260348</v>
      </c>
      <c r="DN339" s="104">
        <f t="shared" si="1545"/>
        <v>924.52721750539513</v>
      </c>
      <c r="DO339" s="104">
        <f t="shared" si="1545"/>
        <v>0</v>
      </c>
      <c r="DP339" s="104">
        <f t="shared" si="1545"/>
        <v>911.83918532435359</v>
      </c>
      <c r="DQ339" s="104">
        <f t="shared" si="1545"/>
        <v>1013.9451161399149</v>
      </c>
      <c r="DR339" s="104">
        <f t="shared" si="1545"/>
        <v>0</v>
      </c>
      <c r="DS339" s="104">
        <f t="shared" si="1545"/>
        <v>0</v>
      </c>
      <c r="DT339" s="120">
        <f t="shared" si="1546"/>
        <v>7.1049978618234269</v>
      </c>
      <c r="DU339" s="104">
        <f t="shared" si="1546"/>
        <v>7.5785461800592584</v>
      </c>
      <c r="DV339" s="104">
        <f t="shared" si="1546"/>
        <v>8.3372483648363609</v>
      </c>
      <c r="DW339" s="104">
        <f t="shared" si="1546"/>
        <v>0</v>
      </c>
      <c r="DX339" s="104">
        <f t="shared" si="1546"/>
        <v>8.2226778009007724</v>
      </c>
      <c r="DY339" s="104">
        <f t="shared" si="1546"/>
        <v>9.1434860025004845</v>
      </c>
      <c r="DZ339" s="104">
        <f t="shared" si="1546"/>
        <v>0</v>
      </c>
      <c r="EA339" s="104">
        <f t="shared" si="1546"/>
        <v>0</v>
      </c>
      <c r="EB339" s="104">
        <f t="shared" si="1546"/>
        <v>13.974564755331771</v>
      </c>
      <c r="EC339" s="104">
        <f t="shared" si="1546"/>
        <v>14.905703597229763</v>
      </c>
      <c r="ED339" s="104">
        <f t="shared" si="1546"/>
        <v>16.398445225840856</v>
      </c>
      <c r="EE339" s="104">
        <f t="shared" si="1546"/>
        <v>0</v>
      </c>
      <c r="EF339" s="104">
        <f t="shared" si="1546"/>
        <v>16.173396144748441</v>
      </c>
      <c r="EG339" s="104">
        <f t="shared" si="1546"/>
        <v>17.984460742965865</v>
      </c>
      <c r="EH339" s="104">
        <f t="shared" si="1546"/>
        <v>0</v>
      </c>
      <c r="EI339" s="104">
        <f t="shared" si="1546"/>
        <v>0</v>
      </c>
      <c r="EJ339" s="120">
        <f t="shared" si="1547"/>
        <v>281.83851966774819</v>
      </c>
      <c r="EK339" s="104">
        <f t="shared" si="1547"/>
        <v>300.62306536337297</v>
      </c>
      <c r="EL339" s="104">
        <f t="shared" si="1547"/>
        <v>330.71899287592356</v>
      </c>
      <c r="EM339" s="104">
        <f t="shared" si="1547"/>
        <v>0</v>
      </c>
      <c r="EN339" s="104">
        <f t="shared" si="1547"/>
        <v>326.17424863178968</v>
      </c>
      <c r="EO339" s="104">
        <f t="shared" si="1547"/>
        <v>362.70053976992403</v>
      </c>
      <c r="EP339" s="104">
        <f t="shared" si="1547"/>
        <v>0</v>
      </c>
      <c r="EQ339" s="104">
        <f t="shared" si="1547"/>
        <v>0</v>
      </c>
      <c r="ER339" s="104">
        <f t="shared" si="1547"/>
        <v>554.33804770111499</v>
      </c>
      <c r="ES339" s="104">
        <f t="shared" si="1547"/>
        <v>591.2741309919719</v>
      </c>
      <c r="ET339" s="104">
        <f t="shared" si="1547"/>
        <v>650.48767321057619</v>
      </c>
      <c r="EU339" s="104">
        <f t="shared" si="1547"/>
        <v>0</v>
      </c>
      <c r="EV339" s="104">
        <f t="shared" si="1547"/>
        <v>641.56050657362596</v>
      </c>
      <c r="EW339" s="104">
        <f t="shared" si="1547"/>
        <v>713.40117075269541</v>
      </c>
      <c r="EX339" s="104">
        <f t="shared" si="1547"/>
        <v>0</v>
      </c>
      <c r="EY339" s="104">
        <f t="shared" si="1547"/>
        <v>0</v>
      </c>
      <c r="EZ339" s="120">
        <f t="shared" si="1548"/>
        <v>14.810293348762938</v>
      </c>
      <c r="FA339" s="104">
        <f t="shared" si="1548"/>
        <v>15.797399839754346</v>
      </c>
      <c r="FB339" s="104">
        <f t="shared" si="1548"/>
        <v>17.378906567753909</v>
      </c>
      <c r="FC339" s="104">
        <f t="shared" si="1548"/>
        <v>0</v>
      </c>
      <c r="FD339" s="104">
        <f t="shared" si="1548"/>
        <v>17.140085431700278</v>
      </c>
      <c r="FE339" s="104">
        <f t="shared" si="1548"/>
        <v>19.059500447560492</v>
      </c>
      <c r="FF339" s="104">
        <f t="shared" si="1548"/>
        <v>0</v>
      </c>
      <c r="FG339" s="104">
        <f t="shared" si="1548"/>
        <v>0</v>
      </c>
      <c r="FH339" s="104">
        <f t="shared" si="1548"/>
        <v>29.12983331913783</v>
      </c>
      <c r="FI339" s="104">
        <f t="shared" si="1548"/>
        <v>31.070782446094704</v>
      </c>
      <c r="FJ339" s="104">
        <f t="shared" si="1548"/>
        <v>34.182386677875101</v>
      </c>
      <c r="FK339" s="104">
        <f t="shared" si="1548"/>
        <v>0</v>
      </c>
      <c r="FL339" s="104">
        <f t="shared" si="1548"/>
        <v>33.713274234258854</v>
      </c>
      <c r="FM339" s="104">
        <f t="shared" si="1548"/>
        <v>37.488419349682687</v>
      </c>
      <c r="FN339" s="104">
        <f t="shared" si="1548"/>
        <v>0</v>
      </c>
      <c r="FO339" s="122">
        <f t="shared" si="1548"/>
        <v>0</v>
      </c>
    </row>
    <row r="340" spans="3:171" x14ac:dyDescent="0.2">
      <c r="C340" s="163" t="str">
        <f>'[1]LCIA_ally-shoring'!G430</f>
        <v>JP</v>
      </c>
      <c r="D340" s="203">
        <f>[1]LCIA_reshoring!I430</f>
        <v>0</v>
      </c>
      <c r="E340" s="213">
        <f>'[1]LCIA_ally-shoring'!I430</f>
        <v>0</v>
      </c>
      <c r="X340" s="168"/>
      <c r="Y340" s="181" t="str">
        <f>[1]Transport!W319</f>
        <v>Australia</v>
      </c>
      <c r="Z340" s="215">
        <f t="shared" si="1549"/>
        <v>7.650851698585312E-2</v>
      </c>
      <c r="AA340" s="234"/>
      <c r="AB340" s="181" t="str">
        <f>[1]Transport!X319</f>
        <v>Finland</v>
      </c>
      <c r="AC340" s="128">
        <f>AC338</f>
        <v>5.7146816763048687</v>
      </c>
      <c r="AD340" s="128" t="str">
        <f>[1]Transport!AA319</f>
        <v>The Port of Melbourne, Australia</v>
      </c>
      <c r="AE340" s="128" t="str">
        <f>[1]Transport!AB319</f>
        <v>Helsinki, Finland</v>
      </c>
      <c r="AF340" s="128">
        <f>[1]Transport!AC319</f>
        <v>-37.821584199999997</v>
      </c>
      <c r="AG340" s="128">
        <f>[1]Transport!AD319</f>
        <v>144.9443459</v>
      </c>
      <c r="AH340" s="128">
        <f>[1]Transport!AE319</f>
        <v>60.161788299999998</v>
      </c>
      <c r="AI340" s="128">
        <f>[1]Transport!AF319</f>
        <v>24.957132000000001</v>
      </c>
      <c r="AJ340" s="128" t="e">
        <f t="shared" ca="1" si="1531"/>
        <v>#NAME?</v>
      </c>
      <c r="AK340" s="128">
        <f t="shared" si="1529"/>
        <v>160.94</v>
      </c>
      <c r="AL340" s="128">
        <f t="shared" si="1535"/>
        <v>6808.8092971824981</v>
      </c>
      <c r="AM340" s="128">
        <f t="shared" si="1536"/>
        <v>262.17188807024871</v>
      </c>
      <c r="AN340" s="128">
        <f t="shared" si="1537"/>
        <v>9073.6291359407624</v>
      </c>
      <c r="AO340" s="128">
        <f t="shared" si="1538"/>
        <v>160.94</v>
      </c>
      <c r="AP340" s="128">
        <f t="shared" si="1539"/>
        <v>6384.1104863733817</v>
      </c>
      <c r="AQ340" s="128">
        <f t="shared" si="1540"/>
        <v>335.47773805215303</v>
      </c>
      <c r="AR340" s="232" t="e">
        <f t="shared" ca="1" si="1541"/>
        <v>#NAME?</v>
      </c>
      <c r="AS340" s="128" t="e">
        <f t="shared" ca="1" si="1541"/>
        <v>#NAME?</v>
      </c>
      <c r="AT340" s="128" t="e">
        <f t="shared" ca="1" si="1541"/>
        <v>#NAME?</v>
      </c>
      <c r="AU340" s="128" t="e">
        <f t="shared" ca="1" si="1541"/>
        <v>#NAME?</v>
      </c>
      <c r="AV340" s="128" t="e">
        <f t="shared" ca="1" si="1541"/>
        <v>#NAME?</v>
      </c>
      <c r="AW340" s="128" t="e">
        <f t="shared" ca="1" si="1541"/>
        <v>#NAME?</v>
      </c>
      <c r="AX340" s="128" t="e">
        <f t="shared" ca="1" si="1541"/>
        <v>#NAME?</v>
      </c>
      <c r="AY340" s="128" t="e">
        <f t="shared" ca="1" si="1541"/>
        <v>#NAME?</v>
      </c>
      <c r="AZ340" s="128" t="e">
        <f t="shared" ca="1" si="1541"/>
        <v>#NAME?</v>
      </c>
      <c r="BA340" s="128" t="e">
        <f t="shared" ca="1" si="1541"/>
        <v>#NAME?</v>
      </c>
      <c r="BB340" s="128" t="e">
        <f t="shared" ca="1" si="1541"/>
        <v>#NAME?</v>
      </c>
      <c r="BC340" s="128" t="e">
        <f t="shared" ca="1" si="1541"/>
        <v>#NAME?</v>
      </c>
      <c r="BD340" s="128" t="e">
        <f t="shared" ca="1" si="1541"/>
        <v>#NAME?</v>
      </c>
      <c r="BE340" s="128" t="e">
        <f t="shared" ca="1" si="1541"/>
        <v>#NAME?</v>
      </c>
      <c r="BF340" s="128" t="e">
        <f t="shared" ca="1" si="1541"/>
        <v>#NAME?</v>
      </c>
      <c r="BG340" s="129" t="e">
        <f t="shared" ca="1" si="1541"/>
        <v>#NAME?</v>
      </c>
      <c r="BH340" s="104">
        <f t="shared" si="1542"/>
        <v>40.602801091147612</v>
      </c>
      <c r="BI340" s="104">
        <f t="shared" si="1542"/>
        <v>43.308978988214903</v>
      </c>
      <c r="BJ340" s="104">
        <f t="shared" si="1542"/>
        <v>47.64472046133308</v>
      </c>
      <c r="BK340" s="104">
        <f t="shared" si="1542"/>
        <v>0</v>
      </c>
      <c r="BL340" s="104">
        <f t="shared" si="1542"/>
        <v>46.98998615896646</v>
      </c>
      <c r="BM340" s="104">
        <f t="shared" si="1542"/>
        <v>52.252111916039574</v>
      </c>
      <c r="BN340" s="104">
        <f t="shared" si="1542"/>
        <v>0</v>
      </c>
      <c r="BO340" s="104">
        <f t="shared" si="1542"/>
        <v>0</v>
      </c>
      <c r="BP340" s="104">
        <f t="shared" si="1542"/>
        <v>79.8601891416303</v>
      </c>
      <c r="BQ340" s="104">
        <f t="shared" si="1542"/>
        <v>85.181351219520494</v>
      </c>
      <c r="BR340" s="104">
        <f t="shared" si="1542"/>
        <v>93.7118944520018</v>
      </c>
      <c r="BS340" s="104">
        <f t="shared" si="1542"/>
        <v>0</v>
      </c>
      <c r="BT340" s="104">
        <f t="shared" si="1542"/>
        <v>92.425810592013718</v>
      </c>
      <c r="BU340" s="104">
        <f t="shared" si="1542"/>
        <v>102.77546826605128</v>
      </c>
      <c r="BV340" s="104">
        <f t="shared" si="1542"/>
        <v>0</v>
      </c>
      <c r="BW340" s="104">
        <f t="shared" si="1542"/>
        <v>0</v>
      </c>
      <c r="BX340" s="232">
        <f t="shared" si="1543"/>
        <v>300.58764445162865</v>
      </c>
      <c r="BY340" s="128">
        <f t="shared" si="1543"/>
        <v>320.62181987022728</v>
      </c>
      <c r="BZ340" s="128">
        <f t="shared" si="1543"/>
        <v>352.71985944710696</v>
      </c>
      <c r="CA340" s="128">
        <f t="shared" si="1543"/>
        <v>0</v>
      </c>
      <c r="CB340" s="128">
        <f t="shared" si="1543"/>
        <v>347.87277903883006</v>
      </c>
      <c r="CC340" s="128">
        <f t="shared" si="1543"/>
        <v>386.82895801219917</v>
      </c>
      <c r="CD340" s="128">
        <f t="shared" si="1543"/>
        <v>0</v>
      </c>
      <c r="CE340" s="128">
        <f t="shared" si="1543"/>
        <v>0</v>
      </c>
      <c r="CF340" s="128">
        <f t="shared" si="1543"/>
        <v>591.21502690556633</v>
      </c>
      <c r="CG340" s="128">
        <f t="shared" si="1543"/>
        <v>630.60825918891896</v>
      </c>
      <c r="CH340" s="128">
        <f t="shared" si="1543"/>
        <v>693.76094391104255</v>
      </c>
      <c r="CI340" s="128">
        <f t="shared" si="1543"/>
        <v>0</v>
      </c>
      <c r="CJ340" s="128">
        <f t="shared" si="1543"/>
        <v>684.23990330171966</v>
      </c>
      <c r="CK340" s="128">
        <f t="shared" si="1543"/>
        <v>760.85972108561975</v>
      </c>
      <c r="CL340" s="128">
        <f t="shared" si="1543"/>
        <v>0</v>
      </c>
      <c r="CM340" s="128">
        <f t="shared" si="1543"/>
        <v>0</v>
      </c>
      <c r="CN340" s="232">
        <f t="shared" si="1544"/>
        <v>11.574069244248342</v>
      </c>
      <c r="CO340" s="128">
        <f t="shared" si="1544"/>
        <v>12.345481302682408</v>
      </c>
      <c r="CP340" s="128">
        <f t="shared" si="1544"/>
        <v>13.581410122528537</v>
      </c>
      <c r="CQ340" s="128">
        <f t="shared" si="1544"/>
        <v>0</v>
      </c>
      <c r="CR340" s="128">
        <f t="shared" si="1544"/>
        <v>13.394774226764483</v>
      </c>
      <c r="CS340" s="128">
        <f t="shared" si="1544"/>
        <v>14.894774380635285</v>
      </c>
      <c r="CT340" s="128">
        <f t="shared" si="1544"/>
        <v>0</v>
      </c>
      <c r="CU340" s="128">
        <f t="shared" si="1544"/>
        <v>0</v>
      </c>
      <c r="CV340" s="128">
        <f t="shared" si="1544"/>
        <v>22.764620522339282</v>
      </c>
      <c r="CW340" s="128">
        <f t="shared" si="1544"/>
        <v>24.281449329571423</v>
      </c>
      <c r="CX340" s="128">
        <f t="shared" si="1544"/>
        <v>26.713131268020717</v>
      </c>
      <c r="CY340" s="128">
        <f t="shared" si="1544"/>
        <v>0</v>
      </c>
      <c r="CZ340" s="128">
        <f t="shared" si="1544"/>
        <v>26.346525436664475</v>
      </c>
      <c r="DA340" s="128">
        <f t="shared" si="1544"/>
        <v>29.296756734861617</v>
      </c>
      <c r="DB340" s="128">
        <f t="shared" si="1544"/>
        <v>0</v>
      </c>
      <c r="DC340" s="128">
        <f t="shared" si="1544"/>
        <v>0</v>
      </c>
      <c r="DD340" s="232">
        <f t="shared" si="1545"/>
        <v>400.57235994679922</v>
      </c>
      <c r="DE340" s="128">
        <f t="shared" si="1545"/>
        <v>427.27051961885331</v>
      </c>
      <c r="DF340" s="128">
        <f t="shared" si="1545"/>
        <v>470.04535651021297</v>
      </c>
      <c r="DG340" s="128">
        <f t="shared" si="1545"/>
        <v>0</v>
      </c>
      <c r="DH340" s="128">
        <f t="shared" si="1545"/>
        <v>463.58598775759015</v>
      </c>
      <c r="DI340" s="128">
        <f t="shared" si="1545"/>
        <v>515.50019259571843</v>
      </c>
      <c r="DJ340" s="128">
        <f t="shared" si="1545"/>
        <v>0</v>
      </c>
      <c r="DK340" s="128">
        <f t="shared" si="1545"/>
        <v>0</v>
      </c>
      <c r="DL340" s="128">
        <f t="shared" si="1545"/>
        <v>787.87136775238764</v>
      </c>
      <c r="DM340" s="128">
        <f t="shared" si="1545"/>
        <v>840.36800330260348</v>
      </c>
      <c r="DN340" s="128">
        <f t="shared" si="1545"/>
        <v>924.52721750539513</v>
      </c>
      <c r="DO340" s="128">
        <f t="shared" si="1545"/>
        <v>0</v>
      </c>
      <c r="DP340" s="128">
        <f t="shared" si="1545"/>
        <v>911.83918532435359</v>
      </c>
      <c r="DQ340" s="128">
        <f t="shared" si="1545"/>
        <v>1013.9451161399149</v>
      </c>
      <c r="DR340" s="128">
        <f t="shared" si="1545"/>
        <v>0</v>
      </c>
      <c r="DS340" s="128">
        <f t="shared" si="1545"/>
        <v>0</v>
      </c>
      <c r="DT340" s="232">
        <f t="shared" si="1546"/>
        <v>7.1049978618234269</v>
      </c>
      <c r="DU340" s="128">
        <f t="shared" si="1546"/>
        <v>7.5785461800592584</v>
      </c>
      <c r="DV340" s="128">
        <f t="shared" si="1546"/>
        <v>8.3372483648363609</v>
      </c>
      <c r="DW340" s="128">
        <f t="shared" si="1546"/>
        <v>0</v>
      </c>
      <c r="DX340" s="128">
        <f t="shared" si="1546"/>
        <v>8.2226778009007724</v>
      </c>
      <c r="DY340" s="128">
        <f t="shared" si="1546"/>
        <v>9.1434860025004845</v>
      </c>
      <c r="DZ340" s="128">
        <f t="shared" si="1546"/>
        <v>0</v>
      </c>
      <c r="EA340" s="128">
        <f t="shared" si="1546"/>
        <v>0</v>
      </c>
      <c r="EB340" s="128">
        <f t="shared" si="1546"/>
        <v>13.974564755331771</v>
      </c>
      <c r="EC340" s="128">
        <f t="shared" si="1546"/>
        <v>14.905703597229763</v>
      </c>
      <c r="ED340" s="128">
        <f t="shared" si="1546"/>
        <v>16.398445225840856</v>
      </c>
      <c r="EE340" s="128">
        <f t="shared" si="1546"/>
        <v>0</v>
      </c>
      <c r="EF340" s="128">
        <f t="shared" si="1546"/>
        <v>16.173396144748441</v>
      </c>
      <c r="EG340" s="128">
        <f t="shared" si="1546"/>
        <v>17.984460742965865</v>
      </c>
      <c r="EH340" s="128">
        <f t="shared" si="1546"/>
        <v>0</v>
      </c>
      <c r="EI340" s="128">
        <f t="shared" si="1546"/>
        <v>0</v>
      </c>
      <c r="EJ340" s="232">
        <f t="shared" si="1547"/>
        <v>281.83851966774819</v>
      </c>
      <c r="EK340" s="128">
        <f t="shared" si="1547"/>
        <v>300.62306536337297</v>
      </c>
      <c r="EL340" s="128">
        <f t="shared" si="1547"/>
        <v>330.71899287592356</v>
      </c>
      <c r="EM340" s="128">
        <f t="shared" si="1547"/>
        <v>0</v>
      </c>
      <c r="EN340" s="128">
        <f t="shared" si="1547"/>
        <v>326.17424863178968</v>
      </c>
      <c r="EO340" s="128">
        <f t="shared" si="1547"/>
        <v>362.70053976992403</v>
      </c>
      <c r="EP340" s="128">
        <f t="shared" si="1547"/>
        <v>0</v>
      </c>
      <c r="EQ340" s="128">
        <f t="shared" si="1547"/>
        <v>0</v>
      </c>
      <c r="ER340" s="128">
        <f t="shared" si="1547"/>
        <v>554.33804770111499</v>
      </c>
      <c r="ES340" s="128">
        <f t="shared" si="1547"/>
        <v>591.2741309919719</v>
      </c>
      <c r="ET340" s="128">
        <f t="shared" si="1547"/>
        <v>650.48767321057619</v>
      </c>
      <c r="EU340" s="128">
        <f t="shared" si="1547"/>
        <v>0</v>
      </c>
      <c r="EV340" s="128">
        <f t="shared" si="1547"/>
        <v>641.56050657362596</v>
      </c>
      <c r="EW340" s="128">
        <f t="shared" si="1547"/>
        <v>713.40117075269541</v>
      </c>
      <c r="EX340" s="128">
        <f t="shared" si="1547"/>
        <v>0</v>
      </c>
      <c r="EY340" s="128">
        <f t="shared" si="1547"/>
        <v>0</v>
      </c>
      <c r="EZ340" s="232">
        <f t="shared" si="1548"/>
        <v>14.810293348762938</v>
      </c>
      <c r="FA340" s="128">
        <f t="shared" si="1548"/>
        <v>15.797399839754346</v>
      </c>
      <c r="FB340" s="128">
        <f t="shared" si="1548"/>
        <v>17.378906567753909</v>
      </c>
      <c r="FC340" s="128">
        <f t="shared" si="1548"/>
        <v>0</v>
      </c>
      <c r="FD340" s="128">
        <f t="shared" si="1548"/>
        <v>17.140085431700278</v>
      </c>
      <c r="FE340" s="128">
        <f t="shared" si="1548"/>
        <v>19.059500447560492</v>
      </c>
      <c r="FF340" s="128">
        <f t="shared" si="1548"/>
        <v>0</v>
      </c>
      <c r="FG340" s="128">
        <f t="shared" si="1548"/>
        <v>0</v>
      </c>
      <c r="FH340" s="128">
        <f t="shared" si="1548"/>
        <v>29.12983331913783</v>
      </c>
      <c r="FI340" s="128">
        <f t="shared" si="1548"/>
        <v>31.070782446094704</v>
      </c>
      <c r="FJ340" s="128">
        <f t="shared" si="1548"/>
        <v>34.182386677875101</v>
      </c>
      <c r="FK340" s="128">
        <f t="shared" si="1548"/>
        <v>0</v>
      </c>
      <c r="FL340" s="128">
        <f t="shared" si="1548"/>
        <v>33.713274234258854</v>
      </c>
      <c r="FM340" s="128">
        <f t="shared" si="1548"/>
        <v>37.488419349682687</v>
      </c>
      <c r="FN340" s="128">
        <f t="shared" si="1548"/>
        <v>0</v>
      </c>
      <c r="FO340" s="129">
        <f t="shared" si="1548"/>
        <v>0</v>
      </c>
    </row>
    <row r="341" spans="3:171" x14ac:dyDescent="0.2">
      <c r="C341" s="163" t="str">
        <f>'[1]LCIA_ally-shoring'!G431</f>
        <v>KR</v>
      </c>
      <c r="D341" s="203">
        <f>[1]LCIA_reshoring!I431</f>
        <v>0</v>
      </c>
      <c r="E341" s="213">
        <f>'[1]LCIA_ally-shoring'!I431</f>
        <v>1.4753449048443543E-2</v>
      </c>
      <c r="X341" s="194" t="str">
        <f>[1]Transport!V320</f>
        <v>CoSO4</v>
      </c>
      <c r="Y341" s="157" t="str">
        <f>[1]Transport!W253</f>
        <v>Congo</v>
      </c>
      <c r="Z341" s="199">
        <f>'[1]LIB components'!F14/SUM('[1]LIB components'!$F$14:$F$17)</f>
        <v>0.86249999999999993</v>
      </c>
      <c r="AA341" s="227">
        <f>SUM(Z341:Z344)</f>
        <v>1</v>
      </c>
      <c r="AB341" s="157" t="str">
        <f>[1]Transport!X253</f>
        <v>China</v>
      </c>
      <c r="AC341" s="209">
        <f>0.380224</f>
        <v>0.38022400000000001</v>
      </c>
      <c r="AD341" s="209" t="str">
        <f>[1]Transport!AA253</f>
        <v>Matadi Port, Congo</v>
      </c>
      <c r="AE341" s="209" t="str">
        <f>[1]Transport!AB253</f>
        <v>Shanghai, China</v>
      </c>
      <c r="AF341" s="209">
        <f>[1]Transport!AC253</f>
        <v>-5.8237994000000004</v>
      </c>
      <c r="AG341" s="209">
        <f>[1]Transport!AD253</f>
        <v>13.4515381</v>
      </c>
      <c r="AH341" s="209">
        <f>[1]Transport!AE253</f>
        <v>31.230416000000002</v>
      </c>
      <c r="AI341" s="209">
        <f>[1]Transport!AF253</f>
        <v>121.47370100000001</v>
      </c>
      <c r="AJ341" s="209" t="e">
        <f t="shared" ca="1" si="1531"/>
        <v>#NAME?</v>
      </c>
      <c r="AK341" s="209">
        <f t="shared" si="1529"/>
        <v>160.94</v>
      </c>
      <c r="AL341" s="209">
        <f>SUMPRODUCT($F$4:$F$8,D$100:D$104)</f>
        <v>1562.8410848903104</v>
      </c>
      <c r="AM341" s="209">
        <f>SUMPRODUCT($F$11:$F$15,D$100:D$104)</f>
        <v>127.14259999999999</v>
      </c>
      <c r="AN341" s="209">
        <f>SUMPRODUCT($F$4:$F$8,E$100:E$104)</f>
        <v>10481.366833642593</v>
      </c>
      <c r="AO341" s="209">
        <f>SUMPRODUCT($F$11:$F$15,E$100:E$104)</f>
        <v>160.94</v>
      </c>
      <c r="AP341" s="209">
        <f>SUMPRODUCT($F$4:$F$8,F$100:F$104)</f>
        <v>2694.5535946384662</v>
      </c>
      <c r="AQ341" s="209">
        <f>SUMPRODUCT($F$11:$F$15,F$100:F$104)</f>
        <v>160.94</v>
      </c>
      <c r="AR341" s="204" t="e">
        <f ca="1">$AJ341*H$27/1000*$AC341</f>
        <v>#NAME?</v>
      </c>
      <c r="AS341" s="209" t="e">
        <f t="shared" ref="AS341:BG356" ca="1" si="1550">$AJ341*I$27/1000*$AC341</f>
        <v>#NAME?</v>
      </c>
      <c r="AT341" s="209" t="e">
        <f t="shared" ca="1" si="1550"/>
        <v>#NAME?</v>
      </c>
      <c r="AU341" s="209" t="e">
        <f t="shared" ca="1" si="1550"/>
        <v>#NAME?</v>
      </c>
      <c r="AV341" s="209" t="e">
        <f t="shared" ca="1" si="1550"/>
        <v>#NAME?</v>
      </c>
      <c r="AW341" s="209" t="e">
        <f t="shared" ca="1" si="1550"/>
        <v>#NAME?</v>
      </c>
      <c r="AX341" s="209" t="e">
        <f t="shared" ca="1" si="1550"/>
        <v>#NAME?</v>
      </c>
      <c r="AY341" s="209" t="e">
        <f t="shared" ca="1" si="1550"/>
        <v>#NAME?</v>
      </c>
      <c r="AZ341" s="209" t="e">
        <f t="shared" ca="1" si="1550"/>
        <v>#NAME?</v>
      </c>
      <c r="BA341" s="209" t="e">
        <f t="shared" ca="1" si="1550"/>
        <v>#NAME?</v>
      </c>
      <c r="BB341" s="209" t="e">
        <f t="shared" ca="1" si="1550"/>
        <v>#NAME?</v>
      </c>
      <c r="BC341" s="209" t="e">
        <f t="shared" ca="1" si="1550"/>
        <v>#NAME?</v>
      </c>
      <c r="BD341" s="209" t="e">
        <f t="shared" ca="1" si="1550"/>
        <v>#NAME?</v>
      </c>
      <c r="BE341" s="209" t="e">
        <f t="shared" ca="1" si="1550"/>
        <v>#NAME?</v>
      </c>
      <c r="BF341" s="209" t="e">
        <f t="shared" ca="1" si="1550"/>
        <v>#NAME?</v>
      </c>
      <c r="BG341" s="228" t="e">
        <f t="shared" ca="1" si="1550"/>
        <v>#NAME?</v>
      </c>
      <c r="BH341" s="209">
        <f>$AK341*H$27/1000*$AC341</f>
        <v>0.82730640999615912</v>
      </c>
      <c r="BI341" s="209">
        <f t="shared" ref="BI341:BW356" si="1551">$AK341*I$27/1000*$AC341</f>
        <v>0.33025321753745818</v>
      </c>
      <c r="BJ341" s="209">
        <f t="shared" si="1551"/>
        <v>0.55887918122949121</v>
      </c>
      <c r="BK341" s="209">
        <f t="shared" si="1551"/>
        <v>0</v>
      </c>
      <c r="BL341" s="209">
        <f t="shared" si="1551"/>
        <v>0.15825523815997167</v>
      </c>
      <c r="BM341" s="209">
        <f t="shared" si="1551"/>
        <v>0.17597728987746128</v>
      </c>
      <c r="BN341" s="209">
        <f t="shared" si="1551"/>
        <v>0</v>
      </c>
      <c r="BO341" s="209">
        <f t="shared" si="1551"/>
        <v>0</v>
      </c>
      <c r="BP341" s="209">
        <f t="shared" si="1551"/>
        <v>1.6271992228334471</v>
      </c>
      <c r="BQ341" s="209">
        <f t="shared" si="1551"/>
        <v>0.64955157040506462</v>
      </c>
      <c r="BR341" s="209">
        <f t="shared" si="1551"/>
        <v>1.0992535234896383</v>
      </c>
      <c r="BS341" s="209">
        <f t="shared" si="1551"/>
        <v>0</v>
      </c>
      <c r="BT341" s="209">
        <f t="shared" si="1551"/>
        <v>0.3112762923122615</v>
      </c>
      <c r="BU341" s="209">
        <f t="shared" si="1551"/>
        <v>0.34613238983350858</v>
      </c>
      <c r="BV341" s="209">
        <f t="shared" si="1551"/>
        <v>0</v>
      </c>
      <c r="BW341" s="209">
        <f t="shared" si="1551"/>
        <v>0</v>
      </c>
      <c r="BX341" s="204">
        <f>$AL341*H$27/1000</f>
        <v>21.128938820914062</v>
      </c>
      <c r="BY341" s="209">
        <f t="shared" ref="BY341:CM356" si="1552">$AL341*I$27/1000</f>
        <v>8.4344807974972333</v>
      </c>
      <c r="BZ341" s="209">
        <f t="shared" si="1552"/>
        <v>14.273458885124903</v>
      </c>
      <c r="CA341" s="209">
        <f t="shared" si="1552"/>
        <v>0</v>
      </c>
      <c r="CB341" s="209">
        <f t="shared" si="1552"/>
        <v>4.0417494712590827</v>
      </c>
      <c r="CC341" s="209">
        <f t="shared" si="1552"/>
        <v>4.4943606706835517</v>
      </c>
      <c r="CD341" s="209">
        <f t="shared" si="1552"/>
        <v>0</v>
      </c>
      <c r="CE341" s="209">
        <f t="shared" si="1552"/>
        <v>0</v>
      </c>
      <c r="CF341" s="209">
        <f t="shared" si="1552"/>
        <v>41.557749841254619</v>
      </c>
      <c r="CG341" s="209">
        <f t="shared" si="1552"/>
        <v>16.589180533704532</v>
      </c>
      <c r="CH341" s="209">
        <f t="shared" si="1552"/>
        <v>28.074314626178978</v>
      </c>
      <c r="CI341" s="209">
        <f t="shared" si="1552"/>
        <v>0</v>
      </c>
      <c r="CJ341" s="209">
        <f t="shared" si="1552"/>
        <v>7.9498208368738146</v>
      </c>
      <c r="CK341" s="209">
        <f t="shared" si="1552"/>
        <v>8.8400258965271803</v>
      </c>
      <c r="CL341" s="209">
        <f t="shared" si="1552"/>
        <v>0</v>
      </c>
      <c r="CM341" s="209">
        <f t="shared" si="1552"/>
        <v>0</v>
      </c>
      <c r="CN341" s="204">
        <f>$AM341*H$27/1000</f>
        <v>1.7189132298249601</v>
      </c>
      <c r="CO341" s="209">
        <f t="shared" ref="CO341:DC356" si="1553">$AM341*I$27/1000</f>
        <v>0.68617457565695994</v>
      </c>
      <c r="CP341" s="209">
        <f t="shared" si="1553"/>
        <v>1.1611959086519998</v>
      </c>
      <c r="CQ341" s="209">
        <f t="shared" si="1553"/>
        <v>0</v>
      </c>
      <c r="CR341" s="209">
        <f t="shared" si="1553"/>
        <v>0.32881048578305838</v>
      </c>
      <c r="CS341" s="209">
        <f t="shared" si="1553"/>
        <v>0.36563199325448786</v>
      </c>
      <c r="CT341" s="209">
        <f t="shared" si="1553"/>
        <v>0</v>
      </c>
      <c r="CU341" s="209">
        <f t="shared" si="1553"/>
        <v>0</v>
      </c>
      <c r="CV341" s="209">
        <f t="shared" si="1553"/>
        <v>3.3808686091315194</v>
      </c>
      <c r="CW341" s="209">
        <f t="shared" si="1553"/>
        <v>1.3495879813478397</v>
      </c>
      <c r="CX341" s="209">
        <f t="shared" si="1553"/>
        <v>2.2839438950640001</v>
      </c>
      <c r="CY341" s="209">
        <f t="shared" si="1553"/>
        <v>0</v>
      </c>
      <c r="CZ341" s="209">
        <f t="shared" si="1553"/>
        <v>0.64674578913137148</v>
      </c>
      <c r="DA341" s="209">
        <f t="shared" si="1553"/>
        <v>0.71916709089502973</v>
      </c>
      <c r="DB341" s="209">
        <f t="shared" si="1553"/>
        <v>0</v>
      </c>
      <c r="DC341" s="209">
        <f t="shared" si="1553"/>
        <v>0</v>
      </c>
      <c r="DD341" s="204">
        <f>$AN341*H$27/1000</f>
        <v>141.70356841056267</v>
      </c>
      <c r="DE341" s="209">
        <f t="shared" ref="DE341:DS356" si="1554">$AN341*I$27/1000</f>
        <v>56.56677965827064</v>
      </c>
      <c r="DF341" s="209">
        <f t="shared" si="1554"/>
        <v>95.726532918994479</v>
      </c>
      <c r="DG341" s="209">
        <f t="shared" si="1554"/>
        <v>0</v>
      </c>
      <c r="DH341" s="209">
        <f t="shared" si="1554"/>
        <v>27.106440486827058</v>
      </c>
      <c r="DI341" s="209">
        <f t="shared" si="1554"/>
        <v>30.141927626273343</v>
      </c>
      <c r="DJ341" s="209">
        <f t="shared" si="1554"/>
        <v>0</v>
      </c>
      <c r="DK341" s="209">
        <f t="shared" si="1554"/>
        <v>0</v>
      </c>
      <c r="DL341" s="209">
        <f t="shared" si="1554"/>
        <v>278.71165218152277</v>
      </c>
      <c r="DM341" s="209">
        <f t="shared" si="1554"/>
        <v>111.25717664088911</v>
      </c>
      <c r="DN341" s="209">
        <f t="shared" si="1554"/>
        <v>188.28350050749546</v>
      </c>
      <c r="DO341" s="209">
        <f t="shared" si="1554"/>
        <v>0</v>
      </c>
      <c r="DP341" s="209">
        <f t="shared" si="1554"/>
        <v>53.316353952173102</v>
      </c>
      <c r="DQ341" s="209">
        <f t="shared" si="1554"/>
        <v>59.286612782453652</v>
      </c>
      <c r="DR341" s="209">
        <f t="shared" si="1554"/>
        <v>0</v>
      </c>
      <c r="DS341" s="209">
        <f t="shared" si="1554"/>
        <v>0</v>
      </c>
      <c r="DT341" s="204">
        <f>$AO341*H$27/1000</f>
        <v>2.1758395314240002</v>
      </c>
      <c r="DU341" s="209">
        <f t="shared" ref="DU341:EI356" si="1555">$AO341*I$27/1000</f>
        <v>0.86857541222400003</v>
      </c>
      <c r="DV341" s="209">
        <f t="shared" si="1555"/>
        <v>1.4698682387999999</v>
      </c>
      <c r="DW341" s="209">
        <f t="shared" si="1555"/>
        <v>0</v>
      </c>
      <c r="DX341" s="209">
        <f t="shared" si="1555"/>
        <v>0.41621580478868159</v>
      </c>
      <c r="DY341" s="209">
        <f t="shared" si="1555"/>
        <v>0.46282530791707327</v>
      </c>
      <c r="DZ341" s="209">
        <f t="shared" si="1555"/>
        <v>0</v>
      </c>
      <c r="EA341" s="209">
        <f t="shared" si="1555"/>
        <v>0</v>
      </c>
      <c r="EB341" s="209">
        <f t="shared" si="1555"/>
        <v>4.2795805178880002</v>
      </c>
      <c r="EC341" s="209">
        <f t="shared" si="1555"/>
        <v>1.7083392168959999</v>
      </c>
      <c r="ED341" s="209">
        <f t="shared" si="1555"/>
        <v>2.8910682215999999</v>
      </c>
      <c r="EE341" s="209">
        <f t="shared" si="1555"/>
        <v>0</v>
      </c>
      <c r="EF341" s="209">
        <f t="shared" si="1555"/>
        <v>0.81866555586249556</v>
      </c>
      <c r="EG341" s="209">
        <f t="shared" si="1555"/>
        <v>0.91033808974054387</v>
      </c>
      <c r="EH341" s="209">
        <f t="shared" si="1555"/>
        <v>0</v>
      </c>
      <c r="EI341" s="209">
        <f t="shared" si="1555"/>
        <v>0</v>
      </c>
      <c r="EJ341" s="204">
        <f>$AP341*H$27/1000</f>
        <v>36.429204863644941</v>
      </c>
      <c r="EK341" s="209">
        <f t="shared" ref="EK341:EY356" si="1556">$AP341*I$27/1000</f>
        <v>14.542208271546954</v>
      </c>
      <c r="EL341" s="209">
        <f t="shared" si="1556"/>
        <v>24.609411870905006</v>
      </c>
      <c r="EM341" s="209">
        <f t="shared" si="1556"/>
        <v>0</v>
      </c>
      <c r="EN341" s="209">
        <f t="shared" si="1556"/>
        <v>6.9685335711363487</v>
      </c>
      <c r="EO341" s="209">
        <f t="shared" si="1556"/>
        <v>7.7488977080750887</v>
      </c>
      <c r="EP341" s="209">
        <f t="shared" si="1556"/>
        <v>0</v>
      </c>
      <c r="EQ341" s="209">
        <f t="shared" si="1556"/>
        <v>0</v>
      </c>
      <c r="ER341" s="209">
        <f t="shared" si="1556"/>
        <v>71.651292829749337</v>
      </c>
      <c r="ES341" s="209">
        <f t="shared" si="1556"/>
        <v>28.602035402938849</v>
      </c>
      <c r="ET341" s="209">
        <f t="shared" si="1556"/>
        <v>48.403990734791343</v>
      </c>
      <c r="EU341" s="209">
        <f t="shared" si="1556"/>
        <v>0</v>
      </c>
      <c r="EV341" s="209">
        <f t="shared" si="1556"/>
        <v>13.706587649782437</v>
      </c>
      <c r="EW341" s="209">
        <f t="shared" si="1556"/>
        <v>15.241423959529619</v>
      </c>
      <c r="EX341" s="209">
        <f t="shared" si="1556"/>
        <v>0</v>
      </c>
      <c r="EY341" s="209">
        <f t="shared" si="1556"/>
        <v>0</v>
      </c>
      <c r="EZ341" s="204">
        <f>$AQ341*H$27/1000</f>
        <v>2.1758395314240002</v>
      </c>
      <c r="FA341" s="209">
        <f t="shared" ref="FA341:FO356" si="1557">$AQ341*I$27/1000</f>
        <v>0.86857541222400003</v>
      </c>
      <c r="FB341" s="209">
        <f t="shared" si="1557"/>
        <v>1.4698682387999999</v>
      </c>
      <c r="FC341" s="209">
        <f t="shared" si="1557"/>
        <v>0</v>
      </c>
      <c r="FD341" s="209">
        <f t="shared" si="1557"/>
        <v>0.41621580478868159</v>
      </c>
      <c r="FE341" s="209">
        <f t="shared" si="1557"/>
        <v>0.46282530791707327</v>
      </c>
      <c r="FF341" s="209">
        <f t="shared" si="1557"/>
        <v>0</v>
      </c>
      <c r="FG341" s="209">
        <f t="shared" si="1557"/>
        <v>0</v>
      </c>
      <c r="FH341" s="209">
        <f t="shared" si="1557"/>
        <v>4.2795805178880002</v>
      </c>
      <c r="FI341" s="209">
        <f t="shared" si="1557"/>
        <v>1.7083392168959999</v>
      </c>
      <c r="FJ341" s="209">
        <f t="shared" si="1557"/>
        <v>2.8910682215999999</v>
      </c>
      <c r="FK341" s="209">
        <f t="shared" si="1557"/>
        <v>0</v>
      </c>
      <c r="FL341" s="209">
        <f t="shared" si="1557"/>
        <v>0.81866555586249556</v>
      </c>
      <c r="FM341" s="209">
        <f t="shared" si="1557"/>
        <v>0.91033808974054387</v>
      </c>
      <c r="FN341" s="209">
        <f t="shared" si="1557"/>
        <v>0</v>
      </c>
      <c r="FO341" s="228">
        <f t="shared" si="1557"/>
        <v>0</v>
      </c>
    </row>
    <row r="342" spans="3:171" x14ac:dyDescent="0.2">
      <c r="C342" s="163" t="str">
        <f>'[1]LCIA_ally-shoring'!G432</f>
        <v>RER</v>
      </c>
      <c r="D342" s="203">
        <f>[1]LCIA_reshoring!I432</f>
        <v>0</v>
      </c>
      <c r="E342" s="213">
        <f>'[1]LCIA_ally-shoring'!I432</f>
        <v>7.8815094243385508E-2</v>
      </c>
      <c r="X342" s="165"/>
      <c r="Y342" s="159" t="str">
        <f>[1]Transport!W254</f>
        <v>Russia</v>
      </c>
      <c r="Z342" s="173">
        <f>'[1]LIB components'!F15/SUM('[1]LIB components'!$F$14:$F$17)</f>
        <v>4.9999999999999996E-2</v>
      </c>
      <c r="AA342" s="229"/>
      <c r="AB342" s="159" t="str">
        <f>[1]Transport!X254</f>
        <v>China</v>
      </c>
      <c r="AC342" s="104">
        <f>AC341</f>
        <v>0.38022400000000001</v>
      </c>
      <c r="AD342" s="104" t="str">
        <f>[1]Transport!AA254</f>
        <v>St Petersburg, Russia</v>
      </c>
      <c r="AE342" s="104" t="str">
        <f>[1]Transport!AB254</f>
        <v>Shanghai, China</v>
      </c>
      <c r="AF342" s="104">
        <f>[1]Transport!AC254</f>
        <v>44.725277800000001</v>
      </c>
      <c r="AG342" s="104">
        <f>[1]Transport!AD254</f>
        <v>37.7936111</v>
      </c>
      <c r="AH342" s="104">
        <f>[1]Transport!AE254</f>
        <v>31.230416000000002</v>
      </c>
      <c r="AI342" s="104">
        <f>[1]Transport!AF254</f>
        <v>121.47370100000001</v>
      </c>
      <c r="AJ342" s="104" t="e">
        <f t="shared" ca="1" si="1531"/>
        <v>#NAME?</v>
      </c>
      <c r="AK342" s="104">
        <f t="shared" si="1529"/>
        <v>160.94</v>
      </c>
      <c r="AL342" s="104">
        <f>SUMPRODUCT($F$4:$F$8,D$100:D$104)</f>
        <v>1562.8410848903104</v>
      </c>
      <c r="AM342" s="104">
        <f>SUMPRODUCT($F$11:$F$15,D$100:D$104)</f>
        <v>127.14259999999999</v>
      </c>
      <c r="AN342" s="104">
        <f>SUMPRODUCT($F$4:$F$8,E$100:E$104)</f>
        <v>10481.366833642593</v>
      </c>
      <c r="AO342" s="104">
        <f>SUMPRODUCT($F$11:$F$15,E$100:E$104)</f>
        <v>160.94</v>
      </c>
      <c r="AP342" s="104">
        <f>SUMPRODUCT($F$4:$F$8,F$100:F$104)</f>
        <v>2694.5535946384662</v>
      </c>
      <c r="AQ342" s="104">
        <f>SUMPRODUCT($F$11:$F$15,F$100:F$104)</f>
        <v>160.94</v>
      </c>
      <c r="AR342" s="120" t="e">
        <f t="shared" ref="AR342:BG364" ca="1" si="1558">$AJ342*H$27/1000*$AC342</f>
        <v>#NAME?</v>
      </c>
      <c r="AS342" s="104" t="e">
        <f t="shared" ca="1" si="1550"/>
        <v>#NAME?</v>
      </c>
      <c r="AT342" s="104" t="e">
        <f t="shared" ca="1" si="1550"/>
        <v>#NAME?</v>
      </c>
      <c r="AU342" s="104" t="e">
        <f t="shared" ca="1" si="1550"/>
        <v>#NAME?</v>
      </c>
      <c r="AV342" s="104" t="e">
        <f t="shared" ca="1" si="1550"/>
        <v>#NAME?</v>
      </c>
      <c r="AW342" s="104" t="e">
        <f t="shared" ca="1" si="1550"/>
        <v>#NAME?</v>
      </c>
      <c r="AX342" s="104" t="e">
        <f t="shared" ca="1" si="1550"/>
        <v>#NAME?</v>
      </c>
      <c r="AY342" s="104" t="e">
        <f t="shared" ca="1" si="1550"/>
        <v>#NAME?</v>
      </c>
      <c r="AZ342" s="104" t="e">
        <f t="shared" ca="1" si="1550"/>
        <v>#NAME?</v>
      </c>
      <c r="BA342" s="104" t="e">
        <f t="shared" ca="1" si="1550"/>
        <v>#NAME?</v>
      </c>
      <c r="BB342" s="104" t="e">
        <f t="shared" ca="1" si="1550"/>
        <v>#NAME?</v>
      </c>
      <c r="BC342" s="104" t="e">
        <f t="shared" ca="1" si="1550"/>
        <v>#NAME?</v>
      </c>
      <c r="BD342" s="104" t="e">
        <f t="shared" ca="1" si="1550"/>
        <v>#NAME?</v>
      </c>
      <c r="BE342" s="104" t="e">
        <f t="shared" ca="1" si="1550"/>
        <v>#NAME?</v>
      </c>
      <c r="BF342" s="104" t="e">
        <f t="shared" ca="1" si="1550"/>
        <v>#NAME?</v>
      </c>
      <c r="BG342" s="122" t="e">
        <f t="shared" ca="1" si="1550"/>
        <v>#NAME?</v>
      </c>
      <c r="BH342" s="104">
        <f t="shared" ref="BH342:BW364" si="1559">$AK342*H$27/1000*$AC342</f>
        <v>0.82730640999615912</v>
      </c>
      <c r="BI342" s="104">
        <f t="shared" si="1551"/>
        <v>0.33025321753745818</v>
      </c>
      <c r="BJ342" s="104">
        <f t="shared" si="1551"/>
        <v>0.55887918122949121</v>
      </c>
      <c r="BK342" s="104">
        <f t="shared" si="1551"/>
        <v>0</v>
      </c>
      <c r="BL342" s="104">
        <f t="shared" si="1551"/>
        <v>0.15825523815997167</v>
      </c>
      <c r="BM342" s="104">
        <f t="shared" si="1551"/>
        <v>0.17597728987746128</v>
      </c>
      <c r="BN342" s="104">
        <f t="shared" si="1551"/>
        <v>0</v>
      </c>
      <c r="BO342" s="104">
        <f t="shared" si="1551"/>
        <v>0</v>
      </c>
      <c r="BP342" s="104">
        <f t="shared" si="1551"/>
        <v>1.6271992228334471</v>
      </c>
      <c r="BQ342" s="104">
        <f t="shared" si="1551"/>
        <v>0.64955157040506462</v>
      </c>
      <c r="BR342" s="104">
        <f t="shared" si="1551"/>
        <v>1.0992535234896383</v>
      </c>
      <c r="BS342" s="104">
        <f t="shared" si="1551"/>
        <v>0</v>
      </c>
      <c r="BT342" s="104">
        <f t="shared" si="1551"/>
        <v>0.3112762923122615</v>
      </c>
      <c r="BU342" s="104">
        <f t="shared" si="1551"/>
        <v>0.34613238983350858</v>
      </c>
      <c r="BV342" s="104">
        <f t="shared" si="1551"/>
        <v>0</v>
      </c>
      <c r="BW342" s="104">
        <f t="shared" si="1551"/>
        <v>0</v>
      </c>
      <c r="BX342" s="120">
        <f t="shared" ref="BX342:CM363" si="1560">$AL342*H$27/1000</f>
        <v>21.128938820914062</v>
      </c>
      <c r="BY342" s="104">
        <f t="shared" si="1552"/>
        <v>8.4344807974972333</v>
      </c>
      <c r="BZ342" s="104">
        <f t="shared" si="1552"/>
        <v>14.273458885124903</v>
      </c>
      <c r="CA342" s="104">
        <f t="shared" si="1552"/>
        <v>0</v>
      </c>
      <c r="CB342" s="104">
        <f t="shared" si="1552"/>
        <v>4.0417494712590827</v>
      </c>
      <c r="CC342" s="104">
        <f t="shared" si="1552"/>
        <v>4.4943606706835517</v>
      </c>
      <c r="CD342" s="104">
        <f t="shared" si="1552"/>
        <v>0</v>
      </c>
      <c r="CE342" s="104">
        <f t="shared" si="1552"/>
        <v>0</v>
      </c>
      <c r="CF342" s="104">
        <f t="shared" si="1552"/>
        <v>41.557749841254619</v>
      </c>
      <c r="CG342" s="104">
        <f t="shared" si="1552"/>
        <v>16.589180533704532</v>
      </c>
      <c r="CH342" s="104">
        <f t="shared" si="1552"/>
        <v>28.074314626178978</v>
      </c>
      <c r="CI342" s="104">
        <f t="shared" si="1552"/>
        <v>0</v>
      </c>
      <c r="CJ342" s="104">
        <f t="shared" si="1552"/>
        <v>7.9498208368738146</v>
      </c>
      <c r="CK342" s="104">
        <f t="shared" si="1552"/>
        <v>8.8400258965271803</v>
      </c>
      <c r="CL342" s="104">
        <f t="shared" si="1552"/>
        <v>0</v>
      </c>
      <c r="CM342" s="104">
        <f t="shared" si="1552"/>
        <v>0</v>
      </c>
      <c r="CN342" s="120">
        <f t="shared" ref="CN342:DC364" si="1561">$AM342*H$27/1000</f>
        <v>1.7189132298249601</v>
      </c>
      <c r="CO342" s="104">
        <f t="shared" si="1553"/>
        <v>0.68617457565695994</v>
      </c>
      <c r="CP342" s="104">
        <f t="shared" si="1553"/>
        <v>1.1611959086519998</v>
      </c>
      <c r="CQ342" s="104">
        <f t="shared" si="1553"/>
        <v>0</v>
      </c>
      <c r="CR342" s="104">
        <f t="shared" si="1553"/>
        <v>0.32881048578305838</v>
      </c>
      <c r="CS342" s="104">
        <f t="shared" si="1553"/>
        <v>0.36563199325448786</v>
      </c>
      <c r="CT342" s="104">
        <f t="shared" si="1553"/>
        <v>0</v>
      </c>
      <c r="CU342" s="104">
        <f t="shared" si="1553"/>
        <v>0</v>
      </c>
      <c r="CV342" s="104">
        <f t="shared" si="1553"/>
        <v>3.3808686091315194</v>
      </c>
      <c r="CW342" s="104">
        <f t="shared" si="1553"/>
        <v>1.3495879813478397</v>
      </c>
      <c r="CX342" s="104">
        <f t="shared" si="1553"/>
        <v>2.2839438950640001</v>
      </c>
      <c r="CY342" s="104">
        <f t="shared" si="1553"/>
        <v>0</v>
      </c>
      <c r="CZ342" s="104">
        <f t="shared" si="1553"/>
        <v>0.64674578913137148</v>
      </c>
      <c r="DA342" s="104">
        <f t="shared" si="1553"/>
        <v>0.71916709089502973</v>
      </c>
      <c r="DB342" s="104">
        <f t="shared" si="1553"/>
        <v>0</v>
      </c>
      <c r="DC342" s="104">
        <f t="shared" si="1553"/>
        <v>0</v>
      </c>
      <c r="DD342" s="120">
        <f t="shared" ref="DD342:DS364" si="1562">$AN342*H$27/1000</f>
        <v>141.70356841056267</v>
      </c>
      <c r="DE342" s="104">
        <f t="shared" si="1554"/>
        <v>56.56677965827064</v>
      </c>
      <c r="DF342" s="104">
        <f t="shared" si="1554"/>
        <v>95.726532918994479</v>
      </c>
      <c r="DG342" s="104">
        <f t="shared" si="1554"/>
        <v>0</v>
      </c>
      <c r="DH342" s="104">
        <f t="shared" si="1554"/>
        <v>27.106440486827058</v>
      </c>
      <c r="DI342" s="104">
        <f t="shared" si="1554"/>
        <v>30.141927626273343</v>
      </c>
      <c r="DJ342" s="104">
        <f t="shared" si="1554"/>
        <v>0</v>
      </c>
      <c r="DK342" s="104">
        <f t="shared" si="1554"/>
        <v>0</v>
      </c>
      <c r="DL342" s="104">
        <f t="shared" si="1554"/>
        <v>278.71165218152277</v>
      </c>
      <c r="DM342" s="104">
        <f t="shared" si="1554"/>
        <v>111.25717664088911</v>
      </c>
      <c r="DN342" s="104">
        <f t="shared" si="1554"/>
        <v>188.28350050749546</v>
      </c>
      <c r="DO342" s="104">
        <f t="shared" si="1554"/>
        <v>0</v>
      </c>
      <c r="DP342" s="104">
        <f t="shared" si="1554"/>
        <v>53.316353952173102</v>
      </c>
      <c r="DQ342" s="104">
        <f t="shared" si="1554"/>
        <v>59.286612782453652</v>
      </c>
      <c r="DR342" s="104">
        <f t="shared" si="1554"/>
        <v>0</v>
      </c>
      <c r="DS342" s="104">
        <f t="shared" si="1554"/>
        <v>0</v>
      </c>
      <c r="DT342" s="120">
        <f t="shared" ref="DT342:EI364" si="1563">$AO342*H$27/1000</f>
        <v>2.1758395314240002</v>
      </c>
      <c r="DU342" s="104">
        <f t="shared" si="1555"/>
        <v>0.86857541222400003</v>
      </c>
      <c r="DV342" s="104">
        <f t="shared" si="1555"/>
        <v>1.4698682387999999</v>
      </c>
      <c r="DW342" s="104">
        <f t="shared" si="1555"/>
        <v>0</v>
      </c>
      <c r="DX342" s="104">
        <f t="shared" si="1555"/>
        <v>0.41621580478868159</v>
      </c>
      <c r="DY342" s="104">
        <f t="shared" si="1555"/>
        <v>0.46282530791707327</v>
      </c>
      <c r="DZ342" s="104">
        <f t="shared" si="1555"/>
        <v>0</v>
      </c>
      <c r="EA342" s="104">
        <f t="shared" si="1555"/>
        <v>0</v>
      </c>
      <c r="EB342" s="104">
        <f t="shared" si="1555"/>
        <v>4.2795805178880002</v>
      </c>
      <c r="EC342" s="104">
        <f t="shared" si="1555"/>
        <v>1.7083392168959999</v>
      </c>
      <c r="ED342" s="104">
        <f t="shared" si="1555"/>
        <v>2.8910682215999999</v>
      </c>
      <c r="EE342" s="104">
        <f t="shared" si="1555"/>
        <v>0</v>
      </c>
      <c r="EF342" s="104">
        <f t="shared" si="1555"/>
        <v>0.81866555586249556</v>
      </c>
      <c r="EG342" s="104">
        <f t="shared" si="1555"/>
        <v>0.91033808974054387</v>
      </c>
      <c r="EH342" s="104">
        <f t="shared" si="1555"/>
        <v>0</v>
      </c>
      <c r="EI342" s="104">
        <f t="shared" si="1555"/>
        <v>0</v>
      </c>
      <c r="EJ342" s="120">
        <f t="shared" ref="EJ342:EY364" si="1564">$AP342*H$27/1000</f>
        <v>36.429204863644941</v>
      </c>
      <c r="EK342" s="104">
        <f t="shared" si="1556"/>
        <v>14.542208271546954</v>
      </c>
      <c r="EL342" s="104">
        <f t="shared" si="1556"/>
        <v>24.609411870905006</v>
      </c>
      <c r="EM342" s="104">
        <f t="shared" si="1556"/>
        <v>0</v>
      </c>
      <c r="EN342" s="104">
        <f t="shared" si="1556"/>
        <v>6.9685335711363487</v>
      </c>
      <c r="EO342" s="104">
        <f t="shared" si="1556"/>
        <v>7.7488977080750887</v>
      </c>
      <c r="EP342" s="104">
        <f t="shared" si="1556"/>
        <v>0</v>
      </c>
      <c r="EQ342" s="104">
        <f t="shared" si="1556"/>
        <v>0</v>
      </c>
      <c r="ER342" s="104">
        <f t="shared" si="1556"/>
        <v>71.651292829749337</v>
      </c>
      <c r="ES342" s="104">
        <f t="shared" si="1556"/>
        <v>28.602035402938849</v>
      </c>
      <c r="ET342" s="104">
        <f t="shared" si="1556"/>
        <v>48.403990734791343</v>
      </c>
      <c r="EU342" s="104">
        <f t="shared" si="1556"/>
        <v>0</v>
      </c>
      <c r="EV342" s="104">
        <f t="shared" si="1556"/>
        <v>13.706587649782437</v>
      </c>
      <c r="EW342" s="104">
        <f t="shared" si="1556"/>
        <v>15.241423959529619</v>
      </c>
      <c r="EX342" s="104">
        <f t="shared" si="1556"/>
        <v>0</v>
      </c>
      <c r="EY342" s="104">
        <f t="shared" si="1556"/>
        <v>0</v>
      </c>
      <c r="EZ342" s="120">
        <f t="shared" ref="EZ342:FO364" si="1565">$AQ342*H$27/1000</f>
        <v>2.1758395314240002</v>
      </c>
      <c r="FA342" s="104">
        <f t="shared" si="1557"/>
        <v>0.86857541222400003</v>
      </c>
      <c r="FB342" s="104">
        <f t="shared" si="1557"/>
        <v>1.4698682387999999</v>
      </c>
      <c r="FC342" s="104">
        <f t="shared" si="1557"/>
        <v>0</v>
      </c>
      <c r="FD342" s="104">
        <f t="shared" si="1557"/>
        <v>0.41621580478868159</v>
      </c>
      <c r="FE342" s="104">
        <f t="shared" si="1557"/>
        <v>0.46282530791707327</v>
      </c>
      <c r="FF342" s="104">
        <f t="shared" si="1557"/>
        <v>0</v>
      </c>
      <c r="FG342" s="104">
        <f t="shared" si="1557"/>
        <v>0</v>
      </c>
      <c r="FH342" s="104">
        <f t="shared" si="1557"/>
        <v>4.2795805178880002</v>
      </c>
      <c r="FI342" s="104">
        <f t="shared" si="1557"/>
        <v>1.7083392168959999</v>
      </c>
      <c r="FJ342" s="104">
        <f t="shared" si="1557"/>
        <v>2.8910682215999999</v>
      </c>
      <c r="FK342" s="104">
        <f t="shared" si="1557"/>
        <v>0</v>
      </c>
      <c r="FL342" s="104">
        <f t="shared" si="1557"/>
        <v>0.81866555586249556</v>
      </c>
      <c r="FM342" s="104">
        <f t="shared" si="1557"/>
        <v>0.91033808974054387</v>
      </c>
      <c r="FN342" s="104">
        <f t="shared" si="1557"/>
        <v>0</v>
      </c>
      <c r="FO342" s="122">
        <f t="shared" si="1557"/>
        <v>0</v>
      </c>
    </row>
    <row r="343" spans="3:171" x14ac:dyDescent="0.2">
      <c r="C343" s="167" t="str">
        <f>'[1]LCIA_ally-shoring'!G433</f>
        <v>US</v>
      </c>
      <c r="D343" s="215">
        <f>[1]LCIA_reshoring!I433</f>
        <v>1</v>
      </c>
      <c r="E343" s="216">
        <f>'[1]LCIA_ally-shoring'!I433</f>
        <v>0.90643145670817082</v>
      </c>
      <c r="X343" s="165"/>
      <c r="Y343" s="159" t="str">
        <f>[1]Transport!W255</f>
        <v>Cuba</v>
      </c>
      <c r="Z343" s="173">
        <f>'[1]LIB components'!F16/SUM('[1]LIB components'!$F$14:$F$17)</f>
        <v>3.7499999999999999E-2</v>
      </c>
      <c r="AA343" s="229"/>
      <c r="AB343" s="159" t="str">
        <f>[1]Transport!X255</f>
        <v>China</v>
      </c>
      <c r="AC343" s="104">
        <f t="shared" ref="AC343:AC344" si="1566">AC342</f>
        <v>0.38022400000000001</v>
      </c>
      <c r="AD343" s="104" t="str">
        <f>[1]Transport!AA255</f>
        <v>Havana Harbor</v>
      </c>
      <c r="AE343" s="104" t="str">
        <f>[1]Transport!AB255</f>
        <v>Shanghai, China</v>
      </c>
      <c r="AF343" s="104">
        <f>[1]Transport!AC255</f>
        <v>23.133543700000001</v>
      </c>
      <c r="AG343" s="104">
        <f>[1]Transport!AD255</f>
        <v>-82.339669700000002</v>
      </c>
      <c r="AH343" s="104">
        <f>[1]Transport!AE255</f>
        <v>31.230416000000002</v>
      </c>
      <c r="AI343" s="104">
        <f>[1]Transport!AF255</f>
        <v>121.47370100000001</v>
      </c>
      <c r="AJ343" s="104" t="e">
        <f t="shared" ca="1" si="1531"/>
        <v>#NAME?</v>
      </c>
      <c r="AK343" s="104">
        <f t="shared" si="1529"/>
        <v>160.94</v>
      </c>
      <c r="AL343" s="104">
        <f>SUMPRODUCT($F$4:$F$8,D$100:D$104)</f>
        <v>1562.8410848903104</v>
      </c>
      <c r="AM343" s="104">
        <f>SUMPRODUCT($F$11:$F$15,D$100:D$104)</f>
        <v>127.14259999999999</v>
      </c>
      <c r="AN343" s="104">
        <f>SUMPRODUCT($F$4:$F$8,E$100:E$104)</f>
        <v>10481.366833642593</v>
      </c>
      <c r="AO343" s="104">
        <f>SUMPRODUCT($F$11:$F$15,E$100:E$104)</f>
        <v>160.94</v>
      </c>
      <c r="AP343" s="104">
        <f>SUMPRODUCT($F$4:$F$8,F$100:F$104)</f>
        <v>2694.5535946384662</v>
      </c>
      <c r="AQ343" s="104">
        <f>SUMPRODUCT($F$11:$F$15,F$100:F$104)</f>
        <v>160.94</v>
      </c>
      <c r="AR343" s="120" t="e">
        <f t="shared" ca="1" si="1558"/>
        <v>#NAME?</v>
      </c>
      <c r="AS343" s="104" t="e">
        <f t="shared" ca="1" si="1550"/>
        <v>#NAME?</v>
      </c>
      <c r="AT343" s="104" t="e">
        <f t="shared" ca="1" si="1550"/>
        <v>#NAME?</v>
      </c>
      <c r="AU343" s="104" t="e">
        <f t="shared" ca="1" si="1550"/>
        <v>#NAME?</v>
      </c>
      <c r="AV343" s="104" t="e">
        <f t="shared" ca="1" si="1550"/>
        <v>#NAME?</v>
      </c>
      <c r="AW343" s="104" t="e">
        <f t="shared" ca="1" si="1550"/>
        <v>#NAME?</v>
      </c>
      <c r="AX343" s="104" t="e">
        <f t="shared" ca="1" si="1550"/>
        <v>#NAME?</v>
      </c>
      <c r="AY343" s="104" t="e">
        <f t="shared" ca="1" si="1550"/>
        <v>#NAME?</v>
      </c>
      <c r="AZ343" s="104" t="e">
        <f t="shared" ca="1" si="1550"/>
        <v>#NAME?</v>
      </c>
      <c r="BA343" s="104" t="e">
        <f t="shared" ca="1" si="1550"/>
        <v>#NAME?</v>
      </c>
      <c r="BB343" s="104" t="e">
        <f t="shared" ca="1" si="1550"/>
        <v>#NAME?</v>
      </c>
      <c r="BC343" s="104" t="e">
        <f t="shared" ca="1" si="1550"/>
        <v>#NAME?</v>
      </c>
      <c r="BD343" s="104" t="e">
        <f t="shared" ca="1" si="1550"/>
        <v>#NAME?</v>
      </c>
      <c r="BE343" s="104" t="e">
        <f t="shared" ca="1" si="1550"/>
        <v>#NAME?</v>
      </c>
      <c r="BF343" s="104" t="e">
        <f t="shared" ca="1" si="1550"/>
        <v>#NAME?</v>
      </c>
      <c r="BG343" s="122" t="e">
        <f t="shared" ca="1" si="1550"/>
        <v>#NAME?</v>
      </c>
      <c r="BH343" s="104">
        <f t="shared" si="1559"/>
        <v>0.82730640999615912</v>
      </c>
      <c r="BI343" s="104">
        <f t="shared" si="1551"/>
        <v>0.33025321753745818</v>
      </c>
      <c r="BJ343" s="104">
        <f t="shared" si="1551"/>
        <v>0.55887918122949121</v>
      </c>
      <c r="BK343" s="104">
        <f t="shared" si="1551"/>
        <v>0</v>
      </c>
      <c r="BL343" s="104">
        <f t="shared" si="1551"/>
        <v>0.15825523815997167</v>
      </c>
      <c r="BM343" s="104">
        <f t="shared" si="1551"/>
        <v>0.17597728987746128</v>
      </c>
      <c r="BN343" s="104">
        <f t="shared" si="1551"/>
        <v>0</v>
      </c>
      <c r="BO343" s="104">
        <f t="shared" si="1551"/>
        <v>0</v>
      </c>
      <c r="BP343" s="104">
        <f t="shared" si="1551"/>
        <v>1.6271992228334471</v>
      </c>
      <c r="BQ343" s="104">
        <f t="shared" si="1551"/>
        <v>0.64955157040506462</v>
      </c>
      <c r="BR343" s="104">
        <f t="shared" si="1551"/>
        <v>1.0992535234896383</v>
      </c>
      <c r="BS343" s="104">
        <f t="shared" si="1551"/>
        <v>0</v>
      </c>
      <c r="BT343" s="104">
        <f t="shared" si="1551"/>
        <v>0.3112762923122615</v>
      </c>
      <c r="BU343" s="104">
        <f t="shared" si="1551"/>
        <v>0.34613238983350858</v>
      </c>
      <c r="BV343" s="104">
        <f t="shared" si="1551"/>
        <v>0</v>
      </c>
      <c r="BW343" s="104">
        <f t="shared" si="1551"/>
        <v>0</v>
      </c>
      <c r="BX343" s="120">
        <f t="shared" si="1560"/>
        <v>21.128938820914062</v>
      </c>
      <c r="BY343" s="104">
        <f t="shared" si="1552"/>
        <v>8.4344807974972333</v>
      </c>
      <c r="BZ343" s="104">
        <f t="shared" si="1552"/>
        <v>14.273458885124903</v>
      </c>
      <c r="CA343" s="104">
        <f t="shared" si="1552"/>
        <v>0</v>
      </c>
      <c r="CB343" s="104">
        <f t="shared" si="1552"/>
        <v>4.0417494712590827</v>
      </c>
      <c r="CC343" s="104">
        <f t="shared" si="1552"/>
        <v>4.4943606706835517</v>
      </c>
      <c r="CD343" s="104">
        <f t="shared" si="1552"/>
        <v>0</v>
      </c>
      <c r="CE343" s="104">
        <f t="shared" si="1552"/>
        <v>0</v>
      </c>
      <c r="CF343" s="104">
        <f t="shared" si="1552"/>
        <v>41.557749841254619</v>
      </c>
      <c r="CG343" s="104">
        <f t="shared" si="1552"/>
        <v>16.589180533704532</v>
      </c>
      <c r="CH343" s="104">
        <f t="shared" si="1552"/>
        <v>28.074314626178978</v>
      </c>
      <c r="CI343" s="104">
        <f t="shared" si="1552"/>
        <v>0</v>
      </c>
      <c r="CJ343" s="104">
        <f t="shared" si="1552"/>
        <v>7.9498208368738146</v>
      </c>
      <c r="CK343" s="104">
        <f t="shared" si="1552"/>
        <v>8.8400258965271803</v>
      </c>
      <c r="CL343" s="104">
        <f t="shared" si="1552"/>
        <v>0</v>
      </c>
      <c r="CM343" s="104">
        <f t="shared" si="1552"/>
        <v>0</v>
      </c>
      <c r="CN343" s="120">
        <f t="shared" si="1561"/>
        <v>1.7189132298249601</v>
      </c>
      <c r="CO343" s="104">
        <f t="shared" si="1553"/>
        <v>0.68617457565695994</v>
      </c>
      <c r="CP343" s="104">
        <f t="shared" si="1553"/>
        <v>1.1611959086519998</v>
      </c>
      <c r="CQ343" s="104">
        <f t="shared" si="1553"/>
        <v>0</v>
      </c>
      <c r="CR343" s="104">
        <f t="shared" si="1553"/>
        <v>0.32881048578305838</v>
      </c>
      <c r="CS343" s="104">
        <f t="shared" si="1553"/>
        <v>0.36563199325448786</v>
      </c>
      <c r="CT343" s="104">
        <f t="shared" si="1553"/>
        <v>0</v>
      </c>
      <c r="CU343" s="104">
        <f t="shared" si="1553"/>
        <v>0</v>
      </c>
      <c r="CV343" s="104">
        <f t="shared" si="1553"/>
        <v>3.3808686091315194</v>
      </c>
      <c r="CW343" s="104">
        <f t="shared" si="1553"/>
        <v>1.3495879813478397</v>
      </c>
      <c r="CX343" s="104">
        <f t="shared" si="1553"/>
        <v>2.2839438950640001</v>
      </c>
      <c r="CY343" s="104">
        <f t="shared" si="1553"/>
        <v>0</v>
      </c>
      <c r="CZ343" s="104">
        <f t="shared" si="1553"/>
        <v>0.64674578913137148</v>
      </c>
      <c r="DA343" s="104">
        <f t="shared" si="1553"/>
        <v>0.71916709089502973</v>
      </c>
      <c r="DB343" s="104">
        <f t="shared" si="1553"/>
        <v>0</v>
      </c>
      <c r="DC343" s="104">
        <f t="shared" si="1553"/>
        <v>0</v>
      </c>
      <c r="DD343" s="120">
        <f t="shared" si="1562"/>
        <v>141.70356841056267</v>
      </c>
      <c r="DE343" s="104">
        <f t="shared" si="1554"/>
        <v>56.56677965827064</v>
      </c>
      <c r="DF343" s="104">
        <f t="shared" si="1554"/>
        <v>95.726532918994479</v>
      </c>
      <c r="DG343" s="104">
        <f t="shared" si="1554"/>
        <v>0</v>
      </c>
      <c r="DH343" s="104">
        <f t="shared" si="1554"/>
        <v>27.106440486827058</v>
      </c>
      <c r="DI343" s="104">
        <f t="shared" si="1554"/>
        <v>30.141927626273343</v>
      </c>
      <c r="DJ343" s="104">
        <f t="shared" si="1554"/>
        <v>0</v>
      </c>
      <c r="DK343" s="104">
        <f t="shared" si="1554"/>
        <v>0</v>
      </c>
      <c r="DL343" s="104">
        <f t="shared" si="1554"/>
        <v>278.71165218152277</v>
      </c>
      <c r="DM343" s="104">
        <f t="shared" si="1554"/>
        <v>111.25717664088911</v>
      </c>
      <c r="DN343" s="104">
        <f t="shared" si="1554"/>
        <v>188.28350050749546</v>
      </c>
      <c r="DO343" s="104">
        <f t="shared" si="1554"/>
        <v>0</v>
      </c>
      <c r="DP343" s="104">
        <f t="shared" si="1554"/>
        <v>53.316353952173102</v>
      </c>
      <c r="DQ343" s="104">
        <f t="shared" si="1554"/>
        <v>59.286612782453652</v>
      </c>
      <c r="DR343" s="104">
        <f t="shared" si="1554"/>
        <v>0</v>
      </c>
      <c r="DS343" s="104">
        <f t="shared" si="1554"/>
        <v>0</v>
      </c>
      <c r="DT343" s="120">
        <f t="shared" si="1563"/>
        <v>2.1758395314240002</v>
      </c>
      <c r="DU343" s="104">
        <f t="shared" si="1555"/>
        <v>0.86857541222400003</v>
      </c>
      <c r="DV343" s="104">
        <f t="shared" si="1555"/>
        <v>1.4698682387999999</v>
      </c>
      <c r="DW343" s="104">
        <f t="shared" si="1555"/>
        <v>0</v>
      </c>
      <c r="DX343" s="104">
        <f t="shared" si="1555"/>
        <v>0.41621580478868159</v>
      </c>
      <c r="DY343" s="104">
        <f t="shared" si="1555"/>
        <v>0.46282530791707327</v>
      </c>
      <c r="DZ343" s="104">
        <f t="shared" si="1555"/>
        <v>0</v>
      </c>
      <c r="EA343" s="104">
        <f t="shared" si="1555"/>
        <v>0</v>
      </c>
      <c r="EB343" s="104">
        <f t="shared" si="1555"/>
        <v>4.2795805178880002</v>
      </c>
      <c r="EC343" s="104">
        <f t="shared" si="1555"/>
        <v>1.7083392168959999</v>
      </c>
      <c r="ED343" s="104">
        <f t="shared" si="1555"/>
        <v>2.8910682215999999</v>
      </c>
      <c r="EE343" s="104">
        <f t="shared" si="1555"/>
        <v>0</v>
      </c>
      <c r="EF343" s="104">
        <f t="shared" si="1555"/>
        <v>0.81866555586249556</v>
      </c>
      <c r="EG343" s="104">
        <f t="shared" si="1555"/>
        <v>0.91033808974054387</v>
      </c>
      <c r="EH343" s="104">
        <f t="shared" si="1555"/>
        <v>0</v>
      </c>
      <c r="EI343" s="104">
        <f t="shared" si="1555"/>
        <v>0</v>
      </c>
      <c r="EJ343" s="120">
        <f t="shared" si="1564"/>
        <v>36.429204863644941</v>
      </c>
      <c r="EK343" s="104">
        <f t="shared" si="1556"/>
        <v>14.542208271546954</v>
      </c>
      <c r="EL343" s="104">
        <f t="shared" si="1556"/>
        <v>24.609411870905006</v>
      </c>
      <c r="EM343" s="104">
        <f t="shared" si="1556"/>
        <v>0</v>
      </c>
      <c r="EN343" s="104">
        <f t="shared" si="1556"/>
        <v>6.9685335711363487</v>
      </c>
      <c r="EO343" s="104">
        <f t="shared" si="1556"/>
        <v>7.7488977080750887</v>
      </c>
      <c r="EP343" s="104">
        <f t="shared" si="1556"/>
        <v>0</v>
      </c>
      <c r="EQ343" s="104">
        <f t="shared" si="1556"/>
        <v>0</v>
      </c>
      <c r="ER343" s="104">
        <f t="shared" si="1556"/>
        <v>71.651292829749337</v>
      </c>
      <c r="ES343" s="104">
        <f t="shared" si="1556"/>
        <v>28.602035402938849</v>
      </c>
      <c r="ET343" s="104">
        <f t="shared" si="1556"/>
        <v>48.403990734791343</v>
      </c>
      <c r="EU343" s="104">
        <f t="shared" si="1556"/>
        <v>0</v>
      </c>
      <c r="EV343" s="104">
        <f t="shared" si="1556"/>
        <v>13.706587649782437</v>
      </c>
      <c r="EW343" s="104">
        <f t="shared" si="1556"/>
        <v>15.241423959529619</v>
      </c>
      <c r="EX343" s="104">
        <f t="shared" si="1556"/>
        <v>0</v>
      </c>
      <c r="EY343" s="104">
        <f t="shared" si="1556"/>
        <v>0</v>
      </c>
      <c r="EZ343" s="120">
        <f t="shared" si="1565"/>
        <v>2.1758395314240002</v>
      </c>
      <c r="FA343" s="104">
        <f t="shared" si="1557"/>
        <v>0.86857541222400003</v>
      </c>
      <c r="FB343" s="104">
        <f t="shared" si="1557"/>
        <v>1.4698682387999999</v>
      </c>
      <c r="FC343" s="104">
        <f t="shared" si="1557"/>
        <v>0</v>
      </c>
      <c r="FD343" s="104">
        <f t="shared" si="1557"/>
        <v>0.41621580478868159</v>
      </c>
      <c r="FE343" s="104">
        <f t="shared" si="1557"/>
        <v>0.46282530791707327</v>
      </c>
      <c r="FF343" s="104">
        <f t="shared" si="1557"/>
        <v>0</v>
      </c>
      <c r="FG343" s="104">
        <f t="shared" si="1557"/>
        <v>0</v>
      </c>
      <c r="FH343" s="104">
        <f t="shared" si="1557"/>
        <v>4.2795805178880002</v>
      </c>
      <c r="FI343" s="104">
        <f t="shared" si="1557"/>
        <v>1.7083392168959999</v>
      </c>
      <c r="FJ343" s="104">
        <f t="shared" si="1557"/>
        <v>2.8910682215999999</v>
      </c>
      <c r="FK343" s="104">
        <f t="shared" si="1557"/>
        <v>0</v>
      </c>
      <c r="FL343" s="104">
        <f t="shared" si="1557"/>
        <v>0.81866555586249556</v>
      </c>
      <c r="FM343" s="104">
        <f t="shared" si="1557"/>
        <v>0.91033808974054387</v>
      </c>
      <c r="FN343" s="104">
        <f t="shared" si="1557"/>
        <v>0</v>
      </c>
      <c r="FO343" s="122">
        <f t="shared" si="1557"/>
        <v>0</v>
      </c>
    </row>
    <row r="344" spans="3:171" x14ac:dyDescent="0.2">
      <c r="X344" s="165"/>
      <c r="Y344" s="159" t="str">
        <f>[1]Transport!W256</f>
        <v>Australia</v>
      </c>
      <c r="Z344" s="173">
        <f>'[1]LIB components'!F17/SUM('[1]LIB components'!$F$14:$F$17)</f>
        <v>4.9999999999999996E-2</v>
      </c>
      <c r="AA344" s="229"/>
      <c r="AB344" s="159" t="str">
        <f>[1]Transport!X256</f>
        <v>China</v>
      </c>
      <c r="AC344" s="104">
        <f t="shared" si="1566"/>
        <v>0.38022400000000001</v>
      </c>
      <c r="AD344" s="104" t="str">
        <f>[1]Transport!AA256</f>
        <v>The Port of Melbourne, Australia</v>
      </c>
      <c r="AE344" s="104" t="str">
        <f>[1]Transport!AB256</f>
        <v>Shanghai, China</v>
      </c>
      <c r="AF344" s="104">
        <f>[1]Transport!AC256</f>
        <v>-37.821584199999997</v>
      </c>
      <c r="AG344" s="104">
        <f>[1]Transport!AD256</f>
        <v>144.9443459</v>
      </c>
      <c r="AH344" s="104">
        <f>[1]Transport!AE256</f>
        <v>31.230416000000002</v>
      </c>
      <c r="AI344" s="104">
        <f>[1]Transport!AF256</f>
        <v>121.47370100000001</v>
      </c>
      <c r="AJ344" s="104" t="e">
        <f t="shared" ca="1" si="1531"/>
        <v>#NAME?</v>
      </c>
      <c r="AK344" s="104">
        <f t="shared" si="1529"/>
        <v>160.94</v>
      </c>
      <c r="AL344" s="104">
        <f>SUMPRODUCT($F$4:$F$8,D$100:D$104)</f>
        <v>1562.8410848903104</v>
      </c>
      <c r="AM344" s="104">
        <f>SUMPRODUCT($F$11:$F$15,D$100:D$104)</f>
        <v>127.14259999999999</v>
      </c>
      <c r="AN344" s="104">
        <f>SUMPRODUCT($F$4:$F$8,E$100:E$104)</f>
        <v>10481.366833642593</v>
      </c>
      <c r="AO344" s="104">
        <f>SUMPRODUCT($F$11:$F$15,E$100:E$104)</f>
        <v>160.94</v>
      </c>
      <c r="AP344" s="104">
        <f>SUMPRODUCT($F$4:$F$8,F$100:F$104)</f>
        <v>2694.5535946384662</v>
      </c>
      <c r="AQ344" s="104">
        <f>SUMPRODUCT($F$11:$F$15,F$100:F$104)</f>
        <v>160.94</v>
      </c>
      <c r="AR344" s="120" t="e">
        <f t="shared" ca="1" si="1558"/>
        <v>#NAME?</v>
      </c>
      <c r="AS344" s="104" t="e">
        <f t="shared" ca="1" si="1550"/>
        <v>#NAME?</v>
      </c>
      <c r="AT344" s="104" t="e">
        <f t="shared" ca="1" si="1550"/>
        <v>#NAME?</v>
      </c>
      <c r="AU344" s="104" t="e">
        <f t="shared" ca="1" si="1550"/>
        <v>#NAME?</v>
      </c>
      <c r="AV344" s="104" t="e">
        <f t="shared" ca="1" si="1550"/>
        <v>#NAME?</v>
      </c>
      <c r="AW344" s="104" t="e">
        <f t="shared" ca="1" si="1550"/>
        <v>#NAME?</v>
      </c>
      <c r="AX344" s="104" t="e">
        <f t="shared" ca="1" si="1550"/>
        <v>#NAME?</v>
      </c>
      <c r="AY344" s="104" t="e">
        <f t="shared" ca="1" si="1550"/>
        <v>#NAME?</v>
      </c>
      <c r="AZ344" s="104" t="e">
        <f t="shared" ca="1" si="1550"/>
        <v>#NAME?</v>
      </c>
      <c r="BA344" s="104" t="e">
        <f t="shared" ca="1" si="1550"/>
        <v>#NAME?</v>
      </c>
      <c r="BB344" s="104" t="e">
        <f t="shared" ca="1" si="1550"/>
        <v>#NAME?</v>
      </c>
      <c r="BC344" s="104" t="e">
        <f t="shared" ca="1" si="1550"/>
        <v>#NAME?</v>
      </c>
      <c r="BD344" s="104" t="e">
        <f t="shared" ca="1" si="1550"/>
        <v>#NAME?</v>
      </c>
      <c r="BE344" s="104" t="e">
        <f t="shared" ca="1" si="1550"/>
        <v>#NAME?</v>
      </c>
      <c r="BF344" s="104" t="e">
        <f t="shared" ca="1" si="1550"/>
        <v>#NAME?</v>
      </c>
      <c r="BG344" s="122" t="e">
        <f t="shared" ca="1" si="1550"/>
        <v>#NAME?</v>
      </c>
      <c r="BH344" s="104">
        <f t="shared" si="1559"/>
        <v>0.82730640999615912</v>
      </c>
      <c r="BI344" s="104">
        <f t="shared" si="1551"/>
        <v>0.33025321753745818</v>
      </c>
      <c r="BJ344" s="104">
        <f t="shared" si="1551"/>
        <v>0.55887918122949121</v>
      </c>
      <c r="BK344" s="104">
        <f t="shared" si="1551"/>
        <v>0</v>
      </c>
      <c r="BL344" s="104">
        <f t="shared" si="1551"/>
        <v>0.15825523815997167</v>
      </c>
      <c r="BM344" s="104">
        <f t="shared" si="1551"/>
        <v>0.17597728987746128</v>
      </c>
      <c r="BN344" s="104">
        <f t="shared" si="1551"/>
        <v>0</v>
      </c>
      <c r="BO344" s="104">
        <f t="shared" si="1551"/>
        <v>0</v>
      </c>
      <c r="BP344" s="104">
        <f t="shared" si="1551"/>
        <v>1.6271992228334471</v>
      </c>
      <c r="BQ344" s="104">
        <f t="shared" si="1551"/>
        <v>0.64955157040506462</v>
      </c>
      <c r="BR344" s="104">
        <f t="shared" si="1551"/>
        <v>1.0992535234896383</v>
      </c>
      <c r="BS344" s="104">
        <f t="shared" si="1551"/>
        <v>0</v>
      </c>
      <c r="BT344" s="104">
        <f t="shared" si="1551"/>
        <v>0.3112762923122615</v>
      </c>
      <c r="BU344" s="104">
        <f t="shared" si="1551"/>
        <v>0.34613238983350858</v>
      </c>
      <c r="BV344" s="104">
        <f t="shared" si="1551"/>
        <v>0</v>
      </c>
      <c r="BW344" s="104">
        <f t="shared" si="1551"/>
        <v>0</v>
      </c>
      <c r="BX344" s="120">
        <f t="shared" si="1560"/>
        <v>21.128938820914062</v>
      </c>
      <c r="BY344" s="104">
        <f t="shared" si="1552"/>
        <v>8.4344807974972333</v>
      </c>
      <c r="BZ344" s="104">
        <f t="shared" si="1552"/>
        <v>14.273458885124903</v>
      </c>
      <c r="CA344" s="104">
        <f t="shared" si="1552"/>
        <v>0</v>
      </c>
      <c r="CB344" s="104">
        <f t="shared" si="1552"/>
        <v>4.0417494712590827</v>
      </c>
      <c r="CC344" s="104">
        <f t="shared" si="1552"/>
        <v>4.4943606706835517</v>
      </c>
      <c r="CD344" s="104">
        <f t="shared" si="1552"/>
        <v>0</v>
      </c>
      <c r="CE344" s="104">
        <f t="shared" si="1552"/>
        <v>0</v>
      </c>
      <c r="CF344" s="104">
        <f t="shared" si="1552"/>
        <v>41.557749841254619</v>
      </c>
      <c r="CG344" s="104">
        <f t="shared" si="1552"/>
        <v>16.589180533704532</v>
      </c>
      <c r="CH344" s="104">
        <f t="shared" si="1552"/>
        <v>28.074314626178978</v>
      </c>
      <c r="CI344" s="104">
        <f t="shared" si="1552"/>
        <v>0</v>
      </c>
      <c r="CJ344" s="104">
        <f t="shared" si="1552"/>
        <v>7.9498208368738146</v>
      </c>
      <c r="CK344" s="104">
        <f t="shared" si="1552"/>
        <v>8.8400258965271803</v>
      </c>
      <c r="CL344" s="104">
        <f t="shared" si="1552"/>
        <v>0</v>
      </c>
      <c r="CM344" s="104">
        <f t="shared" si="1552"/>
        <v>0</v>
      </c>
      <c r="CN344" s="120">
        <f t="shared" si="1561"/>
        <v>1.7189132298249601</v>
      </c>
      <c r="CO344" s="104">
        <f t="shared" si="1553"/>
        <v>0.68617457565695994</v>
      </c>
      <c r="CP344" s="104">
        <f t="shared" si="1553"/>
        <v>1.1611959086519998</v>
      </c>
      <c r="CQ344" s="104">
        <f t="shared" si="1553"/>
        <v>0</v>
      </c>
      <c r="CR344" s="104">
        <f t="shared" si="1553"/>
        <v>0.32881048578305838</v>
      </c>
      <c r="CS344" s="104">
        <f t="shared" si="1553"/>
        <v>0.36563199325448786</v>
      </c>
      <c r="CT344" s="104">
        <f t="shared" si="1553"/>
        <v>0</v>
      </c>
      <c r="CU344" s="104">
        <f t="shared" si="1553"/>
        <v>0</v>
      </c>
      <c r="CV344" s="104">
        <f t="shared" si="1553"/>
        <v>3.3808686091315194</v>
      </c>
      <c r="CW344" s="104">
        <f t="shared" si="1553"/>
        <v>1.3495879813478397</v>
      </c>
      <c r="CX344" s="104">
        <f t="shared" si="1553"/>
        <v>2.2839438950640001</v>
      </c>
      <c r="CY344" s="104">
        <f t="shared" si="1553"/>
        <v>0</v>
      </c>
      <c r="CZ344" s="104">
        <f t="shared" si="1553"/>
        <v>0.64674578913137148</v>
      </c>
      <c r="DA344" s="104">
        <f t="shared" si="1553"/>
        <v>0.71916709089502973</v>
      </c>
      <c r="DB344" s="104">
        <f t="shared" si="1553"/>
        <v>0</v>
      </c>
      <c r="DC344" s="104">
        <f t="shared" si="1553"/>
        <v>0</v>
      </c>
      <c r="DD344" s="120">
        <f t="shared" si="1562"/>
        <v>141.70356841056267</v>
      </c>
      <c r="DE344" s="104">
        <f t="shared" si="1554"/>
        <v>56.56677965827064</v>
      </c>
      <c r="DF344" s="104">
        <f t="shared" si="1554"/>
        <v>95.726532918994479</v>
      </c>
      <c r="DG344" s="104">
        <f t="shared" si="1554"/>
        <v>0</v>
      </c>
      <c r="DH344" s="104">
        <f t="shared" si="1554"/>
        <v>27.106440486827058</v>
      </c>
      <c r="DI344" s="104">
        <f t="shared" si="1554"/>
        <v>30.141927626273343</v>
      </c>
      <c r="DJ344" s="104">
        <f t="shared" si="1554"/>
        <v>0</v>
      </c>
      <c r="DK344" s="104">
        <f t="shared" si="1554"/>
        <v>0</v>
      </c>
      <c r="DL344" s="104">
        <f t="shared" si="1554"/>
        <v>278.71165218152277</v>
      </c>
      <c r="DM344" s="104">
        <f t="shared" si="1554"/>
        <v>111.25717664088911</v>
      </c>
      <c r="DN344" s="104">
        <f t="shared" si="1554"/>
        <v>188.28350050749546</v>
      </c>
      <c r="DO344" s="104">
        <f t="shared" si="1554"/>
        <v>0</v>
      </c>
      <c r="DP344" s="104">
        <f t="shared" si="1554"/>
        <v>53.316353952173102</v>
      </c>
      <c r="DQ344" s="104">
        <f t="shared" si="1554"/>
        <v>59.286612782453652</v>
      </c>
      <c r="DR344" s="104">
        <f t="shared" si="1554"/>
        <v>0</v>
      </c>
      <c r="DS344" s="104">
        <f t="shared" si="1554"/>
        <v>0</v>
      </c>
      <c r="DT344" s="120">
        <f t="shared" si="1563"/>
        <v>2.1758395314240002</v>
      </c>
      <c r="DU344" s="104">
        <f t="shared" si="1555"/>
        <v>0.86857541222400003</v>
      </c>
      <c r="DV344" s="104">
        <f t="shared" si="1555"/>
        <v>1.4698682387999999</v>
      </c>
      <c r="DW344" s="104">
        <f t="shared" si="1555"/>
        <v>0</v>
      </c>
      <c r="DX344" s="104">
        <f t="shared" si="1555"/>
        <v>0.41621580478868159</v>
      </c>
      <c r="DY344" s="104">
        <f t="shared" si="1555"/>
        <v>0.46282530791707327</v>
      </c>
      <c r="DZ344" s="104">
        <f t="shared" si="1555"/>
        <v>0</v>
      </c>
      <c r="EA344" s="104">
        <f t="shared" si="1555"/>
        <v>0</v>
      </c>
      <c r="EB344" s="104">
        <f t="shared" si="1555"/>
        <v>4.2795805178880002</v>
      </c>
      <c r="EC344" s="104">
        <f t="shared" si="1555"/>
        <v>1.7083392168959999</v>
      </c>
      <c r="ED344" s="104">
        <f t="shared" si="1555"/>
        <v>2.8910682215999999</v>
      </c>
      <c r="EE344" s="104">
        <f t="shared" si="1555"/>
        <v>0</v>
      </c>
      <c r="EF344" s="104">
        <f t="shared" si="1555"/>
        <v>0.81866555586249556</v>
      </c>
      <c r="EG344" s="104">
        <f t="shared" si="1555"/>
        <v>0.91033808974054387</v>
      </c>
      <c r="EH344" s="104">
        <f t="shared" si="1555"/>
        <v>0</v>
      </c>
      <c r="EI344" s="104">
        <f t="shared" si="1555"/>
        <v>0</v>
      </c>
      <c r="EJ344" s="120">
        <f t="shared" si="1564"/>
        <v>36.429204863644941</v>
      </c>
      <c r="EK344" s="104">
        <f t="shared" si="1556"/>
        <v>14.542208271546954</v>
      </c>
      <c r="EL344" s="104">
        <f t="shared" si="1556"/>
        <v>24.609411870905006</v>
      </c>
      <c r="EM344" s="104">
        <f t="shared" si="1556"/>
        <v>0</v>
      </c>
      <c r="EN344" s="104">
        <f t="shared" si="1556"/>
        <v>6.9685335711363487</v>
      </c>
      <c r="EO344" s="104">
        <f t="shared" si="1556"/>
        <v>7.7488977080750887</v>
      </c>
      <c r="EP344" s="104">
        <f t="shared" si="1556"/>
        <v>0</v>
      </c>
      <c r="EQ344" s="104">
        <f t="shared" si="1556"/>
        <v>0</v>
      </c>
      <c r="ER344" s="104">
        <f t="shared" si="1556"/>
        <v>71.651292829749337</v>
      </c>
      <c r="ES344" s="104">
        <f t="shared" si="1556"/>
        <v>28.602035402938849</v>
      </c>
      <c r="ET344" s="104">
        <f t="shared" si="1556"/>
        <v>48.403990734791343</v>
      </c>
      <c r="EU344" s="104">
        <f t="shared" si="1556"/>
        <v>0</v>
      </c>
      <c r="EV344" s="104">
        <f t="shared" si="1556"/>
        <v>13.706587649782437</v>
      </c>
      <c r="EW344" s="104">
        <f t="shared" si="1556"/>
        <v>15.241423959529619</v>
      </c>
      <c r="EX344" s="104">
        <f t="shared" si="1556"/>
        <v>0</v>
      </c>
      <c r="EY344" s="104">
        <f t="shared" si="1556"/>
        <v>0</v>
      </c>
      <c r="EZ344" s="120">
        <f t="shared" si="1565"/>
        <v>2.1758395314240002</v>
      </c>
      <c r="FA344" s="104">
        <f t="shared" si="1557"/>
        <v>0.86857541222400003</v>
      </c>
      <c r="FB344" s="104">
        <f t="shared" si="1557"/>
        <v>1.4698682387999999</v>
      </c>
      <c r="FC344" s="104">
        <f t="shared" si="1557"/>
        <v>0</v>
      </c>
      <c r="FD344" s="104">
        <f t="shared" si="1557"/>
        <v>0.41621580478868159</v>
      </c>
      <c r="FE344" s="104">
        <f t="shared" si="1557"/>
        <v>0.46282530791707327</v>
      </c>
      <c r="FF344" s="104">
        <f t="shared" si="1557"/>
        <v>0</v>
      </c>
      <c r="FG344" s="104">
        <f t="shared" si="1557"/>
        <v>0</v>
      </c>
      <c r="FH344" s="104">
        <f t="shared" si="1557"/>
        <v>4.2795805178880002</v>
      </c>
      <c r="FI344" s="104">
        <f t="shared" si="1557"/>
        <v>1.7083392168959999</v>
      </c>
      <c r="FJ344" s="104">
        <f t="shared" si="1557"/>
        <v>2.8910682215999999</v>
      </c>
      <c r="FK344" s="104">
        <f t="shared" si="1557"/>
        <v>0</v>
      </c>
      <c r="FL344" s="104">
        <f t="shared" si="1557"/>
        <v>0.81866555586249556</v>
      </c>
      <c r="FM344" s="104">
        <f t="shared" si="1557"/>
        <v>0.91033808974054387</v>
      </c>
      <c r="FN344" s="104">
        <f t="shared" si="1557"/>
        <v>0</v>
      </c>
      <c r="FO344" s="122">
        <f t="shared" si="1557"/>
        <v>0</v>
      </c>
    </row>
    <row r="345" spans="3:171" x14ac:dyDescent="0.2">
      <c r="X345" s="165"/>
      <c r="Y345" s="159" t="str">
        <f>[1]Transport!W257</f>
        <v>Congo</v>
      </c>
      <c r="Z345" s="203">
        <f>Z341</f>
        <v>0.86249999999999993</v>
      </c>
      <c r="AA345" s="229">
        <f t="shared" ref="AA345" si="1567">SUM(Z345:Z348)</f>
        <v>1</v>
      </c>
      <c r="AB345" s="159" t="str">
        <f>[1]Transport!X257</f>
        <v>Finland</v>
      </c>
      <c r="AC345" s="104">
        <f>AC344</f>
        <v>0.38022400000000001</v>
      </c>
      <c r="AD345" s="104" t="str">
        <f>[1]Transport!AA257</f>
        <v>Matadi Port, Congo</v>
      </c>
      <c r="AE345" s="104" t="str">
        <f>[1]Transport!AB257</f>
        <v>Helsinki, Finland</v>
      </c>
      <c r="AF345" s="104">
        <f>[1]Transport!AC257</f>
        <v>-5.8237994000000004</v>
      </c>
      <c r="AG345" s="104">
        <f>[1]Transport!AD257</f>
        <v>13.4515381</v>
      </c>
      <c r="AH345" s="104">
        <f>[1]Transport!AE257</f>
        <v>60.161788299999998</v>
      </c>
      <c r="AI345" s="104">
        <f>[1]Transport!AF257</f>
        <v>24.957132000000001</v>
      </c>
      <c r="AJ345" s="104" t="e">
        <f t="shared" ca="1" si="1531"/>
        <v>#NAME?</v>
      </c>
      <c r="AK345" s="104">
        <f t="shared" si="1529"/>
        <v>160.94</v>
      </c>
      <c r="AL345" s="104">
        <f>SUMPRODUCT($U$4:$U$8,D$100:D$104)</f>
        <v>6808.8092971824981</v>
      </c>
      <c r="AM345" s="104">
        <f>SUMPRODUCT($U$11:$U$15,D$100:D$104)</f>
        <v>262.17188807024871</v>
      </c>
      <c r="AN345" s="104">
        <f>SUMPRODUCT($U$4:$U$8,E$100:E$104)</f>
        <v>9073.6291359407624</v>
      </c>
      <c r="AO345" s="104">
        <f>SUMPRODUCT($U$11:$U$15,E$100:E$104)</f>
        <v>160.94</v>
      </c>
      <c r="AP345" s="104">
        <f>SUMPRODUCT($U$4:$U$8,F$100:F$104)</f>
        <v>6384.1104863733817</v>
      </c>
      <c r="AQ345" s="104">
        <f>SUMPRODUCT($U$11:$U$15,F$100:F$104)</f>
        <v>335.47773805215303</v>
      </c>
      <c r="AR345" s="120" t="e">
        <f t="shared" ca="1" si="1558"/>
        <v>#NAME?</v>
      </c>
      <c r="AS345" s="104" t="e">
        <f t="shared" ca="1" si="1550"/>
        <v>#NAME?</v>
      </c>
      <c r="AT345" s="104" t="e">
        <f t="shared" ca="1" si="1550"/>
        <v>#NAME?</v>
      </c>
      <c r="AU345" s="104" t="e">
        <f t="shared" ca="1" si="1550"/>
        <v>#NAME?</v>
      </c>
      <c r="AV345" s="104" t="e">
        <f t="shared" ca="1" si="1550"/>
        <v>#NAME?</v>
      </c>
      <c r="AW345" s="104" t="e">
        <f t="shared" ca="1" si="1550"/>
        <v>#NAME?</v>
      </c>
      <c r="AX345" s="104" t="e">
        <f t="shared" ca="1" si="1550"/>
        <v>#NAME?</v>
      </c>
      <c r="AY345" s="104" t="e">
        <f t="shared" ca="1" si="1550"/>
        <v>#NAME?</v>
      </c>
      <c r="AZ345" s="104" t="e">
        <f t="shared" ca="1" si="1550"/>
        <v>#NAME?</v>
      </c>
      <c r="BA345" s="104" t="e">
        <f t="shared" ca="1" si="1550"/>
        <v>#NAME?</v>
      </c>
      <c r="BB345" s="104" t="e">
        <f t="shared" ca="1" si="1550"/>
        <v>#NAME?</v>
      </c>
      <c r="BC345" s="104" t="e">
        <f t="shared" ca="1" si="1550"/>
        <v>#NAME?</v>
      </c>
      <c r="BD345" s="104" t="e">
        <f t="shared" ca="1" si="1550"/>
        <v>#NAME?</v>
      </c>
      <c r="BE345" s="104" t="e">
        <f t="shared" ca="1" si="1550"/>
        <v>#NAME?</v>
      </c>
      <c r="BF345" s="104" t="e">
        <f t="shared" ca="1" si="1550"/>
        <v>#NAME?</v>
      </c>
      <c r="BG345" s="122" t="e">
        <f t="shared" ca="1" si="1550"/>
        <v>#NAME?</v>
      </c>
      <c r="BH345" s="104">
        <f t="shared" si="1559"/>
        <v>0.82730640999615912</v>
      </c>
      <c r="BI345" s="104">
        <f t="shared" si="1551"/>
        <v>0.33025321753745818</v>
      </c>
      <c r="BJ345" s="104">
        <f t="shared" si="1551"/>
        <v>0.55887918122949121</v>
      </c>
      <c r="BK345" s="104">
        <f t="shared" si="1551"/>
        <v>0</v>
      </c>
      <c r="BL345" s="104">
        <f t="shared" si="1551"/>
        <v>0.15825523815997167</v>
      </c>
      <c r="BM345" s="104">
        <f t="shared" si="1551"/>
        <v>0.17597728987746128</v>
      </c>
      <c r="BN345" s="104">
        <f t="shared" si="1551"/>
        <v>0</v>
      </c>
      <c r="BO345" s="104">
        <f t="shared" si="1551"/>
        <v>0</v>
      </c>
      <c r="BP345" s="104">
        <f t="shared" si="1551"/>
        <v>1.6271992228334471</v>
      </c>
      <c r="BQ345" s="104">
        <f t="shared" si="1551"/>
        <v>0.64955157040506462</v>
      </c>
      <c r="BR345" s="104">
        <f t="shared" si="1551"/>
        <v>1.0992535234896383</v>
      </c>
      <c r="BS345" s="104">
        <f t="shared" si="1551"/>
        <v>0</v>
      </c>
      <c r="BT345" s="104">
        <f t="shared" si="1551"/>
        <v>0.3112762923122615</v>
      </c>
      <c r="BU345" s="104">
        <f t="shared" si="1551"/>
        <v>0.34613238983350858</v>
      </c>
      <c r="BV345" s="104">
        <f t="shared" si="1551"/>
        <v>0</v>
      </c>
      <c r="BW345" s="104">
        <f t="shared" si="1551"/>
        <v>0</v>
      </c>
      <c r="BX345" s="120">
        <f t="shared" si="1560"/>
        <v>92.052171186385877</v>
      </c>
      <c r="BY345" s="104">
        <f t="shared" si="1552"/>
        <v>36.746392084347534</v>
      </c>
      <c r="BZ345" s="104">
        <f t="shared" si="1552"/>
        <v>62.184991487353699</v>
      </c>
      <c r="CA345" s="104">
        <f t="shared" si="1552"/>
        <v>0</v>
      </c>
      <c r="CB345" s="104">
        <f t="shared" si="1552"/>
        <v>17.608637015530451</v>
      </c>
      <c r="CC345" s="104">
        <f t="shared" si="1552"/>
        <v>19.580522303449239</v>
      </c>
      <c r="CD345" s="104">
        <f t="shared" si="1552"/>
        <v>0</v>
      </c>
      <c r="CE345" s="104">
        <f t="shared" si="1552"/>
        <v>0</v>
      </c>
      <c r="CF345" s="104">
        <f t="shared" si="1552"/>
        <v>181.05410474858272</v>
      </c>
      <c r="CG345" s="104">
        <f t="shared" si="1552"/>
        <v>72.273865681266017</v>
      </c>
      <c r="CH345" s="104">
        <f t="shared" si="1552"/>
        <v>122.31099904323942</v>
      </c>
      <c r="CI345" s="104">
        <f t="shared" si="1552"/>
        <v>0</v>
      </c>
      <c r="CJ345" s="104">
        <f t="shared" si="1552"/>
        <v>34.634880378026828</v>
      </c>
      <c r="CK345" s="104">
        <f t="shared" si="1552"/>
        <v>38.513225108765816</v>
      </c>
      <c r="CL345" s="104">
        <f t="shared" si="1552"/>
        <v>0</v>
      </c>
      <c r="CM345" s="104">
        <f t="shared" si="1552"/>
        <v>0</v>
      </c>
      <c r="CN345" s="120">
        <f t="shared" si="1561"/>
        <v>3.5444510879291378</v>
      </c>
      <c r="CO345" s="104">
        <f t="shared" si="1553"/>
        <v>1.4149127361386895</v>
      </c>
      <c r="CP345" s="104">
        <f t="shared" si="1553"/>
        <v>2.3944210971833431</v>
      </c>
      <c r="CQ345" s="104">
        <f t="shared" si="1553"/>
        <v>0</v>
      </c>
      <c r="CR345" s="104">
        <f t="shared" si="1553"/>
        <v>0.6780171702878508</v>
      </c>
      <c r="CS345" s="104">
        <f t="shared" si="1553"/>
        <v>0.75394423277813682</v>
      </c>
      <c r="CT345" s="104">
        <f t="shared" si="1553"/>
        <v>0</v>
      </c>
      <c r="CU345" s="104">
        <f t="shared" si="1553"/>
        <v>0</v>
      </c>
      <c r="CV345" s="104">
        <f t="shared" si="1553"/>
        <v>6.9714533647530113</v>
      </c>
      <c r="CW345" s="104">
        <f t="shared" si="1553"/>
        <v>2.7828912511375319</v>
      </c>
      <c r="CX345" s="104">
        <f t="shared" si="1553"/>
        <v>4.7095614154142433</v>
      </c>
      <c r="CY345" s="104">
        <f t="shared" si="1553"/>
        <v>0</v>
      </c>
      <c r="CZ345" s="104">
        <f t="shared" si="1553"/>
        <v>1.3336093853519952</v>
      </c>
      <c r="DA345" s="104">
        <f t="shared" si="1553"/>
        <v>1.482944300792481</v>
      </c>
      <c r="DB345" s="104">
        <f t="shared" si="1553"/>
        <v>0</v>
      </c>
      <c r="DC345" s="104">
        <f t="shared" si="1553"/>
        <v>0</v>
      </c>
      <c r="DD345" s="120">
        <f t="shared" si="1562"/>
        <v>122.67156062793902</v>
      </c>
      <c r="DE345" s="104">
        <f t="shared" si="1554"/>
        <v>48.969374718015693</v>
      </c>
      <c r="DF345" s="104">
        <f t="shared" si="1554"/>
        <v>82.869636371129701</v>
      </c>
      <c r="DG345" s="104">
        <f t="shared" si="1554"/>
        <v>0</v>
      </c>
      <c r="DH345" s="104">
        <f t="shared" si="1554"/>
        <v>23.465812434258812</v>
      </c>
      <c r="DI345" s="104">
        <f t="shared" si="1554"/>
        <v>26.093607547950231</v>
      </c>
      <c r="DJ345" s="104">
        <f t="shared" si="1554"/>
        <v>0</v>
      </c>
      <c r="DK345" s="104">
        <f t="shared" si="1554"/>
        <v>0</v>
      </c>
      <c r="DL345" s="104">
        <f t="shared" si="1554"/>
        <v>241.27828058104271</v>
      </c>
      <c r="DM345" s="104">
        <f t="shared" si="1554"/>
        <v>96.314381089211949</v>
      </c>
      <c r="DN345" s="104">
        <f t="shared" si="1554"/>
        <v>162.99540729155092</v>
      </c>
      <c r="DO345" s="104">
        <f t="shared" si="1554"/>
        <v>0</v>
      </c>
      <c r="DP345" s="104">
        <f t="shared" si="1554"/>
        <v>46.155509135485772</v>
      </c>
      <c r="DQ345" s="104">
        <f t="shared" si="1554"/>
        <v>51.323910865082986</v>
      </c>
      <c r="DR345" s="104">
        <f t="shared" si="1554"/>
        <v>0</v>
      </c>
      <c r="DS345" s="104">
        <f t="shared" si="1554"/>
        <v>0</v>
      </c>
      <c r="DT345" s="120">
        <f t="shared" si="1563"/>
        <v>2.1758395314240002</v>
      </c>
      <c r="DU345" s="104">
        <f t="shared" si="1555"/>
        <v>0.86857541222400003</v>
      </c>
      <c r="DV345" s="104">
        <f t="shared" si="1555"/>
        <v>1.4698682387999999</v>
      </c>
      <c r="DW345" s="104">
        <f t="shared" si="1555"/>
        <v>0</v>
      </c>
      <c r="DX345" s="104">
        <f t="shared" si="1555"/>
        <v>0.41621580478868159</v>
      </c>
      <c r="DY345" s="104">
        <f t="shared" si="1555"/>
        <v>0.46282530791707327</v>
      </c>
      <c r="DZ345" s="104">
        <f t="shared" si="1555"/>
        <v>0</v>
      </c>
      <c r="EA345" s="104">
        <f t="shared" si="1555"/>
        <v>0</v>
      </c>
      <c r="EB345" s="104">
        <f t="shared" si="1555"/>
        <v>4.2795805178880002</v>
      </c>
      <c r="EC345" s="104">
        <f t="shared" si="1555"/>
        <v>1.7083392168959999</v>
      </c>
      <c r="ED345" s="104">
        <f t="shared" si="1555"/>
        <v>2.8910682215999999</v>
      </c>
      <c r="EE345" s="104">
        <f t="shared" si="1555"/>
        <v>0</v>
      </c>
      <c r="EF345" s="104">
        <f t="shared" si="1555"/>
        <v>0.81866555586249556</v>
      </c>
      <c r="EG345" s="104">
        <f t="shared" si="1555"/>
        <v>0.91033808974054387</v>
      </c>
      <c r="EH345" s="104">
        <f t="shared" si="1555"/>
        <v>0</v>
      </c>
      <c r="EI345" s="104">
        <f t="shared" si="1555"/>
        <v>0</v>
      </c>
      <c r="EJ345" s="120">
        <f t="shared" si="1564"/>
        <v>86.310426054614794</v>
      </c>
      <c r="EK345" s="104">
        <f t="shared" si="1556"/>
        <v>34.454339489159452</v>
      </c>
      <c r="EL345" s="104">
        <f t="shared" si="1556"/>
        <v>58.306208754257824</v>
      </c>
      <c r="EM345" s="104">
        <f t="shared" si="1556"/>
        <v>0</v>
      </c>
      <c r="EN345" s="104">
        <f t="shared" si="1556"/>
        <v>16.51030001208996</v>
      </c>
      <c r="EO345" s="104">
        <f t="shared" si="1556"/>
        <v>18.359189148952261</v>
      </c>
      <c r="EP345" s="104">
        <f t="shared" si="1556"/>
        <v>0</v>
      </c>
      <c r="EQ345" s="104">
        <f t="shared" si="1556"/>
        <v>0</v>
      </c>
      <c r="ER345" s="104">
        <f t="shared" si="1556"/>
        <v>169.76087275710208</v>
      </c>
      <c r="ES345" s="104">
        <f t="shared" si="1556"/>
        <v>67.765790411759937</v>
      </c>
      <c r="ET345" s="104">
        <f t="shared" si="1556"/>
        <v>114.68186249743634</v>
      </c>
      <c r="EU345" s="104">
        <f t="shared" si="1556"/>
        <v>0</v>
      </c>
      <c r="EV345" s="104">
        <f t="shared" si="1556"/>
        <v>32.474533118021945</v>
      </c>
      <c r="EW345" s="104">
        <f t="shared" si="1556"/>
        <v>36.110966477306569</v>
      </c>
      <c r="EX345" s="104">
        <f t="shared" si="1556"/>
        <v>0</v>
      </c>
      <c r="EY345" s="104">
        <f t="shared" si="1556"/>
        <v>0</v>
      </c>
      <c r="EZ345" s="120">
        <f t="shared" si="1565"/>
        <v>4.5355146288466521</v>
      </c>
      <c r="FA345" s="104">
        <f t="shared" si="1557"/>
        <v>1.8105363155251892</v>
      </c>
      <c r="FB345" s="104">
        <f t="shared" si="1557"/>
        <v>3.0639248911850747</v>
      </c>
      <c r="FC345" s="104">
        <f t="shared" si="1557"/>
        <v>0</v>
      </c>
      <c r="FD345" s="104">
        <f t="shared" si="1557"/>
        <v>0.86759746944242178</v>
      </c>
      <c r="FE345" s="104">
        <f t="shared" si="1557"/>
        <v>0.96475448871201042</v>
      </c>
      <c r="FF345" s="104">
        <f t="shared" si="1557"/>
        <v>0</v>
      </c>
      <c r="FG345" s="104">
        <f t="shared" si="1557"/>
        <v>0</v>
      </c>
      <c r="FH345" s="104">
        <f t="shared" si="1557"/>
        <v>8.920740598689747</v>
      </c>
      <c r="FI345" s="104">
        <f t="shared" si="1557"/>
        <v>3.5610151380020905</v>
      </c>
      <c r="FJ345" s="104">
        <f t="shared" si="1557"/>
        <v>6.0264013143831789</v>
      </c>
      <c r="FK345" s="104">
        <f t="shared" si="1557"/>
        <v>0</v>
      </c>
      <c r="FL345" s="104">
        <f t="shared" si="1557"/>
        <v>1.7064997446374957</v>
      </c>
      <c r="FM345" s="104">
        <f t="shared" si="1557"/>
        <v>1.8975901777611257</v>
      </c>
      <c r="FN345" s="104">
        <f t="shared" si="1557"/>
        <v>0</v>
      </c>
      <c r="FO345" s="122">
        <f t="shared" si="1557"/>
        <v>0</v>
      </c>
    </row>
    <row r="346" spans="3:171" x14ac:dyDescent="0.2">
      <c r="X346" s="165"/>
      <c r="Y346" s="159" t="str">
        <f>[1]Transport!W258</f>
        <v>Russia</v>
      </c>
      <c r="Z346" s="203">
        <f t="shared" ref="Z346:Z388" si="1568">Z342</f>
        <v>4.9999999999999996E-2</v>
      </c>
      <c r="AA346" s="229"/>
      <c r="AB346" s="159" t="str">
        <f>[1]Transport!X258</f>
        <v>Finland</v>
      </c>
      <c r="AC346" s="104">
        <f t="shared" ref="AC346:AC364" si="1569">AC345</f>
        <v>0.38022400000000001</v>
      </c>
      <c r="AD346" s="104" t="str">
        <f>[1]Transport!AA258</f>
        <v>St Petersburg, Russia</v>
      </c>
      <c r="AE346" s="104" t="str">
        <f>[1]Transport!AB258</f>
        <v>Helsinki, Finland</v>
      </c>
      <c r="AF346" s="104">
        <f>[1]Transport!AC258</f>
        <v>44.725277800000001</v>
      </c>
      <c r="AG346" s="104">
        <f>[1]Transport!AD258</f>
        <v>37.7936111</v>
      </c>
      <c r="AH346" s="104">
        <f>[1]Transport!AE258</f>
        <v>60.161788299999998</v>
      </c>
      <c r="AI346" s="104">
        <f>[1]Transport!AF258</f>
        <v>24.957132000000001</v>
      </c>
      <c r="AJ346" s="104" t="e">
        <f t="shared" ca="1" si="1531"/>
        <v>#NAME?</v>
      </c>
      <c r="AK346" s="104">
        <f t="shared" si="1529"/>
        <v>160.94</v>
      </c>
      <c r="AL346" s="104">
        <f>SUMPRODUCT($U$4:$U$8,D$100:D$104)</f>
        <v>6808.8092971824981</v>
      </c>
      <c r="AM346" s="104">
        <f>SUMPRODUCT($U$11:$U$15,D$100:D$104)</f>
        <v>262.17188807024871</v>
      </c>
      <c r="AN346" s="104">
        <f>SUMPRODUCT($U$4:$U$8,E$100:E$104)</f>
        <v>9073.6291359407624</v>
      </c>
      <c r="AO346" s="104">
        <f>SUMPRODUCT($U$11:$U$15,E$100:E$104)</f>
        <v>160.94</v>
      </c>
      <c r="AP346" s="104">
        <f>SUMPRODUCT($U$4:$U$8,F$100:F$104)</f>
        <v>6384.1104863733817</v>
      </c>
      <c r="AQ346" s="104">
        <f>SUMPRODUCT($U$11:$U$15,F$100:F$104)</f>
        <v>335.47773805215303</v>
      </c>
      <c r="AR346" s="120" t="e">
        <f t="shared" ca="1" si="1558"/>
        <v>#NAME?</v>
      </c>
      <c r="AS346" s="104" t="e">
        <f t="shared" ca="1" si="1550"/>
        <v>#NAME?</v>
      </c>
      <c r="AT346" s="104" t="e">
        <f t="shared" ca="1" si="1550"/>
        <v>#NAME?</v>
      </c>
      <c r="AU346" s="104" t="e">
        <f t="shared" ca="1" si="1550"/>
        <v>#NAME?</v>
      </c>
      <c r="AV346" s="104" t="e">
        <f t="shared" ca="1" si="1550"/>
        <v>#NAME?</v>
      </c>
      <c r="AW346" s="104" t="e">
        <f t="shared" ca="1" si="1550"/>
        <v>#NAME?</v>
      </c>
      <c r="AX346" s="104" t="e">
        <f t="shared" ca="1" si="1550"/>
        <v>#NAME?</v>
      </c>
      <c r="AY346" s="104" t="e">
        <f t="shared" ca="1" si="1550"/>
        <v>#NAME?</v>
      </c>
      <c r="AZ346" s="104" t="e">
        <f t="shared" ca="1" si="1550"/>
        <v>#NAME?</v>
      </c>
      <c r="BA346" s="104" t="e">
        <f t="shared" ca="1" si="1550"/>
        <v>#NAME?</v>
      </c>
      <c r="BB346" s="104" t="e">
        <f t="shared" ca="1" si="1550"/>
        <v>#NAME?</v>
      </c>
      <c r="BC346" s="104" t="e">
        <f t="shared" ca="1" si="1550"/>
        <v>#NAME?</v>
      </c>
      <c r="BD346" s="104" t="e">
        <f t="shared" ca="1" si="1550"/>
        <v>#NAME?</v>
      </c>
      <c r="BE346" s="104" t="e">
        <f t="shared" ca="1" si="1550"/>
        <v>#NAME?</v>
      </c>
      <c r="BF346" s="104" t="e">
        <f t="shared" ca="1" si="1550"/>
        <v>#NAME?</v>
      </c>
      <c r="BG346" s="122" t="e">
        <f t="shared" ca="1" si="1550"/>
        <v>#NAME?</v>
      </c>
      <c r="BH346" s="104">
        <f t="shared" si="1559"/>
        <v>0.82730640999615912</v>
      </c>
      <c r="BI346" s="104">
        <f t="shared" si="1551"/>
        <v>0.33025321753745818</v>
      </c>
      <c r="BJ346" s="104">
        <f t="shared" si="1551"/>
        <v>0.55887918122949121</v>
      </c>
      <c r="BK346" s="104">
        <f t="shared" si="1551"/>
        <v>0</v>
      </c>
      <c r="BL346" s="104">
        <f t="shared" si="1551"/>
        <v>0.15825523815997167</v>
      </c>
      <c r="BM346" s="104">
        <f t="shared" si="1551"/>
        <v>0.17597728987746128</v>
      </c>
      <c r="BN346" s="104">
        <f t="shared" si="1551"/>
        <v>0</v>
      </c>
      <c r="BO346" s="104">
        <f t="shared" si="1551"/>
        <v>0</v>
      </c>
      <c r="BP346" s="104">
        <f t="shared" si="1551"/>
        <v>1.6271992228334471</v>
      </c>
      <c r="BQ346" s="104">
        <f t="shared" si="1551"/>
        <v>0.64955157040506462</v>
      </c>
      <c r="BR346" s="104">
        <f t="shared" si="1551"/>
        <v>1.0992535234896383</v>
      </c>
      <c r="BS346" s="104">
        <f t="shared" si="1551"/>
        <v>0</v>
      </c>
      <c r="BT346" s="104">
        <f t="shared" si="1551"/>
        <v>0.3112762923122615</v>
      </c>
      <c r="BU346" s="104">
        <f t="shared" si="1551"/>
        <v>0.34613238983350858</v>
      </c>
      <c r="BV346" s="104">
        <f t="shared" si="1551"/>
        <v>0</v>
      </c>
      <c r="BW346" s="104">
        <f t="shared" si="1551"/>
        <v>0</v>
      </c>
      <c r="BX346" s="120">
        <f t="shared" si="1560"/>
        <v>92.052171186385877</v>
      </c>
      <c r="BY346" s="104">
        <f t="shared" si="1552"/>
        <v>36.746392084347534</v>
      </c>
      <c r="BZ346" s="104">
        <f t="shared" si="1552"/>
        <v>62.184991487353699</v>
      </c>
      <c r="CA346" s="104">
        <f t="shared" si="1552"/>
        <v>0</v>
      </c>
      <c r="CB346" s="104">
        <f t="shared" si="1552"/>
        <v>17.608637015530451</v>
      </c>
      <c r="CC346" s="104">
        <f t="shared" si="1552"/>
        <v>19.580522303449239</v>
      </c>
      <c r="CD346" s="104">
        <f t="shared" si="1552"/>
        <v>0</v>
      </c>
      <c r="CE346" s="104">
        <f t="shared" si="1552"/>
        <v>0</v>
      </c>
      <c r="CF346" s="104">
        <f t="shared" si="1552"/>
        <v>181.05410474858272</v>
      </c>
      <c r="CG346" s="104">
        <f t="shared" si="1552"/>
        <v>72.273865681266017</v>
      </c>
      <c r="CH346" s="104">
        <f t="shared" si="1552"/>
        <v>122.31099904323942</v>
      </c>
      <c r="CI346" s="104">
        <f t="shared" si="1552"/>
        <v>0</v>
      </c>
      <c r="CJ346" s="104">
        <f t="shared" si="1552"/>
        <v>34.634880378026828</v>
      </c>
      <c r="CK346" s="104">
        <f t="shared" si="1552"/>
        <v>38.513225108765816</v>
      </c>
      <c r="CL346" s="104">
        <f t="shared" si="1552"/>
        <v>0</v>
      </c>
      <c r="CM346" s="104">
        <f t="shared" si="1552"/>
        <v>0</v>
      </c>
      <c r="CN346" s="120">
        <f t="shared" si="1561"/>
        <v>3.5444510879291378</v>
      </c>
      <c r="CO346" s="104">
        <f t="shared" si="1553"/>
        <v>1.4149127361386895</v>
      </c>
      <c r="CP346" s="104">
        <f t="shared" si="1553"/>
        <v>2.3944210971833431</v>
      </c>
      <c r="CQ346" s="104">
        <f t="shared" si="1553"/>
        <v>0</v>
      </c>
      <c r="CR346" s="104">
        <f t="shared" si="1553"/>
        <v>0.6780171702878508</v>
      </c>
      <c r="CS346" s="104">
        <f t="shared" si="1553"/>
        <v>0.75394423277813682</v>
      </c>
      <c r="CT346" s="104">
        <f t="shared" si="1553"/>
        <v>0</v>
      </c>
      <c r="CU346" s="104">
        <f t="shared" si="1553"/>
        <v>0</v>
      </c>
      <c r="CV346" s="104">
        <f t="shared" si="1553"/>
        <v>6.9714533647530113</v>
      </c>
      <c r="CW346" s="104">
        <f t="shared" si="1553"/>
        <v>2.7828912511375319</v>
      </c>
      <c r="CX346" s="104">
        <f t="shared" si="1553"/>
        <v>4.7095614154142433</v>
      </c>
      <c r="CY346" s="104">
        <f t="shared" si="1553"/>
        <v>0</v>
      </c>
      <c r="CZ346" s="104">
        <f t="shared" si="1553"/>
        <v>1.3336093853519952</v>
      </c>
      <c r="DA346" s="104">
        <f t="shared" si="1553"/>
        <v>1.482944300792481</v>
      </c>
      <c r="DB346" s="104">
        <f t="shared" si="1553"/>
        <v>0</v>
      </c>
      <c r="DC346" s="104">
        <f t="shared" si="1553"/>
        <v>0</v>
      </c>
      <c r="DD346" s="120">
        <f t="shared" si="1562"/>
        <v>122.67156062793902</v>
      </c>
      <c r="DE346" s="104">
        <f t="shared" si="1554"/>
        <v>48.969374718015693</v>
      </c>
      <c r="DF346" s="104">
        <f t="shared" si="1554"/>
        <v>82.869636371129701</v>
      </c>
      <c r="DG346" s="104">
        <f t="shared" si="1554"/>
        <v>0</v>
      </c>
      <c r="DH346" s="104">
        <f t="shared" si="1554"/>
        <v>23.465812434258812</v>
      </c>
      <c r="DI346" s="104">
        <f t="shared" si="1554"/>
        <v>26.093607547950231</v>
      </c>
      <c r="DJ346" s="104">
        <f t="shared" si="1554"/>
        <v>0</v>
      </c>
      <c r="DK346" s="104">
        <f t="shared" si="1554"/>
        <v>0</v>
      </c>
      <c r="DL346" s="104">
        <f t="shared" si="1554"/>
        <v>241.27828058104271</v>
      </c>
      <c r="DM346" s="104">
        <f t="shared" si="1554"/>
        <v>96.314381089211949</v>
      </c>
      <c r="DN346" s="104">
        <f t="shared" si="1554"/>
        <v>162.99540729155092</v>
      </c>
      <c r="DO346" s="104">
        <f t="shared" si="1554"/>
        <v>0</v>
      </c>
      <c r="DP346" s="104">
        <f t="shared" si="1554"/>
        <v>46.155509135485772</v>
      </c>
      <c r="DQ346" s="104">
        <f t="shared" si="1554"/>
        <v>51.323910865082986</v>
      </c>
      <c r="DR346" s="104">
        <f t="shared" si="1554"/>
        <v>0</v>
      </c>
      <c r="DS346" s="104">
        <f t="shared" si="1554"/>
        <v>0</v>
      </c>
      <c r="DT346" s="120">
        <f t="shared" si="1563"/>
        <v>2.1758395314240002</v>
      </c>
      <c r="DU346" s="104">
        <f t="shared" si="1555"/>
        <v>0.86857541222400003</v>
      </c>
      <c r="DV346" s="104">
        <f t="shared" si="1555"/>
        <v>1.4698682387999999</v>
      </c>
      <c r="DW346" s="104">
        <f t="shared" si="1555"/>
        <v>0</v>
      </c>
      <c r="DX346" s="104">
        <f t="shared" si="1555"/>
        <v>0.41621580478868159</v>
      </c>
      <c r="DY346" s="104">
        <f t="shared" si="1555"/>
        <v>0.46282530791707327</v>
      </c>
      <c r="DZ346" s="104">
        <f t="shared" si="1555"/>
        <v>0</v>
      </c>
      <c r="EA346" s="104">
        <f t="shared" si="1555"/>
        <v>0</v>
      </c>
      <c r="EB346" s="104">
        <f t="shared" si="1555"/>
        <v>4.2795805178880002</v>
      </c>
      <c r="EC346" s="104">
        <f t="shared" si="1555"/>
        <v>1.7083392168959999</v>
      </c>
      <c r="ED346" s="104">
        <f t="shared" si="1555"/>
        <v>2.8910682215999999</v>
      </c>
      <c r="EE346" s="104">
        <f t="shared" si="1555"/>
        <v>0</v>
      </c>
      <c r="EF346" s="104">
        <f t="shared" si="1555"/>
        <v>0.81866555586249556</v>
      </c>
      <c r="EG346" s="104">
        <f t="shared" si="1555"/>
        <v>0.91033808974054387</v>
      </c>
      <c r="EH346" s="104">
        <f t="shared" si="1555"/>
        <v>0</v>
      </c>
      <c r="EI346" s="104">
        <f t="shared" si="1555"/>
        <v>0</v>
      </c>
      <c r="EJ346" s="120">
        <f t="shared" si="1564"/>
        <v>86.310426054614794</v>
      </c>
      <c r="EK346" s="104">
        <f t="shared" si="1556"/>
        <v>34.454339489159452</v>
      </c>
      <c r="EL346" s="104">
        <f t="shared" si="1556"/>
        <v>58.306208754257824</v>
      </c>
      <c r="EM346" s="104">
        <f t="shared" si="1556"/>
        <v>0</v>
      </c>
      <c r="EN346" s="104">
        <f t="shared" si="1556"/>
        <v>16.51030001208996</v>
      </c>
      <c r="EO346" s="104">
        <f t="shared" si="1556"/>
        <v>18.359189148952261</v>
      </c>
      <c r="EP346" s="104">
        <f t="shared" si="1556"/>
        <v>0</v>
      </c>
      <c r="EQ346" s="104">
        <f t="shared" si="1556"/>
        <v>0</v>
      </c>
      <c r="ER346" s="104">
        <f t="shared" si="1556"/>
        <v>169.76087275710208</v>
      </c>
      <c r="ES346" s="104">
        <f t="shared" si="1556"/>
        <v>67.765790411759937</v>
      </c>
      <c r="ET346" s="104">
        <f t="shared" si="1556"/>
        <v>114.68186249743634</v>
      </c>
      <c r="EU346" s="104">
        <f t="shared" si="1556"/>
        <v>0</v>
      </c>
      <c r="EV346" s="104">
        <f t="shared" si="1556"/>
        <v>32.474533118021945</v>
      </c>
      <c r="EW346" s="104">
        <f t="shared" si="1556"/>
        <v>36.110966477306569</v>
      </c>
      <c r="EX346" s="104">
        <f t="shared" si="1556"/>
        <v>0</v>
      </c>
      <c r="EY346" s="104">
        <f t="shared" si="1556"/>
        <v>0</v>
      </c>
      <c r="EZ346" s="120">
        <f t="shared" si="1565"/>
        <v>4.5355146288466521</v>
      </c>
      <c r="FA346" s="104">
        <f t="shared" si="1557"/>
        <v>1.8105363155251892</v>
      </c>
      <c r="FB346" s="104">
        <f t="shared" si="1557"/>
        <v>3.0639248911850747</v>
      </c>
      <c r="FC346" s="104">
        <f t="shared" si="1557"/>
        <v>0</v>
      </c>
      <c r="FD346" s="104">
        <f t="shared" si="1557"/>
        <v>0.86759746944242178</v>
      </c>
      <c r="FE346" s="104">
        <f t="shared" si="1557"/>
        <v>0.96475448871201042</v>
      </c>
      <c r="FF346" s="104">
        <f t="shared" si="1557"/>
        <v>0</v>
      </c>
      <c r="FG346" s="104">
        <f t="shared" si="1557"/>
        <v>0</v>
      </c>
      <c r="FH346" s="104">
        <f t="shared" si="1557"/>
        <v>8.920740598689747</v>
      </c>
      <c r="FI346" s="104">
        <f t="shared" si="1557"/>
        <v>3.5610151380020905</v>
      </c>
      <c r="FJ346" s="104">
        <f t="shared" si="1557"/>
        <v>6.0264013143831789</v>
      </c>
      <c r="FK346" s="104">
        <f t="shared" si="1557"/>
        <v>0</v>
      </c>
      <c r="FL346" s="104">
        <f t="shared" si="1557"/>
        <v>1.7064997446374957</v>
      </c>
      <c r="FM346" s="104">
        <f t="shared" si="1557"/>
        <v>1.8975901777611257</v>
      </c>
      <c r="FN346" s="104">
        <f t="shared" si="1557"/>
        <v>0</v>
      </c>
      <c r="FO346" s="122">
        <f t="shared" si="1557"/>
        <v>0</v>
      </c>
    </row>
    <row r="347" spans="3:171" x14ac:dyDescent="0.2">
      <c r="X347" s="165"/>
      <c r="Y347" s="159" t="str">
        <f>[1]Transport!W259</f>
        <v>Cuba</v>
      </c>
      <c r="Z347" s="203">
        <f t="shared" si="1568"/>
        <v>3.7499999999999999E-2</v>
      </c>
      <c r="AA347" s="229"/>
      <c r="AB347" s="159" t="str">
        <f>[1]Transport!X259</f>
        <v>Finland</v>
      </c>
      <c r="AC347" s="104">
        <f t="shared" si="1569"/>
        <v>0.38022400000000001</v>
      </c>
      <c r="AD347" s="104" t="str">
        <f>[1]Transport!AA259</f>
        <v>Havana Harbor</v>
      </c>
      <c r="AE347" s="104" t="str">
        <f>[1]Transport!AB259</f>
        <v>Helsinki, Finland</v>
      </c>
      <c r="AF347" s="104">
        <f>[1]Transport!AC259</f>
        <v>23.133543700000001</v>
      </c>
      <c r="AG347" s="104">
        <f>[1]Transport!AD259</f>
        <v>-82.339669700000002</v>
      </c>
      <c r="AH347" s="104">
        <f>[1]Transport!AE259</f>
        <v>60.161788299999998</v>
      </c>
      <c r="AI347" s="104">
        <f>[1]Transport!AF259</f>
        <v>24.957132000000001</v>
      </c>
      <c r="AJ347" s="104" t="e">
        <f t="shared" ca="1" si="1531"/>
        <v>#NAME?</v>
      </c>
      <c r="AK347" s="104">
        <f t="shared" si="1529"/>
        <v>160.94</v>
      </c>
      <c r="AL347" s="104">
        <f>SUMPRODUCT($U$4:$U$8,D$100:D$104)</f>
        <v>6808.8092971824981</v>
      </c>
      <c r="AM347" s="104">
        <f>SUMPRODUCT($U$11:$U$15,D$100:D$104)</f>
        <v>262.17188807024871</v>
      </c>
      <c r="AN347" s="104">
        <f>SUMPRODUCT($U$4:$U$8,E$100:E$104)</f>
        <v>9073.6291359407624</v>
      </c>
      <c r="AO347" s="104">
        <f>SUMPRODUCT($U$11:$U$15,E$100:E$104)</f>
        <v>160.94</v>
      </c>
      <c r="AP347" s="104">
        <f>SUMPRODUCT($U$4:$U$8,F$100:F$104)</f>
        <v>6384.1104863733817</v>
      </c>
      <c r="AQ347" s="104">
        <f>SUMPRODUCT($U$11:$U$15,F$100:F$104)</f>
        <v>335.47773805215303</v>
      </c>
      <c r="AR347" s="120" t="e">
        <f t="shared" ca="1" si="1558"/>
        <v>#NAME?</v>
      </c>
      <c r="AS347" s="104" t="e">
        <f t="shared" ca="1" si="1550"/>
        <v>#NAME?</v>
      </c>
      <c r="AT347" s="104" t="e">
        <f t="shared" ca="1" si="1550"/>
        <v>#NAME?</v>
      </c>
      <c r="AU347" s="104" t="e">
        <f t="shared" ca="1" si="1550"/>
        <v>#NAME?</v>
      </c>
      <c r="AV347" s="104" t="e">
        <f t="shared" ca="1" si="1550"/>
        <v>#NAME?</v>
      </c>
      <c r="AW347" s="104" t="e">
        <f t="shared" ca="1" si="1550"/>
        <v>#NAME?</v>
      </c>
      <c r="AX347" s="104" t="e">
        <f t="shared" ca="1" si="1550"/>
        <v>#NAME?</v>
      </c>
      <c r="AY347" s="104" t="e">
        <f t="shared" ca="1" si="1550"/>
        <v>#NAME?</v>
      </c>
      <c r="AZ347" s="104" t="e">
        <f t="shared" ca="1" si="1550"/>
        <v>#NAME?</v>
      </c>
      <c r="BA347" s="104" t="e">
        <f t="shared" ca="1" si="1550"/>
        <v>#NAME?</v>
      </c>
      <c r="BB347" s="104" t="e">
        <f t="shared" ca="1" si="1550"/>
        <v>#NAME?</v>
      </c>
      <c r="BC347" s="104" t="e">
        <f t="shared" ca="1" si="1550"/>
        <v>#NAME?</v>
      </c>
      <c r="BD347" s="104" t="e">
        <f t="shared" ca="1" si="1550"/>
        <v>#NAME?</v>
      </c>
      <c r="BE347" s="104" t="e">
        <f t="shared" ca="1" si="1550"/>
        <v>#NAME?</v>
      </c>
      <c r="BF347" s="104" t="e">
        <f t="shared" ca="1" si="1550"/>
        <v>#NAME?</v>
      </c>
      <c r="BG347" s="122" t="e">
        <f t="shared" ca="1" si="1550"/>
        <v>#NAME?</v>
      </c>
      <c r="BH347" s="104">
        <f t="shared" si="1559"/>
        <v>0.82730640999615912</v>
      </c>
      <c r="BI347" s="104">
        <f t="shared" si="1551"/>
        <v>0.33025321753745818</v>
      </c>
      <c r="BJ347" s="104">
        <f t="shared" si="1551"/>
        <v>0.55887918122949121</v>
      </c>
      <c r="BK347" s="104">
        <f t="shared" si="1551"/>
        <v>0</v>
      </c>
      <c r="BL347" s="104">
        <f t="shared" si="1551"/>
        <v>0.15825523815997167</v>
      </c>
      <c r="BM347" s="104">
        <f t="shared" si="1551"/>
        <v>0.17597728987746128</v>
      </c>
      <c r="BN347" s="104">
        <f t="shared" si="1551"/>
        <v>0</v>
      </c>
      <c r="BO347" s="104">
        <f t="shared" si="1551"/>
        <v>0</v>
      </c>
      <c r="BP347" s="104">
        <f t="shared" si="1551"/>
        <v>1.6271992228334471</v>
      </c>
      <c r="BQ347" s="104">
        <f t="shared" si="1551"/>
        <v>0.64955157040506462</v>
      </c>
      <c r="BR347" s="104">
        <f t="shared" si="1551"/>
        <v>1.0992535234896383</v>
      </c>
      <c r="BS347" s="104">
        <f t="shared" si="1551"/>
        <v>0</v>
      </c>
      <c r="BT347" s="104">
        <f t="shared" si="1551"/>
        <v>0.3112762923122615</v>
      </c>
      <c r="BU347" s="104">
        <f t="shared" si="1551"/>
        <v>0.34613238983350858</v>
      </c>
      <c r="BV347" s="104">
        <f t="shared" si="1551"/>
        <v>0</v>
      </c>
      <c r="BW347" s="104">
        <f t="shared" si="1551"/>
        <v>0</v>
      </c>
      <c r="BX347" s="120">
        <f t="shared" si="1560"/>
        <v>92.052171186385877</v>
      </c>
      <c r="BY347" s="104">
        <f t="shared" si="1552"/>
        <v>36.746392084347534</v>
      </c>
      <c r="BZ347" s="104">
        <f t="shared" si="1552"/>
        <v>62.184991487353699</v>
      </c>
      <c r="CA347" s="104">
        <f t="shared" si="1552"/>
        <v>0</v>
      </c>
      <c r="CB347" s="104">
        <f t="shared" si="1552"/>
        <v>17.608637015530451</v>
      </c>
      <c r="CC347" s="104">
        <f t="shared" si="1552"/>
        <v>19.580522303449239</v>
      </c>
      <c r="CD347" s="104">
        <f t="shared" si="1552"/>
        <v>0</v>
      </c>
      <c r="CE347" s="104">
        <f t="shared" si="1552"/>
        <v>0</v>
      </c>
      <c r="CF347" s="104">
        <f t="shared" si="1552"/>
        <v>181.05410474858272</v>
      </c>
      <c r="CG347" s="104">
        <f t="shared" si="1552"/>
        <v>72.273865681266017</v>
      </c>
      <c r="CH347" s="104">
        <f t="shared" si="1552"/>
        <v>122.31099904323942</v>
      </c>
      <c r="CI347" s="104">
        <f t="shared" si="1552"/>
        <v>0</v>
      </c>
      <c r="CJ347" s="104">
        <f t="shared" si="1552"/>
        <v>34.634880378026828</v>
      </c>
      <c r="CK347" s="104">
        <f t="shared" si="1552"/>
        <v>38.513225108765816</v>
      </c>
      <c r="CL347" s="104">
        <f t="shared" si="1552"/>
        <v>0</v>
      </c>
      <c r="CM347" s="104">
        <f t="shared" si="1552"/>
        <v>0</v>
      </c>
      <c r="CN347" s="120">
        <f t="shared" si="1561"/>
        <v>3.5444510879291378</v>
      </c>
      <c r="CO347" s="104">
        <f t="shared" si="1553"/>
        <v>1.4149127361386895</v>
      </c>
      <c r="CP347" s="104">
        <f t="shared" si="1553"/>
        <v>2.3944210971833431</v>
      </c>
      <c r="CQ347" s="104">
        <f t="shared" si="1553"/>
        <v>0</v>
      </c>
      <c r="CR347" s="104">
        <f t="shared" si="1553"/>
        <v>0.6780171702878508</v>
      </c>
      <c r="CS347" s="104">
        <f t="shared" si="1553"/>
        <v>0.75394423277813682</v>
      </c>
      <c r="CT347" s="104">
        <f t="shared" si="1553"/>
        <v>0</v>
      </c>
      <c r="CU347" s="104">
        <f t="shared" si="1553"/>
        <v>0</v>
      </c>
      <c r="CV347" s="104">
        <f t="shared" si="1553"/>
        <v>6.9714533647530113</v>
      </c>
      <c r="CW347" s="104">
        <f t="shared" si="1553"/>
        <v>2.7828912511375319</v>
      </c>
      <c r="CX347" s="104">
        <f t="shared" si="1553"/>
        <v>4.7095614154142433</v>
      </c>
      <c r="CY347" s="104">
        <f t="shared" si="1553"/>
        <v>0</v>
      </c>
      <c r="CZ347" s="104">
        <f t="shared" si="1553"/>
        <v>1.3336093853519952</v>
      </c>
      <c r="DA347" s="104">
        <f t="shared" si="1553"/>
        <v>1.482944300792481</v>
      </c>
      <c r="DB347" s="104">
        <f t="shared" si="1553"/>
        <v>0</v>
      </c>
      <c r="DC347" s="104">
        <f t="shared" si="1553"/>
        <v>0</v>
      </c>
      <c r="DD347" s="120">
        <f t="shared" si="1562"/>
        <v>122.67156062793902</v>
      </c>
      <c r="DE347" s="104">
        <f t="shared" si="1554"/>
        <v>48.969374718015693</v>
      </c>
      <c r="DF347" s="104">
        <f t="shared" si="1554"/>
        <v>82.869636371129701</v>
      </c>
      <c r="DG347" s="104">
        <f t="shared" si="1554"/>
        <v>0</v>
      </c>
      <c r="DH347" s="104">
        <f t="shared" si="1554"/>
        <v>23.465812434258812</v>
      </c>
      <c r="DI347" s="104">
        <f t="shared" si="1554"/>
        <v>26.093607547950231</v>
      </c>
      <c r="DJ347" s="104">
        <f t="shared" si="1554"/>
        <v>0</v>
      </c>
      <c r="DK347" s="104">
        <f t="shared" si="1554"/>
        <v>0</v>
      </c>
      <c r="DL347" s="104">
        <f t="shared" si="1554"/>
        <v>241.27828058104271</v>
      </c>
      <c r="DM347" s="104">
        <f t="shared" si="1554"/>
        <v>96.314381089211949</v>
      </c>
      <c r="DN347" s="104">
        <f t="shared" si="1554"/>
        <v>162.99540729155092</v>
      </c>
      <c r="DO347" s="104">
        <f t="shared" si="1554"/>
        <v>0</v>
      </c>
      <c r="DP347" s="104">
        <f t="shared" si="1554"/>
        <v>46.155509135485772</v>
      </c>
      <c r="DQ347" s="104">
        <f t="shared" si="1554"/>
        <v>51.323910865082986</v>
      </c>
      <c r="DR347" s="104">
        <f t="shared" si="1554"/>
        <v>0</v>
      </c>
      <c r="DS347" s="104">
        <f t="shared" si="1554"/>
        <v>0</v>
      </c>
      <c r="DT347" s="120">
        <f t="shared" si="1563"/>
        <v>2.1758395314240002</v>
      </c>
      <c r="DU347" s="104">
        <f t="shared" si="1555"/>
        <v>0.86857541222400003</v>
      </c>
      <c r="DV347" s="104">
        <f t="shared" si="1555"/>
        <v>1.4698682387999999</v>
      </c>
      <c r="DW347" s="104">
        <f t="shared" si="1555"/>
        <v>0</v>
      </c>
      <c r="DX347" s="104">
        <f t="shared" si="1555"/>
        <v>0.41621580478868159</v>
      </c>
      <c r="DY347" s="104">
        <f t="shared" si="1555"/>
        <v>0.46282530791707327</v>
      </c>
      <c r="DZ347" s="104">
        <f t="shared" si="1555"/>
        <v>0</v>
      </c>
      <c r="EA347" s="104">
        <f t="shared" si="1555"/>
        <v>0</v>
      </c>
      <c r="EB347" s="104">
        <f t="shared" si="1555"/>
        <v>4.2795805178880002</v>
      </c>
      <c r="EC347" s="104">
        <f t="shared" si="1555"/>
        <v>1.7083392168959999</v>
      </c>
      <c r="ED347" s="104">
        <f t="shared" si="1555"/>
        <v>2.8910682215999999</v>
      </c>
      <c r="EE347" s="104">
        <f t="shared" si="1555"/>
        <v>0</v>
      </c>
      <c r="EF347" s="104">
        <f t="shared" si="1555"/>
        <v>0.81866555586249556</v>
      </c>
      <c r="EG347" s="104">
        <f t="shared" si="1555"/>
        <v>0.91033808974054387</v>
      </c>
      <c r="EH347" s="104">
        <f t="shared" si="1555"/>
        <v>0</v>
      </c>
      <c r="EI347" s="104">
        <f t="shared" si="1555"/>
        <v>0</v>
      </c>
      <c r="EJ347" s="120">
        <f t="shared" si="1564"/>
        <v>86.310426054614794</v>
      </c>
      <c r="EK347" s="104">
        <f t="shared" si="1556"/>
        <v>34.454339489159452</v>
      </c>
      <c r="EL347" s="104">
        <f t="shared" si="1556"/>
        <v>58.306208754257824</v>
      </c>
      <c r="EM347" s="104">
        <f t="shared" si="1556"/>
        <v>0</v>
      </c>
      <c r="EN347" s="104">
        <f t="shared" si="1556"/>
        <v>16.51030001208996</v>
      </c>
      <c r="EO347" s="104">
        <f t="shared" si="1556"/>
        <v>18.359189148952261</v>
      </c>
      <c r="EP347" s="104">
        <f t="shared" si="1556"/>
        <v>0</v>
      </c>
      <c r="EQ347" s="104">
        <f t="shared" si="1556"/>
        <v>0</v>
      </c>
      <c r="ER347" s="104">
        <f t="shared" si="1556"/>
        <v>169.76087275710208</v>
      </c>
      <c r="ES347" s="104">
        <f t="shared" si="1556"/>
        <v>67.765790411759937</v>
      </c>
      <c r="ET347" s="104">
        <f t="shared" si="1556"/>
        <v>114.68186249743634</v>
      </c>
      <c r="EU347" s="104">
        <f t="shared" si="1556"/>
        <v>0</v>
      </c>
      <c r="EV347" s="104">
        <f t="shared" si="1556"/>
        <v>32.474533118021945</v>
      </c>
      <c r="EW347" s="104">
        <f t="shared" si="1556"/>
        <v>36.110966477306569</v>
      </c>
      <c r="EX347" s="104">
        <f t="shared" si="1556"/>
        <v>0</v>
      </c>
      <c r="EY347" s="104">
        <f t="shared" si="1556"/>
        <v>0</v>
      </c>
      <c r="EZ347" s="120">
        <f t="shared" si="1565"/>
        <v>4.5355146288466521</v>
      </c>
      <c r="FA347" s="104">
        <f t="shared" si="1557"/>
        <v>1.8105363155251892</v>
      </c>
      <c r="FB347" s="104">
        <f t="shared" si="1557"/>
        <v>3.0639248911850747</v>
      </c>
      <c r="FC347" s="104">
        <f t="shared" si="1557"/>
        <v>0</v>
      </c>
      <c r="FD347" s="104">
        <f t="shared" si="1557"/>
        <v>0.86759746944242178</v>
      </c>
      <c r="FE347" s="104">
        <f t="shared" si="1557"/>
        <v>0.96475448871201042</v>
      </c>
      <c r="FF347" s="104">
        <f t="shared" si="1557"/>
        <v>0</v>
      </c>
      <c r="FG347" s="104">
        <f t="shared" si="1557"/>
        <v>0</v>
      </c>
      <c r="FH347" s="104">
        <f t="shared" si="1557"/>
        <v>8.920740598689747</v>
      </c>
      <c r="FI347" s="104">
        <f t="shared" si="1557"/>
        <v>3.5610151380020905</v>
      </c>
      <c r="FJ347" s="104">
        <f t="shared" si="1557"/>
        <v>6.0264013143831789</v>
      </c>
      <c r="FK347" s="104">
        <f t="shared" si="1557"/>
        <v>0</v>
      </c>
      <c r="FL347" s="104">
        <f t="shared" si="1557"/>
        <v>1.7064997446374957</v>
      </c>
      <c r="FM347" s="104">
        <f t="shared" si="1557"/>
        <v>1.8975901777611257</v>
      </c>
      <c r="FN347" s="104">
        <f t="shared" si="1557"/>
        <v>0</v>
      </c>
      <c r="FO347" s="122">
        <f t="shared" si="1557"/>
        <v>0</v>
      </c>
    </row>
    <row r="348" spans="3:171" x14ac:dyDescent="0.2">
      <c r="X348" s="165"/>
      <c r="Y348" s="159" t="str">
        <f>[1]Transport!W260</f>
        <v>Australia</v>
      </c>
      <c r="Z348" s="203">
        <f t="shared" si="1568"/>
        <v>4.9999999999999996E-2</v>
      </c>
      <c r="AA348" s="229"/>
      <c r="AB348" s="159" t="str">
        <f>[1]Transport!X260</f>
        <v>Finland</v>
      </c>
      <c r="AC348" s="104">
        <f t="shared" si="1569"/>
        <v>0.38022400000000001</v>
      </c>
      <c r="AD348" s="104" t="str">
        <f>[1]Transport!AA260</f>
        <v>The Port of Melbourne, Australia</v>
      </c>
      <c r="AE348" s="104" t="str">
        <f>[1]Transport!AB260</f>
        <v>Helsinki, Finland</v>
      </c>
      <c r="AF348" s="104">
        <f>[1]Transport!AC260</f>
        <v>-37.821584199999997</v>
      </c>
      <c r="AG348" s="104">
        <f>[1]Transport!AD260</f>
        <v>144.9443459</v>
      </c>
      <c r="AH348" s="104">
        <f>[1]Transport!AE260</f>
        <v>60.161788299999998</v>
      </c>
      <c r="AI348" s="104">
        <f>[1]Transport!AF260</f>
        <v>24.957132000000001</v>
      </c>
      <c r="AJ348" s="104" t="e">
        <f t="shared" ca="1" si="1531"/>
        <v>#NAME?</v>
      </c>
      <c r="AK348" s="104">
        <f t="shared" si="1529"/>
        <v>160.94</v>
      </c>
      <c r="AL348" s="104">
        <f>SUMPRODUCT($U$4:$U$8,D$100:D$104)</f>
        <v>6808.8092971824981</v>
      </c>
      <c r="AM348" s="104">
        <f>SUMPRODUCT($U$11:$U$15,D$100:D$104)</f>
        <v>262.17188807024871</v>
      </c>
      <c r="AN348" s="104">
        <f>SUMPRODUCT($U$4:$U$8,E$100:E$104)</f>
        <v>9073.6291359407624</v>
      </c>
      <c r="AO348" s="104">
        <f>SUMPRODUCT($U$11:$U$15,E$100:E$104)</f>
        <v>160.94</v>
      </c>
      <c r="AP348" s="104">
        <f>SUMPRODUCT($U$4:$U$8,F$100:F$104)</f>
        <v>6384.1104863733817</v>
      </c>
      <c r="AQ348" s="104">
        <f>SUMPRODUCT($U$11:$U$15,F$100:F$104)</f>
        <v>335.47773805215303</v>
      </c>
      <c r="AR348" s="120" t="e">
        <f t="shared" ca="1" si="1558"/>
        <v>#NAME?</v>
      </c>
      <c r="AS348" s="104" t="e">
        <f t="shared" ca="1" si="1550"/>
        <v>#NAME?</v>
      </c>
      <c r="AT348" s="104" t="e">
        <f t="shared" ca="1" si="1550"/>
        <v>#NAME?</v>
      </c>
      <c r="AU348" s="104" t="e">
        <f t="shared" ca="1" si="1550"/>
        <v>#NAME?</v>
      </c>
      <c r="AV348" s="104" t="e">
        <f t="shared" ca="1" si="1550"/>
        <v>#NAME?</v>
      </c>
      <c r="AW348" s="104" t="e">
        <f t="shared" ca="1" si="1550"/>
        <v>#NAME?</v>
      </c>
      <c r="AX348" s="104" t="e">
        <f t="shared" ca="1" si="1550"/>
        <v>#NAME?</v>
      </c>
      <c r="AY348" s="104" t="e">
        <f t="shared" ca="1" si="1550"/>
        <v>#NAME?</v>
      </c>
      <c r="AZ348" s="104" t="e">
        <f t="shared" ca="1" si="1550"/>
        <v>#NAME?</v>
      </c>
      <c r="BA348" s="104" t="e">
        <f t="shared" ca="1" si="1550"/>
        <v>#NAME?</v>
      </c>
      <c r="BB348" s="104" t="e">
        <f t="shared" ca="1" si="1550"/>
        <v>#NAME?</v>
      </c>
      <c r="BC348" s="104" t="e">
        <f t="shared" ca="1" si="1550"/>
        <v>#NAME?</v>
      </c>
      <c r="BD348" s="104" t="e">
        <f t="shared" ca="1" si="1550"/>
        <v>#NAME?</v>
      </c>
      <c r="BE348" s="104" t="e">
        <f t="shared" ca="1" si="1550"/>
        <v>#NAME?</v>
      </c>
      <c r="BF348" s="104" t="e">
        <f t="shared" ca="1" si="1550"/>
        <v>#NAME?</v>
      </c>
      <c r="BG348" s="122" t="e">
        <f t="shared" ca="1" si="1550"/>
        <v>#NAME?</v>
      </c>
      <c r="BH348" s="104">
        <f t="shared" si="1559"/>
        <v>0.82730640999615912</v>
      </c>
      <c r="BI348" s="104">
        <f t="shared" si="1551"/>
        <v>0.33025321753745818</v>
      </c>
      <c r="BJ348" s="104">
        <f t="shared" si="1551"/>
        <v>0.55887918122949121</v>
      </c>
      <c r="BK348" s="104">
        <f t="shared" si="1551"/>
        <v>0</v>
      </c>
      <c r="BL348" s="104">
        <f t="shared" si="1551"/>
        <v>0.15825523815997167</v>
      </c>
      <c r="BM348" s="104">
        <f t="shared" si="1551"/>
        <v>0.17597728987746128</v>
      </c>
      <c r="BN348" s="104">
        <f t="shared" si="1551"/>
        <v>0</v>
      </c>
      <c r="BO348" s="104">
        <f t="shared" si="1551"/>
        <v>0</v>
      </c>
      <c r="BP348" s="104">
        <f t="shared" si="1551"/>
        <v>1.6271992228334471</v>
      </c>
      <c r="BQ348" s="104">
        <f t="shared" si="1551"/>
        <v>0.64955157040506462</v>
      </c>
      <c r="BR348" s="104">
        <f t="shared" si="1551"/>
        <v>1.0992535234896383</v>
      </c>
      <c r="BS348" s="104">
        <f t="shared" si="1551"/>
        <v>0</v>
      </c>
      <c r="BT348" s="104">
        <f t="shared" si="1551"/>
        <v>0.3112762923122615</v>
      </c>
      <c r="BU348" s="104">
        <f t="shared" si="1551"/>
        <v>0.34613238983350858</v>
      </c>
      <c r="BV348" s="104">
        <f t="shared" si="1551"/>
        <v>0</v>
      </c>
      <c r="BW348" s="104">
        <f t="shared" si="1551"/>
        <v>0</v>
      </c>
      <c r="BX348" s="120">
        <f t="shared" si="1560"/>
        <v>92.052171186385877</v>
      </c>
      <c r="BY348" s="104">
        <f t="shared" si="1552"/>
        <v>36.746392084347534</v>
      </c>
      <c r="BZ348" s="104">
        <f t="shared" si="1552"/>
        <v>62.184991487353699</v>
      </c>
      <c r="CA348" s="104">
        <f t="shared" si="1552"/>
        <v>0</v>
      </c>
      <c r="CB348" s="104">
        <f t="shared" si="1552"/>
        <v>17.608637015530451</v>
      </c>
      <c r="CC348" s="104">
        <f t="shared" si="1552"/>
        <v>19.580522303449239</v>
      </c>
      <c r="CD348" s="104">
        <f t="shared" si="1552"/>
        <v>0</v>
      </c>
      <c r="CE348" s="104">
        <f t="shared" si="1552"/>
        <v>0</v>
      </c>
      <c r="CF348" s="104">
        <f t="shared" si="1552"/>
        <v>181.05410474858272</v>
      </c>
      <c r="CG348" s="104">
        <f t="shared" si="1552"/>
        <v>72.273865681266017</v>
      </c>
      <c r="CH348" s="104">
        <f t="shared" si="1552"/>
        <v>122.31099904323942</v>
      </c>
      <c r="CI348" s="104">
        <f t="shared" si="1552"/>
        <v>0</v>
      </c>
      <c r="CJ348" s="104">
        <f t="shared" si="1552"/>
        <v>34.634880378026828</v>
      </c>
      <c r="CK348" s="104">
        <f t="shared" si="1552"/>
        <v>38.513225108765816</v>
      </c>
      <c r="CL348" s="104">
        <f t="shared" si="1552"/>
        <v>0</v>
      </c>
      <c r="CM348" s="104">
        <f t="shared" si="1552"/>
        <v>0</v>
      </c>
      <c r="CN348" s="120">
        <f t="shared" si="1561"/>
        <v>3.5444510879291378</v>
      </c>
      <c r="CO348" s="104">
        <f t="shared" si="1553"/>
        <v>1.4149127361386895</v>
      </c>
      <c r="CP348" s="104">
        <f t="shared" si="1553"/>
        <v>2.3944210971833431</v>
      </c>
      <c r="CQ348" s="104">
        <f t="shared" si="1553"/>
        <v>0</v>
      </c>
      <c r="CR348" s="104">
        <f t="shared" si="1553"/>
        <v>0.6780171702878508</v>
      </c>
      <c r="CS348" s="104">
        <f t="shared" si="1553"/>
        <v>0.75394423277813682</v>
      </c>
      <c r="CT348" s="104">
        <f t="shared" si="1553"/>
        <v>0</v>
      </c>
      <c r="CU348" s="104">
        <f t="shared" si="1553"/>
        <v>0</v>
      </c>
      <c r="CV348" s="104">
        <f t="shared" si="1553"/>
        <v>6.9714533647530113</v>
      </c>
      <c r="CW348" s="104">
        <f t="shared" si="1553"/>
        <v>2.7828912511375319</v>
      </c>
      <c r="CX348" s="104">
        <f t="shared" si="1553"/>
        <v>4.7095614154142433</v>
      </c>
      <c r="CY348" s="104">
        <f t="shared" si="1553"/>
        <v>0</v>
      </c>
      <c r="CZ348" s="104">
        <f t="shared" si="1553"/>
        <v>1.3336093853519952</v>
      </c>
      <c r="DA348" s="104">
        <f t="shared" si="1553"/>
        <v>1.482944300792481</v>
      </c>
      <c r="DB348" s="104">
        <f t="shared" si="1553"/>
        <v>0</v>
      </c>
      <c r="DC348" s="104">
        <f t="shared" si="1553"/>
        <v>0</v>
      </c>
      <c r="DD348" s="120">
        <f t="shared" si="1562"/>
        <v>122.67156062793902</v>
      </c>
      <c r="DE348" s="104">
        <f t="shared" si="1554"/>
        <v>48.969374718015693</v>
      </c>
      <c r="DF348" s="104">
        <f t="shared" si="1554"/>
        <v>82.869636371129701</v>
      </c>
      <c r="DG348" s="104">
        <f t="shared" si="1554"/>
        <v>0</v>
      </c>
      <c r="DH348" s="104">
        <f t="shared" si="1554"/>
        <v>23.465812434258812</v>
      </c>
      <c r="DI348" s="104">
        <f t="shared" si="1554"/>
        <v>26.093607547950231</v>
      </c>
      <c r="DJ348" s="104">
        <f t="shared" si="1554"/>
        <v>0</v>
      </c>
      <c r="DK348" s="104">
        <f t="shared" si="1554"/>
        <v>0</v>
      </c>
      <c r="DL348" s="104">
        <f t="shared" si="1554"/>
        <v>241.27828058104271</v>
      </c>
      <c r="DM348" s="104">
        <f t="shared" si="1554"/>
        <v>96.314381089211949</v>
      </c>
      <c r="DN348" s="104">
        <f t="shared" si="1554"/>
        <v>162.99540729155092</v>
      </c>
      <c r="DO348" s="104">
        <f t="shared" si="1554"/>
        <v>0</v>
      </c>
      <c r="DP348" s="104">
        <f t="shared" si="1554"/>
        <v>46.155509135485772</v>
      </c>
      <c r="DQ348" s="104">
        <f t="shared" si="1554"/>
        <v>51.323910865082986</v>
      </c>
      <c r="DR348" s="104">
        <f t="shared" si="1554"/>
        <v>0</v>
      </c>
      <c r="DS348" s="104">
        <f t="shared" si="1554"/>
        <v>0</v>
      </c>
      <c r="DT348" s="120">
        <f t="shared" si="1563"/>
        <v>2.1758395314240002</v>
      </c>
      <c r="DU348" s="104">
        <f t="shared" si="1555"/>
        <v>0.86857541222400003</v>
      </c>
      <c r="DV348" s="104">
        <f t="shared" si="1555"/>
        <v>1.4698682387999999</v>
      </c>
      <c r="DW348" s="104">
        <f t="shared" si="1555"/>
        <v>0</v>
      </c>
      <c r="DX348" s="104">
        <f t="shared" si="1555"/>
        <v>0.41621580478868159</v>
      </c>
      <c r="DY348" s="104">
        <f t="shared" si="1555"/>
        <v>0.46282530791707327</v>
      </c>
      <c r="DZ348" s="104">
        <f t="shared" si="1555"/>
        <v>0</v>
      </c>
      <c r="EA348" s="104">
        <f t="shared" si="1555"/>
        <v>0</v>
      </c>
      <c r="EB348" s="104">
        <f t="shared" si="1555"/>
        <v>4.2795805178880002</v>
      </c>
      <c r="EC348" s="104">
        <f t="shared" si="1555"/>
        <v>1.7083392168959999</v>
      </c>
      <c r="ED348" s="104">
        <f t="shared" si="1555"/>
        <v>2.8910682215999999</v>
      </c>
      <c r="EE348" s="104">
        <f t="shared" si="1555"/>
        <v>0</v>
      </c>
      <c r="EF348" s="104">
        <f t="shared" si="1555"/>
        <v>0.81866555586249556</v>
      </c>
      <c r="EG348" s="104">
        <f t="shared" si="1555"/>
        <v>0.91033808974054387</v>
      </c>
      <c r="EH348" s="104">
        <f t="shared" si="1555"/>
        <v>0</v>
      </c>
      <c r="EI348" s="104">
        <f t="shared" si="1555"/>
        <v>0</v>
      </c>
      <c r="EJ348" s="120">
        <f t="shared" si="1564"/>
        <v>86.310426054614794</v>
      </c>
      <c r="EK348" s="104">
        <f t="shared" si="1556"/>
        <v>34.454339489159452</v>
      </c>
      <c r="EL348" s="104">
        <f t="shared" si="1556"/>
        <v>58.306208754257824</v>
      </c>
      <c r="EM348" s="104">
        <f t="shared" si="1556"/>
        <v>0</v>
      </c>
      <c r="EN348" s="104">
        <f t="shared" si="1556"/>
        <v>16.51030001208996</v>
      </c>
      <c r="EO348" s="104">
        <f t="shared" si="1556"/>
        <v>18.359189148952261</v>
      </c>
      <c r="EP348" s="104">
        <f t="shared" si="1556"/>
        <v>0</v>
      </c>
      <c r="EQ348" s="104">
        <f t="shared" si="1556"/>
        <v>0</v>
      </c>
      <c r="ER348" s="104">
        <f t="shared" si="1556"/>
        <v>169.76087275710208</v>
      </c>
      <c r="ES348" s="104">
        <f t="shared" si="1556"/>
        <v>67.765790411759937</v>
      </c>
      <c r="ET348" s="104">
        <f t="shared" si="1556"/>
        <v>114.68186249743634</v>
      </c>
      <c r="EU348" s="104">
        <f t="shared" si="1556"/>
        <v>0</v>
      </c>
      <c r="EV348" s="104">
        <f t="shared" si="1556"/>
        <v>32.474533118021945</v>
      </c>
      <c r="EW348" s="104">
        <f t="shared" si="1556"/>
        <v>36.110966477306569</v>
      </c>
      <c r="EX348" s="104">
        <f t="shared" si="1556"/>
        <v>0</v>
      </c>
      <c r="EY348" s="104">
        <f t="shared" si="1556"/>
        <v>0</v>
      </c>
      <c r="EZ348" s="120">
        <f t="shared" si="1565"/>
        <v>4.5355146288466521</v>
      </c>
      <c r="FA348" s="104">
        <f t="shared" si="1557"/>
        <v>1.8105363155251892</v>
      </c>
      <c r="FB348" s="104">
        <f t="shared" si="1557"/>
        <v>3.0639248911850747</v>
      </c>
      <c r="FC348" s="104">
        <f t="shared" si="1557"/>
        <v>0</v>
      </c>
      <c r="FD348" s="104">
        <f t="shared" si="1557"/>
        <v>0.86759746944242178</v>
      </c>
      <c r="FE348" s="104">
        <f t="shared" si="1557"/>
        <v>0.96475448871201042</v>
      </c>
      <c r="FF348" s="104">
        <f t="shared" si="1557"/>
        <v>0</v>
      </c>
      <c r="FG348" s="104">
        <f t="shared" si="1557"/>
        <v>0</v>
      </c>
      <c r="FH348" s="104">
        <f t="shared" si="1557"/>
        <v>8.920740598689747</v>
      </c>
      <c r="FI348" s="104">
        <f t="shared" si="1557"/>
        <v>3.5610151380020905</v>
      </c>
      <c r="FJ348" s="104">
        <f t="shared" si="1557"/>
        <v>6.0264013143831789</v>
      </c>
      <c r="FK348" s="104">
        <f t="shared" si="1557"/>
        <v>0</v>
      </c>
      <c r="FL348" s="104">
        <f t="shared" si="1557"/>
        <v>1.7064997446374957</v>
      </c>
      <c r="FM348" s="104">
        <f t="shared" si="1557"/>
        <v>1.8975901777611257</v>
      </c>
      <c r="FN348" s="104">
        <f t="shared" si="1557"/>
        <v>0</v>
      </c>
      <c r="FO348" s="122">
        <f t="shared" si="1557"/>
        <v>0</v>
      </c>
    </row>
    <row r="349" spans="3:171" x14ac:dyDescent="0.2">
      <c r="X349" s="165"/>
      <c r="Y349" s="159" t="str">
        <f>[1]Transport!W261</f>
        <v>Congo</v>
      </c>
      <c r="Z349" s="203">
        <f t="shared" si="1568"/>
        <v>0.86249999999999993</v>
      </c>
      <c r="AA349" s="229">
        <f t="shared" ref="AA349" si="1570">SUM(Z349:Z352)</f>
        <v>1</v>
      </c>
      <c r="AB349" s="159" t="str">
        <f>[1]Transport!X261</f>
        <v>Canada</v>
      </c>
      <c r="AC349" s="104">
        <f t="shared" si="1569"/>
        <v>0.38022400000000001</v>
      </c>
      <c r="AD349" s="104" t="str">
        <f>[1]Transport!AA261</f>
        <v>Matadi Port, Congo</v>
      </c>
      <c r="AE349" s="104" t="str">
        <f>[1]Transport!AB261</f>
        <v>The Port of Vancouver, Canada</v>
      </c>
      <c r="AF349" s="104">
        <f>[1]Transport!AC261</f>
        <v>-5.8237994000000004</v>
      </c>
      <c r="AG349" s="104">
        <f>[1]Transport!AD261</f>
        <v>13.4515381</v>
      </c>
      <c r="AH349" s="104">
        <f>[1]Transport!AE261</f>
        <v>49.288918500000001</v>
      </c>
      <c r="AI349" s="104">
        <f>[1]Transport!AF261</f>
        <v>-123.11147</v>
      </c>
      <c r="AJ349" s="104" t="e">
        <f t="shared" ca="1" si="1531"/>
        <v>#NAME?</v>
      </c>
      <c r="AK349" s="104">
        <f t="shared" si="1529"/>
        <v>160.94</v>
      </c>
      <c r="AL349" s="104">
        <f>SUMPRODUCT($R$4:$R$8,D$100:D$104)</f>
        <v>8320.0411538822809</v>
      </c>
      <c r="AM349" s="104">
        <f>SUMPRODUCT($R$11:$R$15,D$100:D$104)</f>
        <v>160.93999999999997</v>
      </c>
      <c r="AN349" s="104">
        <f>SUMPRODUCT($R$4:$R$8,E$100:E$104)</f>
        <v>0</v>
      </c>
      <c r="AO349" s="104">
        <f>SUMPRODUCT($R$11:$R$15,E$100:E$104)</f>
        <v>1776.2764536658883</v>
      </c>
      <c r="AP349" s="104">
        <f>SUMPRODUCT($R$4:$R$8,F$100:F$104)</f>
        <v>7792.1360158272546</v>
      </c>
      <c r="AQ349" s="104">
        <f>SUMPRODUCT($R$11:$R$15,F$100:F$104)</f>
        <v>160.94</v>
      </c>
      <c r="AR349" s="120" t="e">
        <f t="shared" ca="1" si="1558"/>
        <v>#NAME?</v>
      </c>
      <c r="AS349" s="104" t="e">
        <f t="shared" ca="1" si="1550"/>
        <v>#NAME?</v>
      </c>
      <c r="AT349" s="104" t="e">
        <f t="shared" ca="1" si="1550"/>
        <v>#NAME?</v>
      </c>
      <c r="AU349" s="104" t="e">
        <f t="shared" ca="1" si="1550"/>
        <v>#NAME?</v>
      </c>
      <c r="AV349" s="104" t="e">
        <f t="shared" ca="1" si="1550"/>
        <v>#NAME?</v>
      </c>
      <c r="AW349" s="104" t="e">
        <f t="shared" ca="1" si="1550"/>
        <v>#NAME?</v>
      </c>
      <c r="AX349" s="104" t="e">
        <f t="shared" ca="1" si="1550"/>
        <v>#NAME?</v>
      </c>
      <c r="AY349" s="104" t="e">
        <f t="shared" ca="1" si="1550"/>
        <v>#NAME?</v>
      </c>
      <c r="AZ349" s="104" t="e">
        <f t="shared" ca="1" si="1550"/>
        <v>#NAME?</v>
      </c>
      <c r="BA349" s="104" t="e">
        <f t="shared" ca="1" si="1550"/>
        <v>#NAME?</v>
      </c>
      <c r="BB349" s="104" t="e">
        <f t="shared" ca="1" si="1550"/>
        <v>#NAME?</v>
      </c>
      <c r="BC349" s="104" t="e">
        <f t="shared" ca="1" si="1550"/>
        <v>#NAME?</v>
      </c>
      <c r="BD349" s="104" t="e">
        <f t="shared" ca="1" si="1550"/>
        <v>#NAME?</v>
      </c>
      <c r="BE349" s="104" t="e">
        <f t="shared" ca="1" si="1550"/>
        <v>#NAME?</v>
      </c>
      <c r="BF349" s="104" t="e">
        <f t="shared" ca="1" si="1550"/>
        <v>#NAME?</v>
      </c>
      <c r="BG349" s="122" t="e">
        <f t="shared" ca="1" si="1550"/>
        <v>#NAME?</v>
      </c>
      <c r="BH349" s="104">
        <f t="shared" si="1559"/>
        <v>0.82730640999615912</v>
      </c>
      <c r="BI349" s="104">
        <f t="shared" si="1551"/>
        <v>0.33025321753745818</v>
      </c>
      <c r="BJ349" s="104">
        <f t="shared" si="1551"/>
        <v>0.55887918122949121</v>
      </c>
      <c r="BK349" s="104">
        <f t="shared" si="1551"/>
        <v>0</v>
      </c>
      <c r="BL349" s="104">
        <f t="shared" si="1551"/>
        <v>0.15825523815997167</v>
      </c>
      <c r="BM349" s="104">
        <f t="shared" si="1551"/>
        <v>0.17597728987746128</v>
      </c>
      <c r="BN349" s="104">
        <f t="shared" si="1551"/>
        <v>0</v>
      </c>
      <c r="BO349" s="104">
        <f t="shared" si="1551"/>
        <v>0</v>
      </c>
      <c r="BP349" s="104">
        <f t="shared" si="1551"/>
        <v>1.6271992228334471</v>
      </c>
      <c r="BQ349" s="104">
        <f t="shared" si="1551"/>
        <v>0.64955157040506462</v>
      </c>
      <c r="BR349" s="104">
        <f t="shared" si="1551"/>
        <v>1.0992535234896383</v>
      </c>
      <c r="BS349" s="104">
        <f t="shared" si="1551"/>
        <v>0</v>
      </c>
      <c r="BT349" s="104">
        <f t="shared" si="1551"/>
        <v>0.3112762923122615</v>
      </c>
      <c r="BU349" s="104">
        <f t="shared" si="1551"/>
        <v>0.34613238983350858</v>
      </c>
      <c r="BV349" s="104">
        <f t="shared" si="1551"/>
        <v>0</v>
      </c>
      <c r="BW349" s="104">
        <f t="shared" si="1551"/>
        <v>0</v>
      </c>
      <c r="BX349" s="120">
        <f t="shared" si="1560"/>
        <v>112.48337545477582</v>
      </c>
      <c r="BY349" s="104">
        <f t="shared" si="1552"/>
        <v>44.902343574959289</v>
      </c>
      <c r="BZ349" s="104">
        <f t="shared" si="1552"/>
        <v>75.987102259229957</v>
      </c>
      <c r="CA349" s="104">
        <f t="shared" si="1552"/>
        <v>0</v>
      </c>
      <c r="CB349" s="104">
        <f t="shared" si="1552"/>
        <v>21.516917017137221</v>
      </c>
      <c r="CC349" s="104">
        <f t="shared" si="1552"/>
        <v>23.926467061813643</v>
      </c>
      <c r="CD349" s="104">
        <f t="shared" si="1552"/>
        <v>0</v>
      </c>
      <c r="CE349" s="104">
        <f t="shared" si="1552"/>
        <v>0</v>
      </c>
      <c r="CF349" s="104">
        <f t="shared" si="1552"/>
        <v>221.23950559327082</v>
      </c>
      <c r="CG349" s="104">
        <f t="shared" si="1552"/>
        <v>88.315226726517636</v>
      </c>
      <c r="CH349" s="104">
        <f t="shared" si="1552"/>
        <v>149.45822407352588</v>
      </c>
      <c r="CI349" s="104">
        <f t="shared" si="1552"/>
        <v>0</v>
      </c>
      <c r="CJ349" s="104">
        <f t="shared" si="1552"/>
        <v>42.322176687224285</v>
      </c>
      <c r="CK349" s="104">
        <f t="shared" si="1552"/>
        <v>47.061329505330598</v>
      </c>
      <c r="CL349" s="104">
        <f t="shared" si="1552"/>
        <v>0</v>
      </c>
      <c r="CM349" s="104">
        <f t="shared" si="1552"/>
        <v>0</v>
      </c>
      <c r="CN349" s="120">
        <f t="shared" si="1561"/>
        <v>2.1758395314240002</v>
      </c>
      <c r="CO349" s="104">
        <f t="shared" si="1553"/>
        <v>0.86857541222399992</v>
      </c>
      <c r="CP349" s="104">
        <f t="shared" si="1553"/>
        <v>1.4698682387999997</v>
      </c>
      <c r="CQ349" s="104">
        <f t="shared" si="1553"/>
        <v>0</v>
      </c>
      <c r="CR349" s="104">
        <f t="shared" si="1553"/>
        <v>0.41621580478868148</v>
      </c>
      <c r="CS349" s="104">
        <f t="shared" si="1553"/>
        <v>0.46282530791707321</v>
      </c>
      <c r="CT349" s="104">
        <f t="shared" si="1553"/>
        <v>0</v>
      </c>
      <c r="CU349" s="104">
        <f t="shared" si="1553"/>
        <v>0</v>
      </c>
      <c r="CV349" s="104">
        <f t="shared" si="1553"/>
        <v>4.2795805178879993</v>
      </c>
      <c r="CW349" s="104">
        <f t="shared" si="1553"/>
        <v>1.7083392168959997</v>
      </c>
      <c r="CX349" s="104">
        <f t="shared" si="1553"/>
        <v>2.8910682215999994</v>
      </c>
      <c r="CY349" s="104">
        <f t="shared" si="1553"/>
        <v>0</v>
      </c>
      <c r="CZ349" s="104">
        <f t="shared" si="1553"/>
        <v>0.81866555586249545</v>
      </c>
      <c r="DA349" s="104">
        <f t="shared" si="1553"/>
        <v>0.91033808974054375</v>
      </c>
      <c r="DB349" s="104">
        <f t="shared" si="1553"/>
        <v>0</v>
      </c>
      <c r="DC349" s="104">
        <f t="shared" si="1553"/>
        <v>0</v>
      </c>
      <c r="DD349" s="120">
        <f t="shared" si="1562"/>
        <v>0</v>
      </c>
      <c r="DE349" s="104">
        <f t="shared" si="1554"/>
        <v>0</v>
      </c>
      <c r="DF349" s="104">
        <f t="shared" si="1554"/>
        <v>0</v>
      </c>
      <c r="DG349" s="104">
        <f t="shared" si="1554"/>
        <v>0</v>
      </c>
      <c r="DH349" s="104">
        <f t="shared" si="1554"/>
        <v>0</v>
      </c>
      <c r="DI349" s="104">
        <f t="shared" si="1554"/>
        <v>0</v>
      </c>
      <c r="DJ349" s="104">
        <f t="shared" si="1554"/>
        <v>0</v>
      </c>
      <c r="DK349" s="104">
        <f t="shared" si="1554"/>
        <v>0</v>
      </c>
      <c r="DL349" s="104">
        <f t="shared" si="1554"/>
        <v>0</v>
      </c>
      <c r="DM349" s="104">
        <f t="shared" si="1554"/>
        <v>0</v>
      </c>
      <c r="DN349" s="104">
        <f t="shared" si="1554"/>
        <v>0</v>
      </c>
      <c r="DO349" s="104">
        <f t="shared" si="1554"/>
        <v>0</v>
      </c>
      <c r="DP349" s="104">
        <f t="shared" si="1554"/>
        <v>0</v>
      </c>
      <c r="DQ349" s="104">
        <f t="shared" si="1554"/>
        <v>0</v>
      </c>
      <c r="DR349" s="104">
        <f t="shared" si="1554"/>
        <v>0</v>
      </c>
      <c r="DS349" s="104">
        <f t="shared" si="1554"/>
        <v>0</v>
      </c>
      <c r="DT349" s="120">
        <f t="shared" si="1563"/>
        <v>24.014493144177155</v>
      </c>
      <c r="DU349" s="104">
        <f t="shared" si="1555"/>
        <v>9.5863679195143163</v>
      </c>
      <c r="DV349" s="104">
        <f t="shared" si="1555"/>
        <v>16.22276837685963</v>
      </c>
      <c r="DW349" s="104">
        <f t="shared" si="1555"/>
        <v>0</v>
      </c>
      <c r="DX349" s="104">
        <f t="shared" si="1555"/>
        <v>4.5937264427099098</v>
      </c>
      <c r="DY349" s="104">
        <f t="shared" si="1555"/>
        <v>5.1081502212859551</v>
      </c>
      <c r="DZ349" s="104">
        <f t="shared" si="1555"/>
        <v>0</v>
      </c>
      <c r="EA349" s="104">
        <f t="shared" si="1555"/>
        <v>0</v>
      </c>
      <c r="EB349" s="104">
        <f t="shared" si="1555"/>
        <v>47.233242857535245</v>
      </c>
      <c r="EC349" s="104">
        <f t="shared" si="1555"/>
        <v>18.854745407272198</v>
      </c>
      <c r="ED349" s="104">
        <f t="shared" si="1555"/>
        <v>31.9083907541307</v>
      </c>
      <c r="EE349" s="104">
        <f t="shared" si="1555"/>
        <v>0</v>
      </c>
      <c r="EF349" s="104">
        <f t="shared" si="1555"/>
        <v>9.0355185181176019</v>
      </c>
      <c r="EG349" s="104">
        <f t="shared" si="1555"/>
        <v>10.047297835723329</v>
      </c>
      <c r="EH349" s="104">
        <f t="shared" si="1555"/>
        <v>0</v>
      </c>
      <c r="EI349" s="104">
        <f t="shared" si="1555"/>
        <v>0</v>
      </c>
      <c r="EJ349" s="120">
        <f t="shared" si="1564"/>
        <v>105.34632519864329</v>
      </c>
      <c r="EK349" s="104">
        <f t="shared" si="1556"/>
        <v>42.053297825603551</v>
      </c>
      <c r="EL349" s="104">
        <f t="shared" si="1556"/>
        <v>71.165734075270635</v>
      </c>
      <c r="EM349" s="104">
        <f t="shared" si="1556"/>
        <v>0</v>
      </c>
      <c r="EN349" s="104">
        <f t="shared" si="1556"/>
        <v>20.151672442217045</v>
      </c>
      <c r="EO349" s="104">
        <f t="shared" si="1556"/>
        <v>22.40833696319725</v>
      </c>
      <c r="EP349" s="104">
        <f t="shared" si="1556"/>
        <v>0</v>
      </c>
      <c r="EQ349" s="104">
        <f t="shared" si="1556"/>
        <v>0</v>
      </c>
      <c r="ER349" s="104">
        <f t="shared" si="1556"/>
        <v>207.20189813637219</v>
      </c>
      <c r="ES349" s="104">
        <f t="shared" si="1556"/>
        <v>82.711641227944881</v>
      </c>
      <c r="ET349" s="104">
        <f t="shared" si="1556"/>
        <v>139.97512621935513</v>
      </c>
      <c r="EU349" s="104">
        <f t="shared" si="1556"/>
        <v>0</v>
      </c>
      <c r="EV349" s="104">
        <f t="shared" si="1556"/>
        <v>39.636842070047166</v>
      </c>
      <c r="EW349" s="104">
        <f t="shared" si="1556"/>
        <v>44.075296480966045</v>
      </c>
      <c r="EX349" s="104">
        <f t="shared" si="1556"/>
        <v>0</v>
      </c>
      <c r="EY349" s="104">
        <f t="shared" si="1556"/>
        <v>0</v>
      </c>
      <c r="EZ349" s="120">
        <f t="shared" si="1565"/>
        <v>2.1758395314240002</v>
      </c>
      <c r="FA349" s="104">
        <f t="shared" si="1557"/>
        <v>0.86857541222400003</v>
      </c>
      <c r="FB349" s="104">
        <f t="shared" si="1557"/>
        <v>1.4698682387999999</v>
      </c>
      <c r="FC349" s="104">
        <f t="shared" si="1557"/>
        <v>0</v>
      </c>
      <c r="FD349" s="104">
        <f t="shared" si="1557"/>
        <v>0.41621580478868159</v>
      </c>
      <c r="FE349" s="104">
        <f t="shared" si="1557"/>
        <v>0.46282530791707327</v>
      </c>
      <c r="FF349" s="104">
        <f t="shared" si="1557"/>
        <v>0</v>
      </c>
      <c r="FG349" s="104">
        <f t="shared" si="1557"/>
        <v>0</v>
      </c>
      <c r="FH349" s="104">
        <f t="shared" si="1557"/>
        <v>4.2795805178880002</v>
      </c>
      <c r="FI349" s="104">
        <f t="shared" si="1557"/>
        <v>1.7083392168959999</v>
      </c>
      <c r="FJ349" s="104">
        <f t="shared" si="1557"/>
        <v>2.8910682215999999</v>
      </c>
      <c r="FK349" s="104">
        <f t="shared" si="1557"/>
        <v>0</v>
      </c>
      <c r="FL349" s="104">
        <f t="shared" si="1557"/>
        <v>0.81866555586249556</v>
      </c>
      <c r="FM349" s="104">
        <f t="shared" si="1557"/>
        <v>0.91033808974054387</v>
      </c>
      <c r="FN349" s="104">
        <f t="shared" si="1557"/>
        <v>0</v>
      </c>
      <c r="FO349" s="122">
        <f t="shared" si="1557"/>
        <v>0</v>
      </c>
    </row>
    <row r="350" spans="3:171" x14ac:dyDescent="0.2">
      <c r="X350" s="165"/>
      <c r="Y350" s="159" t="str">
        <f>[1]Transport!W262</f>
        <v>Russia</v>
      </c>
      <c r="Z350" s="203">
        <f t="shared" si="1568"/>
        <v>4.9999999999999996E-2</v>
      </c>
      <c r="AA350" s="229"/>
      <c r="AB350" s="159" t="str">
        <f>[1]Transport!X262</f>
        <v>Canada</v>
      </c>
      <c r="AC350" s="104">
        <f t="shared" si="1569"/>
        <v>0.38022400000000001</v>
      </c>
      <c r="AD350" s="104" t="str">
        <f>[1]Transport!AA262</f>
        <v>St Petersburg, Russia</v>
      </c>
      <c r="AE350" s="104" t="str">
        <f>[1]Transport!AB262</f>
        <v>The Port of Vancouver, Canada</v>
      </c>
      <c r="AF350" s="104">
        <f>[1]Transport!AC262</f>
        <v>44.725277800000001</v>
      </c>
      <c r="AG350" s="104">
        <f>[1]Transport!AD262</f>
        <v>37.7936111</v>
      </c>
      <c r="AH350" s="104">
        <f>[1]Transport!AE262</f>
        <v>49.288918500000001</v>
      </c>
      <c r="AI350" s="104">
        <f>[1]Transport!AF262</f>
        <v>-123.11147</v>
      </c>
      <c r="AJ350" s="104" t="e">
        <f t="shared" ca="1" si="1531"/>
        <v>#NAME?</v>
      </c>
      <c r="AK350" s="104">
        <f t="shared" si="1529"/>
        <v>160.94</v>
      </c>
      <c r="AL350" s="104">
        <f>SUMPRODUCT($R$4:$R$8,D$100:D$104)</f>
        <v>8320.0411538822809</v>
      </c>
      <c r="AM350" s="104">
        <f>SUMPRODUCT($R$11:$R$15,D$100:D$104)</f>
        <v>160.93999999999997</v>
      </c>
      <c r="AN350" s="104">
        <f>SUMPRODUCT($R$4:$R$8,E$100:E$104)</f>
        <v>0</v>
      </c>
      <c r="AO350" s="104">
        <f>SUMPRODUCT($R$11:$R$15,E$100:E$104)</f>
        <v>1776.2764536658883</v>
      </c>
      <c r="AP350" s="104">
        <f>SUMPRODUCT($R$4:$R$8,F$100:F$104)</f>
        <v>7792.1360158272546</v>
      </c>
      <c r="AQ350" s="104">
        <f>SUMPRODUCT($R$11:$R$15,F$100:F$104)</f>
        <v>160.94</v>
      </c>
      <c r="AR350" s="120" t="e">
        <f t="shared" ca="1" si="1558"/>
        <v>#NAME?</v>
      </c>
      <c r="AS350" s="104" t="e">
        <f t="shared" ca="1" si="1550"/>
        <v>#NAME?</v>
      </c>
      <c r="AT350" s="104" t="e">
        <f t="shared" ca="1" si="1550"/>
        <v>#NAME?</v>
      </c>
      <c r="AU350" s="104" t="e">
        <f t="shared" ca="1" si="1550"/>
        <v>#NAME?</v>
      </c>
      <c r="AV350" s="104" t="e">
        <f t="shared" ca="1" si="1550"/>
        <v>#NAME?</v>
      </c>
      <c r="AW350" s="104" t="e">
        <f t="shared" ca="1" si="1550"/>
        <v>#NAME?</v>
      </c>
      <c r="AX350" s="104" t="e">
        <f t="shared" ca="1" si="1550"/>
        <v>#NAME?</v>
      </c>
      <c r="AY350" s="104" t="e">
        <f t="shared" ca="1" si="1550"/>
        <v>#NAME?</v>
      </c>
      <c r="AZ350" s="104" t="e">
        <f t="shared" ca="1" si="1550"/>
        <v>#NAME?</v>
      </c>
      <c r="BA350" s="104" t="e">
        <f t="shared" ca="1" si="1550"/>
        <v>#NAME?</v>
      </c>
      <c r="BB350" s="104" t="e">
        <f t="shared" ca="1" si="1550"/>
        <v>#NAME?</v>
      </c>
      <c r="BC350" s="104" t="e">
        <f t="shared" ca="1" si="1550"/>
        <v>#NAME?</v>
      </c>
      <c r="BD350" s="104" t="e">
        <f t="shared" ca="1" si="1550"/>
        <v>#NAME?</v>
      </c>
      <c r="BE350" s="104" t="e">
        <f t="shared" ca="1" si="1550"/>
        <v>#NAME?</v>
      </c>
      <c r="BF350" s="104" t="e">
        <f t="shared" ca="1" si="1550"/>
        <v>#NAME?</v>
      </c>
      <c r="BG350" s="122" t="e">
        <f t="shared" ca="1" si="1550"/>
        <v>#NAME?</v>
      </c>
      <c r="BH350" s="104">
        <f t="shared" si="1559"/>
        <v>0.82730640999615912</v>
      </c>
      <c r="BI350" s="104">
        <f t="shared" si="1551"/>
        <v>0.33025321753745818</v>
      </c>
      <c r="BJ350" s="104">
        <f t="shared" si="1551"/>
        <v>0.55887918122949121</v>
      </c>
      <c r="BK350" s="104">
        <f t="shared" si="1551"/>
        <v>0</v>
      </c>
      <c r="BL350" s="104">
        <f t="shared" si="1551"/>
        <v>0.15825523815997167</v>
      </c>
      <c r="BM350" s="104">
        <f t="shared" si="1551"/>
        <v>0.17597728987746128</v>
      </c>
      <c r="BN350" s="104">
        <f t="shared" si="1551"/>
        <v>0</v>
      </c>
      <c r="BO350" s="104">
        <f t="shared" si="1551"/>
        <v>0</v>
      </c>
      <c r="BP350" s="104">
        <f t="shared" si="1551"/>
        <v>1.6271992228334471</v>
      </c>
      <c r="BQ350" s="104">
        <f t="shared" si="1551"/>
        <v>0.64955157040506462</v>
      </c>
      <c r="BR350" s="104">
        <f t="shared" si="1551"/>
        <v>1.0992535234896383</v>
      </c>
      <c r="BS350" s="104">
        <f t="shared" si="1551"/>
        <v>0</v>
      </c>
      <c r="BT350" s="104">
        <f t="shared" si="1551"/>
        <v>0.3112762923122615</v>
      </c>
      <c r="BU350" s="104">
        <f t="shared" si="1551"/>
        <v>0.34613238983350858</v>
      </c>
      <c r="BV350" s="104">
        <f t="shared" si="1551"/>
        <v>0</v>
      </c>
      <c r="BW350" s="104">
        <f t="shared" si="1551"/>
        <v>0</v>
      </c>
      <c r="BX350" s="120">
        <f t="shared" si="1560"/>
        <v>112.48337545477582</v>
      </c>
      <c r="BY350" s="104">
        <f t="shared" si="1552"/>
        <v>44.902343574959289</v>
      </c>
      <c r="BZ350" s="104">
        <f t="shared" si="1552"/>
        <v>75.987102259229957</v>
      </c>
      <c r="CA350" s="104">
        <f t="shared" si="1552"/>
        <v>0</v>
      </c>
      <c r="CB350" s="104">
        <f t="shared" si="1552"/>
        <v>21.516917017137221</v>
      </c>
      <c r="CC350" s="104">
        <f t="shared" si="1552"/>
        <v>23.926467061813643</v>
      </c>
      <c r="CD350" s="104">
        <f t="shared" si="1552"/>
        <v>0</v>
      </c>
      <c r="CE350" s="104">
        <f t="shared" si="1552"/>
        <v>0</v>
      </c>
      <c r="CF350" s="104">
        <f t="shared" si="1552"/>
        <v>221.23950559327082</v>
      </c>
      <c r="CG350" s="104">
        <f t="shared" si="1552"/>
        <v>88.315226726517636</v>
      </c>
      <c r="CH350" s="104">
        <f t="shared" si="1552"/>
        <v>149.45822407352588</v>
      </c>
      <c r="CI350" s="104">
        <f t="shared" si="1552"/>
        <v>0</v>
      </c>
      <c r="CJ350" s="104">
        <f t="shared" si="1552"/>
        <v>42.322176687224285</v>
      </c>
      <c r="CK350" s="104">
        <f t="shared" si="1552"/>
        <v>47.061329505330598</v>
      </c>
      <c r="CL350" s="104">
        <f t="shared" si="1552"/>
        <v>0</v>
      </c>
      <c r="CM350" s="104">
        <f t="shared" si="1552"/>
        <v>0</v>
      </c>
      <c r="CN350" s="120">
        <f t="shared" si="1561"/>
        <v>2.1758395314240002</v>
      </c>
      <c r="CO350" s="104">
        <f t="shared" si="1553"/>
        <v>0.86857541222399992</v>
      </c>
      <c r="CP350" s="104">
        <f t="shared" si="1553"/>
        <v>1.4698682387999997</v>
      </c>
      <c r="CQ350" s="104">
        <f t="shared" si="1553"/>
        <v>0</v>
      </c>
      <c r="CR350" s="104">
        <f t="shared" si="1553"/>
        <v>0.41621580478868148</v>
      </c>
      <c r="CS350" s="104">
        <f t="shared" si="1553"/>
        <v>0.46282530791707321</v>
      </c>
      <c r="CT350" s="104">
        <f t="shared" si="1553"/>
        <v>0</v>
      </c>
      <c r="CU350" s="104">
        <f t="shared" si="1553"/>
        <v>0</v>
      </c>
      <c r="CV350" s="104">
        <f t="shared" si="1553"/>
        <v>4.2795805178879993</v>
      </c>
      <c r="CW350" s="104">
        <f t="shared" si="1553"/>
        <v>1.7083392168959997</v>
      </c>
      <c r="CX350" s="104">
        <f t="shared" si="1553"/>
        <v>2.8910682215999994</v>
      </c>
      <c r="CY350" s="104">
        <f t="shared" si="1553"/>
        <v>0</v>
      </c>
      <c r="CZ350" s="104">
        <f t="shared" si="1553"/>
        <v>0.81866555586249545</v>
      </c>
      <c r="DA350" s="104">
        <f t="shared" si="1553"/>
        <v>0.91033808974054375</v>
      </c>
      <c r="DB350" s="104">
        <f t="shared" si="1553"/>
        <v>0</v>
      </c>
      <c r="DC350" s="104">
        <f t="shared" si="1553"/>
        <v>0</v>
      </c>
      <c r="DD350" s="120">
        <f t="shared" si="1562"/>
        <v>0</v>
      </c>
      <c r="DE350" s="104">
        <f t="shared" si="1554"/>
        <v>0</v>
      </c>
      <c r="DF350" s="104">
        <f t="shared" si="1554"/>
        <v>0</v>
      </c>
      <c r="DG350" s="104">
        <f t="shared" si="1554"/>
        <v>0</v>
      </c>
      <c r="DH350" s="104">
        <f t="shared" si="1554"/>
        <v>0</v>
      </c>
      <c r="DI350" s="104">
        <f t="shared" si="1554"/>
        <v>0</v>
      </c>
      <c r="DJ350" s="104">
        <f t="shared" si="1554"/>
        <v>0</v>
      </c>
      <c r="DK350" s="104">
        <f t="shared" si="1554"/>
        <v>0</v>
      </c>
      <c r="DL350" s="104">
        <f t="shared" si="1554"/>
        <v>0</v>
      </c>
      <c r="DM350" s="104">
        <f t="shared" si="1554"/>
        <v>0</v>
      </c>
      <c r="DN350" s="104">
        <f t="shared" si="1554"/>
        <v>0</v>
      </c>
      <c r="DO350" s="104">
        <f t="shared" si="1554"/>
        <v>0</v>
      </c>
      <c r="DP350" s="104">
        <f t="shared" si="1554"/>
        <v>0</v>
      </c>
      <c r="DQ350" s="104">
        <f t="shared" si="1554"/>
        <v>0</v>
      </c>
      <c r="DR350" s="104">
        <f t="shared" si="1554"/>
        <v>0</v>
      </c>
      <c r="DS350" s="104">
        <f t="shared" si="1554"/>
        <v>0</v>
      </c>
      <c r="DT350" s="120">
        <f t="shared" si="1563"/>
        <v>24.014493144177155</v>
      </c>
      <c r="DU350" s="104">
        <f t="shared" si="1555"/>
        <v>9.5863679195143163</v>
      </c>
      <c r="DV350" s="104">
        <f t="shared" si="1555"/>
        <v>16.22276837685963</v>
      </c>
      <c r="DW350" s="104">
        <f t="shared" si="1555"/>
        <v>0</v>
      </c>
      <c r="DX350" s="104">
        <f t="shared" si="1555"/>
        <v>4.5937264427099098</v>
      </c>
      <c r="DY350" s="104">
        <f t="shared" si="1555"/>
        <v>5.1081502212859551</v>
      </c>
      <c r="DZ350" s="104">
        <f t="shared" si="1555"/>
        <v>0</v>
      </c>
      <c r="EA350" s="104">
        <f t="shared" si="1555"/>
        <v>0</v>
      </c>
      <c r="EB350" s="104">
        <f t="shared" si="1555"/>
        <v>47.233242857535245</v>
      </c>
      <c r="EC350" s="104">
        <f t="shared" si="1555"/>
        <v>18.854745407272198</v>
      </c>
      <c r="ED350" s="104">
        <f t="shared" si="1555"/>
        <v>31.9083907541307</v>
      </c>
      <c r="EE350" s="104">
        <f t="shared" si="1555"/>
        <v>0</v>
      </c>
      <c r="EF350" s="104">
        <f t="shared" si="1555"/>
        <v>9.0355185181176019</v>
      </c>
      <c r="EG350" s="104">
        <f t="shared" si="1555"/>
        <v>10.047297835723329</v>
      </c>
      <c r="EH350" s="104">
        <f t="shared" si="1555"/>
        <v>0</v>
      </c>
      <c r="EI350" s="104">
        <f t="shared" si="1555"/>
        <v>0</v>
      </c>
      <c r="EJ350" s="120">
        <f t="shared" si="1564"/>
        <v>105.34632519864329</v>
      </c>
      <c r="EK350" s="104">
        <f t="shared" si="1556"/>
        <v>42.053297825603551</v>
      </c>
      <c r="EL350" s="104">
        <f t="shared" si="1556"/>
        <v>71.165734075270635</v>
      </c>
      <c r="EM350" s="104">
        <f t="shared" si="1556"/>
        <v>0</v>
      </c>
      <c r="EN350" s="104">
        <f t="shared" si="1556"/>
        <v>20.151672442217045</v>
      </c>
      <c r="EO350" s="104">
        <f t="shared" si="1556"/>
        <v>22.40833696319725</v>
      </c>
      <c r="EP350" s="104">
        <f t="shared" si="1556"/>
        <v>0</v>
      </c>
      <c r="EQ350" s="104">
        <f t="shared" si="1556"/>
        <v>0</v>
      </c>
      <c r="ER350" s="104">
        <f t="shared" si="1556"/>
        <v>207.20189813637219</v>
      </c>
      <c r="ES350" s="104">
        <f t="shared" si="1556"/>
        <v>82.711641227944881</v>
      </c>
      <c r="ET350" s="104">
        <f t="shared" si="1556"/>
        <v>139.97512621935513</v>
      </c>
      <c r="EU350" s="104">
        <f t="shared" si="1556"/>
        <v>0</v>
      </c>
      <c r="EV350" s="104">
        <f t="shared" si="1556"/>
        <v>39.636842070047166</v>
      </c>
      <c r="EW350" s="104">
        <f t="shared" si="1556"/>
        <v>44.075296480966045</v>
      </c>
      <c r="EX350" s="104">
        <f t="shared" si="1556"/>
        <v>0</v>
      </c>
      <c r="EY350" s="104">
        <f t="shared" si="1556"/>
        <v>0</v>
      </c>
      <c r="EZ350" s="120">
        <f t="shared" si="1565"/>
        <v>2.1758395314240002</v>
      </c>
      <c r="FA350" s="104">
        <f t="shared" si="1557"/>
        <v>0.86857541222400003</v>
      </c>
      <c r="FB350" s="104">
        <f t="shared" si="1557"/>
        <v>1.4698682387999999</v>
      </c>
      <c r="FC350" s="104">
        <f t="shared" si="1557"/>
        <v>0</v>
      </c>
      <c r="FD350" s="104">
        <f t="shared" si="1557"/>
        <v>0.41621580478868159</v>
      </c>
      <c r="FE350" s="104">
        <f t="shared" si="1557"/>
        <v>0.46282530791707327</v>
      </c>
      <c r="FF350" s="104">
        <f t="shared" si="1557"/>
        <v>0</v>
      </c>
      <c r="FG350" s="104">
        <f t="shared" si="1557"/>
        <v>0</v>
      </c>
      <c r="FH350" s="104">
        <f t="shared" si="1557"/>
        <v>4.2795805178880002</v>
      </c>
      <c r="FI350" s="104">
        <f t="shared" si="1557"/>
        <v>1.7083392168959999</v>
      </c>
      <c r="FJ350" s="104">
        <f t="shared" si="1557"/>
        <v>2.8910682215999999</v>
      </c>
      <c r="FK350" s="104">
        <f t="shared" si="1557"/>
        <v>0</v>
      </c>
      <c r="FL350" s="104">
        <f t="shared" si="1557"/>
        <v>0.81866555586249556</v>
      </c>
      <c r="FM350" s="104">
        <f t="shared" si="1557"/>
        <v>0.91033808974054387</v>
      </c>
      <c r="FN350" s="104">
        <f t="shared" si="1557"/>
        <v>0</v>
      </c>
      <c r="FO350" s="122">
        <f t="shared" si="1557"/>
        <v>0</v>
      </c>
    </row>
    <row r="351" spans="3:171" x14ac:dyDescent="0.2">
      <c r="X351" s="165"/>
      <c r="Y351" s="159" t="str">
        <f>[1]Transport!W263</f>
        <v>Cuba</v>
      </c>
      <c r="Z351" s="203">
        <f t="shared" si="1568"/>
        <v>3.7499999999999999E-2</v>
      </c>
      <c r="AA351" s="229"/>
      <c r="AB351" s="159" t="str">
        <f>[1]Transport!X263</f>
        <v>Canada</v>
      </c>
      <c r="AC351" s="104">
        <f t="shared" si="1569"/>
        <v>0.38022400000000001</v>
      </c>
      <c r="AD351" s="104" t="str">
        <f>[1]Transport!AA263</f>
        <v>Havana Harbor</v>
      </c>
      <c r="AE351" s="104" t="str">
        <f>[1]Transport!AB263</f>
        <v>The Port of Vancouver, Canada</v>
      </c>
      <c r="AF351" s="104">
        <f>[1]Transport!AC263</f>
        <v>23.133543700000001</v>
      </c>
      <c r="AG351" s="104">
        <f>[1]Transport!AD263</f>
        <v>-82.339669700000002</v>
      </c>
      <c r="AH351" s="104">
        <f>[1]Transport!AE263</f>
        <v>49.288918500000001</v>
      </c>
      <c r="AI351" s="104">
        <f>[1]Transport!AF263</f>
        <v>-123.11147</v>
      </c>
      <c r="AJ351" s="104" t="e">
        <f t="shared" ca="1" si="1531"/>
        <v>#NAME?</v>
      </c>
      <c r="AK351" s="104">
        <f t="shared" si="1529"/>
        <v>160.94</v>
      </c>
      <c r="AL351" s="104">
        <f>SUMPRODUCT($R$4:$R$8,D$100:D$104)</f>
        <v>8320.0411538822809</v>
      </c>
      <c r="AM351" s="104">
        <f>SUMPRODUCT($R$11:$R$15,D$100:D$104)</f>
        <v>160.93999999999997</v>
      </c>
      <c r="AN351" s="104">
        <f>SUMPRODUCT($R$4:$R$8,E$100:E$104)</f>
        <v>0</v>
      </c>
      <c r="AO351" s="104">
        <f>SUMPRODUCT($R$11:$R$15,E$100:E$104)</f>
        <v>1776.2764536658883</v>
      </c>
      <c r="AP351" s="104">
        <f>SUMPRODUCT($R$4:$R$8,F$100:F$104)</f>
        <v>7792.1360158272546</v>
      </c>
      <c r="AQ351" s="104">
        <f>SUMPRODUCT($R$11:$R$15,F$100:F$104)</f>
        <v>160.94</v>
      </c>
      <c r="AR351" s="120" t="e">
        <f t="shared" ca="1" si="1558"/>
        <v>#NAME?</v>
      </c>
      <c r="AS351" s="104" t="e">
        <f t="shared" ca="1" si="1550"/>
        <v>#NAME?</v>
      </c>
      <c r="AT351" s="104" t="e">
        <f t="shared" ca="1" si="1550"/>
        <v>#NAME?</v>
      </c>
      <c r="AU351" s="104" t="e">
        <f t="shared" ca="1" si="1550"/>
        <v>#NAME?</v>
      </c>
      <c r="AV351" s="104" t="e">
        <f t="shared" ca="1" si="1550"/>
        <v>#NAME?</v>
      </c>
      <c r="AW351" s="104" t="e">
        <f t="shared" ca="1" si="1550"/>
        <v>#NAME?</v>
      </c>
      <c r="AX351" s="104" t="e">
        <f t="shared" ca="1" si="1550"/>
        <v>#NAME?</v>
      </c>
      <c r="AY351" s="104" t="e">
        <f t="shared" ca="1" si="1550"/>
        <v>#NAME?</v>
      </c>
      <c r="AZ351" s="104" t="e">
        <f t="shared" ca="1" si="1550"/>
        <v>#NAME?</v>
      </c>
      <c r="BA351" s="104" t="e">
        <f t="shared" ca="1" si="1550"/>
        <v>#NAME?</v>
      </c>
      <c r="BB351" s="104" t="e">
        <f t="shared" ca="1" si="1550"/>
        <v>#NAME?</v>
      </c>
      <c r="BC351" s="104" t="e">
        <f t="shared" ca="1" si="1550"/>
        <v>#NAME?</v>
      </c>
      <c r="BD351" s="104" t="e">
        <f t="shared" ca="1" si="1550"/>
        <v>#NAME?</v>
      </c>
      <c r="BE351" s="104" t="e">
        <f t="shared" ca="1" si="1550"/>
        <v>#NAME?</v>
      </c>
      <c r="BF351" s="104" t="e">
        <f t="shared" ca="1" si="1550"/>
        <v>#NAME?</v>
      </c>
      <c r="BG351" s="122" t="e">
        <f t="shared" ca="1" si="1550"/>
        <v>#NAME?</v>
      </c>
      <c r="BH351" s="104">
        <f t="shared" si="1559"/>
        <v>0.82730640999615912</v>
      </c>
      <c r="BI351" s="104">
        <f t="shared" si="1551"/>
        <v>0.33025321753745818</v>
      </c>
      <c r="BJ351" s="104">
        <f t="shared" si="1551"/>
        <v>0.55887918122949121</v>
      </c>
      <c r="BK351" s="104">
        <f t="shared" si="1551"/>
        <v>0</v>
      </c>
      <c r="BL351" s="104">
        <f t="shared" si="1551"/>
        <v>0.15825523815997167</v>
      </c>
      <c r="BM351" s="104">
        <f t="shared" si="1551"/>
        <v>0.17597728987746128</v>
      </c>
      <c r="BN351" s="104">
        <f t="shared" si="1551"/>
        <v>0</v>
      </c>
      <c r="BO351" s="104">
        <f t="shared" si="1551"/>
        <v>0</v>
      </c>
      <c r="BP351" s="104">
        <f t="shared" si="1551"/>
        <v>1.6271992228334471</v>
      </c>
      <c r="BQ351" s="104">
        <f t="shared" si="1551"/>
        <v>0.64955157040506462</v>
      </c>
      <c r="BR351" s="104">
        <f t="shared" si="1551"/>
        <v>1.0992535234896383</v>
      </c>
      <c r="BS351" s="104">
        <f t="shared" si="1551"/>
        <v>0</v>
      </c>
      <c r="BT351" s="104">
        <f t="shared" si="1551"/>
        <v>0.3112762923122615</v>
      </c>
      <c r="BU351" s="104">
        <f t="shared" si="1551"/>
        <v>0.34613238983350858</v>
      </c>
      <c r="BV351" s="104">
        <f t="shared" si="1551"/>
        <v>0</v>
      </c>
      <c r="BW351" s="104">
        <f t="shared" si="1551"/>
        <v>0</v>
      </c>
      <c r="BX351" s="120">
        <f t="shared" si="1560"/>
        <v>112.48337545477582</v>
      </c>
      <c r="BY351" s="104">
        <f t="shared" si="1552"/>
        <v>44.902343574959289</v>
      </c>
      <c r="BZ351" s="104">
        <f t="shared" si="1552"/>
        <v>75.987102259229957</v>
      </c>
      <c r="CA351" s="104">
        <f t="shared" si="1552"/>
        <v>0</v>
      </c>
      <c r="CB351" s="104">
        <f t="shared" si="1552"/>
        <v>21.516917017137221</v>
      </c>
      <c r="CC351" s="104">
        <f t="shared" si="1552"/>
        <v>23.926467061813643</v>
      </c>
      <c r="CD351" s="104">
        <f t="shared" si="1552"/>
        <v>0</v>
      </c>
      <c r="CE351" s="104">
        <f t="shared" si="1552"/>
        <v>0</v>
      </c>
      <c r="CF351" s="104">
        <f t="shared" si="1552"/>
        <v>221.23950559327082</v>
      </c>
      <c r="CG351" s="104">
        <f t="shared" si="1552"/>
        <v>88.315226726517636</v>
      </c>
      <c r="CH351" s="104">
        <f t="shared" si="1552"/>
        <v>149.45822407352588</v>
      </c>
      <c r="CI351" s="104">
        <f t="shared" si="1552"/>
        <v>0</v>
      </c>
      <c r="CJ351" s="104">
        <f t="shared" si="1552"/>
        <v>42.322176687224285</v>
      </c>
      <c r="CK351" s="104">
        <f t="shared" si="1552"/>
        <v>47.061329505330598</v>
      </c>
      <c r="CL351" s="104">
        <f t="shared" si="1552"/>
        <v>0</v>
      </c>
      <c r="CM351" s="104">
        <f t="shared" si="1552"/>
        <v>0</v>
      </c>
      <c r="CN351" s="120">
        <f t="shared" si="1561"/>
        <v>2.1758395314240002</v>
      </c>
      <c r="CO351" s="104">
        <f t="shared" si="1553"/>
        <v>0.86857541222399992</v>
      </c>
      <c r="CP351" s="104">
        <f t="shared" si="1553"/>
        <v>1.4698682387999997</v>
      </c>
      <c r="CQ351" s="104">
        <f t="shared" si="1553"/>
        <v>0</v>
      </c>
      <c r="CR351" s="104">
        <f t="shared" si="1553"/>
        <v>0.41621580478868148</v>
      </c>
      <c r="CS351" s="104">
        <f t="shared" si="1553"/>
        <v>0.46282530791707321</v>
      </c>
      <c r="CT351" s="104">
        <f t="shared" si="1553"/>
        <v>0</v>
      </c>
      <c r="CU351" s="104">
        <f t="shared" si="1553"/>
        <v>0</v>
      </c>
      <c r="CV351" s="104">
        <f t="shared" si="1553"/>
        <v>4.2795805178879993</v>
      </c>
      <c r="CW351" s="104">
        <f t="shared" si="1553"/>
        <v>1.7083392168959997</v>
      </c>
      <c r="CX351" s="104">
        <f t="shared" si="1553"/>
        <v>2.8910682215999994</v>
      </c>
      <c r="CY351" s="104">
        <f t="shared" si="1553"/>
        <v>0</v>
      </c>
      <c r="CZ351" s="104">
        <f t="shared" si="1553"/>
        <v>0.81866555586249545</v>
      </c>
      <c r="DA351" s="104">
        <f t="shared" si="1553"/>
        <v>0.91033808974054375</v>
      </c>
      <c r="DB351" s="104">
        <f t="shared" si="1553"/>
        <v>0</v>
      </c>
      <c r="DC351" s="104">
        <f t="shared" si="1553"/>
        <v>0</v>
      </c>
      <c r="DD351" s="120">
        <f t="shared" si="1562"/>
        <v>0</v>
      </c>
      <c r="DE351" s="104">
        <f t="shared" si="1554"/>
        <v>0</v>
      </c>
      <c r="DF351" s="104">
        <f t="shared" si="1554"/>
        <v>0</v>
      </c>
      <c r="DG351" s="104">
        <f t="shared" si="1554"/>
        <v>0</v>
      </c>
      <c r="DH351" s="104">
        <f t="shared" si="1554"/>
        <v>0</v>
      </c>
      <c r="DI351" s="104">
        <f t="shared" si="1554"/>
        <v>0</v>
      </c>
      <c r="DJ351" s="104">
        <f t="shared" si="1554"/>
        <v>0</v>
      </c>
      <c r="DK351" s="104">
        <f t="shared" si="1554"/>
        <v>0</v>
      </c>
      <c r="DL351" s="104">
        <f t="shared" si="1554"/>
        <v>0</v>
      </c>
      <c r="DM351" s="104">
        <f t="shared" si="1554"/>
        <v>0</v>
      </c>
      <c r="DN351" s="104">
        <f t="shared" si="1554"/>
        <v>0</v>
      </c>
      <c r="DO351" s="104">
        <f t="shared" si="1554"/>
        <v>0</v>
      </c>
      <c r="DP351" s="104">
        <f t="shared" si="1554"/>
        <v>0</v>
      </c>
      <c r="DQ351" s="104">
        <f t="shared" si="1554"/>
        <v>0</v>
      </c>
      <c r="DR351" s="104">
        <f t="shared" si="1554"/>
        <v>0</v>
      </c>
      <c r="DS351" s="104">
        <f t="shared" si="1554"/>
        <v>0</v>
      </c>
      <c r="DT351" s="120">
        <f t="shared" si="1563"/>
        <v>24.014493144177155</v>
      </c>
      <c r="DU351" s="104">
        <f t="shared" si="1555"/>
        <v>9.5863679195143163</v>
      </c>
      <c r="DV351" s="104">
        <f t="shared" si="1555"/>
        <v>16.22276837685963</v>
      </c>
      <c r="DW351" s="104">
        <f t="shared" si="1555"/>
        <v>0</v>
      </c>
      <c r="DX351" s="104">
        <f t="shared" si="1555"/>
        <v>4.5937264427099098</v>
      </c>
      <c r="DY351" s="104">
        <f t="shared" si="1555"/>
        <v>5.1081502212859551</v>
      </c>
      <c r="DZ351" s="104">
        <f t="shared" si="1555"/>
        <v>0</v>
      </c>
      <c r="EA351" s="104">
        <f t="shared" si="1555"/>
        <v>0</v>
      </c>
      <c r="EB351" s="104">
        <f t="shared" si="1555"/>
        <v>47.233242857535245</v>
      </c>
      <c r="EC351" s="104">
        <f t="shared" si="1555"/>
        <v>18.854745407272198</v>
      </c>
      <c r="ED351" s="104">
        <f t="shared" si="1555"/>
        <v>31.9083907541307</v>
      </c>
      <c r="EE351" s="104">
        <f t="shared" si="1555"/>
        <v>0</v>
      </c>
      <c r="EF351" s="104">
        <f t="shared" si="1555"/>
        <v>9.0355185181176019</v>
      </c>
      <c r="EG351" s="104">
        <f t="shared" si="1555"/>
        <v>10.047297835723329</v>
      </c>
      <c r="EH351" s="104">
        <f t="shared" si="1555"/>
        <v>0</v>
      </c>
      <c r="EI351" s="104">
        <f t="shared" si="1555"/>
        <v>0</v>
      </c>
      <c r="EJ351" s="120">
        <f t="shared" si="1564"/>
        <v>105.34632519864329</v>
      </c>
      <c r="EK351" s="104">
        <f t="shared" si="1556"/>
        <v>42.053297825603551</v>
      </c>
      <c r="EL351" s="104">
        <f t="shared" si="1556"/>
        <v>71.165734075270635</v>
      </c>
      <c r="EM351" s="104">
        <f t="shared" si="1556"/>
        <v>0</v>
      </c>
      <c r="EN351" s="104">
        <f t="shared" si="1556"/>
        <v>20.151672442217045</v>
      </c>
      <c r="EO351" s="104">
        <f t="shared" si="1556"/>
        <v>22.40833696319725</v>
      </c>
      <c r="EP351" s="104">
        <f t="shared" si="1556"/>
        <v>0</v>
      </c>
      <c r="EQ351" s="104">
        <f t="shared" si="1556"/>
        <v>0</v>
      </c>
      <c r="ER351" s="104">
        <f t="shared" si="1556"/>
        <v>207.20189813637219</v>
      </c>
      <c r="ES351" s="104">
        <f t="shared" si="1556"/>
        <v>82.711641227944881</v>
      </c>
      <c r="ET351" s="104">
        <f t="shared" si="1556"/>
        <v>139.97512621935513</v>
      </c>
      <c r="EU351" s="104">
        <f t="shared" si="1556"/>
        <v>0</v>
      </c>
      <c r="EV351" s="104">
        <f t="shared" si="1556"/>
        <v>39.636842070047166</v>
      </c>
      <c r="EW351" s="104">
        <f t="shared" si="1556"/>
        <v>44.075296480966045</v>
      </c>
      <c r="EX351" s="104">
        <f t="shared" si="1556"/>
        <v>0</v>
      </c>
      <c r="EY351" s="104">
        <f t="shared" si="1556"/>
        <v>0</v>
      </c>
      <c r="EZ351" s="120">
        <f t="shared" si="1565"/>
        <v>2.1758395314240002</v>
      </c>
      <c r="FA351" s="104">
        <f t="shared" si="1557"/>
        <v>0.86857541222400003</v>
      </c>
      <c r="FB351" s="104">
        <f t="shared" si="1557"/>
        <v>1.4698682387999999</v>
      </c>
      <c r="FC351" s="104">
        <f t="shared" si="1557"/>
        <v>0</v>
      </c>
      <c r="FD351" s="104">
        <f t="shared" si="1557"/>
        <v>0.41621580478868159</v>
      </c>
      <c r="FE351" s="104">
        <f t="shared" si="1557"/>
        <v>0.46282530791707327</v>
      </c>
      <c r="FF351" s="104">
        <f t="shared" si="1557"/>
        <v>0</v>
      </c>
      <c r="FG351" s="104">
        <f t="shared" si="1557"/>
        <v>0</v>
      </c>
      <c r="FH351" s="104">
        <f t="shared" si="1557"/>
        <v>4.2795805178880002</v>
      </c>
      <c r="FI351" s="104">
        <f t="shared" si="1557"/>
        <v>1.7083392168959999</v>
      </c>
      <c r="FJ351" s="104">
        <f t="shared" si="1557"/>
        <v>2.8910682215999999</v>
      </c>
      <c r="FK351" s="104">
        <f t="shared" si="1557"/>
        <v>0</v>
      </c>
      <c r="FL351" s="104">
        <f t="shared" si="1557"/>
        <v>0.81866555586249556</v>
      </c>
      <c r="FM351" s="104">
        <f t="shared" si="1557"/>
        <v>0.91033808974054387</v>
      </c>
      <c r="FN351" s="104">
        <f t="shared" si="1557"/>
        <v>0</v>
      </c>
      <c r="FO351" s="122">
        <f t="shared" si="1557"/>
        <v>0</v>
      </c>
    </row>
    <row r="352" spans="3:171" x14ac:dyDescent="0.2">
      <c r="X352" s="165"/>
      <c r="Y352" s="159" t="str">
        <f>[1]Transport!W264</f>
        <v>Australia</v>
      </c>
      <c r="Z352" s="203">
        <f t="shared" si="1568"/>
        <v>4.9999999999999996E-2</v>
      </c>
      <c r="AA352" s="229"/>
      <c r="AB352" s="159" t="str">
        <f>[1]Transport!X264</f>
        <v>Canada</v>
      </c>
      <c r="AC352" s="104">
        <f t="shared" si="1569"/>
        <v>0.38022400000000001</v>
      </c>
      <c r="AD352" s="104" t="str">
        <f>[1]Transport!AA264</f>
        <v>The Port of Melbourne, Australia</v>
      </c>
      <c r="AE352" s="104" t="str">
        <f>[1]Transport!AB264</f>
        <v>The Port of Vancouver, Canada</v>
      </c>
      <c r="AF352" s="104">
        <f>[1]Transport!AC264</f>
        <v>-37.821584199999997</v>
      </c>
      <c r="AG352" s="104">
        <f>[1]Transport!AD264</f>
        <v>144.9443459</v>
      </c>
      <c r="AH352" s="104">
        <f>[1]Transport!AE264</f>
        <v>49.288918500000001</v>
      </c>
      <c r="AI352" s="104">
        <f>[1]Transport!AF264</f>
        <v>-123.11147</v>
      </c>
      <c r="AJ352" s="104" t="e">
        <f t="shared" ca="1" si="1531"/>
        <v>#NAME?</v>
      </c>
      <c r="AK352" s="104">
        <f t="shared" si="1529"/>
        <v>160.94</v>
      </c>
      <c r="AL352" s="104">
        <f>SUMPRODUCT($R$4:$R$8,D$100:D$104)</f>
        <v>8320.0411538822809</v>
      </c>
      <c r="AM352" s="104">
        <f>SUMPRODUCT($R$11:$R$15,D$100:D$104)</f>
        <v>160.93999999999997</v>
      </c>
      <c r="AN352" s="104">
        <f>SUMPRODUCT($R$4:$R$8,E$100:E$104)</f>
        <v>0</v>
      </c>
      <c r="AO352" s="104">
        <f>SUMPRODUCT($R$11:$R$15,E$100:E$104)</f>
        <v>1776.2764536658883</v>
      </c>
      <c r="AP352" s="104">
        <f>SUMPRODUCT($R$4:$R$8,F$100:F$104)</f>
        <v>7792.1360158272546</v>
      </c>
      <c r="AQ352" s="104">
        <f>SUMPRODUCT($R$11:$R$15,F$100:F$104)</f>
        <v>160.94</v>
      </c>
      <c r="AR352" s="120" t="e">
        <f t="shared" ca="1" si="1558"/>
        <v>#NAME?</v>
      </c>
      <c r="AS352" s="104" t="e">
        <f t="shared" ca="1" si="1550"/>
        <v>#NAME?</v>
      </c>
      <c r="AT352" s="104" t="e">
        <f t="shared" ca="1" si="1550"/>
        <v>#NAME?</v>
      </c>
      <c r="AU352" s="104" t="e">
        <f t="shared" ca="1" si="1550"/>
        <v>#NAME?</v>
      </c>
      <c r="AV352" s="104" t="e">
        <f t="shared" ca="1" si="1550"/>
        <v>#NAME?</v>
      </c>
      <c r="AW352" s="104" t="e">
        <f t="shared" ca="1" si="1550"/>
        <v>#NAME?</v>
      </c>
      <c r="AX352" s="104" t="e">
        <f t="shared" ca="1" si="1550"/>
        <v>#NAME?</v>
      </c>
      <c r="AY352" s="104" t="e">
        <f t="shared" ca="1" si="1550"/>
        <v>#NAME?</v>
      </c>
      <c r="AZ352" s="104" t="e">
        <f t="shared" ca="1" si="1550"/>
        <v>#NAME?</v>
      </c>
      <c r="BA352" s="104" t="e">
        <f t="shared" ca="1" si="1550"/>
        <v>#NAME?</v>
      </c>
      <c r="BB352" s="104" t="e">
        <f t="shared" ca="1" si="1550"/>
        <v>#NAME?</v>
      </c>
      <c r="BC352" s="104" t="e">
        <f t="shared" ca="1" si="1550"/>
        <v>#NAME?</v>
      </c>
      <c r="BD352" s="104" t="e">
        <f t="shared" ca="1" si="1550"/>
        <v>#NAME?</v>
      </c>
      <c r="BE352" s="104" t="e">
        <f t="shared" ca="1" si="1550"/>
        <v>#NAME?</v>
      </c>
      <c r="BF352" s="104" t="e">
        <f t="shared" ca="1" si="1550"/>
        <v>#NAME?</v>
      </c>
      <c r="BG352" s="122" t="e">
        <f t="shared" ca="1" si="1550"/>
        <v>#NAME?</v>
      </c>
      <c r="BH352" s="104">
        <f t="shared" si="1559"/>
        <v>0.82730640999615912</v>
      </c>
      <c r="BI352" s="104">
        <f t="shared" si="1551"/>
        <v>0.33025321753745818</v>
      </c>
      <c r="BJ352" s="104">
        <f t="shared" si="1551"/>
        <v>0.55887918122949121</v>
      </c>
      <c r="BK352" s="104">
        <f t="shared" si="1551"/>
        <v>0</v>
      </c>
      <c r="BL352" s="104">
        <f t="shared" si="1551"/>
        <v>0.15825523815997167</v>
      </c>
      <c r="BM352" s="104">
        <f t="shared" si="1551"/>
        <v>0.17597728987746128</v>
      </c>
      <c r="BN352" s="104">
        <f t="shared" si="1551"/>
        <v>0</v>
      </c>
      <c r="BO352" s="104">
        <f t="shared" si="1551"/>
        <v>0</v>
      </c>
      <c r="BP352" s="104">
        <f t="shared" si="1551"/>
        <v>1.6271992228334471</v>
      </c>
      <c r="BQ352" s="104">
        <f t="shared" si="1551"/>
        <v>0.64955157040506462</v>
      </c>
      <c r="BR352" s="104">
        <f t="shared" si="1551"/>
        <v>1.0992535234896383</v>
      </c>
      <c r="BS352" s="104">
        <f t="shared" si="1551"/>
        <v>0</v>
      </c>
      <c r="BT352" s="104">
        <f t="shared" si="1551"/>
        <v>0.3112762923122615</v>
      </c>
      <c r="BU352" s="104">
        <f t="shared" si="1551"/>
        <v>0.34613238983350858</v>
      </c>
      <c r="BV352" s="104">
        <f t="shared" si="1551"/>
        <v>0</v>
      </c>
      <c r="BW352" s="104">
        <f t="shared" si="1551"/>
        <v>0</v>
      </c>
      <c r="BX352" s="120">
        <f t="shared" si="1560"/>
        <v>112.48337545477582</v>
      </c>
      <c r="BY352" s="104">
        <f t="shared" si="1552"/>
        <v>44.902343574959289</v>
      </c>
      <c r="BZ352" s="104">
        <f t="shared" si="1552"/>
        <v>75.987102259229957</v>
      </c>
      <c r="CA352" s="104">
        <f t="shared" si="1552"/>
        <v>0</v>
      </c>
      <c r="CB352" s="104">
        <f t="shared" si="1552"/>
        <v>21.516917017137221</v>
      </c>
      <c r="CC352" s="104">
        <f t="shared" si="1552"/>
        <v>23.926467061813643</v>
      </c>
      <c r="CD352" s="104">
        <f t="shared" si="1552"/>
        <v>0</v>
      </c>
      <c r="CE352" s="104">
        <f t="shared" si="1552"/>
        <v>0</v>
      </c>
      <c r="CF352" s="104">
        <f t="shared" si="1552"/>
        <v>221.23950559327082</v>
      </c>
      <c r="CG352" s="104">
        <f t="shared" si="1552"/>
        <v>88.315226726517636</v>
      </c>
      <c r="CH352" s="104">
        <f t="shared" si="1552"/>
        <v>149.45822407352588</v>
      </c>
      <c r="CI352" s="104">
        <f t="shared" si="1552"/>
        <v>0</v>
      </c>
      <c r="CJ352" s="104">
        <f t="shared" si="1552"/>
        <v>42.322176687224285</v>
      </c>
      <c r="CK352" s="104">
        <f t="shared" si="1552"/>
        <v>47.061329505330598</v>
      </c>
      <c r="CL352" s="104">
        <f t="shared" si="1552"/>
        <v>0</v>
      </c>
      <c r="CM352" s="104">
        <f t="shared" si="1552"/>
        <v>0</v>
      </c>
      <c r="CN352" s="120">
        <f t="shared" si="1561"/>
        <v>2.1758395314240002</v>
      </c>
      <c r="CO352" s="104">
        <f t="shared" si="1553"/>
        <v>0.86857541222399992</v>
      </c>
      <c r="CP352" s="104">
        <f t="shared" si="1553"/>
        <v>1.4698682387999997</v>
      </c>
      <c r="CQ352" s="104">
        <f t="shared" si="1553"/>
        <v>0</v>
      </c>
      <c r="CR352" s="104">
        <f t="shared" si="1553"/>
        <v>0.41621580478868148</v>
      </c>
      <c r="CS352" s="104">
        <f t="shared" si="1553"/>
        <v>0.46282530791707321</v>
      </c>
      <c r="CT352" s="104">
        <f t="shared" si="1553"/>
        <v>0</v>
      </c>
      <c r="CU352" s="104">
        <f t="shared" si="1553"/>
        <v>0</v>
      </c>
      <c r="CV352" s="104">
        <f t="shared" si="1553"/>
        <v>4.2795805178879993</v>
      </c>
      <c r="CW352" s="104">
        <f t="shared" si="1553"/>
        <v>1.7083392168959997</v>
      </c>
      <c r="CX352" s="104">
        <f t="shared" si="1553"/>
        <v>2.8910682215999994</v>
      </c>
      <c r="CY352" s="104">
        <f t="shared" si="1553"/>
        <v>0</v>
      </c>
      <c r="CZ352" s="104">
        <f t="shared" si="1553"/>
        <v>0.81866555586249545</v>
      </c>
      <c r="DA352" s="104">
        <f t="shared" si="1553"/>
        <v>0.91033808974054375</v>
      </c>
      <c r="DB352" s="104">
        <f t="shared" si="1553"/>
        <v>0</v>
      </c>
      <c r="DC352" s="104">
        <f t="shared" si="1553"/>
        <v>0</v>
      </c>
      <c r="DD352" s="120">
        <f t="shared" si="1562"/>
        <v>0</v>
      </c>
      <c r="DE352" s="104">
        <f t="shared" si="1554"/>
        <v>0</v>
      </c>
      <c r="DF352" s="104">
        <f t="shared" si="1554"/>
        <v>0</v>
      </c>
      <c r="DG352" s="104">
        <f t="shared" si="1554"/>
        <v>0</v>
      </c>
      <c r="DH352" s="104">
        <f t="shared" si="1554"/>
        <v>0</v>
      </c>
      <c r="DI352" s="104">
        <f t="shared" si="1554"/>
        <v>0</v>
      </c>
      <c r="DJ352" s="104">
        <f t="shared" si="1554"/>
        <v>0</v>
      </c>
      <c r="DK352" s="104">
        <f t="shared" si="1554"/>
        <v>0</v>
      </c>
      <c r="DL352" s="104">
        <f t="shared" si="1554"/>
        <v>0</v>
      </c>
      <c r="DM352" s="104">
        <f t="shared" si="1554"/>
        <v>0</v>
      </c>
      <c r="DN352" s="104">
        <f t="shared" si="1554"/>
        <v>0</v>
      </c>
      <c r="DO352" s="104">
        <f t="shared" si="1554"/>
        <v>0</v>
      </c>
      <c r="DP352" s="104">
        <f t="shared" si="1554"/>
        <v>0</v>
      </c>
      <c r="DQ352" s="104">
        <f t="shared" si="1554"/>
        <v>0</v>
      </c>
      <c r="DR352" s="104">
        <f t="shared" si="1554"/>
        <v>0</v>
      </c>
      <c r="DS352" s="104">
        <f t="shared" si="1554"/>
        <v>0</v>
      </c>
      <c r="DT352" s="120">
        <f t="shared" si="1563"/>
        <v>24.014493144177155</v>
      </c>
      <c r="DU352" s="104">
        <f t="shared" si="1555"/>
        <v>9.5863679195143163</v>
      </c>
      <c r="DV352" s="104">
        <f t="shared" si="1555"/>
        <v>16.22276837685963</v>
      </c>
      <c r="DW352" s="104">
        <f t="shared" si="1555"/>
        <v>0</v>
      </c>
      <c r="DX352" s="104">
        <f t="shared" si="1555"/>
        <v>4.5937264427099098</v>
      </c>
      <c r="DY352" s="104">
        <f t="shared" si="1555"/>
        <v>5.1081502212859551</v>
      </c>
      <c r="DZ352" s="104">
        <f t="shared" si="1555"/>
        <v>0</v>
      </c>
      <c r="EA352" s="104">
        <f t="shared" si="1555"/>
        <v>0</v>
      </c>
      <c r="EB352" s="104">
        <f t="shared" si="1555"/>
        <v>47.233242857535245</v>
      </c>
      <c r="EC352" s="104">
        <f t="shared" si="1555"/>
        <v>18.854745407272198</v>
      </c>
      <c r="ED352" s="104">
        <f t="shared" si="1555"/>
        <v>31.9083907541307</v>
      </c>
      <c r="EE352" s="104">
        <f t="shared" si="1555"/>
        <v>0</v>
      </c>
      <c r="EF352" s="104">
        <f t="shared" si="1555"/>
        <v>9.0355185181176019</v>
      </c>
      <c r="EG352" s="104">
        <f t="shared" si="1555"/>
        <v>10.047297835723329</v>
      </c>
      <c r="EH352" s="104">
        <f t="shared" si="1555"/>
        <v>0</v>
      </c>
      <c r="EI352" s="104">
        <f t="shared" si="1555"/>
        <v>0</v>
      </c>
      <c r="EJ352" s="120">
        <f t="shared" si="1564"/>
        <v>105.34632519864329</v>
      </c>
      <c r="EK352" s="104">
        <f t="shared" si="1556"/>
        <v>42.053297825603551</v>
      </c>
      <c r="EL352" s="104">
        <f t="shared" si="1556"/>
        <v>71.165734075270635</v>
      </c>
      <c r="EM352" s="104">
        <f t="shared" si="1556"/>
        <v>0</v>
      </c>
      <c r="EN352" s="104">
        <f t="shared" si="1556"/>
        <v>20.151672442217045</v>
      </c>
      <c r="EO352" s="104">
        <f t="shared" si="1556"/>
        <v>22.40833696319725</v>
      </c>
      <c r="EP352" s="104">
        <f t="shared" si="1556"/>
        <v>0</v>
      </c>
      <c r="EQ352" s="104">
        <f t="shared" si="1556"/>
        <v>0</v>
      </c>
      <c r="ER352" s="104">
        <f t="shared" si="1556"/>
        <v>207.20189813637219</v>
      </c>
      <c r="ES352" s="104">
        <f t="shared" si="1556"/>
        <v>82.711641227944881</v>
      </c>
      <c r="ET352" s="104">
        <f t="shared" si="1556"/>
        <v>139.97512621935513</v>
      </c>
      <c r="EU352" s="104">
        <f t="shared" si="1556"/>
        <v>0</v>
      </c>
      <c r="EV352" s="104">
        <f t="shared" si="1556"/>
        <v>39.636842070047166</v>
      </c>
      <c r="EW352" s="104">
        <f t="shared" si="1556"/>
        <v>44.075296480966045</v>
      </c>
      <c r="EX352" s="104">
        <f t="shared" si="1556"/>
        <v>0</v>
      </c>
      <c r="EY352" s="104">
        <f t="shared" si="1556"/>
        <v>0</v>
      </c>
      <c r="EZ352" s="120">
        <f t="shared" si="1565"/>
        <v>2.1758395314240002</v>
      </c>
      <c r="FA352" s="104">
        <f t="shared" si="1557"/>
        <v>0.86857541222400003</v>
      </c>
      <c r="FB352" s="104">
        <f t="shared" si="1557"/>
        <v>1.4698682387999999</v>
      </c>
      <c r="FC352" s="104">
        <f t="shared" si="1557"/>
        <v>0</v>
      </c>
      <c r="FD352" s="104">
        <f t="shared" si="1557"/>
        <v>0.41621580478868159</v>
      </c>
      <c r="FE352" s="104">
        <f t="shared" si="1557"/>
        <v>0.46282530791707327</v>
      </c>
      <c r="FF352" s="104">
        <f t="shared" si="1557"/>
        <v>0</v>
      </c>
      <c r="FG352" s="104">
        <f t="shared" si="1557"/>
        <v>0</v>
      </c>
      <c r="FH352" s="104">
        <f t="shared" si="1557"/>
        <v>4.2795805178880002</v>
      </c>
      <c r="FI352" s="104">
        <f t="shared" si="1557"/>
        <v>1.7083392168959999</v>
      </c>
      <c r="FJ352" s="104">
        <f t="shared" si="1557"/>
        <v>2.8910682215999999</v>
      </c>
      <c r="FK352" s="104">
        <f t="shared" si="1557"/>
        <v>0</v>
      </c>
      <c r="FL352" s="104">
        <f t="shared" si="1557"/>
        <v>0.81866555586249556</v>
      </c>
      <c r="FM352" s="104">
        <f t="shared" si="1557"/>
        <v>0.91033808974054387</v>
      </c>
      <c r="FN352" s="104">
        <f t="shared" si="1557"/>
        <v>0</v>
      </c>
      <c r="FO352" s="122">
        <f t="shared" si="1557"/>
        <v>0</v>
      </c>
    </row>
    <row r="353" spans="24:171" x14ac:dyDescent="0.2">
      <c r="X353" s="165"/>
      <c r="Y353" s="159" t="str">
        <f>[1]Transport!W265</f>
        <v>Congo</v>
      </c>
      <c r="Z353" s="203">
        <f t="shared" si="1568"/>
        <v>0.86249999999999993</v>
      </c>
      <c r="AA353" s="229">
        <f t="shared" ref="AA353" si="1571">SUM(Z353:Z356)</f>
        <v>1</v>
      </c>
      <c r="AB353" s="159" t="str">
        <f>[1]Transport!X265</f>
        <v>Norway</v>
      </c>
      <c r="AC353" s="104">
        <f t="shared" si="1569"/>
        <v>0.38022400000000001</v>
      </c>
      <c r="AD353" s="104" t="str">
        <f>[1]Transport!AA265</f>
        <v>Matadi Port, Congo</v>
      </c>
      <c r="AE353" s="104" t="str">
        <f>[1]Transport!AB265</f>
        <v>The port of Oslo, Norway</v>
      </c>
      <c r="AF353" s="104">
        <f>[1]Transport!AC265</f>
        <v>-5.8237994000000004</v>
      </c>
      <c r="AG353" s="104">
        <f>[1]Transport!AD265</f>
        <v>13.4515381</v>
      </c>
      <c r="AH353" s="104">
        <f>[1]Transport!AE265</f>
        <v>59.910840999999898</v>
      </c>
      <c r="AI353" s="104">
        <f>[1]Transport!AF265</f>
        <v>10.7616546</v>
      </c>
      <c r="AJ353" s="104" t="e">
        <f t="shared" ca="1" si="1531"/>
        <v>#NAME?</v>
      </c>
      <c r="AK353" s="104">
        <f t="shared" si="1529"/>
        <v>160.94</v>
      </c>
      <c r="AL353" s="104">
        <f>SUMPRODUCT($S$4:$S$8,D$100:D$104)</f>
        <v>7401.808187934942</v>
      </c>
      <c r="AM353" s="104">
        <f>SUMPRODUCT($S$11:$S$15,D$100:D$104)</f>
        <v>216.39080746534771</v>
      </c>
      <c r="AN353" s="104">
        <f>SUMPRODUCT($S$4:$S$8,E$100:E$104)</f>
        <v>8633.0385283881769</v>
      </c>
      <c r="AO353" s="104">
        <f>SUMPRODUCT($S$11:$S$15,E$100:E$104)</f>
        <v>160.94</v>
      </c>
      <c r="AP353" s="104">
        <f>SUMPRODUCT($S$4:$S$8,F$100:F$104)</f>
        <v>6889.848846339517</v>
      </c>
      <c r="AQ353" s="104">
        <f>SUMPRODUCT($S$11:$S$15,F$100:F$104)</f>
        <v>256.54484045749609</v>
      </c>
      <c r="AR353" s="120" t="e">
        <f t="shared" ca="1" si="1558"/>
        <v>#NAME?</v>
      </c>
      <c r="AS353" s="104" t="e">
        <f t="shared" ca="1" si="1550"/>
        <v>#NAME?</v>
      </c>
      <c r="AT353" s="104" t="e">
        <f t="shared" ca="1" si="1550"/>
        <v>#NAME?</v>
      </c>
      <c r="AU353" s="104" t="e">
        <f t="shared" ca="1" si="1550"/>
        <v>#NAME?</v>
      </c>
      <c r="AV353" s="104" t="e">
        <f t="shared" ca="1" si="1550"/>
        <v>#NAME?</v>
      </c>
      <c r="AW353" s="104" t="e">
        <f t="shared" ca="1" si="1550"/>
        <v>#NAME?</v>
      </c>
      <c r="AX353" s="104" t="e">
        <f t="shared" ca="1" si="1550"/>
        <v>#NAME?</v>
      </c>
      <c r="AY353" s="104" t="e">
        <f t="shared" ca="1" si="1550"/>
        <v>#NAME?</v>
      </c>
      <c r="AZ353" s="104" t="e">
        <f t="shared" ca="1" si="1550"/>
        <v>#NAME?</v>
      </c>
      <c r="BA353" s="104" t="e">
        <f t="shared" ca="1" si="1550"/>
        <v>#NAME?</v>
      </c>
      <c r="BB353" s="104" t="e">
        <f t="shared" ca="1" si="1550"/>
        <v>#NAME?</v>
      </c>
      <c r="BC353" s="104" t="e">
        <f t="shared" ca="1" si="1550"/>
        <v>#NAME?</v>
      </c>
      <c r="BD353" s="104" t="e">
        <f t="shared" ca="1" si="1550"/>
        <v>#NAME?</v>
      </c>
      <c r="BE353" s="104" t="e">
        <f t="shared" ca="1" si="1550"/>
        <v>#NAME?</v>
      </c>
      <c r="BF353" s="104" t="e">
        <f t="shared" ca="1" si="1550"/>
        <v>#NAME?</v>
      </c>
      <c r="BG353" s="122" t="e">
        <f t="shared" ca="1" si="1550"/>
        <v>#NAME?</v>
      </c>
      <c r="BH353" s="104">
        <f t="shared" si="1559"/>
        <v>0.82730640999615912</v>
      </c>
      <c r="BI353" s="104">
        <f t="shared" si="1551"/>
        <v>0.33025321753745818</v>
      </c>
      <c r="BJ353" s="104">
        <f t="shared" si="1551"/>
        <v>0.55887918122949121</v>
      </c>
      <c r="BK353" s="104">
        <f t="shared" si="1551"/>
        <v>0</v>
      </c>
      <c r="BL353" s="104">
        <f t="shared" si="1551"/>
        <v>0.15825523815997167</v>
      </c>
      <c r="BM353" s="104">
        <f t="shared" si="1551"/>
        <v>0.17597728987746128</v>
      </c>
      <c r="BN353" s="104">
        <f t="shared" si="1551"/>
        <v>0</v>
      </c>
      <c r="BO353" s="104">
        <f t="shared" si="1551"/>
        <v>0</v>
      </c>
      <c r="BP353" s="104">
        <f t="shared" si="1551"/>
        <v>1.6271992228334471</v>
      </c>
      <c r="BQ353" s="104">
        <f t="shared" si="1551"/>
        <v>0.64955157040506462</v>
      </c>
      <c r="BR353" s="104">
        <f t="shared" si="1551"/>
        <v>1.0992535234896383</v>
      </c>
      <c r="BS353" s="104">
        <f t="shared" si="1551"/>
        <v>0</v>
      </c>
      <c r="BT353" s="104">
        <f t="shared" si="1551"/>
        <v>0.3112762923122615</v>
      </c>
      <c r="BU353" s="104">
        <f t="shared" si="1551"/>
        <v>0.34613238983350858</v>
      </c>
      <c r="BV353" s="104">
        <f t="shared" si="1551"/>
        <v>0</v>
      </c>
      <c r="BW353" s="104">
        <f t="shared" si="1551"/>
        <v>0</v>
      </c>
      <c r="BX353" s="120">
        <f t="shared" si="1560"/>
        <v>100.06926096263633</v>
      </c>
      <c r="BY353" s="104">
        <f t="shared" si="1552"/>
        <v>39.946741630660938</v>
      </c>
      <c r="BZ353" s="104">
        <f t="shared" si="1552"/>
        <v>67.600862216573589</v>
      </c>
      <c r="CA353" s="104">
        <f t="shared" si="1552"/>
        <v>0</v>
      </c>
      <c r="CB353" s="104">
        <f t="shared" si="1552"/>
        <v>19.142224132178416</v>
      </c>
      <c r="CC353" s="104">
        <f t="shared" si="1552"/>
        <v>21.285846611930555</v>
      </c>
      <c r="CD353" s="104">
        <f t="shared" si="1552"/>
        <v>0</v>
      </c>
      <c r="CE353" s="104">
        <f t="shared" si="1552"/>
        <v>0</v>
      </c>
      <c r="CF353" s="104">
        <f t="shared" si="1552"/>
        <v>196.82263028600883</v>
      </c>
      <c r="CG353" s="104">
        <f t="shared" si="1552"/>
        <v>78.568405638071198</v>
      </c>
      <c r="CH353" s="104">
        <f t="shared" si="1552"/>
        <v>132.96341763711567</v>
      </c>
      <c r="CI353" s="104">
        <f t="shared" si="1552"/>
        <v>0</v>
      </c>
      <c r="CJ353" s="104">
        <f t="shared" si="1552"/>
        <v>37.651332263969991</v>
      </c>
      <c r="CK353" s="104">
        <f t="shared" si="1552"/>
        <v>41.867453252333867</v>
      </c>
      <c r="CL353" s="104">
        <f t="shared" si="1552"/>
        <v>0</v>
      </c>
      <c r="CM353" s="104">
        <f t="shared" si="1552"/>
        <v>0</v>
      </c>
      <c r="CN353" s="120">
        <f t="shared" si="1561"/>
        <v>2.9255105823279681</v>
      </c>
      <c r="CO353" s="104">
        <f t="shared" si="1553"/>
        <v>1.1678372983453376</v>
      </c>
      <c r="CP353" s="104">
        <f t="shared" si="1553"/>
        <v>1.9763015723971697</v>
      </c>
      <c r="CQ353" s="104">
        <f t="shared" si="1553"/>
        <v>0</v>
      </c>
      <c r="CR353" s="104">
        <f t="shared" si="1553"/>
        <v>0.55962019434610621</v>
      </c>
      <c r="CS353" s="104">
        <f t="shared" si="1553"/>
        <v>0.62228869203164949</v>
      </c>
      <c r="CT353" s="104">
        <f t="shared" si="1553"/>
        <v>0</v>
      </c>
      <c r="CU353" s="104">
        <f t="shared" si="1553"/>
        <v>0</v>
      </c>
      <c r="CV353" s="104">
        <f t="shared" si="1553"/>
        <v>5.7540815451643796</v>
      </c>
      <c r="CW353" s="104">
        <f t="shared" si="1553"/>
        <v>2.296936141225582</v>
      </c>
      <c r="CX353" s="104">
        <f t="shared" si="1553"/>
        <v>3.8871665646168188</v>
      </c>
      <c r="CY353" s="104">
        <f t="shared" si="1553"/>
        <v>0</v>
      </c>
      <c r="CZ353" s="104">
        <f t="shared" si="1553"/>
        <v>1.1007313326528716</v>
      </c>
      <c r="DA353" s="104">
        <f t="shared" si="1553"/>
        <v>1.2239890288642878</v>
      </c>
      <c r="DB353" s="104">
        <f t="shared" si="1553"/>
        <v>0</v>
      </c>
      <c r="DC353" s="104">
        <f t="shared" si="1553"/>
        <v>0</v>
      </c>
      <c r="DD353" s="120">
        <f t="shared" si="1562"/>
        <v>116.71496524402556</v>
      </c>
      <c r="DE353" s="104">
        <f t="shared" si="1554"/>
        <v>46.591555850257464</v>
      </c>
      <c r="DF353" s="104">
        <f t="shared" si="1554"/>
        <v>78.845713540539791</v>
      </c>
      <c r="DG353" s="104">
        <f t="shared" si="1554"/>
        <v>0</v>
      </c>
      <c r="DH353" s="104">
        <f t="shared" si="1554"/>
        <v>22.326376779326331</v>
      </c>
      <c r="DI353" s="104">
        <f t="shared" si="1554"/>
        <v>24.826573351318594</v>
      </c>
      <c r="DJ353" s="104">
        <f t="shared" si="1554"/>
        <v>0</v>
      </c>
      <c r="DK353" s="104">
        <f t="shared" si="1554"/>
        <v>0</v>
      </c>
      <c r="DL353" s="104">
        <f t="shared" si="1554"/>
        <v>229.56246735594959</v>
      </c>
      <c r="DM353" s="104">
        <f t="shared" si="1554"/>
        <v>91.637618236732024</v>
      </c>
      <c r="DN353" s="104">
        <f t="shared" si="1554"/>
        <v>155.08079623009499</v>
      </c>
      <c r="DO353" s="104">
        <f t="shared" si="1554"/>
        <v>0</v>
      </c>
      <c r="DP353" s="104">
        <f t="shared" si="1554"/>
        <v>43.914323882349002</v>
      </c>
      <c r="DQ353" s="104">
        <f t="shared" si="1554"/>
        <v>48.8317621634734</v>
      </c>
      <c r="DR353" s="104">
        <f t="shared" si="1554"/>
        <v>0</v>
      </c>
      <c r="DS353" s="104">
        <f t="shared" si="1554"/>
        <v>0</v>
      </c>
      <c r="DT353" s="120">
        <f t="shared" si="1563"/>
        <v>2.1758395314240002</v>
      </c>
      <c r="DU353" s="104">
        <f t="shared" si="1555"/>
        <v>0.86857541222400003</v>
      </c>
      <c r="DV353" s="104">
        <f t="shared" si="1555"/>
        <v>1.4698682387999999</v>
      </c>
      <c r="DW353" s="104">
        <f t="shared" si="1555"/>
        <v>0</v>
      </c>
      <c r="DX353" s="104">
        <f t="shared" si="1555"/>
        <v>0.41621580478868159</v>
      </c>
      <c r="DY353" s="104">
        <f t="shared" si="1555"/>
        <v>0.46282530791707327</v>
      </c>
      <c r="DZ353" s="104">
        <f t="shared" si="1555"/>
        <v>0</v>
      </c>
      <c r="EA353" s="104">
        <f t="shared" si="1555"/>
        <v>0</v>
      </c>
      <c r="EB353" s="104">
        <f t="shared" si="1555"/>
        <v>4.2795805178880002</v>
      </c>
      <c r="EC353" s="104">
        <f t="shared" si="1555"/>
        <v>1.7083392168959999</v>
      </c>
      <c r="ED353" s="104">
        <f t="shared" si="1555"/>
        <v>2.8910682215999999</v>
      </c>
      <c r="EE353" s="104">
        <f t="shared" si="1555"/>
        <v>0</v>
      </c>
      <c r="EF353" s="104">
        <f t="shared" si="1555"/>
        <v>0.81866555586249556</v>
      </c>
      <c r="EG353" s="104">
        <f t="shared" si="1555"/>
        <v>0.91033808974054387</v>
      </c>
      <c r="EH353" s="104">
        <f t="shared" si="1555"/>
        <v>0</v>
      </c>
      <c r="EI353" s="104">
        <f t="shared" si="1555"/>
        <v>0</v>
      </c>
      <c r="EJ353" s="120">
        <f t="shared" si="1564"/>
        <v>93.147791011566824</v>
      </c>
      <c r="EK353" s="104">
        <f t="shared" si="1556"/>
        <v>37.183753584381741</v>
      </c>
      <c r="EL353" s="104">
        <f t="shared" si="1556"/>
        <v>62.925127310595734</v>
      </c>
      <c r="EM353" s="104">
        <f t="shared" si="1556"/>
        <v>0</v>
      </c>
      <c r="EN353" s="104">
        <f t="shared" si="1556"/>
        <v>17.818217860392512</v>
      </c>
      <c r="EO353" s="104">
        <f t="shared" si="1556"/>
        <v>19.81357284583807</v>
      </c>
      <c r="EP353" s="104">
        <f t="shared" si="1556"/>
        <v>0</v>
      </c>
      <c r="EQ353" s="104">
        <f t="shared" si="1556"/>
        <v>0</v>
      </c>
      <c r="ER353" s="104">
        <f t="shared" si="1556"/>
        <v>183.20903997755505</v>
      </c>
      <c r="ES353" s="104">
        <f t="shared" si="1556"/>
        <v>73.134080916412699</v>
      </c>
      <c r="ET353" s="104">
        <f t="shared" si="1556"/>
        <v>123.76676433005842</v>
      </c>
      <c r="EU353" s="104">
        <f t="shared" si="1556"/>
        <v>0</v>
      </c>
      <c r="EV353" s="104">
        <f t="shared" si="1556"/>
        <v>35.047110324326546</v>
      </c>
      <c r="EW353" s="104">
        <f t="shared" si="1556"/>
        <v>38.97161574113214</v>
      </c>
      <c r="EX353" s="104">
        <f t="shared" si="1556"/>
        <v>0</v>
      </c>
      <c r="EY353" s="104">
        <f t="shared" si="1556"/>
        <v>0</v>
      </c>
      <c r="EZ353" s="120">
        <f t="shared" si="1565"/>
        <v>3.4683758260860151</v>
      </c>
      <c r="FA353" s="104">
        <f t="shared" si="1557"/>
        <v>1.38454418139872</v>
      </c>
      <c r="FB353" s="104">
        <f t="shared" si="1557"/>
        <v>2.3430291587951211</v>
      </c>
      <c r="FC353" s="104">
        <f t="shared" si="1557"/>
        <v>0</v>
      </c>
      <c r="FD353" s="104">
        <f t="shared" si="1557"/>
        <v>0.66346475230148283</v>
      </c>
      <c r="FE353" s="104">
        <f t="shared" si="1557"/>
        <v>0.73776217708013592</v>
      </c>
      <c r="FF353" s="104">
        <f t="shared" si="1557"/>
        <v>0</v>
      </c>
      <c r="FG353" s="104">
        <f t="shared" si="1557"/>
        <v>0</v>
      </c>
      <c r="FH353" s="104">
        <f t="shared" si="1557"/>
        <v>6.8218236683645177</v>
      </c>
      <c r="FI353" s="104">
        <f t="shared" si="1557"/>
        <v>2.7231615002228664</v>
      </c>
      <c r="FJ353" s="104">
        <f t="shared" si="1557"/>
        <v>4.6084791578358955</v>
      </c>
      <c r="FK353" s="104">
        <f t="shared" si="1557"/>
        <v>0</v>
      </c>
      <c r="FL353" s="104">
        <f t="shared" si="1557"/>
        <v>1.3049858606734888</v>
      </c>
      <c r="FM353" s="104">
        <f t="shared" si="1557"/>
        <v>1.4511155709883783</v>
      </c>
      <c r="FN353" s="104">
        <f t="shared" si="1557"/>
        <v>0</v>
      </c>
      <c r="FO353" s="122">
        <f t="shared" si="1557"/>
        <v>0</v>
      </c>
    </row>
    <row r="354" spans="24:171" x14ac:dyDescent="0.2">
      <c r="X354" s="165"/>
      <c r="Y354" s="159" t="str">
        <f>[1]Transport!W266</f>
        <v>Russia</v>
      </c>
      <c r="Z354" s="203">
        <f t="shared" si="1568"/>
        <v>4.9999999999999996E-2</v>
      </c>
      <c r="AA354" s="229"/>
      <c r="AB354" s="159" t="str">
        <f>[1]Transport!X266</f>
        <v>Norway</v>
      </c>
      <c r="AC354" s="104">
        <f t="shared" si="1569"/>
        <v>0.38022400000000001</v>
      </c>
      <c r="AD354" s="104" t="str">
        <f>[1]Transport!AA266</f>
        <v>St Petersburg, Russia</v>
      </c>
      <c r="AE354" s="104" t="str">
        <f>[1]Transport!AB266</f>
        <v>The port of Oslo, Norway</v>
      </c>
      <c r="AF354" s="104">
        <f>[1]Transport!AC266</f>
        <v>44.725277800000001</v>
      </c>
      <c r="AG354" s="104">
        <f>[1]Transport!AD266</f>
        <v>37.7936111</v>
      </c>
      <c r="AH354" s="104">
        <f>[1]Transport!AE266</f>
        <v>59.910840999999898</v>
      </c>
      <c r="AI354" s="104">
        <f>[1]Transport!AF266</f>
        <v>10.7616546</v>
      </c>
      <c r="AJ354" s="104" t="e">
        <f t="shared" ca="1" si="1531"/>
        <v>#NAME?</v>
      </c>
      <c r="AK354" s="104">
        <f t="shared" si="1529"/>
        <v>160.94</v>
      </c>
      <c r="AL354" s="104">
        <f>SUMPRODUCT($S$4:$S$8,D$100:D$104)</f>
        <v>7401.808187934942</v>
      </c>
      <c r="AM354" s="104">
        <f>SUMPRODUCT($S$11:$S$15,D$100:D$104)</f>
        <v>216.39080746534771</v>
      </c>
      <c r="AN354" s="104">
        <f>SUMPRODUCT($S$4:$S$8,E$100:E$104)</f>
        <v>8633.0385283881769</v>
      </c>
      <c r="AO354" s="104">
        <f>SUMPRODUCT($S$11:$S$15,E$100:E$104)</f>
        <v>160.94</v>
      </c>
      <c r="AP354" s="104">
        <f>SUMPRODUCT($S$4:$S$8,F$100:F$104)</f>
        <v>6889.848846339517</v>
      </c>
      <c r="AQ354" s="104">
        <f>SUMPRODUCT($S$11:$S$15,F$100:F$104)</f>
        <v>256.54484045749609</v>
      </c>
      <c r="AR354" s="120" t="e">
        <f t="shared" ca="1" si="1558"/>
        <v>#NAME?</v>
      </c>
      <c r="AS354" s="104" t="e">
        <f t="shared" ca="1" si="1550"/>
        <v>#NAME?</v>
      </c>
      <c r="AT354" s="104" t="e">
        <f t="shared" ca="1" si="1550"/>
        <v>#NAME?</v>
      </c>
      <c r="AU354" s="104" t="e">
        <f t="shared" ca="1" si="1550"/>
        <v>#NAME?</v>
      </c>
      <c r="AV354" s="104" t="e">
        <f t="shared" ca="1" si="1550"/>
        <v>#NAME?</v>
      </c>
      <c r="AW354" s="104" t="e">
        <f t="shared" ca="1" si="1550"/>
        <v>#NAME?</v>
      </c>
      <c r="AX354" s="104" t="e">
        <f t="shared" ca="1" si="1550"/>
        <v>#NAME?</v>
      </c>
      <c r="AY354" s="104" t="e">
        <f t="shared" ca="1" si="1550"/>
        <v>#NAME?</v>
      </c>
      <c r="AZ354" s="104" t="e">
        <f t="shared" ca="1" si="1550"/>
        <v>#NAME?</v>
      </c>
      <c r="BA354" s="104" t="e">
        <f t="shared" ca="1" si="1550"/>
        <v>#NAME?</v>
      </c>
      <c r="BB354" s="104" t="e">
        <f t="shared" ca="1" si="1550"/>
        <v>#NAME?</v>
      </c>
      <c r="BC354" s="104" t="e">
        <f t="shared" ca="1" si="1550"/>
        <v>#NAME?</v>
      </c>
      <c r="BD354" s="104" t="e">
        <f t="shared" ca="1" si="1550"/>
        <v>#NAME?</v>
      </c>
      <c r="BE354" s="104" t="e">
        <f t="shared" ca="1" si="1550"/>
        <v>#NAME?</v>
      </c>
      <c r="BF354" s="104" t="e">
        <f t="shared" ca="1" si="1550"/>
        <v>#NAME?</v>
      </c>
      <c r="BG354" s="122" t="e">
        <f t="shared" ca="1" si="1550"/>
        <v>#NAME?</v>
      </c>
      <c r="BH354" s="104">
        <f t="shared" si="1559"/>
        <v>0.82730640999615912</v>
      </c>
      <c r="BI354" s="104">
        <f t="shared" si="1551"/>
        <v>0.33025321753745818</v>
      </c>
      <c r="BJ354" s="104">
        <f t="shared" si="1551"/>
        <v>0.55887918122949121</v>
      </c>
      <c r="BK354" s="104">
        <f t="shared" si="1551"/>
        <v>0</v>
      </c>
      <c r="BL354" s="104">
        <f t="shared" si="1551"/>
        <v>0.15825523815997167</v>
      </c>
      <c r="BM354" s="104">
        <f t="shared" si="1551"/>
        <v>0.17597728987746128</v>
      </c>
      <c r="BN354" s="104">
        <f t="shared" si="1551"/>
        <v>0</v>
      </c>
      <c r="BO354" s="104">
        <f t="shared" si="1551"/>
        <v>0</v>
      </c>
      <c r="BP354" s="104">
        <f t="shared" si="1551"/>
        <v>1.6271992228334471</v>
      </c>
      <c r="BQ354" s="104">
        <f t="shared" si="1551"/>
        <v>0.64955157040506462</v>
      </c>
      <c r="BR354" s="104">
        <f t="shared" si="1551"/>
        <v>1.0992535234896383</v>
      </c>
      <c r="BS354" s="104">
        <f t="shared" si="1551"/>
        <v>0</v>
      </c>
      <c r="BT354" s="104">
        <f t="shared" si="1551"/>
        <v>0.3112762923122615</v>
      </c>
      <c r="BU354" s="104">
        <f t="shared" si="1551"/>
        <v>0.34613238983350858</v>
      </c>
      <c r="BV354" s="104">
        <f t="shared" si="1551"/>
        <v>0</v>
      </c>
      <c r="BW354" s="104">
        <f t="shared" si="1551"/>
        <v>0</v>
      </c>
      <c r="BX354" s="120">
        <f t="shared" si="1560"/>
        <v>100.06926096263633</v>
      </c>
      <c r="BY354" s="104">
        <f t="shared" si="1552"/>
        <v>39.946741630660938</v>
      </c>
      <c r="BZ354" s="104">
        <f t="shared" si="1552"/>
        <v>67.600862216573589</v>
      </c>
      <c r="CA354" s="104">
        <f t="shared" si="1552"/>
        <v>0</v>
      </c>
      <c r="CB354" s="104">
        <f t="shared" si="1552"/>
        <v>19.142224132178416</v>
      </c>
      <c r="CC354" s="104">
        <f t="shared" si="1552"/>
        <v>21.285846611930555</v>
      </c>
      <c r="CD354" s="104">
        <f t="shared" si="1552"/>
        <v>0</v>
      </c>
      <c r="CE354" s="104">
        <f t="shared" si="1552"/>
        <v>0</v>
      </c>
      <c r="CF354" s="104">
        <f t="shared" si="1552"/>
        <v>196.82263028600883</v>
      </c>
      <c r="CG354" s="104">
        <f t="shared" si="1552"/>
        <v>78.568405638071198</v>
      </c>
      <c r="CH354" s="104">
        <f t="shared" si="1552"/>
        <v>132.96341763711567</v>
      </c>
      <c r="CI354" s="104">
        <f t="shared" si="1552"/>
        <v>0</v>
      </c>
      <c r="CJ354" s="104">
        <f t="shared" si="1552"/>
        <v>37.651332263969991</v>
      </c>
      <c r="CK354" s="104">
        <f t="shared" si="1552"/>
        <v>41.867453252333867</v>
      </c>
      <c r="CL354" s="104">
        <f t="shared" si="1552"/>
        <v>0</v>
      </c>
      <c r="CM354" s="104">
        <f t="shared" si="1552"/>
        <v>0</v>
      </c>
      <c r="CN354" s="120">
        <f t="shared" si="1561"/>
        <v>2.9255105823279681</v>
      </c>
      <c r="CO354" s="104">
        <f t="shared" si="1553"/>
        <v>1.1678372983453376</v>
      </c>
      <c r="CP354" s="104">
        <f t="shared" si="1553"/>
        <v>1.9763015723971697</v>
      </c>
      <c r="CQ354" s="104">
        <f t="shared" si="1553"/>
        <v>0</v>
      </c>
      <c r="CR354" s="104">
        <f t="shared" si="1553"/>
        <v>0.55962019434610621</v>
      </c>
      <c r="CS354" s="104">
        <f t="shared" si="1553"/>
        <v>0.62228869203164949</v>
      </c>
      <c r="CT354" s="104">
        <f t="shared" si="1553"/>
        <v>0</v>
      </c>
      <c r="CU354" s="104">
        <f t="shared" si="1553"/>
        <v>0</v>
      </c>
      <c r="CV354" s="104">
        <f t="shared" si="1553"/>
        <v>5.7540815451643796</v>
      </c>
      <c r="CW354" s="104">
        <f t="shared" si="1553"/>
        <v>2.296936141225582</v>
      </c>
      <c r="CX354" s="104">
        <f t="shared" si="1553"/>
        <v>3.8871665646168188</v>
      </c>
      <c r="CY354" s="104">
        <f t="shared" si="1553"/>
        <v>0</v>
      </c>
      <c r="CZ354" s="104">
        <f t="shared" si="1553"/>
        <v>1.1007313326528716</v>
      </c>
      <c r="DA354" s="104">
        <f t="shared" si="1553"/>
        <v>1.2239890288642878</v>
      </c>
      <c r="DB354" s="104">
        <f t="shared" si="1553"/>
        <v>0</v>
      </c>
      <c r="DC354" s="104">
        <f t="shared" si="1553"/>
        <v>0</v>
      </c>
      <c r="DD354" s="120">
        <f t="shared" si="1562"/>
        <v>116.71496524402556</v>
      </c>
      <c r="DE354" s="104">
        <f t="shared" si="1554"/>
        <v>46.591555850257464</v>
      </c>
      <c r="DF354" s="104">
        <f t="shared" si="1554"/>
        <v>78.845713540539791</v>
      </c>
      <c r="DG354" s="104">
        <f t="shared" si="1554"/>
        <v>0</v>
      </c>
      <c r="DH354" s="104">
        <f t="shared" si="1554"/>
        <v>22.326376779326331</v>
      </c>
      <c r="DI354" s="104">
        <f t="shared" si="1554"/>
        <v>24.826573351318594</v>
      </c>
      <c r="DJ354" s="104">
        <f t="shared" si="1554"/>
        <v>0</v>
      </c>
      <c r="DK354" s="104">
        <f t="shared" si="1554"/>
        <v>0</v>
      </c>
      <c r="DL354" s="104">
        <f t="shared" si="1554"/>
        <v>229.56246735594959</v>
      </c>
      <c r="DM354" s="104">
        <f t="shared" si="1554"/>
        <v>91.637618236732024</v>
      </c>
      <c r="DN354" s="104">
        <f t="shared" si="1554"/>
        <v>155.08079623009499</v>
      </c>
      <c r="DO354" s="104">
        <f t="shared" si="1554"/>
        <v>0</v>
      </c>
      <c r="DP354" s="104">
        <f t="shared" si="1554"/>
        <v>43.914323882349002</v>
      </c>
      <c r="DQ354" s="104">
        <f t="shared" si="1554"/>
        <v>48.8317621634734</v>
      </c>
      <c r="DR354" s="104">
        <f t="shared" si="1554"/>
        <v>0</v>
      </c>
      <c r="DS354" s="104">
        <f t="shared" si="1554"/>
        <v>0</v>
      </c>
      <c r="DT354" s="120">
        <f t="shared" si="1563"/>
        <v>2.1758395314240002</v>
      </c>
      <c r="DU354" s="104">
        <f t="shared" si="1555"/>
        <v>0.86857541222400003</v>
      </c>
      <c r="DV354" s="104">
        <f t="shared" si="1555"/>
        <v>1.4698682387999999</v>
      </c>
      <c r="DW354" s="104">
        <f t="shared" si="1555"/>
        <v>0</v>
      </c>
      <c r="DX354" s="104">
        <f t="shared" si="1555"/>
        <v>0.41621580478868159</v>
      </c>
      <c r="DY354" s="104">
        <f t="shared" si="1555"/>
        <v>0.46282530791707327</v>
      </c>
      <c r="DZ354" s="104">
        <f t="shared" si="1555"/>
        <v>0</v>
      </c>
      <c r="EA354" s="104">
        <f t="shared" si="1555"/>
        <v>0</v>
      </c>
      <c r="EB354" s="104">
        <f t="shared" si="1555"/>
        <v>4.2795805178880002</v>
      </c>
      <c r="EC354" s="104">
        <f t="shared" si="1555"/>
        <v>1.7083392168959999</v>
      </c>
      <c r="ED354" s="104">
        <f t="shared" si="1555"/>
        <v>2.8910682215999999</v>
      </c>
      <c r="EE354" s="104">
        <f t="shared" si="1555"/>
        <v>0</v>
      </c>
      <c r="EF354" s="104">
        <f t="shared" si="1555"/>
        <v>0.81866555586249556</v>
      </c>
      <c r="EG354" s="104">
        <f t="shared" si="1555"/>
        <v>0.91033808974054387</v>
      </c>
      <c r="EH354" s="104">
        <f t="shared" si="1555"/>
        <v>0</v>
      </c>
      <c r="EI354" s="104">
        <f t="shared" si="1555"/>
        <v>0</v>
      </c>
      <c r="EJ354" s="120">
        <f t="shared" si="1564"/>
        <v>93.147791011566824</v>
      </c>
      <c r="EK354" s="104">
        <f t="shared" si="1556"/>
        <v>37.183753584381741</v>
      </c>
      <c r="EL354" s="104">
        <f t="shared" si="1556"/>
        <v>62.925127310595734</v>
      </c>
      <c r="EM354" s="104">
        <f t="shared" si="1556"/>
        <v>0</v>
      </c>
      <c r="EN354" s="104">
        <f t="shared" si="1556"/>
        <v>17.818217860392512</v>
      </c>
      <c r="EO354" s="104">
        <f t="shared" si="1556"/>
        <v>19.81357284583807</v>
      </c>
      <c r="EP354" s="104">
        <f t="shared" si="1556"/>
        <v>0</v>
      </c>
      <c r="EQ354" s="104">
        <f t="shared" si="1556"/>
        <v>0</v>
      </c>
      <c r="ER354" s="104">
        <f t="shared" si="1556"/>
        <v>183.20903997755505</v>
      </c>
      <c r="ES354" s="104">
        <f t="shared" si="1556"/>
        <v>73.134080916412699</v>
      </c>
      <c r="ET354" s="104">
        <f t="shared" si="1556"/>
        <v>123.76676433005842</v>
      </c>
      <c r="EU354" s="104">
        <f t="shared" si="1556"/>
        <v>0</v>
      </c>
      <c r="EV354" s="104">
        <f t="shared" si="1556"/>
        <v>35.047110324326546</v>
      </c>
      <c r="EW354" s="104">
        <f t="shared" si="1556"/>
        <v>38.97161574113214</v>
      </c>
      <c r="EX354" s="104">
        <f t="shared" si="1556"/>
        <v>0</v>
      </c>
      <c r="EY354" s="104">
        <f t="shared" si="1556"/>
        <v>0</v>
      </c>
      <c r="EZ354" s="120">
        <f t="shared" si="1565"/>
        <v>3.4683758260860151</v>
      </c>
      <c r="FA354" s="104">
        <f t="shared" si="1557"/>
        <v>1.38454418139872</v>
      </c>
      <c r="FB354" s="104">
        <f t="shared" si="1557"/>
        <v>2.3430291587951211</v>
      </c>
      <c r="FC354" s="104">
        <f t="shared" si="1557"/>
        <v>0</v>
      </c>
      <c r="FD354" s="104">
        <f t="shared" si="1557"/>
        <v>0.66346475230148283</v>
      </c>
      <c r="FE354" s="104">
        <f t="shared" si="1557"/>
        <v>0.73776217708013592</v>
      </c>
      <c r="FF354" s="104">
        <f t="shared" si="1557"/>
        <v>0</v>
      </c>
      <c r="FG354" s="104">
        <f t="shared" si="1557"/>
        <v>0</v>
      </c>
      <c r="FH354" s="104">
        <f t="shared" si="1557"/>
        <v>6.8218236683645177</v>
      </c>
      <c r="FI354" s="104">
        <f t="shared" si="1557"/>
        <v>2.7231615002228664</v>
      </c>
      <c r="FJ354" s="104">
        <f t="shared" si="1557"/>
        <v>4.6084791578358955</v>
      </c>
      <c r="FK354" s="104">
        <f t="shared" si="1557"/>
        <v>0</v>
      </c>
      <c r="FL354" s="104">
        <f t="shared" si="1557"/>
        <v>1.3049858606734888</v>
      </c>
      <c r="FM354" s="104">
        <f t="shared" si="1557"/>
        <v>1.4511155709883783</v>
      </c>
      <c r="FN354" s="104">
        <f t="shared" si="1557"/>
        <v>0</v>
      </c>
      <c r="FO354" s="122">
        <f t="shared" si="1557"/>
        <v>0</v>
      </c>
    </row>
    <row r="355" spans="24:171" x14ac:dyDescent="0.2">
      <c r="X355" s="165"/>
      <c r="Y355" s="159" t="str">
        <f>[1]Transport!W267</f>
        <v>Cuba</v>
      </c>
      <c r="Z355" s="203">
        <f t="shared" si="1568"/>
        <v>3.7499999999999999E-2</v>
      </c>
      <c r="AA355" s="229"/>
      <c r="AB355" s="159" t="str">
        <f>[1]Transport!X267</f>
        <v>Norway</v>
      </c>
      <c r="AC355" s="104">
        <f t="shared" si="1569"/>
        <v>0.38022400000000001</v>
      </c>
      <c r="AD355" s="104" t="str">
        <f>[1]Transport!AA267</f>
        <v>Havana Harbor</v>
      </c>
      <c r="AE355" s="104" t="str">
        <f>[1]Transport!AB267</f>
        <v>The port of Oslo, Norway</v>
      </c>
      <c r="AF355" s="104">
        <f>[1]Transport!AC267</f>
        <v>23.133543700000001</v>
      </c>
      <c r="AG355" s="104">
        <f>[1]Transport!AD267</f>
        <v>-82.339669700000002</v>
      </c>
      <c r="AH355" s="104">
        <f>[1]Transport!AE267</f>
        <v>59.910840999999898</v>
      </c>
      <c r="AI355" s="104">
        <f>[1]Transport!AF267</f>
        <v>10.7616546</v>
      </c>
      <c r="AJ355" s="104" t="e">
        <f t="shared" ca="1" si="1531"/>
        <v>#NAME?</v>
      </c>
      <c r="AK355" s="104">
        <f t="shared" si="1529"/>
        <v>160.94</v>
      </c>
      <c r="AL355" s="104">
        <f>SUMPRODUCT($S$4:$S$8,D$100:D$104)</f>
        <v>7401.808187934942</v>
      </c>
      <c r="AM355" s="104">
        <f>SUMPRODUCT($S$11:$S$15,D$100:D$104)</f>
        <v>216.39080746534771</v>
      </c>
      <c r="AN355" s="104">
        <f>SUMPRODUCT($S$4:$S$8,E$100:E$104)</f>
        <v>8633.0385283881769</v>
      </c>
      <c r="AO355" s="104">
        <f>SUMPRODUCT($S$11:$S$15,E$100:E$104)</f>
        <v>160.94</v>
      </c>
      <c r="AP355" s="104">
        <f>SUMPRODUCT($S$4:$S$8,F$100:F$104)</f>
        <v>6889.848846339517</v>
      </c>
      <c r="AQ355" s="104">
        <f>SUMPRODUCT($S$11:$S$15,F$100:F$104)</f>
        <v>256.54484045749609</v>
      </c>
      <c r="AR355" s="120" t="e">
        <f t="shared" ca="1" si="1558"/>
        <v>#NAME?</v>
      </c>
      <c r="AS355" s="104" t="e">
        <f t="shared" ca="1" si="1550"/>
        <v>#NAME?</v>
      </c>
      <c r="AT355" s="104" t="e">
        <f t="shared" ca="1" si="1550"/>
        <v>#NAME?</v>
      </c>
      <c r="AU355" s="104" t="e">
        <f t="shared" ca="1" si="1550"/>
        <v>#NAME?</v>
      </c>
      <c r="AV355" s="104" t="e">
        <f t="shared" ca="1" si="1550"/>
        <v>#NAME?</v>
      </c>
      <c r="AW355" s="104" t="e">
        <f t="shared" ca="1" si="1550"/>
        <v>#NAME?</v>
      </c>
      <c r="AX355" s="104" t="e">
        <f t="shared" ca="1" si="1550"/>
        <v>#NAME?</v>
      </c>
      <c r="AY355" s="104" t="e">
        <f t="shared" ca="1" si="1550"/>
        <v>#NAME?</v>
      </c>
      <c r="AZ355" s="104" t="e">
        <f t="shared" ca="1" si="1550"/>
        <v>#NAME?</v>
      </c>
      <c r="BA355" s="104" t="e">
        <f t="shared" ca="1" si="1550"/>
        <v>#NAME?</v>
      </c>
      <c r="BB355" s="104" t="e">
        <f t="shared" ca="1" si="1550"/>
        <v>#NAME?</v>
      </c>
      <c r="BC355" s="104" t="e">
        <f t="shared" ca="1" si="1550"/>
        <v>#NAME?</v>
      </c>
      <c r="BD355" s="104" t="e">
        <f t="shared" ca="1" si="1550"/>
        <v>#NAME?</v>
      </c>
      <c r="BE355" s="104" t="e">
        <f t="shared" ca="1" si="1550"/>
        <v>#NAME?</v>
      </c>
      <c r="BF355" s="104" t="e">
        <f t="shared" ca="1" si="1550"/>
        <v>#NAME?</v>
      </c>
      <c r="BG355" s="122" t="e">
        <f t="shared" ca="1" si="1550"/>
        <v>#NAME?</v>
      </c>
      <c r="BH355" s="104">
        <f t="shared" si="1559"/>
        <v>0.82730640999615912</v>
      </c>
      <c r="BI355" s="104">
        <f t="shared" si="1551"/>
        <v>0.33025321753745818</v>
      </c>
      <c r="BJ355" s="104">
        <f t="shared" si="1551"/>
        <v>0.55887918122949121</v>
      </c>
      <c r="BK355" s="104">
        <f t="shared" si="1551"/>
        <v>0</v>
      </c>
      <c r="BL355" s="104">
        <f t="shared" si="1551"/>
        <v>0.15825523815997167</v>
      </c>
      <c r="BM355" s="104">
        <f t="shared" si="1551"/>
        <v>0.17597728987746128</v>
      </c>
      <c r="BN355" s="104">
        <f t="shared" si="1551"/>
        <v>0</v>
      </c>
      <c r="BO355" s="104">
        <f t="shared" si="1551"/>
        <v>0</v>
      </c>
      <c r="BP355" s="104">
        <f t="shared" si="1551"/>
        <v>1.6271992228334471</v>
      </c>
      <c r="BQ355" s="104">
        <f t="shared" si="1551"/>
        <v>0.64955157040506462</v>
      </c>
      <c r="BR355" s="104">
        <f t="shared" si="1551"/>
        <v>1.0992535234896383</v>
      </c>
      <c r="BS355" s="104">
        <f t="shared" si="1551"/>
        <v>0</v>
      </c>
      <c r="BT355" s="104">
        <f t="shared" si="1551"/>
        <v>0.3112762923122615</v>
      </c>
      <c r="BU355" s="104">
        <f t="shared" si="1551"/>
        <v>0.34613238983350858</v>
      </c>
      <c r="BV355" s="104">
        <f t="shared" si="1551"/>
        <v>0</v>
      </c>
      <c r="BW355" s="104">
        <f t="shared" si="1551"/>
        <v>0</v>
      </c>
      <c r="BX355" s="120">
        <f t="shared" si="1560"/>
        <v>100.06926096263633</v>
      </c>
      <c r="BY355" s="104">
        <f t="shared" si="1552"/>
        <v>39.946741630660938</v>
      </c>
      <c r="BZ355" s="104">
        <f t="shared" si="1552"/>
        <v>67.600862216573589</v>
      </c>
      <c r="CA355" s="104">
        <f t="shared" si="1552"/>
        <v>0</v>
      </c>
      <c r="CB355" s="104">
        <f t="shared" si="1552"/>
        <v>19.142224132178416</v>
      </c>
      <c r="CC355" s="104">
        <f t="shared" si="1552"/>
        <v>21.285846611930555</v>
      </c>
      <c r="CD355" s="104">
        <f t="shared" si="1552"/>
        <v>0</v>
      </c>
      <c r="CE355" s="104">
        <f t="shared" si="1552"/>
        <v>0</v>
      </c>
      <c r="CF355" s="104">
        <f t="shared" si="1552"/>
        <v>196.82263028600883</v>
      </c>
      <c r="CG355" s="104">
        <f t="shared" si="1552"/>
        <v>78.568405638071198</v>
      </c>
      <c r="CH355" s="104">
        <f t="shared" si="1552"/>
        <v>132.96341763711567</v>
      </c>
      <c r="CI355" s="104">
        <f t="shared" si="1552"/>
        <v>0</v>
      </c>
      <c r="CJ355" s="104">
        <f t="shared" si="1552"/>
        <v>37.651332263969991</v>
      </c>
      <c r="CK355" s="104">
        <f t="shared" si="1552"/>
        <v>41.867453252333867</v>
      </c>
      <c r="CL355" s="104">
        <f t="shared" si="1552"/>
        <v>0</v>
      </c>
      <c r="CM355" s="104">
        <f t="shared" si="1552"/>
        <v>0</v>
      </c>
      <c r="CN355" s="120">
        <f t="shared" si="1561"/>
        <v>2.9255105823279681</v>
      </c>
      <c r="CO355" s="104">
        <f t="shared" si="1553"/>
        <v>1.1678372983453376</v>
      </c>
      <c r="CP355" s="104">
        <f t="shared" si="1553"/>
        <v>1.9763015723971697</v>
      </c>
      <c r="CQ355" s="104">
        <f t="shared" si="1553"/>
        <v>0</v>
      </c>
      <c r="CR355" s="104">
        <f t="shared" si="1553"/>
        <v>0.55962019434610621</v>
      </c>
      <c r="CS355" s="104">
        <f t="shared" si="1553"/>
        <v>0.62228869203164949</v>
      </c>
      <c r="CT355" s="104">
        <f t="shared" si="1553"/>
        <v>0</v>
      </c>
      <c r="CU355" s="104">
        <f t="shared" si="1553"/>
        <v>0</v>
      </c>
      <c r="CV355" s="104">
        <f t="shared" si="1553"/>
        <v>5.7540815451643796</v>
      </c>
      <c r="CW355" s="104">
        <f t="shared" si="1553"/>
        <v>2.296936141225582</v>
      </c>
      <c r="CX355" s="104">
        <f t="shared" si="1553"/>
        <v>3.8871665646168188</v>
      </c>
      <c r="CY355" s="104">
        <f t="shared" si="1553"/>
        <v>0</v>
      </c>
      <c r="CZ355" s="104">
        <f t="shared" si="1553"/>
        <v>1.1007313326528716</v>
      </c>
      <c r="DA355" s="104">
        <f t="shared" si="1553"/>
        <v>1.2239890288642878</v>
      </c>
      <c r="DB355" s="104">
        <f t="shared" si="1553"/>
        <v>0</v>
      </c>
      <c r="DC355" s="104">
        <f t="shared" si="1553"/>
        <v>0</v>
      </c>
      <c r="DD355" s="120">
        <f t="shared" si="1562"/>
        <v>116.71496524402556</v>
      </c>
      <c r="DE355" s="104">
        <f t="shared" si="1554"/>
        <v>46.591555850257464</v>
      </c>
      <c r="DF355" s="104">
        <f t="shared" si="1554"/>
        <v>78.845713540539791</v>
      </c>
      <c r="DG355" s="104">
        <f t="shared" si="1554"/>
        <v>0</v>
      </c>
      <c r="DH355" s="104">
        <f t="shared" si="1554"/>
        <v>22.326376779326331</v>
      </c>
      <c r="DI355" s="104">
        <f t="shared" si="1554"/>
        <v>24.826573351318594</v>
      </c>
      <c r="DJ355" s="104">
        <f t="shared" si="1554"/>
        <v>0</v>
      </c>
      <c r="DK355" s="104">
        <f t="shared" si="1554"/>
        <v>0</v>
      </c>
      <c r="DL355" s="104">
        <f t="shared" si="1554"/>
        <v>229.56246735594959</v>
      </c>
      <c r="DM355" s="104">
        <f t="shared" si="1554"/>
        <v>91.637618236732024</v>
      </c>
      <c r="DN355" s="104">
        <f t="shared" si="1554"/>
        <v>155.08079623009499</v>
      </c>
      <c r="DO355" s="104">
        <f t="shared" si="1554"/>
        <v>0</v>
      </c>
      <c r="DP355" s="104">
        <f t="shared" si="1554"/>
        <v>43.914323882349002</v>
      </c>
      <c r="DQ355" s="104">
        <f t="shared" si="1554"/>
        <v>48.8317621634734</v>
      </c>
      <c r="DR355" s="104">
        <f t="shared" si="1554"/>
        <v>0</v>
      </c>
      <c r="DS355" s="104">
        <f t="shared" si="1554"/>
        <v>0</v>
      </c>
      <c r="DT355" s="120">
        <f t="shared" si="1563"/>
        <v>2.1758395314240002</v>
      </c>
      <c r="DU355" s="104">
        <f t="shared" si="1555"/>
        <v>0.86857541222400003</v>
      </c>
      <c r="DV355" s="104">
        <f t="shared" si="1555"/>
        <v>1.4698682387999999</v>
      </c>
      <c r="DW355" s="104">
        <f t="shared" si="1555"/>
        <v>0</v>
      </c>
      <c r="DX355" s="104">
        <f t="shared" si="1555"/>
        <v>0.41621580478868159</v>
      </c>
      <c r="DY355" s="104">
        <f t="shared" si="1555"/>
        <v>0.46282530791707327</v>
      </c>
      <c r="DZ355" s="104">
        <f t="shared" si="1555"/>
        <v>0</v>
      </c>
      <c r="EA355" s="104">
        <f t="shared" si="1555"/>
        <v>0</v>
      </c>
      <c r="EB355" s="104">
        <f t="shared" si="1555"/>
        <v>4.2795805178880002</v>
      </c>
      <c r="EC355" s="104">
        <f t="shared" si="1555"/>
        <v>1.7083392168959999</v>
      </c>
      <c r="ED355" s="104">
        <f t="shared" si="1555"/>
        <v>2.8910682215999999</v>
      </c>
      <c r="EE355" s="104">
        <f t="shared" si="1555"/>
        <v>0</v>
      </c>
      <c r="EF355" s="104">
        <f t="shared" si="1555"/>
        <v>0.81866555586249556</v>
      </c>
      <c r="EG355" s="104">
        <f t="shared" si="1555"/>
        <v>0.91033808974054387</v>
      </c>
      <c r="EH355" s="104">
        <f t="shared" si="1555"/>
        <v>0</v>
      </c>
      <c r="EI355" s="104">
        <f t="shared" si="1555"/>
        <v>0</v>
      </c>
      <c r="EJ355" s="120">
        <f t="shared" si="1564"/>
        <v>93.147791011566824</v>
      </c>
      <c r="EK355" s="104">
        <f t="shared" si="1556"/>
        <v>37.183753584381741</v>
      </c>
      <c r="EL355" s="104">
        <f t="shared" si="1556"/>
        <v>62.925127310595734</v>
      </c>
      <c r="EM355" s="104">
        <f t="shared" si="1556"/>
        <v>0</v>
      </c>
      <c r="EN355" s="104">
        <f t="shared" si="1556"/>
        <v>17.818217860392512</v>
      </c>
      <c r="EO355" s="104">
        <f t="shared" si="1556"/>
        <v>19.81357284583807</v>
      </c>
      <c r="EP355" s="104">
        <f t="shared" si="1556"/>
        <v>0</v>
      </c>
      <c r="EQ355" s="104">
        <f t="shared" si="1556"/>
        <v>0</v>
      </c>
      <c r="ER355" s="104">
        <f t="shared" si="1556"/>
        <v>183.20903997755505</v>
      </c>
      <c r="ES355" s="104">
        <f t="shared" si="1556"/>
        <v>73.134080916412699</v>
      </c>
      <c r="ET355" s="104">
        <f t="shared" si="1556"/>
        <v>123.76676433005842</v>
      </c>
      <c r="EU355" s="104">
        <f t="shared" si="1556"/>
        <v>0</v>
      </c>
      <c r="EV355" s="104">
        <f t="shared" si="1556"/>
        <v>35.047110324326546</v>
      </c>
      <c r="EW355" s="104">
        <f t="shared" si="1556"/>
        <v>38.97161574113214</v>
      </c>
      <c r="EX355" s="104">
        <f t="shared" si="1556"/>
        <v>0</v>
      </c>
      <c r="EY355" s="104">
        <f t="shared" si="1556"/>
        <v>0</v>
      </c>
      <c r="EZ355" s="120">
        <f t="shared" si="1565"/>
        <v>3.4683758260860151</v>
      </c>
      <c r="FA355" s="104">
        <f t="shared" si="1557"/>
        <v>1.38454418139872</v>
      </c>
      <c r="FB355" s="104">
        <f t="shared" si="1557"/>
        <v>2.3430291587951211</v>
      </c>
      <c r="FC355" s="104">
        <f t="shared" si="1557"/>
        <v>0</v>
      </c>
      <c r="FD355" s="104">
        <f t="shared" si="1557"/>
        <v>0.66346475230148283</v>
      </c>
      <c r="FE355" s="104">
        <f t="shared" si="1557"/>
        <v>0.73776217708013592</v>
      </c>
      <c r="FF355" s="104">
        <f t="shared" si="1557"/>
        <v>0</v>
      </c>
      <c r="FG355" s="104">
        <f t="shared" si="1557"/>
        <v>0</v>
      </c>
      <c r="FH355" s="104">
        <f t="shared" si="1557"/>
        <v>6.8218236683645177</v>
      </c>
      <c r="FI355" s="104">
        <f t="shared" si="1557"/>
        <v>2.7231615002228664</v>
      </c>
      <c r="FJ355" s="104">
        <f t="shared" si="1557"/>
        <v>4.6084791578358955</v>
      </c>
      <c r="FK355" s="104">
        <f t="shared" si="1557"/>
        <v>0</v>
      </c>
      <c r="FL355" s="104">
        <f t="shared" si="1557"/>
        <v>1.3049858606734888</v>
      </c>
      <c r="FM355" s="104">
        <f t="shared" si="1557"/>
        <v>1.4511155709883783</v>
      </c>
      <c r="FN355" s="104">
        <f t="shared" si="1557"/>
        <v>0</v>
      </c>
      <c r="FO355" s="122">
        <f t="shared" si="1557"/>
        <v>0</v>
      </c>
    </row>
    <row r="356" spans="24:171" x14ac:dyDescent="0.2">
      <c r="X356" s="165"/>
      <c r="Y356" s="159" t="str">
        <f>[1]Transport!W268</f>
        <v>Australia</v>
      </c>
      <c r="Z356" s="203">
        <f t="shared" si="1568"/>
        <v>4.9999999999999996E-2</v>
      </c>
      <c r="AA356" s="229"/>
      <c r="AB356" s="159" t="str">
        <f>[1]Transport!X268</f>
        <v>Norway</v>
      </c>
      <c r="AC356" s="104">
        <f t="shared" si="1569"/>
        <v>0.38022400000000001</v>
      </c>
      <c r="AD356" s="104" t="str">
        <f>[1]Transport!AA268</f>
        <v>The Port of Melbourne, Australia</v>
      </c>
      <c r="AE356" s="104" t="str">
        <f>[1]Transport!AB268</f>
        <v>The port of Oslo, Norway</v>
      </c>
      <c r="AF356" s="104">
        <f>[1]Transport!AC268</f>
        <v>-37.821584199999997</v>
      </c>
      <c r="AG356" s="104">
        <f>[1]Transport!AD268</f>
        <v>144.9443459</v>
      </c>
      <c r="AH356" s="104">
        <f>[1]Transport!AE268</f>
        <v>59.910840999999898</v>
      </c>
      <c r="AI356" s="104">
        <f>[1]Transport!AF268</f>
        <v>10.7616546</v>
      </c>
      <c r="AJ356" s="104" t="e">
        <f t="shared" ca="1" si="1531"/>
        <v>#NAME?</v>
      </c>
      <c r="AK356" s="104">
        <f t="shared" si="1529"/>
        <v>160.94</v>
      </c>
      <c r="AL356" s="104">
        <f>SUMPRODUCT($S$4:$S$8,D$100:D$104)</f>
        <v>7401.808187934942</v>
      </c>
      <c r="AM356" s="104">
        <f>SUMPRODUCT($S$11:$S$15,D$100:D$104)</f>
        <v>216.39080746534771</v>
      </c>
      <c r="AN356" s="104">
        <f>SUMPRODUCT($S$4:$S$8,E$100:E$104)</f>
        <v>8633.0385283881769</v>
      </c>
      <c r="AO356" s="104">
        <f>SUMPRODUCT($S$11:$S$15,E$100:E$104)</f>
        <v>160.94</v>
      </c>
      <c r="AP356" s="104">
        <f>SUMPRODUCT($S$4:$S$8,F$100:F$104)</f>
        <v>6889.848846339517</v>
      </c>
      <c r="AQ356" s="104">
        <f>SUMPRODUCT($S$11:$S$15,F$100:F$104)</f>
        <v>256.54484045749609</v>
      </c>
      <c r="AR356" s="120" t="e">
        <f t="shared" ca="1" si="1558"/>
        <v>#NAME?</v>
      </c>
      <c r="AS356" s="104" t="e">
        <f t="shared" ca="1" si="1550"/>
        <v>#NAME?</v>
      </c>
      <c r="AT356" s="104" t="e">
        <f t="shared" ca="1" si="1550"/>
        <v>#NAME?</v>
      </c>
      <c r="AU356" s="104" t="e">
        <f t="shared" ca="1" si="1550"/>
        <v>#NAME?</v>
      </c>
      <c r="AV356" s="104" t="e">
        <f t="shared" ca="1" si="1550"/>
        <v>#NAME?</v>
      </c>
      <c r="AW356" s="104" t="e">
        <f t="shared" ca="1" si="1550"/>
        <v>#NAME?</v>
      </c>
      <c r="AX356" s="104" t="e">
        <f t="shared" ca="1" si="1550"/>
        <v>#NAME?</v>
      </c>
      <c r="AY356" s="104" t="e">
        <f t="shared" ca="1" si="1550"/>
        <v>#NAME?</v>
      </c>
      <c r="AZ356" s="104" t="e">
        <f t="shared" ca="1" si="1550"/>
        <v>#NAME?</v>
      </c>
      <c r="BA356" s="104" t="e">
        <f t="shared" ca="1" si="1550"/>
        <v>#NAME?</v>
      </c>
      <c r="BB356" s="104" t="e">
        <f t="shared" ca="1" si="1550"/>
        <v>#NAME?</v>
      </c>
      <c r="BC356" s="104" t="e">
        <f t="shared" ca="1" si="1550"/>
        <v>#NAME?</v>
      </c>
      <c r="BD356" s="104" t="e">
        <f t="shared" ca="1" si="1550"/>
        <v>#NAME?</v>
      </c>
      <c r="BE356" s="104" t="e">
        <f t="shared" ca="1" si="1550"/>
        <v>#NAME?</v>
      </c>
      <c r="BF356" s="104" t="e">
        <f t="shared" ca="1" si="1550"/>
        <v>#NAME?</v>
      </c>
      <c r="BG356" s="122" t="e">
        <f t="shared" ca="1" si="1550"/>
        <v>#NAME?</v>
      </c>
      <c r="BH356" s="104">
        <f t="shared" si="1559"/>
        <v>0.82730640999615912</v>
      </c>
      <c r="BI356" s="104">
        <f t="shared" si="1551"/>
        <v>0.33025321753745818</v>
      </c>
      <c r="BJ356" s="104">
        <f t="shared" si="1551"/>
        <v>0.55887918122949121</v>
      </c>
      <c r="BK356" s="104">
        <f t="shared" si="1551"/>
        <v>0</v>
      </c>
      <c r="BL356" s="104">
        <f t="shared" si="1551"/>
        <v>0.15825523815997167</v>
      </c>
      <c r="BM356" s="104">
        <f t="shared" si="1551"/>
        <v>0.17597728987746128</v>
      </c>
      <c r="BN356" s="104">
        <f t="shared" si="1551"/>
        <v>0</v>
      </c>
      <c r="BO356" s="104">
        <f t="shared" si="1551"/>
        <v>0</v>
      </c>
      <c r="BP356" s="104">
        <f t="shared" si="1551"/>
        <v>1.6271992228334471</v>
      </c>
      <c r="BQ356" s="104">
        <f t="shared" si="1551"/>
        <v>0.64955157040506462</v>
      </c>
      <c r="BR356" s="104">
        <f t="shared" si="1551"/>
        <v>1.0992535234896383</v>
      </c>
      <c r="BS356" s="104">
        <f t="shared" si="1551"/>
        <v>0</v>
      </c>
      <c r="BT356" s="104">
        <f t="shared" si="1551"/>
        <v>0.3112762923122615</v>
      </c>
      <c r="BU356" s="104">
        <f t="shared" si="1551"/>
        <v>0.34613238983350858</v>
      </c>
      <c r="BV356" s="104">
        <f t="shared" si="1551"/>
        <v>0</v>
      </c>
      <c r="BW356" s="104">
        <f t="shared" si="1551"/>
        <v>0</v>
      </c>
      <c r="BX356" s="120">
        <f t="shared" si="1560"/>
        <v>100.06926096263633</v>
      </c>
      <c r="BY356" s="104">
        <f t="shared" si="1552"/>
        <v>39.946741630660938</v>
      </c>
      <c r="BZ356" s="104">
        <f t="shared" si="1552"/>
        <v>67.600862216573589</v>
      </c>
      <c r="CA356" s="104">
        <f t="shared" si="1552"/>
        <v>0</v>
      </c>
      <c r="CB356" s="104">
        <f t="shared" si="1552"/>
        <v>19.142224132178416</v>
      </c>
      <c r="CC356" s="104">
        <f t="shared" si="1552"/>
        <v>21.285846611930555</v>
      </c>
      <c r="CD356" s="104">
        <f t="shared" si="1552"/>
        <v>0</v>
      </c>
      <c r="CE356" s="104">
        <f t="shared" si="1552"/>
        <v>0</v>
      </c>
      <c r="CF356" s="104">
        <f t="shared" si="1552"/>
        <v>196.82263028600883</v>
      </c>
      <c r="CG356" s="104">
        <f t="shared" si="1552"/>
        <v>78.568405638071198</v>
      </c>
      <c r="CH356" s="104">
        <f t="shared" si="1552"/>
        <v>132.96341763711567</v>
      </c>
      <c r="CI356" s="104">
        <f t="shared" si="1552"/>
        <v>0</v>
      </c>
      <c r="CJ356" s="104">
        <f t="shared" si="1552"/>
        <v>37.651332263969991</v>
      </c>
      <c r="CK356" s="104">
        <f t="shared" si="1552"/>
        <v>41.867453252333867</v>
      </c>
      <c r="CL356" s="104">
        <f t="shared" si="1552"/>
        <v>0</v>
      </c>
      <c r="CM356" s="104">
        <f t="shared" si="1552"/>
        <v>0</v>
      </c>
      <c r="CN356" s="120">
        <f t="shared" si="1561"/>
        <v>2.9255105823279681</v>
      </c>
      <c r="CO356" s="104">
        <f t="shared" si="1553"/>
        <v>1.1678372983453376</v>
      </c>
      <c r="CP356" s="104">
        <f t="shared" si="1553"/>
        <v>1.9763015723971697</v>
      </c>
      <c r="CQ356" s="104">
        <f t="shared" si="1553"/>
        <v>0</v>
      </c>
      <c r="CR356" s="104">
        <f t="shared" si="1553"/>
        <v>0.55962019434610621</v>
      </c>
      <c r="CS356" s="104">
        <f t="shared" si="1553"/>
        <v>0.62228869203164949</v>
      </c>
      <c r="CT356" s="104">
        <f t="shared" si="1553"/>
        <v>0</v>
      </c>
      <c r="CU356" s="104">
        <f t="shared" si="1553"/>
        <v>0</v>
      </c>
      <c r="CV356" s="104">
        <f t="shared" si="1553"/>
        <v>5.7540815451643796</v>
      </c>
      <c r="CW356" s="104">
        <f t="shared" si="1553"/>
        <v>2.296936141225582</v>
      </c>
      <c r="CX356" s="104">
        <f t="shared" si="1553"/>
        <v>3.8871665646168188</v>
      </c>
      <c r="CY356" s="104">
        <f t="shared" si="1553"/>
        <v>0</v>
      </c>
      <c r="CZ356" s="104">
        <f t="shared" si="1553"/>
        <v>1.1007313326528716</v>
      </c>
      <c r="DA356" s="104">
        <f t="shared" si="1553"/>
        <v>1.2239890288642878</v>
      </c>
      <c r="DB356" s="104">
        <f t="shared" si="1553"/>
        <v>0</v>
      </c>
      <c r="DC356" s="104">
        <f t="shared" si="1553"/>
        <v>0</v>
      </c>
      <c r="DD356" s="120">
        <f t="shared" si="1562"/>
        <v>116.71496524402556</v>
      </c>
      <c r="DE356" s="104">
        <f t="shared" si="1554"/>
        <v>46.591555850257464</v>
      </c>
      <c r="DF356" s="104">
        <f t="shared" si="1554"/>
        <v>78.845713540539791</v>
      </c>
      <c r="DG356" s="104">
        <f t="shared" si="1554"/>
        <v>0</v>
      </c>
      <c r="DH356" s="104">
        <f t="shared" si="1554"/>
        <v>22.326376779326331</v>
      </c>
      <c r="DI356" s="104">
        <f t="shared" si="1554"/>
        <v>24.826573351318594</v>
      </c>
      <c r="DJ356" s="104">
        <f t="shared" si="1554"/>
        <v>0</v>
      </c>
      <c r="DK356" s="104">
        <f t="shared" si="1554"/>
        <v>0</v>
      </c>
      <c r="DL356" s="104">
        <f t="shared" si="1554"/>
        <v>229.56246735594959</v>
      </c>
      <c r="DM356" s="104">
        <f t="shared" si="1554"/>
        <v>91.637618236732024</v>
      </c>
      <c r="DN356" s="104">
        <f t="shared" si="1554"/>
        <v>155.08079623009499</v>
      </c>
      <c r="DO356" s="104">
        <f t="shared" si="1554"/>
        <v>0</v>
      </c>
      <c r="DP356" s="104">
        <f t="shared" si="1554"/>
        <v>43.914323882349002</v>
      </c>
      <c r="DQ356" s="104">
        <f t="shared" si="1554"/>
        <v>48.8317621634734</v>
      </c>
      <c r="DR356" s="104">
        <f t="shared" si="1554"/>
        <v>0</v>
      </c>
      <c r="DS356" s="104">
        <f t="shared" si="1554"/>
        <v>0</v>
      </c>
      <c r="DT356" s="120">
        <f t="shared" si="1563"/>
        <v>2.1758395314240002</v>
      </c>
      <c r="DU356" s="104">
        <f t="shared" si="1555"/>
        <v>0.86857541222400003</v>
      </c>
      <c r="DV356" s="104">
        <f t="shared" si="1555"/>
        <v>1.4698682387999999</v>
      </c>
      <c r="DW356" s="104">
        <f t="shared" si="1555"/>
        <v>0</v>
      </c>
      <c r="DX356" s="104">
        <f t="shared" si="1555"/>
        <v>0.41621580478868159</v>
      </c>
      <c r="DY356" s="104">
        <f t="shared" si="1555"/>
        <v>0.46282530791707327</v>
      </c>
      <c r="DZ356" s="104">
        <f t="shared" si="1555"/>
        <v>0</v>
      </c>
      <c r="EA356" s="104">
        <f t="shared" si="1555"/>
        <v>0</v>
      </c>
      <c r="EB356" s="104">
        <f t="shared" si="1555"/>
        <v>4.2795805178880002</v>
      </c>
      <c r="EC356" s="104">
        <f t="shared" si="1555"/>
        <v>1.7083392168959999</v>
      </c>
      <c r="ED356" s="104">
        <f t="shared" si="1555"/>
        <v>2.8910682215999999</v>
      </c>
      <c r="EE356" s="104">
        <f t="shared" si="1555"/>
        <v>0</v>
      </c>
      <c r="EF356" s="104">
        <f t="shared" si="1555"/>
        <v>0.81866555586249556</v>
      </c>
      <c r="EG356" s="104">
        <f t="shared" si="1555"/>
        <v>0.91033808974054387</v>
      </c>
      <c r="EH356" s="104">
        <f t="shared" si="1555"/>
        <v>0</v>
      </c>
      <c r="EI356" s="104">
        <f t="shared" si="1555"/>
        <v>0</v>
      </c>
      <c r="EJ356" s="120">
        <f t="shared" si="1564"/>
        <v>93.147791011566824</v>
      </c>
      <c r="EK356" s="104">
        <f t="shared" si="1556"/>
        <v>37.183753584381741</v>
      </c>
      <c r="EL356" s="104">
        <f t="shared" si="1556"/>
        <v>62.925127310595734</v>
      </c>
      <c r="EM356" s="104">
        <f t="shared" si="1556"/>
        <v>0</v>
      </c>
      <c r="EN356" s="104">
        <f t="shared" si="1556"/>
        <v>17.818217860392512</v>
      </c>
      <c r="EO356" s="104">
        <f t="shared" si="1556"/>
        <v>19.81357284583807</v>
      </c>
      <c r="EP356" s="104">
        <f t="shared" si="1556"/>
        <v>0</v>
      </c>
      <c r="EQ356" s="104">
        <f t="shared" si="1556"/>
        <v>0</v>
      </c>
      <c r="ER356" s="104">
        <f t="shared" si="1556"/>
        <v>183.20903997755505</v>
      </c>
      <c r="ES356" s="104">
        <f t="shared" si="1556"/>
        <v>73.134080916412699</v>
      </c>
      <c r="ET356" s="104">
        <f t="shared" si="1556"/>
        <v>123.76676433005842</v>
      </c>
      <c r="EU356" s="104">
        <f t="shared" si="1556"/>
        <v>0</v>
      </c>
      <c r="EV356" s="104">
        <f t="shared" si="1556"/>
        <v>35.047110324326546</v>
      </c>
      <c r="EW356" s="104">
        <f t="shared" si="1556"/>
        <v>38.97161574113214</v>
      </c>
      <c r="EX356" s="104">
        <f t="shared" si="1556"/>
        <v>0</v>
      </c>
      <c r="EY356" s="104">
        <f t="shared" si="1556"/>
        <v>0</v>
      </c>
      <c r="EZ356" s="120">
        <f t="shared" si="1565"/>
        <v>3.4683758260860151</v>
      </c>
      <c r="FA356" s="104">
        <f t="shared" si="1557"/>
        <v>1.38454418139872</v>
      </c>
      <c r="FB356" s="104">
        <f t="shared" si="1557"/>
        <v>2.3430291587951211</v>
      </c>
      <c r="FC356" s="104">
        <f t="shared" si="1557"/>
        <v>0</v>
      </c>
      <c r="FD356" s="104">
        <f t="shared" si="1557"/>
        <v>0.66346475230148283</v>
      </c>
      <c r="FE356" s="104">
        <f t="shared" si="1557"/>
        <v>0.73776217708013592</v>
      </c>
      <c r="FF356" s="104">
        <f t="shared" si="1557"/>
        <v>0</v>
      </c>
      <c r="FG356" s="104">
        <f t="shared" si="1557"/>
        <v>0</v>
      </c>
      <c r="FH356" s="104">
        <f t="shared" si="1557"/>
        <v>6.8218236683645177</v>
      </c>
      <c r="FI356" s="104">
        <f t="shared" si="1557"/>
        <v>2.7231615002228664</v>
      </c>
      <c r="FJ356" s="104">
        <f t="shared" si="1557"/>
        <v>4.6084791578358955</v>
      </c>
      <c r="FK356" s="104">
        <f t="shared" si="1557"/>
        <v>0</v>
      </c>
      <c r="FL356" s="104">
        <f t="shared" si="1557"/>
        <v>1.3049858606734888</v>
      </c>
      <c r="FM356" s="104">
        <f t="shared" si="1557"/>
        <v>1.4511155709883783</v>
      </c>
      <c r="FN356" s="104">
        <f t="shared" si="1557"/>
        <v>0</v>
      </c>
      <c r="FO356" s="122">
        <f t="shared" si="1557"/>
        <v>0</v>
      </c>
    </row>
    <row r="357" spans="24:171" x14ac:dyDescent="0.2">
      <c r="X357" s="165"/>
      <c r="Y357" s="159" t="str">
        <f>[1]Transport!W320</f>
        <v>Congo</v>
      </c>
      <c r="Z357" s="203">
        <f t="shared" si="1568"/>
        <v>0.86249999999999993</v>
      </c>
      <c r="AA357" s="229">
        <f t="shared" ref="AA357" si="1572">SUM(Z357:Z360)</f>
        <v>1</v>
      </c>
      <c r="AB357" s="159" t="str">
        <f>[1]Transport!X320</f>
        <v>US</v>
      </c>
      <c r="AC357" s="104">
        <f t="shared" si="1569"/>
        <v>0.38022400000000001</v>
      </c>
      <c r="AD357" s="104" t="str">
        <f>[1]Transport!AA320</f>
        <v>Matadi Port, Congo</v>
      </c>
      <c r="AE357" s="104" t="str">
        <f>[1]Transport!AB320</f>
        <v>Los Angeles, CA</v>
      </c>
      <c r="AF357" s="104">
        <f>[1]Transport!AC320</f>
        <v>-5.8237994000000004</v>
      </c>
      <c r="AG357" s="104">
        <f>[1]Transport!AD320</f>
        <v>13.4515381</v>
      </c>
      <c r="AH357" s="104">
        <f>[1]Transport!AE320</f>
        <v>33.736540099999999</v>
      </c>
      <c r="AI357" s="104">
        <f>[1]Transport!AF320</f>
        <v>-118.264982</v>
      </c>
      <c r="AJ357" s="104" t="e">
        <f t="shared" ca="1" si="1531"/>
        <v>#NAME?</v>
      </c>
      <c r="AK357" s="104">
        <f t="shared" si="1529"/>
        <v>160.94</v>
      </c>
      <c r="AL357" s="104">
        <f>SUMPRODUCT($E$4:$E$8,D$100:D$104)</f>
        <v>9687.5065831303727</v>
      </c>
      <c r="AM357" s="104">
        <f>SUMPRODUCT($E$11:$E$15,D$100:D$104)</f>
        <v>160.93999999999997</v>
      </c>
      <c r="AN357" s="104">
        <f>SUMPRODUCT($E$4:$E$8,E$100:E$104)</f>
        <v>0</v>
      </c>
      <c r="AO357" s="104">
        <f>SUMPRODUCT($E$11:$E$15,E$100:E$104)</f>
        <v>80.47</v>
      </c>
      <c r="AP357" s="104">
        <f>SUMPRODUCT($E$4:$E$8,F$100:F$104)</f>
        <v>9112.6422637939359</v>
      </c>
      <c r="AQ357" s="104">
        <f>SUMPRODUCT($E$11:$E$15,F$100:F$104)</f>
        <v>160.94</v>
      </c>
      <c r="AR357" s="120" t="e">
        <f t="shared" ca="1" si="1558"/>
        <v>#NAME?</v>
      </c>
      <c r="AS357" s="104" t="e">
        <f t="shared" ca="1" si="1558"/>
        <v>#NAME?</v>
      </c>
      <c r="AT357" s="104" t="e">
        <f t="shared" ca="1" si="1558"/>
        <v>#NAME?</v>
      </c>
      <c r="AU357" s="104" t="e">
        <f t="shared" ca="1" si="1558"/>
        <v>#NAME?</v>
      </c>
      <c r="AV357" s="104" t="e">
        <f t="shared" ca="1" si="1558"/>
        <v>#NAME?</v>
      </c>
      <c r="AW357" s="104" t="e">
        <f t="shared" ca="1" si="1558"/>
        <v>#NAME?</v>
      </c>
      <c r="AX357" s="104" t="e">
        <f t="shared" ca="1" si="1558"/>
        <v>#NAME?</v>
      </c>
      <c r="AY357" s="104" t="e">
        <f t="shared" ca="1" si="1558"/>
        <v>#NAME?</v>
      </c>
      <c r="AZ357" s="104" t="e">
        <f t="shared" ca="1" si="1558"/>
        <v>#NAME?</v>
      </c>
      <c r="BA357" s="104" t="e">
        <f t="shared" ca="1" si="1558"/>
        <v>#NAME?</v>
      </c>
      <c r="BB357" s="104" t="e">
        <f t="shared" ca="1" si="1558"/>
        <v>#NAME?</v>
      </c>
      <c r="BC357" s="104" t="e">
        <f t="shared" ca="1" si="1558"/>
        <v>#NAME?</v>
      </c>
      <c r="BD357" s="104" t="e">
        <f t="shared" ca="1" si="1558"/>
        <v>#NAME?</v>
      </c>
      <c r="BE357" s="104" t="e">
        <f t="shared" ca="1" si="1558"/>
        <v>#NAME?</v>
      </c>
      <c r="BF357" s="104" t="e">
        <f t="shared" ca="1" si="1558"/>
        <v>#NAME?</v>
      </c>
      <c r="BG357" s="122" t="e">
        <f t="shared" ca="1" si="1558"/>
        <v>#NAME?</v>
      </c>
      <c r="BH357" s="104">
        <f t="shared" si="1559"/>
        <v>0.82730640999615912</v>
      </c>
      <c r="BI357" s="104">
        <f t="shared" si="1559"/>
        <v>0.33025321753745818</v>
      </c>
      <c r="BJ357" s="104">
        <f t="shared" si="1559"/>
        <v>0.55887918122949121</v>
      </c>
      <c r="BK357" s="104">
        <f t="shared" si="1559"/>
        <v>0</v>
      </c>
      <c r="BL357" s="104">
        <f t="shared" si="1559"/>
        <v>0.15825523815997167</v>
      </c>
      <c r="BM357" s="104">
        <f t="shared" si="1559"/>
        <v>0.17597728987746128</v>
      </c>
      <c r="BN357" s="104">
        <f t="shared" si="1559"/>
        <v>0</v>
      </c>
      <c r="BO357" s="104">
        <f t="shared" si="1559"/>
        <v>0</v>
      </c>
      <c r="BP357" s="104">
        <f t="shared" si="1559"/>
        <v>1.6271992228334471</v>
      </c>
      <c r="BQ357" s="104">
        <f t="shared" si="1559"/>
        <v>0.64955157040506462</v>
      </c>
      <c r="BR357" s="104">
        <f t="shared" si="1559"/>
        <v>1.0992535234896383</v>
      </c>
      <c r="BS357" s="104">
        <f t="shared" si="1559"/>
        <v>0</v>
      </c>
      <c r="BT357" s="104">
        <f t="shared" si="1559"/>
        <v>0.3112762923122615</v>
      </c>
      <c r="BU357" s="104">
        <f t="shared" si="1559"/>
        <v>0.34613238983350858</v>
      </c>
      <c r="BV357" s="104">
        <f t="shared" si="1559"/>
        <v>0</v>
      </c>
      <c r="BW357" s="104">
        <f t="shared" si="1559"/>
        <v>0</v>
      </c>
      <c r="BX357" s="120">
        <f t="shared" si="1560"/>
        <v>130.9709195010893</v>
      </c>
      <c r="BY357" s="104">
        <f t="shared" si="1560"/>
        <v>52.282403528427849</v>
      </c>
      <c r="BZ357" s="104">
        <f t="shared" si="1560"/>
        <v>88.476191373861354</v>
      </c>
      <c r="CA357" s="104">
        <f t="shared" si="1560"/>
        <v>0</v>
      </c>
      <c r="CB357" s="104">
        <f t="shared" si="1560"/>
        <v>25.053394736505897</v>
      </c>
      <c r="CC357" s="104">
        <f t="shared" si="1560"/>
        <v>27.85897363791468</v>
      </c>
      <c r="CD357" s="104">
        <f t="shared" si="1560"/>
        <v>0</v>
      </c>
      <c r="CE357" s="104">
        <f t="shared" si="1560"/>
        <v>0</v>
      </c>
      <c r="CF357" s="104">
        <f t="shared" si="1560"/>
        <v>257.60199105304144</v>
      </c>
      <c r="CG357" s="104">
        <f t="shared" si="1560"/>
        <v>102.83054187833842</v>
      </c>
      <c r="CH357" s="104">
        <f t="shared" si="1560"/>
        <v>174.02288075698411</v>
      </c>
      <c r="CI357" s="104">
        <f t="shared" si="1560"/>
        <v>0</v>
      </c>
      <c r="CJ357" s="104">
        <f t="shared" si="1560"/>
        <v>49.278165538710155</v>
      </c>
      <c r="CK357" s="104">
        <f t="shared" si="1560"/>
        <v>54.796236095662032</v>
      </c>
      <c r="CL357" s="104">
        <f t="shared" si="1560"/>
        <v>0</v>
      </c>
      <c r="CM357" s="104">
        <f t="shared" si="1560"/>
        <v>0</v>
      </c>
      <c r="CN357" s="120">
        <f t="shared" si="1561"/>
        <v>2.1758395314240002</v>
      </c>
      <c r="CO357" s="104">
        <f t="shared" si="1561"/>
        <v>0.86857541222399992</v>
      </c>
      <c r="CP357" s="104">
        <f t="shared" si="1561"/>
        <v>1.4698682387999997</v>
      </c>
      <c r="CQ357" s="104">
        <f t="shared" si="1561"/>
        <v>0</v>
      </c>
      <c r="CR357" s="104">
        <f t="shared" si="1561"/>
        <v>0.41621580478868148</v>
      </c>
      <c r="CS357" s="104">
        <f t="shared" si="1561"/>
        <v>0.46282530791707321</v>
      </c>
      <c r="CT357" s="104">
        <f t="shared" si="1561"/>
        <v>0</v>
      </c>
      <c r="CU357" s="104">
        <f t="shared" si="1561"/>
        <v>0</v>
      </c>
      <c r="CV357" s="104">
        <f t="shared" si="1561"/>
        <v>4.2795805178879993</v>
      </c>
      <c r="CW357" s="104">
        <f t="shared" si="1561"/>
        <v>1.7083392168959997</v>
      </c>
      <c r="CX357" s="104">
        <f t="shared" si="1561"/>
        <v>2.8910682215999994</v>
      </c>
      <c r="CY357" s="104">
        <f t="shared" si="1561"/>
        <v>0</v>
      </c>
      <c r="CZ357" s="104">
        <f t="shared" si="1561"/>
        <v>0.81866555586249545</v>
      </c>
      <c r="DA357" s="104">
        <f t="shared" si="1561"/>
        <v>0.91033808974054375</v>
      </c>
      <c r="DB357" s="104">
        <f t="shared" si="1561"/>
        <v>0</v>
      </c>
      <c r="DC357" s="104">
        <f t="shared" si="1561"/>
        <v>0</v>
      </c>
      <c r="DD357" s="120">
        <f t="shared" si="1562"/>
        <v>0</v>
      </c>
      <c r="DE357" s="104">
        <f t="shared" si="1562"/>
        <v>0</v>
      </c>
      <c r="DF357" s="104">
        <f t="shared" si="1562"/>
        <v>0</v>
      </c>
      <c r="DG357" s="104">
        <f t="shared" si="1562"/>
        <v>0</v>
      </c>
      <c r="DH357" s="104">
        <f t="shared" si="1562"/>
        <v>0</v>
      </c>
      <c r="DI357" s="104">
        <f t="shared" si="1562"/>
        <v>0</v>
      </c>
      <c r="DJ357" s="104">
        <f t="shared" si="1562"/>
        <v>0</v>
      </c>
      <c r="DK357" s="104">
        <f t="shared" si="1562"/>
        <v>0</v>
      </c>
      <c r="DL357" s="104">
        <f t="shared" si="1562"/>
        <v>0</v>
      </c>
      <c r="DM357" s="104">
        <f t="shared" si="1562"/>
        <v>0</v>
      </c>
      <c r="DN357" s="104">
        <f t="shared" si="1562"/>
        <v>0</v>
      </c>
      <c r="DO357" s="104">
        <f t="shared" si="1562"/>
        <v>0</v>
      </c>
      <c r="DP357" s="104">
        <f t="shared" si="1562"/>
        <v>0</v>
      </c>
      <c r="DQ357" s="104">
        <f t="shared" si="1562"/>
        <v>0</v>
      </c>
      <c r="DR357" s="104">
        <f t="shared" si="1562"/>
        <v>0</v>
      </c>
      <c r="DS357" s="104">
        <f t="shared" si="1562"/>
        <v>0</v>
      </c>
      <c r="DT357" s="120">
        <f t="shared" si="1563"/>
        <v>1.0879197657120001</v>
      </c>
      <c r="DU357" s="104">
        <f t="shared" si="1563"/>
        <v>0.43428770611200002</v>
      </c>
      <c r="DV357" s="104">
        <f t="shared" si="1563"/>
        <v>0.73493411939999997</v>
      </c>
      <c r="DW357" s="104">
        <f t="shared" si="1563"/>
        <v>0</v>
      </c>
      <c r="DX357" s="104">
        <f t="shared" si="1563"/>
        <v>0.20810790239434079</v>
      </c>
      <c r="DY357" s="104">
        <f t="shared" si="1563"/>
        <v>0.23141265395853663</v>
      </c>
      <c r="DZ357" s="104">
        <f t="shared" si="1563"/>
        <v>0</v>
      </c>
      <c r="EA357" s="104">
        <f t="shared" si="1563"/>
        <v>0</v>
      </c>
      <c r="EB357" s="104">
        <f t="shared" si="1563"/>
        <v>2.1397902589440001</v>
      </c>
      <c r="EC357" s="104">
        <f t="shared" si="1563"/>
        <v>0.85416960844799994</v>
      </c>
      <c r="ED357" s="104">
        <f t="shared" si="1563"/>
        <v>1.4455341107999999</v>
      </c>
      <c r="EE357" s="104">
        <f t="shared" si="1563"/>
        <v>0</v>
      </c>
      <c r="EF357" s="104">
        <f t="shared" si="1563"/>
        <v>0.40933277793124778</v>
      </c>
      <c r="EG357" s="104">
        <f t="shared" si="1563"/>
        <v>0.45516904487027193</v>
      </c>
      <c r="EH357" s="104">
        <f t="shared" si="1563"/>
        <v>0</v>
      </c>
      <c r="EI357" s="104">
        <f t="shared" si="1563"/>
        <v>0</v>
      </c>
      <c r="EJ357" s="120">
        <f t="shared" si="1564"/>
        <v>123.19900132526369</v>
      </c>
      <c r="EK357" s="104">
        <f t="shared" si="1564"/>
        <v>49.179924261989953</v>
      </c>
      <c r="EL357" s="104">
        <f t="shared" si="1564"/>
        <v>83.225944048075291</v>
      </c>
      <c r="EM357" s="104">
        <f t="shared" si="1564"/>
        <v>0</v>
      </c>
      <c r="EN357" s="104">
        <f t="shared" si="1564"/>
        <v>23.566706434549186</v>
      </c>
      <c r="EO357" s="104">
        <f t="shared" si="1564"/>
        <v>26.205800060137712</v>
      </c>
      <c r="EP357" s="104">
        <f t="shared" si="1564"/>
        <v>0</v>
      </c>
      <c r="EQ357" s="104">
        <f t="shared" si="1564"/>
        <v>0</v>
      </c>
      <c r="ER357" s="104">
        <f t="shared" si="1564"/>
        <v>242.31568471862388</v>
      </c>
      <c r="ES357" s="104">
        <f t="shared" si="1564"/>
        <v>96.728496015801696</v>
      </c>
      <c r="ET357" s="104">
        <f t="shared" si="1564"/>
        <v>163.69622507557932</v>
      </c>
      <c r="EU357" s="104">
        <f t="shared" si="1564"/>
        <v>0</v>
      </c>
      <c r="EV357" s="104">
        <f t="shared" si="1564"/>
        <v>46.353960135857669</v>
      </c>
      <c r="EW357" s="104">
        <f t="shared" si="1564"/>
        <v>51.544584012123259</v>
      </c>
      <c r="EX357" s="104">
        <f t="shared" si="1564"/>
        <v>0</v>
      </c>
      <c r="EY357" s="104">
        <f t="shared" si="1564"/>
        <v>0</v>
      </c>
      <c r="EZ357" s="120">
        <f t="shared" si="1565"/>
        <v>2.1758395314240002</v>
      </c>
      <c r="FA357" s="104">
        <f t="shared" si="1565"/>
        <v>0.86857541222400003</v>
      </c>
      <c r="FB357" s="104">
        <f t="shared" si="1565"/>
        <v>1.4698682387999999</v>
      </c>
      <c r="FC357" s="104">
        <f t="shared" si="1565"/>
        <v>0</v>
      </c>
      <c r="FD357" s="104">
        <f t="shared" si="1565"/>
        <v>0.41621580478868159</v>
      </c>
      <c r="FE357" s="104">
        <f t="shared" si="1565"/>
        <v>0.46282530791707327</v>
      </c>
      <c r="FF357" s="104">
        <f t="shared" si="1565"/>
        <v>0</v>
      </c>
      <c r="FG357" s="104">
        <f t="shared" si="1565"/>
        <v>0</v>
      </c>
      <c r="FH357" s="104">
        <f t="shared" si="1565"/>
        <v>4.2795805178880002</v>
      </c>
      <c r="FI357" s="104">
        <f t="shared" si="1565"/>
        <v>1.7083392168959999</v>
      </c>
      <c r="FJ357" s="104">
        <f t="shared" si="1565"/>
        <v>2.8910682215999999</v>
      </c>
      <c r="FK357" s="104">
        <f t="shared" si="1565"/>
        <v>0</v>
      </c>
      <c r="FL357" s="104">
        <f t="shared" si="1565"/>
        <v>0.81866555586249556</v>
      </c>
      <c r="FM357" s="104">
        <f t="shared" si="1565"/>
        <v>0.91033808974054387</v>
      </c>
      <c r="FN357" s="104">
        <f t="shared" si="1565"/>
        <v>0</v>
      </c>
      <c r="FO357" s="122">
        <f t="shared" si="1565"/>
        <v>0</v>
      </c>
    </row>
    <row r="358" spans="24:171" x14ac:dyDescent="0.2">
      <c r="X358" s="165"/>
      <c r="Y358" s="159" t="str">
        <f>[1]Transport!W321</f>
        <v>Russia</v>
      </c>
      <c r="Z358" s="203">
        <f t="shared" si="1568"/>
        <v>4.9999999999999996E-2</v>
      </c>
      <c r="AA358" s="229"/>
      <c r="AB358" s="159" t="str">
        <f>[1]Transport!X321</f>
        <v>US</v>
      </c>
      <c r="AC358" s="104">
        <f t="shared" si="1569"/>
        <v>0.38022400000000001</v>
      </c>
      <c r="AD358" s="104" t="str">
        <f>[1]Transport!AA321</f>
        <v>St Petersburg, Russia</v>
      </c>
      <c r="AE358" s="104" t="str">
        <f>[1]Transport!AB321</f>
        <v>Los Angeles, CA</v>
      </c>
      <c r="AF358" s="104">
        <f>[1]Transport!AC321</f>
        <v>44.725277800000001</v>
      </c>
      <c r="AG358" s="104">
        <f>[1]Transport!AD321</f>
        <v>37.7936111</v>
      </c>
      <c r="AH358" s="104">
        <f>[1]Transport!AE321</f>
        <v>33.736540099999999</v>
      </c>
      <c r="AI358" s="104">
        <f>[1]Transport!AF321</f>
        <v>-118.264982</v>
      </c>
      <c r="AJ358" s="104" t="e">
        <f t="shared" ca="1" si="1531"/>
        <v>#NAME?</v>
      </c>
      <c r="AK358" s="104">
        <f t="shared" si="1529"/>
        <v>160.94</v>
      </c>
      <c r="AL358" s="104">
        <f>SUMPRODUCT($E$4:$E$8,D$100:D$104)</f>
        <v>9687.5065831303727</v>
      </c>
      <c r="AM358" s="104">
        <f>SUMPRODUCT($E$11:$E$15,D$100:D$104)</f>
        <v>160.93999999999997</v>
      </c>
      <c r="AN358" s="104">
        <f>SUMPRODUCT($E$4:$E$8,E$100:E$104)</f>
        <v>0</v>
      </c>
      <c r="AO358" s="104">
        <f>SUMPRODUCT($E$11:$E$15,E$100:E$104)</f>
        <v>80.47</v>
      </c>
      <c r="AP358" s="104">
        <f>SUMPRODUCT($E$4:$E$8,F$100:F$104)</f>
        <v>9112.6422637939359</v>
      </c>
      <c r="AQ358" s="104">
        <f>SUMPRODUCT($E$11:$E$15,F$100:F$104)</f>
        <v>160.94</v>
      </c>
      <c r="AR358" s="120" t="e">
        <f t="shared" ca="1" si="1558"/>
        <v>#NAME?</v>
      </c>
      <c r="AS358" s="104" t="e">
        <f t="shared" ca="1" si="1558"/>
        <v>#NAME?</v>
      </c>
      <c r="AT358" s="104" t="e">
        <f t="shared" ca="1" si="1558"/>
        <v>#NAME?</v>
      </c>
      <c r="AU358" s="104" t="e">
        <f t="shared" ca="1" si="1558"/>
        <v>#NAME?</v>
      </c>
      <c r="AV358" s="104" t="e">
        <f t="shared" ca="1" si="1558"/>
        <v>#NAME?</v>
      </c>
      <c r="AW358" s="104" t="e">
        <f t="shared" ca="1" si="1558"/>
        <v>#NAME?</v>
      </c>
      <c r="AX358" s="104" t="e">
        <f t="shared" ca="1" si="1558"/>
        <v>#NAME?</v>
      </c>
      <c r="AY358" s="104" t="e">
        <f t="shared" ca="1" si="1558"/>
        <v>#NAME?</v>
      </c>
      <c r="AZ358" s="104" t="e">
        <f t="shared" ca="1" si="1558"/>
        <v>#NAME?</v>
      </c>
      <c r="BA358" s="104" t="e">
        <f t="shared" ca="1" si="1558"/>
        <v>#NAME?</v>
      </c>
      <c r="BB358" s="104" t="e">
        <f t="shared" ca="1" si="1558"/>
        <v>#NAME?</v>
      </c>
      <c r="BC358" s="104" t="e">
        <f t="shared" ca="1" si="1558"/>
        <v>#NAME?</v>
      </c>
      <c r="BD358" s="104" t="e">
        <f t="shared" ca="1" si="1558"/>
        <v>#NAME?</v>
      </c>
      <c r="BE358" s="104" t="e">
        <f t="shared" ca="1" si="1558"/>
        <v>#NAME?</v>
      </c>
      <c r="BF358" s="104" t="e">
        <f t="shared" ca="1" si="1558"/>
        <v>#NAME?</v>
      </c>
      <c r="BG358" s="122" t="e">
        <f t="shared" ca="1" si="1558"/>
        <v>#NAME?</v>
      </c>
      <c r="BH358" s="104">
        <f t="shared" si="1559"/>
        <v>0.82730640999615912</v>
      </c>
      <c r="BI358" s="104">
        <f t="shared" si="1559"/>
        <v>0.33025321753745818</v>
      </c>
      <c r="BJ358" s="104">
        <f t="shared" si="1559"/>
        <v>0.55887918122949121</v>
      </c>
      <c r="BK358" s="104">
        <f t="shared" si="1559"/>
        <v>0</v>
      </c>
      <c r="BL358" s="104">
        <f t="shared" si="1559"/>
        <v>0.15825523815997167</v>
      </c>
      <c r="BM358" s="104">
        <f t="shared" si="1559"/>
        <v>0.17597728987746128</v>
      </c>
      <c r="BN358" s="104">
        <f t="shared" si="1559"/>
        <v>0</v>
      </c>
      <c r="BO358" s="104">
        <f t="shared" si="1559"/>
        <v>0</v>
      </c>
      <c r="BP358" s="104">
        <f t="shared" si="1559"/>
        <v>1.6271992228334471</v>
      </c>
      <c r="BQ358" s="104">
        <f t="shared" si="1559"/>
        <v>0.64955157040506462</v>
      </c>
      <c r="BR358" s="104">
        <f t="shared" si="1559"/>
        <v>1.0992535234896383</v>
      </c>
      <c r="BS358" s="104">
        <f t="shared" si="1559"/>
        <v>0</v>
      </c>
      <c r="BT358" s="104">
        <f t="shared" si="1559"/>
        <v>0.3112762923122615</v>
      </c>
      <c r="BU358" s="104">
        <f t="shared" si="1559"/>
        <v>0.34613238983350858</v>
      </c>
      <c r="BV358" s="104">
        <f t="shared" si="1559"/>
        <v>0</v>
      </c>
      <c r="BW358" s="104">
        <f t="shared" si="1559"/>
        <v>0</v>
      </c>
      <c r="BX358" s="120">
        <f t="shared" si="1560"/>
        <v>130.9709195010893</v>
      </c>
      <c r="BY358" s="104">
        <f t="shared" si="1560"/>
        <v>52.282403528427849</v>
      </c>
      <c r="BZ358" s="104">
        <f t="shared" si="1560"/>
        <v>88.476191373861354</v>
      </c>
      <c r="CA358" s="104">
        <f t="shared" si="1560"/>
        <v>0</v>
      </c>
      <c r="CB358" s="104">
        <f t="shared" si="1560"/>
        <v>25.053394736505897</v>
      </c>
      <c r="CC358" s="104">
        <f t="shared" si="1560"/>
        <v>27.85897363791468</v>
      </c>
      <c r="CD358" s="104">
        <f t="shared" si="1560"/>
        <v>0</v>
      </c>
      <c r="CE358" s="104">
        <f t="shared" si="1560"/>
        <v>0</v>
      </c>
      <c r="CF358" s="104">
        <f t="shared" si="1560"/>
        <v>257.60199105304144</v>
      </c>
      <c r="CG358" s="104">
        <f t="shared" si="1560"/>
        <v>102.83054187833842</v>
      </c>
      <c r="CH358" s="104">
        <f t="shared" si="1560"/>
        <v>174.02288075698411</v>
      </c>
      <c r="CI358" s="104">
        <f t="shared" si="1560"/>
        <v>0</v>
      </c>
      <c r="CJ358" s="104">
        <f t="shared" si="1560"/>
        <v>49.278165538710155</v>
      </c>
      <c r="CK358" s="104">
        <f t="shared" si="1560"/>
        <v>54.796236095662032</v>
      </c>
      <c r="CL358" s="104">
        <f t="shared" si="1560"/>
        <v>0</v>
      </c>
      <c r="CM358" s="104">
        <f t="shared" si="1560"/>
        <v>0</v>
      </c>
      <c r="CN358" s="120">
        <f t="shared" si="1561"/>
        <v>2.1758395314240002</v>
      </c>
      <c r="CO358" s="104">
        <f t="shared" si="1561"/>
        <v>0.86857541222399992</v>
      </c>
      <c r="CP358" s="104">
        <f t="shared" si="1561"/>
        <v>1.4698682387999997</v>
      </c>
      <c r="CQ358" s="104">
        <f t="shared" si="1561"/>
        <v>0</v>
      </c>
      <c r="CR358" s="104">
        <f t="shared" si="1561"/>
        <v>0.41621580478868148</v>
      </c>
      <c r="CS358" s="104">
        <f t="shared" si="1561"/>
        <v>0.46282530791707321</v>
      </c>
      <c r="CT358" s="104">
        <f t="shared" si="1561"/>
        <v>0</v>
      </c>
      <c r="CU358" s="104">
        <f t="shared" si="1561"/>
        <v>0</v>
      </c>
      <c r="CV358" s="104">
        <f t="shared" si="1561"/>
        <v>4.2795805178879993</v>
      </c>
      <c r="CW358" s="104">
        <f t="shared" si="1561"/>
        <v>1.7083392168959997</v>
      </c>
      <c r="CX358" s="104">
        <f t="shared" si="1561"/>
        <v>2.8910682215999994</v>
      </c>
      <c r="CY358" s="104">
        <f t="shared" si="1561"/>
        <v>0</v>
      </c>
      <c r="CZ358" s="104">
        <f t="shared" si="1561"/>
        <v>0.81866555586249545</v>
      </c>
      <c r="DA358" s="104">
        <f t="shared" si="1561"/>
        <v>0.91033808974054375</v>
      </c>
      <c r="DB358" s="104">
        <f t="shared" si="1561"/>
        <v>0</v>
      </c>
      <c r="DC358" s="104">
        <f t="shared" si="1561"/>
        <v>0</v>
      </c>
      <c r="DD358" s="120">
        <f t="shared" si="1562"/>
        <v>0</v>
      </c>
      <c r="DE358" s="104">
        <f t="shared" si="1562"/>
        <v>0</v>
      </c>
      <c r="DF358" s="104">
        <f t="shared" si="1562"/>
        <v>0</v>
      </c>
      <c r="DG358" s="104">
        <f t="shared" si="1562"/>
        <v>0</v>
      </c>
      <c r="DH358" s="104">
        <f t="shared" si="1562"/>
        <v>0</v>
      </c>
      <c r="DI358" s="104">
        <f t="shared" si="1562"/>
        <v>0</v>
      </c>
      <c r="DJ358" s="104">
        <f t="shared" si="1562"/>
        <v>0</v>
      </c>
      <c r="DK358" s="104">
        <f t="shared" si="1562"/>
        <v>0</v>
      </c>
      <c r="DL358" s="104">
        <f t="shared" si="1562"/>
        <v>0</v>
      </c>
      <c r="DM358" s="104">
        <f t="shared" si="1562"/>
        <v>0</v>
      </c>
      <c r="DN358" s="104">
        <f t="shared" si="1562"/>
        <v>0</v>
      </c>
      <c r="DO358" s="104">
        <f t="shared" si="1562"/>
        <v>0</v>
      </c>
      <c r="DP358" s="104">
        <f t="shared" si="1562"/>
        <v>0</v>
      </c>
      <c r="DQ358" s="104">
        <f t="shared" si="1562"/>
        <v>0</v>
      </c>
      <c r="DR358" s="104">
        <f t="shared" si="1562"/>
        <v>0</v>
      </c>
      <c r="DS358" s="104">
        <f t="shared" si="1562"/>
        <v>0</v>
      </c>
      <c r="DT358" s="120">
        <f t="shared" si="1563"/>
        <v>1.0879197657120001</v>
      </c>
      <c r="DU358" s="104">
        <f t="shared" si="1563"/>
        <v>0.43428770611200002</v>
      </c>
      <c r="DV358" s="104">
        <f t="shared" si="1563"/>
        <v>0.73493411939999997</v>
      </c>
      <c r="DW358" s="104">
        <f t="shared" si="1563"/>
        <v>0</v>
      </c>
      <c r="DX358" s="104">
        <f t="shared" si="1563"/>
        <v>0.20810790239434079</v>
      </c>
      <c r="DY358" s="104">
        <f t="shared" si="1563"/>
        <v>0.23141265395853663</v>
      </c>
      <c r="DZ358" s="104">
        <f t="shared" si="1563"/>
        <v>0</v>
      </c>
      <c r="EA358" s="104">
        <f t="shared" si="1563"/>
        <v>0</v>
      </c>
      <c r="EB358" s="104">
        <f t="shared" si="1563"/>
        <v>2.1397902589440001</v>
      </c>
      <c r="EC358" s="104">
        <f t="shared" si="1563"/>
        <v>0.85416960844799994</v>
      </c>
      <c r="ED358" s="104">
        <f t="shared" si="1563"/>
        <v>1.4455341107999999</v>
      </c>
      <c r="EE358" s="104">
        <f t="shared" si="1563"/>
        <v>0</v>
      </c>
      <c r="EF358" s="104">
        <f t="shared" si="1563"/>
        <v>0.40933277793124778</v>
      </c>
      <c r="EG358" s="104">
        <f t="shared" si="1563"/>
        <v>0.45516904487027193</v>
      </c>
      <c r="EH358" s="104">
        <f t="shared" si="1563"/>
        <v>0</v>
      </c>
      <c r="EI358" s="104">
        <f t="shared" si="1563"/>
        <v>0</v>
      </c>
      <c r="EJ358" s="120">
        <f t="shared" si="1564"/>
        <v>123.19900132526369</v>
      </c>
      <c r="EK358" s="104">
        <f t="shared" si="1564"/>
        <v>49.179924261989953</v>
      </c>
      <c r="EL358" s="104">
        <f t="shared" si="1564"/>
        <v>83.225944048075291</v>
      </c>
      <c r="EM358" s="104">
        <f t="shared" si="1564"/>
        <v>0</v>
      </c>
      <c r="EN358" s="104">
        <f t="shared" si="1564"/>
        <v>23.566706434549186</v>
      </c>
      <c r="EO358" s="104">
        <f t="shared" si="1564"/>
        <v>26.205800060137712</v>
      </c>
      <c r="EP358" s="104">
        <f t="shared" si="1564"/>
        <v>0</v>
      </c>
      <c r="EQ358" s="104">
        <f t="shared" si="1564"/>
        <v>0</v>
      </c>
      <c r="ER358" s="104">
        <f t="shared" si="1564"/>
        <v>242.31568471862388</v>
      </c>
      <c r="ES358" s="104">
        <f t="shared" si="1564"/>
        <v>96.728496015801696</v>
      </c>
      <c r="ET358" s="104">
        <f t="shared" si="1564"/>
        <v>163.69622507557932</v>
      </c>
      <c r="EU358" s="104">
        <f t="shared" si="1564"/>
        <v>0</v>
      </c>
      <c r="EV358" s="104">
        <f t="shared" si="1564"/>
        <v>46.353960135857669</v>
      </c>
      <c r="EW358" s="104">
        <f t="shared" si="1564"/>
        <v>51.544584012123259</v>
      </c>
      <c r="EX358" s="104">
        <f t="shared" si="1564"/>
        <v>0</v>
      </c>
      <c r="EY358" s="104">
        <f t="shared" si="1564"/>
        <v>0</v>
      </c>
      <c r="EZ358" s="120">
        <f t="shared" si="1565"/>
        <v>2.1758395314240002</v>
      </c>
      <c r="FA358" s="104">
        <f t="shared" si="1565"/>
        <v>0.86857541222400003</v>
      </c>
      <c r="FB358" s="104">
        <f t="shared" si="1565"/>
        <v>1.4698682387999999</v>
      </c>
      <c r="FC358" s="104">
        <f t="shared" si="1565"/>
        <v>0</v>
      </c>
      <c r="FD358" s="104">
        <f t="shared" si="1565"/>
        <v>0.41621580478868159</v>
      </c>
      <c r="FE358" s="104">
        <f t="shared" si="1565"/>
        <v>0.46282530791707327</v>
      </c>
      <c r="FF358" s="104">
        <f t="shared" si="1565"/>
        <v>0</v>
      </c>
      <c r="FG358" s="104">
        <f t="shared" si="1565"/>
        <v>0</v>
      </c>
      <c r="FH358" s="104">
        <f t="shared" si="1565"/>
        <v>4.2795805178880002</v>
      </c>
      <c r="FI358" s="104">
        <f t="shared" si="1565"/>
        <v>1.7083392168959999</v>
      </c>
      <c r="FJ358" s="104">
        <f t="shared" si="1565"/>
        <v>2.8910682215999999</v>
      </c>
      <c r="FK358" s="104">
        <f t="shared" si="1565"/>
        <v>0</v>
      </c>
      <c r="FL358" s="104">
        <f t="shared" si="1565"/>
        <v>0.81866555586249556</v>
      </c>
      <c r="FM358" s="104">
        <f t="shared" si="1565"/>
        <v>0.91033808974054387</v>
      </c>
      <c r="FN358" s="104">
        <f t="shared" si="1565"/>
        <v>0</v>
      </c>
      <c r="FO358" s="122">
        <f t="shared" si="1565"/>
        <v>0</v>
      </c>
    </row>
    <row r="359" spans="24:171" x14ac:dyDescent="0.2">
      <c r="X359" s="165"/>
      <c r="Y359" s="159" t="str">
        <f>[1]Transport!W322</f>
        <v>Cuba</v>
      </c>
      <c r="Z359" s="203">
        <f t="shared" si="1568"/>
        <v>3.7499999999999999E-2</v>
      </c>
      <c r="AA359" s="229"/>
      <c r="AB359" s="159" t="str">
        <f>[1]Transport!X322</f>
        <v>US</v>
      </c>
      <c r="AC359" s="104">
        <f t="shared" si="1569"/>
        <v>0.38022400000000001</v>
      </c>
      <c r="AD359" s="104" t="str">
        <f>[1]Transport!AA322</f>
        <v>Havana Harbor</v>
      </c>
      <c r="AE359" s="104" t="str">
        <f>[1]Transport!AB322</f>
        <v>Los Angeles, CA</v>
      </c>
      <c r="AF359" s="104">
        <f>[1]Transport!AC322</f>
        <v>23.133543700000001</v>
      </c>
      <c r="AG359" s="104">
        <f>[1]Transport!AD322</f>
        <v>-82.339669700000002</v>
      </c>
      <c r="AH359" s="104">
        <f>[1]Transport!AE322</f>
        <v>33.736540099999999</v>
      </c>
      <c r="AI359" s="104">
        <f>[1]Transport!AF322</f>
        <v>-118.264982</v>
      </c>
      <c r="AJ359" s="104" t="e">
        <f t="shared" ca="1" si="1531"/>
        <v>#NAME?</v>
      </c>
      <c r="AK359" s="104">
        <f t="shared" si="1529"/>
        <v>160.94</v>
      </c>
      <c r="AL359" s="104">
        <f>SUMPRODUCT($E$4:$E$8,D$100:D$104)</f>
        <v>9687.5065831303727</v>
      </c>
      <c r="AM359" s="104">
        <f>SUMPRODUCT($E$11:$E$15,D$100:D$104)</f>
        <v>160.93999999999997</v>
      </c>
      <c r="AN359" s="104">
        <f>SUMPRODUCT($E$4:$E$8,E$100:E$104)</f>
        <v>0</v>
      </c>
      <c r="AO359" s="104">
        <f>SUMPRODUCT($E$11:$E$15,E$100:E$104)</f>
        <v>80.47</v>
      </c>
      <c r="AP359" s="104">
        <f>SUMPRODUCT($E$4:$E$8,F$100:F$104)</f>
        <v>9112.6422637939359</v>
      </c>
      <c r="AQ359" s="104">
        <f>SUMPRODUCT($E$11:$E$15,F$100:F$104)</f>
        <v>160.94</v>
      </c>
      <c r="AR359" s="120" t="e">
        <f t="shared" ca="1" si="1558"/>
        <v>#NAME?</v>
      </c>
      <c r="AS359" s="104" t="e">
        <f t="shared" ca="1" si="1558"/>
        <v>#NAME?</v>
      </c>
      <c r="AT359" s="104" t="e">
        <f t="shared" ca="1" si="1558"/>
        <v>#NAME?</v>
      </c>
      <c r="AU359" s="104" t="e">
        <f t="shared" ca="1" si="1558"/>
        <v>#NAME?</v>
      </c>
      <c r="AV359" s="104" t="e">
        <f t="shared" ca="1" si="1558"/>
        <v>#NAME?</v>
      </c>
      <c r="AW359" s="104" t="e">
        <f t="shared" ca="1" si="1558"/>
        <v>#NAME?</v>
      </c>
      <c r="AX359" s="104" t="e">
        <f t="shared" ca="1" si="1558"/>
        <v>#NAME?</v>
      </c>
      <c r="AY359" s="104" t="e">
        <f t="shared" ca="1" si="1558"/>
        <v>#NAME?</v>
      </c>
      <c r="AZ359" s="104" t="e">
        <f t="shared" ca="1" si="1558"/>
        <v>#NAME?</v>
      </c>
      <c r="BA359" s="104" t="e">
        <f t="shared" ca="1" si="1558"/>
        <v>#NAME?</v>
      </c>
      <c r="BB359" s="104" t="e">
        <f t="shared" ca="1" si="1558"/>
        <v>#NAME?</v>
      </c>
      <c r="BC359" s="104" t="e">
        <f t="shared" ca="1" si="1558"/>
        <v>#NAME?</v>
      </c>
      <c r="BD359" s="104" t="e">
        <f t="shared" ca="1" si="1558"/>
        <v>#NAME?</v>
      </c>
      <c r="BE359" s="104" t="e">
        <f t="shared" ca="1" si="1558"/>
        <v>#NAME?</v>
      </c>
      <c r="BF359" s="104" t="e">
        <f t="shared" ca="1" si="1558"/>
        <v>#NAME?</v>
      </c>
      <c r="BG359" s="122" t="e">
        <f t="shared" ca="1" si="1558"/>
        <v>#NAME?</v>
      </c>
      <c r="BH359" s="104">
        <f t="shared" si="1559"/>
        <v>0.82730640999615912</v>
      </c>
      <c r="BI359" s="104">
        <f t="shared" si="1559"/>
        <v>0.33025321753745818</v>
      </c>
      <c r="BJ359" s="104">
        <f t="shared" si="1559"/>
        <v>0.55887918122949121</v>
      </c>
      <c r="BK359" s="104">
        <f t="shared" si="1559"/>
        <v>0</v>
      </c>
      <c r="BL359" s="104">
        <f t="shared" si="1559"/>
        <v>0.15825523815997167</v>
      </c>
      <c r="BM359" s="104">
        <f t="shared" si="1559"/>
        <v>0.17597728987746128</v>
      </c>
      <c r="BN359" s="104">
        <f t="shared" si="1559"/>
        <v>0</v>
      </c>
      <c r="BO359" s="104">
        <f t="shared" si="1559"/>
        <v>0</v>
      </c>
      <c r="BP359" s="104">
        <f t="shared" si="1559"/>
        <v>1.6271992228334471</v>
      </c>
      <c r="BQ359" s="104">
        <f t="shared" si="1559"/>
        <v>0.64955157040506462</v>
      </c>
      <c r="BR359" s="104">
        <f t="shared" si="1559"/>
        <v>1.0992535234896383</v>
      </c>
      <c r="BS359" s="104">
        <f t="shared" si="1559"/>
        <v>0</v>
      </c>
      <c r="BT359" s="104">
        <f t="shared" si="1559"/>
        <v>0.3112762923122615</v>
      </c>
      <c r="BU359" s="104">
        <f t="shared" si="1559"/>
        <v>0.34613238983350858</v>
      </c>
      <c r="BV359" s="104">
        <f t="shared" si="1559"/>
        <v>0</v>
      </c>
      <c r="BW359" s="104">
        <f t="shared" si="1559"/>
        <v>0</v>
      </c>
      <c r="BX359" s="120">
        <f t="shared" si="1560"/>
        <v>130.9709195010893</v>
      </c>
      <c r="BY359" s="104">
        <f t="shared" si="1560"/>
        <v>52.282403528427849</v>
      </c>
      <c r="BZ359" s="104">
        <f t="shared" si="1560"/>
        <v>88.476191373861354</v>
      </c>
      <c r="CA359" s="104">
        <f t="shared" si="1560"/>
        <v>0</v>
      </c>
      <c r="CB359" s="104">
        <f t="shared" si="1560"/>
        <v>25.053394736505897</v>
      </c>
      <c r="CC359" s="104">
        <f t="shared" si="1560"/>
        <v>27.85897363791468</v>
      </c>
      <c r="CD359" s="104">
        <f t="shared" si="1560"/>
        <v>0</v>
      </c>
      <c r="CE359" s="104">
        <f t="shared" si="1560"/>
        <v>0</v>
      </c>
      <c r="CF359" s="104">
        <f t="shared" si="1560"/>
        <v>257.60199105304144</v>
      </c>
      <c r="CG359" s="104">
        <f t="shared" si="1560"/>
        <v>102.83054187833842</v>
      </c>
      <c r="CH359" s="104">
        <f t="shared" si="1560"/>
        <v>174.02288075698411</v>
      </c>
      <c r="CI359" s="104">
        <f t="shared" si="1560"/>
        <v>0</v>
      </c>
      <c r="CJ359" s="104">
        <f t="shared" si="1560"/>
        <v>49.278165538710155</v>
      </c>
      <c r="CK359" s="104">
        <f t="shared" si="1560"/>
        <v>54.796236095662032</v>
      </c>
      <c r="CL359" s="104">
        <f t="shared" si="1560"/>
        <v>0</v>
      </c>
      <c r="CM359" s="104">
        <f t="shared" si="1560"/>
        <v>0</v>
      </c>
      <c r="CN359" s="120">
        <f t="shared" si="1561"/>
        <v>2.1758395314240002</v>
      </c>
      <c r="CO359" s="104">
        <f t="shared" si="1561"/>
        <v>0.86857541222399992</v>
      </c>
      <c r="CP359" s="104">
        <f t="shared" si="1561"/>
        <v>1.4698682387999997</v>
      </c>
      <c r="CQ359" s="104">
        <f t="shared" si="1561"/>
        <v>0</v>
      </c>
      <c r="CR359" s="104">
        <f t="shared" si="1561"/>
        <v>0.41621580478868148</v>
      </c>
      <c r="CS359" s="104">
        <f t="shared" si="1561"/>
        <v>0.46282530791707321</v>
      </c>
      <c r="CT359" s="104">
        <f t="shared" si="1561"/>
        <v>0</v>
      </c>
      <c r="CU359" s="104">
        <f t="shared" si="1561"/>
        <v>0</v>
      </c>
      <c r="CV359" s="104">
        <f t="shared" si="1561"/>
        <v>4.2795805178879993</v>
      </c>
      <c r="CW359" s="104">
        <f t="shared" si="1561"/>
        <v>1.7083392168959997</v>
      </c>
      <c r="CX359" s="104">
        <f t="shared" si="1561"/>
        <v>2.8910682215999994</v>
      </c>
      <c r="CY359" s="104">
        <f t="shared" si="1561"/>
        <v>0</v>
      </c>
      <c r="CZ359" s="104">
        <f t="shared" si="1561"/>
        <v>0.81866555586249545</v>
      </c>
      <c r="DA359" s="104">
        <f t="shared" si="1561"/>
        <v>0.91033808974054375</v>
      </c>
      <c r="DB359" s="104">
        <f t="shared" si="1561"/>
        <v>0</v>
      </c>
      <c r="DC359" s="104">
        <f t="shared" si="1561"/>
        <v>0</v>
      </c>
      <c r="DD359" s="120">
        <f t="shared" si="1562"/>
        <v>0</v>
      </c>
      <c r="DE359" s="104">
        <f t="shared" si="1562"/>
        <v>0</v>
      </c>
      <c r="DF359" s="104">
        <f t="shared" si="1562"/>
        <v>0</v>
      </c>
      <c r="DG359" s="104">
        <f t="shared" si="1562"/>
        <v>0</v>
      </c>
      <c r="DH359" s="104">
        <f t="shared" si="1562"/>
        <v>0</v>
      </c>
      <c r="DI359" s="104">
        <f t="shared" si="1562"/>
        <v>0</v>
      </c>
      <c r="DJ359" s="104">
        <f t="shared" si="1562"/>
        <v>0</v>
      </c>
      <c r="DK359" s="104">
        <f t="shared" si="1562"/>
        <v>0</v>
      </c>
      <c r="DL359" s="104">
        <f t="shared" si="1562"/>
        <v>0</v>
      </c>
      <c r="DM359" s="104">
        <f t="shared" si="1562"/>
        <v>0</v>
      </c>
      <c r="DN359" s="104">
        <f t="shared" si="1562"/>
        <v>0</v>
      </c>
      <c r="DO359" s="104">
        <f t="shared" si="1562"/>
        <v>0</v>
      </c>
      <c r="DP359" s="104">
        <f t="shared" si="1562"/>
        <v>0</v>
      </c>
      <c r="DQ359" s="104">
        <f t="shared" si="1562"/>
        <v>0</v>
      </c>
      <c r="DR359" s="104">
        <f t="shared" si="1562"/>
        <v>0</v>
      </c>
      <c r="DS359" s="104">
        <f t="shared" si="1562"/>
        <v>0</v>
      </c>
      <c r="DT359" s="120">
        <f t="shared" si="1563"/>
        <v>1.0879197657120001</v>
      </c>
      <c r="DU359" s="104">
        <f t="shared" si="1563"/>
        <v>0.43428770611200002</v>
      </c>
      <c r="DV359" s="104">
        <f t="shared" si="1563"/>
        <v>0.73493411939999997</v>
      </c>
      <c r="DW359" s="104">
        <f t="shared" si="1563"/>
        <v>0</v>
      </c>
      <c r="DX359" s="104">
        <f t="shared" si="1563"/>
        <v>0.20810790239434079</v>
      </c>
      <c r="DY359" s="104">
        <f t="shared" si="1563"/>
        <v>0.23141265395853663</v>
      </c>
      <c r="DZ359" s="104">
        <f t="shared" si="1563"/>
        <v>0</v>
      </c>
      <c r="EA359" s="104">
        <f t="shared" si="1563"/>
        <v>0</v>
      </c>
      <c r="EB359" s="104">
        <f t="shared" si="1563"/>
        <v>2.1397902589440001</v>
      </c>
      <c r="EC359" s="104">
        <f t="shared" si="1563"/>
        <v>0.85416960844799994</v>
      </c>
      <c r="ED359" s="104">
        <f t="shared" si="1563"/>
        <v>1.4455341107999999</v>
      </c>
      <c r="EE359" s="104">
        <f t="shared" si="1563"/>
        <v>0</v>
      </c>
      <c r="EF359" s="104">
        <f t="shared" si="1563"/>
        <v>0.40933277793124778</v>
      </c>
      <c r="EG359" s="104">
        <f t="shared" si="1563"/>
        <v>0.45516904487027193</v>
      </c>
      <c r="EH359" s="104">
        <f t="shared" si="1563"/>
        <v>0</v>
      </c>
      <c r="EI359" s="104">
        <f t="shared" si="1563"/>
        <v>0</v>
      </c>
      <c r="EJ359" s="120">
        <f t="shared" si="1564"/>
        <v>123.19900132526369</v>
      </c>
      <c r="EK359" s="104">
        <f t="shared" si="1564"/>
        <v>49.179924261989953</v>
      </c>
      <c r="EL359" s="104">
        <f t="shared" si="1564"/>
        <v>83.225944048075291</v>
      </c>
      <c r="EM359" s="104">
        <f t="shared" si="1564"/>
        <v>0</v>
      </c>
      <c r="EN359" s="104">
        <f t="shared" si="1564"/>
        <v>23.566706434549186</v>
      </c>
      <c r="EO359" s="104">
        <f t="shared" si="1564"/>
        <v>26.205800060137712</v>
      </c>
      <c r="EP359" s="104">
        <f t="shared" si="1564"/>
        <v>0</v>
      </c>
      <c r="EQ359" s="104">
        <f t="shared" si="1564"/>
        <v>0</v>
      </c>
      <c r="ER359" s="104">
        <f t="shared" si="1564"/>
        <v>242.31568471862388</v>
      </c>
      <c r="ES359" s="104">
        <f t="shared" si="1564"/>
        <v>96.728496015801696</v>
      </c>
      <c r="ET359" s="104">
        <f t="shared" si="1564"/>
        <v>163.69622507557932</v>
      </c>
      <c r="EU359" s="104">
        <f t="shared" si="1564"/>
        <v>0</v>
      </c>
      <c r="EV359" s="104">
        <f t="shared" si="1564"/>
        <v>46.353960135857669</v>
      </c>
      <c r="EW359" s="104">
        <f t="shared" si="1564"/>
        <v>51.544584012123259</v>
      </c>
      <c r="EX359" s="104">
        <f t="shared" si="1564"/>
        <v>0</v>
      </c>
      <c r="EY359" s="104">
        <f t="shared" si="1564"/>
        <v>0</v>
      </c>
      <c r="EZ359" s="120">
        <f t="shared" si="1565"/>
        <v>2.1758395314240002</v>
      </c>
      <c r="FA359" s="104">
        <f t="shared" si="1565"/>
        <v>0.86857541222400003</v>
      </c>
      <c r="FB359" s="104">
        <f t="shared" si="1565"/>
        <v>1.4698682387999999</v>
      </c>
      <c r="FC359" s="104">
        <f t="shared" si="1565"/>
        <v>0</v>
      </c>
      <c r="FD359" s="104">
        <f t="shared" si="1565"/>
        <v>0.41621580478868159</v>
      </c>
      <c r="FE359" s="104">
        <f t="shared" si="1565"/>
        <v>0.46282530791707327</v>
      </c>
      <c r="FF359" s="104">
        <f t="shared" si="1565"/>
        <v>0</v>
      </c>
      <c r="FG359" s="104">
        <f t="shared" si="1565"/>
        <v>0</v>
      </c>
      <c r="FH359" s="104">
        <f t="shared" si="1565"/>
        <v>4.2795805178880002</v>
      </c>
      <c r="FI359" s="104">
        <f t="shared" si="1565"/>
        <v>1.7083392168959999</v>
      </c>
      <c r="FJ359" s="104">
        <f t="shared" si="1565"/>
        <v>2.8910682215999999</v>
      </c>
      <c r="FK359" s="104">
        <f t="shared" si="1565"/>
        <v>0</v>
      </c>
      <c r="FL359" s="104">
        <f t="shared" si="1565"/>
        <v>0.81866555586249556</v>
      </c>
      <c r="FM359" s="104">
        <f t="shared" si="1565"/>
        <v>0.91033808974054387</v>
      </c>
      <c r="FN359" s="104">
        <f t="shared" si="1565"/>
        <v>0</v>
      </c>
      <c r="FO359" s="122">
        <f t="shared" si="1565"/>
        <v>0</v>
      </c>
    </row>
    <row r="360" spans="24:171" x14ac:dyDescent="0.2">
      <c r="X360" s="165"/>
      <c r="Y360" s="159" t="str">
        <f>[1]Transport!W323</f>
        <v>Australia</v>
      </c>
      <c r="Z360" s="203">
        <f t="shared" si="1568"/>
        <v>4.9999999999999996E-2</v>
      </c>
      <c r="AA360" s="229"/>
      <c r="AB360" s="159" t="str">
        <f>[1]Transport!X323</f>
        <v>US</v>
      </c>
      <c r="AC360" s="104">
        <f t="shared" si="1569"/>
        <v>0.38022400000000001</v>
      </c>
      <c r="AD360" s="104" t="str">
        <f>[1]Transport!AA323</f>
        <v>The Port of Melbourne, Australia</v>
      </c>
      <c r="AE360" s="104" t="str">
        <f>[1]Transport!AB323</f>
        <v>Los Angeles, CA</v>
      </c>
      <c r="AF360" s="104">
        <f>[1]Transport!AC323</f>
        <v>-37.821584199999997</v>
      </c>
      <c r="AG360" s="104">
        <f>[1]Transport!AD323</f>
        <v>144.9443459</v>
      </c>
      <c r="AH360" s="104">
        <f>[1]Transport!AE323</f>
        <v>33.736540099999999</v>
      </c>
      <c r="AI360" s="104">
        <f>[1]Transport!AF323</f>
        <v>-118.264982</v>
      </c>
      <c r="AJ360" s="104" t="e">
        <f t="shared" ca="1" si="1531"/>
        <v>#NAME?</v>
      </c>
      <c r="AK360" s="104">
        <f t="shared" si="1529"/>
        <v>160.94</v>
      </c>
      <c r="AL360" s="104">
        <f>SUMPRODUCT($E$4:$E$8,D$100:D$104)</f>
        <v>9687.5065831303727</v>
      </c>
      <c r="AM360" s="104">
        <f>SUMPRODUCT($E$11:$E$15,D$100:D$104)</f>
        <v>160.93999999999997</v>
      </c>
      <c r="AN360" s="104">
        <f>SUMPRODUCT($E$4:$E$8,E$100:E$104)</f>
        <v>0</v>
      </c>
      <c r="AO360" s="104">
        <f>SUMPRODUCT($E$11:$E$15,E$100:E$104)</f>
        <v>80.47</v>
      </c>
      <c r="AP360" s="104">
        <f>SUMPRODUCT($E$4:$E$8,F$100:F$104)</f>
        <v>9112.6422637939359</v>
      </c>
      <c r="AQ360" s="104">
        <f>SUMPRODUCT($E$11:$E$15,F$100:F$104)</f>
        <v>160.94</v>
      </c>
      <c r="AR360" s="120" t="e">
        <f t="shared" ca="1" si="1558"/>
        <v>#NAME?</v>
      </c>
      <c r="AS360" s="104" t="e">
        <f t="shared" ca="1" si="1558"/>
        <v>#NAME?</v>
      </c>
      <c r="AT360" s="104" t="e">
        <f t="shared" ca="1" si="1558"/>
        <v>#NAME?</v>
      </c>
      <c r="AU360" s="104" t="e">
        <f t="shared" ca="1" si="1558"/>
        <v>#NAME?</v>
      </c>
      <c r="AV360" s="104" t="e">
        <f t="shared" ca="1" si="1558"/>
        <v>#NAME?</v>
      </c>
      <c r="AW360" s="104" t="e">
        <f t="shared" ca="1" si="1558"/>
        <v>#NAME?</v>
      </c>
      <c r="AX360" s="104" t="e">
        <f t="shared" ca="1" si="1558"/>
        <v>#NAME?</v>
      </c>
      <c r="AY360" s="104" t="e">
        <f t="shared" ca="1" si="1558"/>
        <v>#NAME?</v>
      </c>
      <c r="AZ360" s="104" t="e">
        <f t="shared" ca="1" si="1558"/>
        <v>#NAME?</v>
      </c>
      <c r="BA360" s="104" t="e">
        <f t="shared" ca="1" si="1558"/>
        <v>#NAME?</v>
      </c>
      <c r="BB360" s="104" t="e">
        <f t="shared" ca="1" si="1558"/>
        <v>#NAME?</v>
      </c>
      <c r="BC360" s="104" t="e">
        <f t="shared" ca="1" si="1558"/>
        <v>#NAME?</v>
      </c>
      <c r="BD360" s="104" t="e">
        <f t="shared" ca="1" si="1558"/>
        <v>#NAME?</v>
      </c>
      <c r="BE360" s="104" t="e">
        <f t="shared" ca="1" si="1558"/>
        <v>#NAME?</v>
      </c>
      <c r="BF360" s="104" t="e">
        <f t="shared" ca="1" si="1558"/>
        <v>#NAME?</v>
      </c>
      <c r="BG360" s="122" t="e">
        <f t="shared" ca="1" si="1558"/>
        <v>#NAME?</v>
      </c>
      <c r="BH360" s="104">
        <f t="shared" si="1559"/>
        <v>0.82730640999615912</v>
      </c>
      <c r="BI360" s="104">
        <f t="shared" si="1559"/>
        <v>0.33025321753745818</v>
      </c>
      <c r="BJ360" s="104">
        <f t="shared" si="1559"/>
        <v>0.55887918122949121</v>
      </c>
      <c r="BK360" s="104">
        <f t="shared" si="1559"/>
        <v>0</v>
      </c>
      <c r="BL360" s="104">
        <f t="shared" si="1559"/>
        <v>0.15825523815997167</v>
      </c>
      <c r="BM360" s="104">
        <f t="shared" si="1559"/>
        <v>0.17597728987746128</v>
      </c>
      <c r="BN360" s="104">
        <f t="shared" si="1559"/>
        <v>0</v>
      </c>
      <c r="BO360" s="104">
        <f t="shared" si="1559"/>
        <v>0</v>
      </c>
      <c r="BP360" s="104">
        <f t="shared" si="1559"/>
        <v>1.6271992228334471</v>
      </c>
      <c r="BQ360" s="104">
        <f t="shared" si="1559"/>
        <v>0.64955157040506462</v>
      </c>
      <c r="BR360" s="104">
        <f t="shared" si="1559"/>
        <v>1.0992535234896383</v>
      </c>
      <c r="BS360" s="104">
        <f t="shared" si="1559"/>
        <v>0</v>
      </c>
      <c r="BT360" s="104">
        <f t="shared" si="1559"/>
        <v>0.3112762923122615</v>
      </c>
      <c r="BU360" s="104">
        <f t="shared" si="1559"/>
        <v>0.34613238983350858</v>
      </c>
      <c r="BV360" s="104">
        <f t="shared" si="1559"/>
        <v>0</v>
      </c>
      <c r="BW360" s="104">
        <f t="shared" si="1559"/>
        <v>0</v>
      </c>
      <c r="BX360" s="120">
        <f t="shared" si="1560"/>
        <v>130.9709195010893</v>
      </c>
      <c r="BY360" s="104">
        <f t="shared" si="1560"/>
        <v>52.282403528427849</v>
      </c>
      <c r="BZ360" s="104">
        <f t="shared" si="1560"/>
        <v>88.476191373861354</v>
      </c>
      <c r="CA360" s="104">
        <f t="shared" si="1560"/>
        <v>0</v>
      </c>
      <c r="CB360" s="104">
        <f t="shared" si="1560"/>
        <v>25.053394736505897</v>
      </c>
      <c r="CC360" s="104">
        <f t="shared" si="1560"/>
        <v>27.85897363791468</v>
      </c>
      <c r="CD360" s="104">
        <f t="shared" si="1560"/>
        <v>0</v>
      </c>
      <c r="CE360" s="104">
        <f t="shared" si="1560"/>
        <v>0</v>
      </c>
      <c r="CF360" s="104">
        <f t="shared" si="1560"/>
        <v>257.60199105304144</v>
      </c>
      <c r="CG360" s="104">
        <f t="shared" si="1560"/>
        <v>102.83054187833842</v>
      </c>
      <c r="CH360" s="104">
        <f t="shared" si="1560"/>
        <v>174.02288075698411</v>
      </c>
      <c r="CI360" s="104">
        <f t="shared" si="1560"/>
        <v>0</v>
      </c>
      <c r="CJ360" s="104">
        <f t="shared" si="1560"/>
        <v>49.278165538710155</v>
      </c>
      <c r="CK360" s="104">
        <f t="shared" si="1560"/>
        <v>54.796236095662032</v>
      </c>
      <c r="CL360" s="104">
        <f t="shared" si="1560"/>
        <v>0</v>
      </c>
      <c r="CM360" s="104">
        <f t="shared" si="1560"/>
        <v>0</v>
      </c>
      <c r="CN360" s="120">
        <f t="shared" si="1561"/>
        <v>2.1758395314240002</v>
      </c>
      <c r="CO360" s="104">
        <f t="shared" si="1561"/>
        <v>0.86857541222399992</v>
      </c>
      <c r="CP360" s="104">
        <f t="shared" si="1561"/>
        <v>1.4698682387999997</v>
      </c>
      <c r="CQ360" s="104">
        <f t="shared" si="1561"/>
        <v>0</v>
      </c>
      <c r="CR360" s="104">
        <f t="shared" si="1561"/>
        <v>0.41621580478868148</v>
      </c>
      <c r="CS360" s="104">
        <f t="shared" si="1561"/>
        <v>0.46282530791707321</v>
      </c>
      <c r="CT360" s="104">
        <f t="shared" si="1561"/>
        <v>0</v>
      </c>
      <c r="CU360" s="104">
        <f t="shared" si="1561"/>
        <v>0</v>
      </c>
      <c r="CV360" s="104">
        <f t="shared" si="1561"/>
        <v>4.2795805178879993</v>
      </c>
      <c r="CW360" s="104">
        <f t="shared" si="1561"/>
        <v>1.7083392168959997</v>
      </c>
      <c r="CX360" s="104">
        <f t="shared" si="1561"/>
        <v>2.8910682215999994</v>
      </c>
      <c r="CY360" s="104">
        <f t="shared" si="1561"/>
        <v>0</v>
      </c>
      <c r="CZ360" s="104">
        <f t="shared" si="1561"/>
        <v>0.81866555586249545</v>
      </c>
      <c r="DA360" s="104">
        <f t="shared" si="1561"/>
        <v>0.91033808974054375</v>
      </c>
      <c r="DB360" s="104">
        <f t="shared" si="1561"/>
        <v>0</v>
      </c>
      <c r="DC360" s="104">
        <f t="shared" si="1561"/>
        <v>0</v>
      </c>
      <c r="DD360" s="120">
        <f t="shared" si="1562"/>
        <v>0</v>
      </c>
      <c r="DE360" s="104">
        <f t="shared" si="1562"/>
        <v>0</v>
      </c>
      <c r="DF360" s="104">
        <f t="shared" si="1562"/>
        <v>0</v>
      </c>
      <c r="DG360" s="104">
        <f t="shared" si="1562"/>
        <v>0</v>
      </c>
      <c r="DH360" s="104">
        <f t="shared" si="1562"/>
        <v>0</v>
      </c>
      <c r="DI360" s="104">
        <f t="shared" si="1562"/>
        <v>0</v>
      </c>
      <c r="DJ360" s="104">
        <f t="shared" si="1562"/>
        <v>0</v>
      </c>
      <c r="DK360" s="104">
        <f t="shared" si="1562"/>
        <v>0</v>
      </c>
      <c r="DL360" s="104">
        <f t="shared" si="1562"/>
        <v>0</v>
      </c>
      <c r="DM360" s="104">
        <f t="shared" si="1562"/>
        <v>0</v>
      </c>
      <c r="DN360" s="104">
        <f t="shared" si="1562"/>
        <v>0</v>
      </c>
      <c r="DO360" s="104">
        <f t="shared" si="1562"/>
        <v>0</v>
      </c>
      <c r="DP360" s="104">
        <f t="shared" si="1562"/>
        <v>0</v>
      </c>
      <c r="DQ360" s="104">
        <f t="shared" si="1562"/>
        <v>0</v>
      </c>
      <c r="DR360" s="104">
        <f t="shared" si="1562"/>
        <v>0</v>
      </c>
      <c r="DS360" s="104">
        <f t="shared" si="1562"/>
        <v>0</v>
      </c>
      <c r="DT360" s="120">
        <f t="shared" si="1563"/>
        <v>1.0879197657120001</v>
      </c>
      <c r="DU360" s="104">
        <f t="shared" si="1563"/>
        <v>0.43428770611200002</v>
      </c>
      <c r="DV360" s="104">
        <f t="shared" si="1563"/>
        <v>0.73493411939999997</v>
      </c>
      <c r="DW360" s="104">
        <f t="shared" si="1563"/>
        <v>0</v>
      </c>
      <c r="DX360" s="104">
        <f t="shared" si="1563"/>
        <v>0.20810790239434079</v>
      </c>
      <c r="DY360" s="104">
        <f t="shared" si="1563"/>
        <v>0.23141265395853663</v>
      </c>
      <c r="DZ360" s="104">
        <f t="shared" si="1563"/>
        <v>0</v>
      </c>
      <c r="EA360" s="104">
        <f t="shared" si="1563"/>
        <v>0</v>
      </c>
      <c r="EB360" s="104">
        <f t="shared" si="1563"/>
        <v>2.1397902589440001</v>
      </c>
      <c r="EC360" s="104">
        <f t="shared" si="1563"/>
        <v>0.85416960844799994</v>
      </c>
      <c r="ED360" s="104">
        <f t="shared" si="1563"/>
        <v>1.4455341107999999</v>
      </c>
      <c r="EE360" s="104">
        <f t="shared" si="1563"/>
        <v>0</v>
      </c>
      <c r="EF360" s="104">
        <f t="shared" si="1563"/>
        <v>0.40933277793124778</v>
      </c>
      <c r="EG360" s="104">
        <f t="shared" si="1563"/>
        <v>0.45516904487027193</v>
      </c>
      <c r="EH360" s="104">
        <f t="shared" si="1563"/>
        <v>0</v>
      </c>
      <c r="EI360" s="104">
        <f t="shared" si="1563"/>
        <v>0</v>
      </c>
      <c r="EJ360" s="120">
        <f t="shared" si="1564"/>
        <v>123.19900132526369</v>
      </c>
      <c r="EK360" s="104">
        <f t="shared" si="1564"/>
        <v>49.179924261989953</v>
      </c>
      <c r="EL360" s="104">
        <f t="shared" si="1564"/>
        <v>83.225944048075291</v>
      </c>
      <c r="EM360" s="104">
        <f t="shared" si="1564"/>
        <v>0</v>
      </c>
      <c r="EN360" s="104">
        <f t="shared" si="1564"/>
        <v>23.566706434549186</v>
      </c>
      <c r="EO360" s="104">
        <f t="shared" si="1564"/>
        <v>26.205800060137712</v>
      </c>
      <c r="EP360" s="104">
        <f t="shared" si="1564"/>
        <v>0</v>
      </c>
      <c r="EQ360" s="104">
        <f t="shared" si="1564"/>
        <v>0</v>
      </c>
      <c r="ER360" s="104">
        <f t="shared" si="1564"/>
        <v>242.31568471862388</v>
      </c>
      <c r="ES360" s="104">
        <f t="shared" si="1564"/>
        <v>96.728496015801696</v>
      </c>
      <c r="ET360" s="104">
        <f t="shared" si="1564"/>
        <v>163.69622507557932</v>
      </c>
      <c r="EU360" s="104">
        <f t="shared" si="1564"/>
        <v>0</v>
      </c>
      <c r="EV360" s="104">
        <f t="shared" si="1564"/>
        <v>46.353960135857669</v>
      </c>
      <c r="EW360" s="104">
        <f t="shared" si="1564"/>
        <v>51.544584012123259</v>
      </c>
      <c r="EX360" s="104">
        <f t="shared" si="1564"/>
        <v>0</v>
      </c>
      <c r="EY360" s="104">
        <f t="shared" si="1564"/>
        <v>0</v>
      </c>
      <c r="EZ360" s="120">
        <f t="shared" si="1565"/>
        <v>2.1758395314240002</v>
      </c>
      <c r="FA360" s="104">
        <f t="shared" si="1565"/>
        <v>0.86857541222400003</v>
      </c>
      <c r="FB360" s="104">
        <f t="shared" si="1565"/>
        <v>1.4698682387999999</v>
      </c>
      <c r="FC360" s="104">
        <f t="shared" si="1565"/>
        <v>0</v>
      </c>
      <c r="FD360" s="104">
        <f t="shared" si="1565"/>
        <v>0.41621580478868159</v>
      </c>
      <c r="FE360" s="104">
        <f t="shared" si="1565"/>
        <v>0.46282530791707327</v>
      </c>
      <c r="FF360" s="104">
        <f t="shared" si="1565"/>
        <v>0</v>
      </c>
      <c r="FG360" s="104">
        <f t="shared" si="1565"/>
        <v>0</v>
      </c>
      <c r="FH360" s="104">
        <f t="shared" si="1565"/>
        <v>4.2795805178880002</v>
      </c>
      <c r="FI360" s="104">
        <f t="shared" si="1565"/>
        <v>1.7083392168959999</v>
      </c>
      <c r="FJ360" s="104">
        <f t="shared" si="1565"/>
        <v>2.8910682215999999</v>
      </c>
      <c r="FK360" s="104">
        <f t="shared" si="1565"/>
        <v>0</v>
      </c>
      <c r="FL360" s="104">
        <f t="shared" si="1565"/>
        <v>0.81866555586249556</v>
      </c>
      <c r="FM360" s="104">
        <f t="shared" si="1565"/>
        <v>0.91033808974054387</v>
      </c>
      <c r="FN360" s="104">
        <f t="shared" si="1565"/>
        <v>0</v>
      </c>
      <c r="FO360" s="122">
        <f t="shared" si="1565"/>
        <v>0</v>
      </c>
    </row>
    <row r="361" spans="24:171" x14ac:dyDescent="0.2">
      <c r="X361" s="165"/>
      <c r="Y361" s="159" t="str">
        <f>[1]Transport!W336</f>
        <v>Congo</v>
      </c>
      <c r="Z361" s="203">
        <f t="shared" si="1568"/>
        <v>0.86249999999999993</v>
      </c>
      <c r="AA361" s="229">
        <f t="shared" ref="AA361" si="1573">SUM(Z361:Z364)</f>
        <v>1</v>
      </c>
      <c r="AB361" s="159" t="str">
        <f>[1]Transport!X336</f>
        <v>Japan</v>
      </c>
      <c r="AC361" s="104">
        <f t="shared" si="1569"/>
        <v>0.38022400000000001</v>
      </c>
      <c r="AD361" s="104" t="str">
        <f>[1]Transport!AA336</f>
        <v>Matadi Port, Congo</v>
      </c>
      <c r="AE361" s="104" t="str">
        <f>[1]Transport!AB336</f>
        <v>Tokyo, Japan</v>
      </c>
      <c r="AF361" s="104">
        <f>[1]Transport!AC336</f>
        <v>-5.8237994000000004</v>
      </c>
      <c r="AG361" s="104">
        <f>[1]Transport!AD336</f>
        <v>13.4515381</v>
      </c>
      <c r="AH361" s="104">
        <f>[1]Transport!AE336</f>
        <v>35.616811599999998</v>
      </c>
      <c r="AI361" s="104">
        <f>[1]Transport!AF336</f>
        <v>139.79578069999999</v>
      </c>
      <c r="AJ361" s="104" t="e">
        <f t="shared" ca="1" si="1531"/>
        <v>#NAME?</v>
      </c>
      <c r="AK361" s="104">
        <f t="shared" si="1529"/>
        <v>160.94</v>
      </c>
      <c r="AL361" s="104">
        <f>SUMPRODUCT($G$4:$G$8,D$100:D$104)</f>
        <v>1791.9483528117548</v>
      </c>
      <c r="AM361" s="104">
        <f>SUMPRODUCT($G$11:$G$15,D$100:D$104)</f>
        <v>134.38489999999999</v>
      </c>
      <c r="AN361" s="104">
        <f>SUMPRODUCT($G$4:$G$8,E$100:E$104)</f>
        <v>8852.6976130126332</v>
      </c>
      <c r="AO361" s="104">
        <f>SUMPRODUCT($G$11:$G$15,E$100:E$104)</f>
        <v>160.94</v>
      </c>
      <c r="AP361" s="104">
        <f>SUMPRODUCT($G$4:$G$8,F$100:F$104)</f>
        <v>1808.2883495837675</v>
      </c>
      <c r="AQ361" s="104">
        <f>SUMPRODUCT($G$11:$G$15,F$100:F$104)</f>
        <v>115.15534482758621</v>
      </c>
      <c r="AR361" s="120" t="e">
        <f t="shared" ca="1" si="1558"/>
        <v>#NAME?</v>
      </c>
      <c r="AS361" s="104" t="e">
        <f t="shared" ca="1" si="1558"/>
        <v>#NAME?</v>
      </c>
      <c r="AT361" s="104" t="e">
        <f t="shared" ca="1" si="1558"/>
        <v>#NAME?</v>
      </c>
      <c r="AU361" s="104" t="e">
        <f t="shared" ca="1" si="1558"/>
        <v>#NAME?</v>
      </c>
      <c r="AV361" s="104" t="e">
        <f t="shared" ca="1" si="1558"/>
        <v>#NAME?</v>
      </c>
      <c r="AW361" s="104" t="e">
        <f t="shared" ca="1" si="1558"/>
        <v>#NAME?</v>
      </c>
      <c r="AX361" s="104" t="e">
        <f t="shared" ca="1" si="1558"/>
        <v>#NAME?</v>
      </c>
      <c r="AY361" s="104" t="e">
        <f t="shared" ca="1" si="1558"/>
        <v>#NAME?</v>
      </c>
      <c r="AZ361" s="104" t="e">
        <f t="shared" ca="1" si="1558"/>
        <v>#NAME?</v>
      </c>
      <c r="BA361" s="104" t="e">
        <f t="shared" ca="1" si="1558"/>
        <v>#NAME?</v>
      </c>
      <c r="BB361" s="104" t="e">
        <f t="shared" ca="1" si="1558"/>
        <v>#NAME?</v>
      </c>
      <c r="BC361" s="104" t="e">
        <f t="shared" ca="1" si="1558"/>
        <v>#NAME?</v>
      </c>
      <c r="BD361" s="104" t="e">
        <f t="shared" ca="1" si="1558"/>
        <v>#NAME?</v>
      </c>
      <c r="BE361" s="104" t="e">
        <f t="shared" ca="1" si="1558"/>
        <v>#NAME?</v>
      </c>
      <c r="BF361" s="104" t="e">
        <f t="shared" ca="1" si="1558"/>
        <v>#NAME?</v>
      </c>
      <c r="BG361" s="122" t="e">
        <f t="shared" ca="1" si="1558"/>
        <v>#NAME?</v>
      </c>
      <c r="BH361" s="104">
        <f t="shared" si="1559"/>
        <v>0.82730640999615912</v>
      </c>
      <c r="BI361" s="104">
        <f t="shared" si="1559"/>
        <v>0.33025321753745818</v>
      </c>
      <c r="BJ361" s="104">
        <f t="shared" si="1559"/>
        <v>0.55887918122949121</v>
      </c>
      <c r="BK361" s="104">
        <f t="shared" si="1559"/>
        <v>0</v>
      </c>
      <c r="BL361" s="104">
        <f t="shared" si="1559"/>
        <v>0.15825523815997167</v>
      </c>
      <c r="BM361" s="104">
        <f t="shared" si="1559"/>
        <v>0.17597728987746128</v>
      </c>
      <c r="BN361" s="104">
        <f t="shared" si="1559"/>
        <v>0</v>
      </c>
      <c r="BO361" s="104">
        <f t="shared" si="1559"/>
        <v>0</v>
      </c>
      <c r="BP361" s="104">
        <f t="shared" si="1559"/>
        <v>1.6271992228334471</v>
      </c>
      <c r="BQ361" s="104">
        <f t="shared" si="1559"/>
        <v>0.64955157040506462</v>
      </c>
      <c r="BR361" s="104">
        <f t="shared" si="1559"/>
        <v>1.0992535234896383</v>
      </c>
      <c r="BS361" s="104">
        <f t="shared" si="1559"/>
        <v>0</v>
      </c>
      <c r="BT361" s="104">
        <f t="shared" si="1559"/>
        <v>0.3112762923122615</v>
      </c>
      <c r="BU361" s="104">
        <f t="shared" si="1559"/>
        <v>0.34613238983350858</v>
      </c>
      <c r="BV361" s="104">
        <f t="shared" si="1559"/>
        <v>0</v>
      </c>
      <c r="BW361" s="104">
        <f t="shared" si="1559"/>
        <v>0</v>
      </c>
      <c r="BX361" s="120">
        <f t="shared" si="1560"/>
        <v>24.226370475443879</v>
      </c>
      <c r="BY361" s="104">
        <f t="shared" si="1560"/>
        <v>9.6709474290268922</v>
      </c>
      <c r="BZ361" s="104">
        <f t="shared" si="1560"/>
        <v>16.365900145196811</v>
      </c>
      <c r="CA361" s="104">
        <f t="shared" si="1560"/>
        <v>0</v>
      </c>
      <c r="CB361" s="104">
        <f t="shared" si="1560"/>
        <v>4.634256404904292</v>
      </c>
      <c r="CC361" s="104">
        <f t="shared" si="1560"/>
        <v>5.1532188900310221</v>
      </c>
      <c r="CD361" s="104">
        <f t="shared" si="1560"/>
        <v>0</v>
      </c>
      <c r="CE361" s="104">
        <f t="shared" si="1560"/>
        <v>0</v>
      </c>
      <c r="CF361" s="104">
        <f t="shared" si="1560"/>
        <v>47.649976760001728</v>
      </c>
      <c r="CG361" s="104">
        <f t="shared" si="1560"/>
        <v>19.021098830374736</v>
      </c>
      <c r="CH361" s="104">
        <f t="shared" si="1560"/>
        <v>32.189915108503357</v>
      </c>
      <c r="CI361" s="104">
        <f t="shared" si="1560"/>
        <v>0</v>
      </c>
      <c r="CJ361" s="104">
        <f t="shared" si="1560"/>
        <v>9.1152379416647111</v>
      </c>
      <c r="CK361" s="104">
        <f t="shared" si="1560"/>
        <v>10.135944081100826</v>
      </c>
      <c r="CL361" s="104">
        <f t="shared" si="1560"/>
        <v>0</v>
      </c>
      <c r="CM361" s="104">
        <f t="shared" si="1560"/>
        <v>0</v>
      </c>
      <c r="CN361" s="120">
        <f t="shared" si="1561"/>
        <v>1.8168260087390402</v>
      </c>
      <c r="CO361" s="104">
        <f t="shared" si="1561"/>
        <v>0.72526046920704001</v>
      </c>
      <c r="CP361" s="104">
        <f t="shared" si="1561"/>
        <v>1.227339979398</v>
      </c>
      <c r="CQ361" s="104">
        <f t="shared" si="1561"/>
        <v>0</v>
      </c>
      <c r="CR361" s="104">
        <f t="shared" si="1561"/>
        <v>0.34754019699854904</v>
      </c>
      <c r="CS361" s="104">
        <f t="shared" si="1561"/>
        <v>0.38645913211075611</v>
      </c>
      <c r="CT361" s="104">
        <f t="shared" si="1561"/>
        <v>0</v>
      </c>
      <c r="CU361" s="104">
        <f t="shared" si="1561"/>
        <v>0</v>
      </c>
      <c r="CV361" s="104">
        <f t="shared" si="1561"/>
        <v>3.5734497324364796</v>
      </c>
      <c r="CW361" s="104">
        <f t="shared" si="1561"/>
        <v>1.4264632461081599</v>
      </c>
      <c r="CX361" s="104">
        <f t="shared" si="1561"/>
        <v>2.4140419650360001</v>
      </c>
      <c r="CY361" s="104">
        <f t="shared" si="1561"/>
        <v>0</v>
      </c>
      <c r="CZ361" s="104">
        <f t="shared" si="1561"/>
        <v>0.68358573914518372</v>
      </c>
      <c r="DA361" s="104">
        <f t="shared" si="1561"/>
        <v>0.76013230493335415</v>
      </c>
      <c r="DB361" s="104">
        <f t="shared" si="1561"/>
        <v>0</v>
      </c>
      <c r="DC361" s="104">
        <f t="shared" si="1561"/>
        <v>0</v>
      </c>
      <c r="DD361" s="120">
        <f t="shared" si="1562"/>
        <v>119.68466152687817</v>
      </c>
      <c r="DE361" s="104">
        <f t="shared" si="1562"/>
        <v>47.777031679612705</v>
      </c>
      <c r="DF361" s="104">
        <f t="shared" si="1562"/>
        <v>80.851864353596639</v>
      </c>
      <c r="DG361" s="104">
        <f t="shared" si="1562"/>
        <v>0</v>
      </c>
      <c r="DH361" s="104">
        <f t="shared" si="1562"/>
        <v>22.894449245376496</v>
      </c>
      <c r="DI361" s="104">
        <f t="shared" si="1562"/>
        <v>25.458260834095384</v>
      </c>
      <c r="DJ361" s="104">
        <f t="shared" si="1562"/>
        <v>0</v>
      </c>
      <c r="DK361" s="104">
        <f t="shared" si="1562"/>
        <v>0</v>
      </c>
      <c r="DL361" s="104">
        <f t="shared" si="1562"/>
        <v>235.40345616628846</v>
      </c>
      <c r="DM361" s="104">
        <f t="shared" si="1562"/>
        <v>93.969246350385788</v>
      </c>
      <c r="DN361" s="104">
        <f t="shared" si="1562"/>
        <v>159.02667294901829</v>
      </c>
      <c r="DO361" s="104">
        <f t="shared" si="1562"/>
        <v>0</v>
      </c>
      <c r="DP361" s="104">
        <f t="shared" si="1562"/>
        <v>45.031680205291259</v>
      </c>
      <c r="DQ361" s="104">
        <f t="shared" si="1562"/>
        <v>50.074237815835673</v>
      </c>
      <c r="DR361" s="104">
        <f t="shared" si="1562"/>
        <v>0</v>
      </c>
      <c r="DS361" s="104">
        <f t="shared" si="1562"/>
        <v>0</v>
      </c>
      <c r="DT361" s="120">
        <f t="shared" si="1563"/>
        <v>2.1758395314240002</v>
      </c>
      <c r="DU361" s="104">
        <f t="shared" si="1563"/>
        <v>0.86857541222400003</v>
      </c>
      <c r="DV361" s="104">
        <f t="shared" si="1563"/>
        <v>1.4698682387999999</v>
      </c>
      <c r="DW361" s="104">
        <f t="shared" si="1563"/>
        <v>0</v>
      </c>
      <c r="DX361" s="104">
        <f t="shared" si="1563"/>
        <v>0.41621580478868159</v>
      </c>
      <c r="DY361" s="104">
        <f t="shared" si="1563"/>
        <v>0.46282530791707327</v>
      </c>
      <c r="DZ361" s="104">
        <f t="shared" si="1563"/>
        <v>0</v>
      </c>
      <c r="EA361" s="104">
        <f t="shared" si="1563"/>
        <v>0</v>
      </c>
      <c r="EB361" s="104">
        <f t="shared" si="1563"/>
        <v>4.2795805178880002</v>
      </c>
      <c r="EC361" s="104">
        <f t="shared" si="1563"/>
        <v>1.7083392168959999</v>
      </c>
      <c r="ED361" s="104">
        <f t="shared" si="1563"/>
        <v>2.8910682215999999</v>
      </c>
      <c r="EE361" s="104">
        <f t="shared" si="1563"/>
        <v>0</v>
      </c>
      <c r="EF361" s="104">
        <f t="shared" si="1563"/>
        <v>0.81866555586249556</v>
      </c>
      <c r="EG361" s="104">
        <f t="shared" si="1563"/>
        <v>0.91033808974054387</v>
      </c>
      <c r="EH361" s="104">
        <f t="shared" si="1563"/>
        <v>0</v>
      </c>
      <c r="EI361" s="104">
        <f t="shared" si="1563"/>
        <v>0</v>
      </c>
      <c r="EJ361" s="120">
        <f t="shared" si="1564"/>
        <v>24.447280199066881</v>
      </c>
      <c r="EK361" s="104">
        <f t="shared" si="1564"/>
        <v>9.7591325876698019</v>
      </c>
      <c r="EL361" s="104">
        <f t="shared" si="1564"/>
        <v>16.515133662515542</v>
      </c>
      <c r="EM361" s="104">
        <f t="shared" si="1564"/>
        <v>0</v>
      </c>
      <c r="EN361" s="104">
        <f t="shared" si="1564"/>
        <v>4.6765141711942615</v>
      </c>
      <c r="EO361" s="104">
        <f t="shared" si="1564"/>
        <v>5.2002088492541532</v>
      </c>
      <c r="EP361" s="104">
        <f t="shared" si="1564"/>
        <v>0</v>
      </c>
      <c r="EQ361" s="104">
        <f t="shared" si="1564"/>
        <v>0</v>
      </c>
      <c r="ER361" s="104">
        <f t="shared" si="1564"/>
        <v>48.084476150133817</v>
      </c>
      <c r="ES361" s="104">
        <f t="shared" si="1564"/>
        <v>19.19454394836643</v>
      </c>
      <c r="ET361" s="104">
        <f t="shared" si="1564"/>
        <v>32.483440928116956</v>
      </c>
      <c r="EU361" s="104">
        <f t="shared" si="1564"/>
        <v>0</v>
      </c>
      <c r="EV361" s="104">
        <f t="shared" si="1564"/>
        <v>9.1983558274615991</v>
      </c>
      <c r="EW361" s="104">
        <f t="shared" si="1564"/>
        <v>10.228369341743306</v>
      </c>
      <c r="EX361" s="104">
        <f t="shared" si="1564"/>
        <v>0</v>
      </c>
      <c r="EY361" s="104">
        <f t="shared" si="1564"/>
        <v>0</v>
      </c>
      <c r="EZ361" s="120">
        <f t="shared" si="1565"/>
        <v>1.556850699208552</v>
      </c>
      <c r="FA361" s="104">
        <f t="shared" si="1565"/>
        <v>0.62148068288441394</v>
      </c>
      <c r="FB361" s="104">
        <f t="shared" si="1565"/>
        <v>1.0517160674172414</v>
      </c>
      <c r="FC361" s="104">
        <f t="shared" si="1565"/>
        <v>0</v>
      </c>
      <c r="FD361" s="104">
        <f t="shared" si="1565"/>
        <v>0.29780958446086697</v>
      </c>
      <c r="FE361" s="104">
        <f t="shared" si="1565"/>
        <v>0.3311594875613541</v>
      </c>
      <c r="FF361" s="104">
        <f t="shared" si="1565"/>
        <v>0</v>
      </c>
      <c r="FG361" s="104">
        <f t="shared" si="1565"/>
        <v>0</v>
      </c>
      <c r="FH361" s="104">
        <f t="shared" si="1565"/>
        <v>3.0621136464198622</v>
      </c>
      <c r="FI361" s="104">
        <f t="shared" si="1565"/>
        <v>1.2223461638135174</v>
      </c>
      <c r="FJ361" s="104">
        <f t="shared" si="1565"/>
        <v>2.0686091585586208</v>
      </c>
      <c r="FK361" s="104">
        <f t="shared" si="1565"/>
        <v>0</v>
      </c>
      <c r="FL361" s="104">
        <f t="shared" si="1565"/>
        <v>0.58576932014299254</v>
      </c>
      <c r="FM361" s="104">
        <f t="shared" si="1565"/>
        <v>0.65136259869366508</v>
      </c>
      <c r="FN361" s="104">
        <f t="shared" si="1565"/>
        <v>0</v>
      </c>
      <c r="FO361" s="122">
        <f t="shared" si="1565"/>
        <v>0</v>
      </c>
    </row>
    <row r="362" spans="24:171" x14ac:dyDescent="0.2">
      <c r="X362" s="165"/>
      <c r="Y362" s="159" t="str">
        <f>[1]Transport!W337</f>
        <v>Russia</v>
      </c>
      <c r="Z362" s="203">
        <f t="shared" si="1568"/>
        <v>4.9999999999999996E-2</v>
      </c>
      <c r="AA362" s="229"/>
      <c r="AB362" s="159" t="str">
        <f>[1]Transport!X337</f>
        <v>Japan</v>
      </c>
      <c r="AC362" s="104">
        <f t="shared" si="1569"/>
        <v>0.38022400000000001</v>
      </c>
      <c r="AD362" s="104" t="str">
        <f>[1]Transport!AA337</f>
        <v>St Petersburg, Russia</v>
      </c>
      <c r="AE362" s="104" t="str">
        <f>[1]Transport!AB337</f>
        <v>Tokyo, Japan</v>
      </c>
      <c r="AF362" s="104">
        <f>[1]Transport!AC337</f>
        <v>44.725277800000001</v>
      </c>
      <c r="AG362" s="104">
        <f>[1]Transport!AD337</f>
        <v>37.7936111</v>
      </c>
      <c r="AH362" s="104">
        <f>[1]Transport!AE337</f>
        <v>35.616811599999998</v>
      </c>
      <c r="AI362" s="104">
        <f>[1]Transport!AF337</f>
        <v>139.79578069999999</v>
      </c>
      <c r="AJ362" s="104" t="e">
        <f t="shared" ca="1" si="1531"/>
        <v>#NAME?</v>
      </c>
      <c r="AK362" s="104">
        <f t="shared" si="1529"/>
        <v>160.94</v>
      </c>
      <c r="AL362" s="104">
        <f>SUMPRODUCT($G$4:$G$8,D$100:D$104)</f>
        <v>1791.9483528117548</v>
      </c>
      <c r="AM362" s="104">
        <f>SUMPRODUCT($G$11:$G$15,D$100:D$104)</f>
        <v>134.38489999999999</v>
      </c>
      <c r="AN362" s="104">
        <f>SUMPRODUCT($G$4:$G$8,E$100:E$104)</f>
        <v>8852.6976130126332</v>
      </c>
      <c r="AO362" s="104">
        <f>SUMPRODUCT($G$11:$G$15,E$100:E$104)</f>
        <v>160.94</v>
      </c>
      <c r="AP362" s="104">
        <f>SUMPRODUCT($G$4:$G$8,F$100:F$104)</f>
        <v>1808.2883495837675</v>
      </c>
      <c r="AQ362" s="104">
        <f>SUMPRODUCT($G$11:$G$15,F$100:F$104)</f>
        <v>115.15534482758621</v>
      </c>
      <c r="AR362" s="120" t="e">
        <f t="shared" ca="1" si="1558"/>
        <v>#NAME?</v>
      </c>
      <c r="AS362" s="104" t="e">
        <f t="shared" ca="1" si="1558"/>
        <v>#NAME?</v>
      </c>
      <c r="AT362" s="104" t="e">
        <f t="shared" ca="1" si="1558"/>
        <v>#NAME?</v>
      </c>
      <c r="AU362" s="104" t="e">
        <f t="shared" ca="1" si="1558"/>
        <v>#NAME?</v>
      </c>
      <c r="AV362" s="104" t="e">
        <f t="shared" ca="1" si="1558"/>
        <v>#NAME?</v>
      </c>
      <c r="AW362" s="104" t="e">
        <f t="shared" ca="1" si="1558"/>
        <v>#NAME?</v>
      </c>
      <c r="AX362" s="104" t="e">
        <f t="shared" ca="1" si="1558"/>
        <v>#NAME?</v>
      </c>
      <c r="AY362" s="104" t="e">
        <f t="shared" ca="1" si="1558"/>
        <v>#NAME?</v>
      </c>
      <c r="AZ362" s="104" t="e">
        <f t="shared" ca="1" si="1558"/>
        <v>#NAME?</v>
      </c>
      <c r="BA362" s="104" t="e">
        <f t="shared" ca="1" si="1558"/>
        <v>#NAME?</v>
      </c>
      <c r="BB362" s="104" t="e">
        <f t="shared" ca="1" si="1558"/>
        <v>#NAME?</v>
      </c>
      <c r="BC362" s="104" t="e">
        <f t="shared" ca="1" si="1558"/>
        <v>#NAME?</v>
      </c>
      <c r="BD362" s="104" t="e">
        <f t="shared" ca="1" si="1558"/>
        <v>#NAME?</v>
      </c>
      <c r="BE362" s="104" t="e">
        <f t="shared" ca="1" si="1558"/>
        <v>#NAME?</v>
      </c>
      <c r="BF362" s="104" t="e">
        <f t="shared" ca="1" si="1558"/>
        <v>#NAME?</v>
      </c>
      <c r="BG362" s="122" t="e">
        <f t="shared" ca="1" si="1558"/>
        <v>#NAME?</v>
      </c>
      <c r="BH362" s="104">
        <f t="shared" si="1559"/>
        <v>0.82730640999615912</v>
      </c>
      <c r="BI362" s="104">
        <f t="shared" si="1559"/>
        <v>0.33025321753745818</v>
      </c>
      <c r="BJ362" s="104">
        <f t="shared" si="1559"/>
        <v>0.55887918122949121</v>
      </c>
      <c r="BK362" s="104">
        <f t="shared" si="1559"/>
        <v>0</v>
      </c>
      <c r="BL362" s="104">
        <f t="shared" si="1559"/>
        <v>0.15825523815997167</v>
      </c>
      <c r="BM362" s="104">
        <f t="shared" si="1559"/>
        <v>0.17597728987746128</v>
      </c>
      <c r="BN362" s="104">
        <f t="shared" si="1559"/>
        <v>0</v>
      </c>
      <c r="BO362" s="104">
        <f t="shared" si="1559"/>
        <v>0</v>
      </c>
      <c r="BP362" s="104">
        <f t="shared" si="1559"/>
        <v>1.6271992228334471</v>
      </c>
      <c r="BQ362" s="104">
        <f t="shared" si="1559"/>
        <v>0.64955157040506462</v>
      </c>
      <c r="BR362" s="104">
        <f t="shared" si="1559"/>
        <v>1.0992535234896383</v>
      </c>
      <c r="BS362" s="104">
        <f t="shared" si="1559"/>
        <v>0</v>
      </c>
      <c r="BT362" s="104">
        <f t="shared" si="1559"/>
        <v>0.3112762923122615</v>
      </c>
      <c r="BU362" s="104">
        <f t="shared" si="1559"/>
        <v>0.34613238983350858</v>
      </c>
      <c r="BV362" s="104">
        <f t="shared" si="1559"/>
        <v>0</v>
      </c>
      <c r="BW362" s="104">
        <f t="shared" si="1559"/>
        <v>0</v>
      </c>
      <c r="BX362" s="120">
        <f t="shared" si="1560"/>
        <v>24.226370475443879</v>
      </c>
      <c r="BY362" s="104">
        <f t="shared" si="1560"/>
        <v>9.6709474290268922</v>
      </c>
      <c r="BZ362" s="104">
        <f t="shared" si="1560"/>
        <v>16.365900145196811</v>
      </c>
      <c r="CA362" s="104">
        <f t="shared" si="1560"/>
        <v>0</v>
      </c>
      <c r="CB362" s="104">
        <f t="shared" si="1560"/>
        <v>4.634256404904292</v>
      </c>
      <c r="CC362" s="104">
        <f t="shared" si="1560"/>
        <v>5.1532188900310221</v>
      </c>
      <c r="CD362" s="104">
        <f t="shared" si="1560"/>
        <v>0</v>
      </c>
      <c r="CE362" s="104">
        <f t="shared" si="1560"/>
        <v>0</v>
      </c>
      <c r="CF362" s="104">
        <f t="shared" si="1560"/>
        <v>47.649976760001728</v>
      </c>
      <c r="CG362" s="104">
        <f t="shared" si="1560"/>
        <v>19.021098830374736</v>
      </c>
      <c r="CH362" s="104">
        <f t="shared" si="1560"/>
        <v>32.189915108503357</v>
      </c>
      <c r="CI362" s="104">
        <f t="shared" si="1560"/>
        <v>0</v>
      </c>
      <c r="CJ362" s="104">
        <f t="shared" si="1560"/>
        <v>9.1152379416647111</v>
      </c>
      <c r="CK362" s="104">
        <f t="shared" si="1560"/>
        <v>10.135944081100826</v>
      </c>
      <c r="CL362" s="104">
        <f t="shared" si="1560"/>
        <v>0</v>
      </c>
      <c r="CM362" s="104">
        <f t="shared" si="1560"/>
        <v>0</v>
      </c>
      <c r="CN362" s="120">
        <f t="shared" si="1561"/>
        <v>1.8168260087390402</v>
      </c>
      <c r="CO362" s="104">
        <f t="shared" si="1561"/>
        <v>0.72526046920704001</v>
      </c>
      <c r="CP362" s="104">
        <f t="shared" si="1561"/>
        <v>1.227339979398</v>
      </c>
      <c r="CQ362" s="104">
        <f t="shared" si="1561"/>
        <v>0</v>
      </c>
      <c r="CR362" s="104">
        <f t="shared" si="1561"/>
        <v>0.34754019699854904</v>
      </c>
      <c r="CS362" s="104">
        <f t="shared" si="1561"/>
        <v>0.38645913211075611</v>
      </c>
      <c r="CT362" s="104">
        <f t="shared" si="1561"/>
        <v>0</v>
      </c>
      <c r="CU362" s="104">
        <f t="shared" si="1561"/>
        <v>0</v>
      </c>
      <c r="CV362" s="104">
        <f t="shared" si="1561"/>
        <v>3.5734497324364796</v>
      </c>
      <c r="CW362" s="104">
        <f t="shared" si="1561"/>
        <v>1.4264632461081599</v>
      </c>
      <c r="CX362" s="104">
        <f t="shared" si="1561"/>
        <v>2.4140419650360001</v>
      </c>
      <c r="CY362" s="104">
        <f t="shared" si="1561"/>
        <v>0</v>
      </c>
      <c r="CZ362" s="104">
        <f t="shared" si="1561"/>
        <v>0.68358573914518372</v>
      </c>
      <c r="DA362" s="104">
        <f t="shared" si="1561"/>
        <v>0.76013230493335415</v>
      </c>
      <c r="DB362" s="104">
        <f t="shared" si="1561"/>
        <v>0</v>
      </c>
      <c r="DC362" s="104">
        <f t="shared" si="1561"/>
        <v>0</v>
      </c>
      <c r="DD362" s="120">
        <f t="shared" si="1562"/>
        <v>119.68466152687817</v>
      </c>
      <c r="DE362" s="104">
        <f t="shared" si="1562"/>
        <v>47.777031679612705</v>
      </c>
      <c r="DF362" s="104">
        <f t="shared" si="1562"/>
        <v>80.851864353596639</v>
      </c>
      <c r="DG362" s="104">
        <f t="shared" si="1562"/>
        <v>0</v>
      </c>
      <c r="DH362" s="104">
        <f t="shared" si="1562"/>
        <v>22.894449245376496</v>
      </c>
      <c r="DI362" s="104">
        <f t="shared" si="1562"/>
        <v>25.458260834095384</v>
      </c>
      <c r="DJ362" s="104">
        <f t="shared" si="1562"/>
        <v>0</v>
      </c>
      <c r="DK362" s="104">
        <f t="shared" si="1562"/>
        <v>0</v>
      </c>
      <c r="DL362" s="104">
        <f t="shared" si="1562"/>
        <v>235.40345616628846</v>
      </c>
      <c r="DM362" s="104">
        <f t="shared" si="1562"/>
        <v>93.969246350385788</v>
      </c>
      <c r="DN362" s="104">
        <f t="shared" si="1562"/>
        <v>159.02667294901829</v>
      </c>
      <c r="DO362" s="104">
        <f t="shared" si="1562"/>
        <v>0</v>
      </c>
      <c r="DP362" s="104">
        <f t="shared" si="1562"/>
        <v>45.031680205291259</v>
      </c>
      <c r="DQ362" s="104">
        <f t="shared" si="1562"/>
        <v>50.074237815835673</v>
      </c>
      <c r="DR362" s="104">
        <f t="shared" si="1562"/>
        <v>0</v>
      </c>
      <c r="DS362" s="104">
        <f t="shared" si="1562"/>
        <v>0</v>
      </c>
      <c r="DT362" s="120">
        <f t="shared" si="1563"/>
        <v>2.1758395314240002</v>
      </c>
      <c r="DU362" s="104">
        <f t="shared" si="1563"/>
        <v>0.86857541222400003</v>
      </c>
      <c r="DV362" s="104">
        <f t="shared" si="1563"/>
        <v>1.4698682387999999</v>
      </c>
      <c r="DW362" s="104">
        <f t="shared" si="1563"/>
        <v>0</v>
      </c>
      <c r="DX362" s="104">
        <f t="shared" si="1563"/>
        <v>0.41621580478868159</v>
      </c>
      <c r="DY362" s="104">
        <f t="shared" si="1563"/>
        <v>0.46282530791707327</v>
      </c>
      <c r="DZ362" s="104">
        <f t="shared" si="1563"/>
        <v>0</v>
      </c>
      <c r="EA362" s="104">
        <f t="shared" si="1563"/>
        <v>0</v>
      </c>
      <c r="EB362" s="104">
        <f t="shared" si="1563"/>
        <v>4.2795805178880002</v>
      </c>
      <c r="EC362" s="104">
        <f t="shared" si="1563"/>
        <v>1.7083392168959999</v>
      </c>
      <c r="ED362" s="104">
        <f t="shared" si="1563"/>
        <v>2.8910682215999999</v>
      </c>
      <c r="EE362" s="104">
        <f t="shared" si="1563"/>
        <v>0</v>
      </c>
      <c r="EF362" s="104">
        <f t="shared" si="1563"/>
        <v>0.81866555586249556</v>
      </c>
      <c r="EG362" s="104">
        <f t="shared" si="1563"/>
        <v>0.91033808974054387</v>
      </c>
      <c r="EH362" s="104">
        <f t="shared" si="1563"/>
        <v>0</v>
      </c>
      <c r="EI362" s="104">
        <f t="shared" si="1563"/>
        <v>0</v>
      </c>
      <c r="EJ362" s="120">
        <f t="shared" si="1564"/>
        <v>24.447280199066881</v>
      </c>
      <c r="EK362" s="104">
        <f t="shared" si="1564"/>
        <v>9.7591325876698019</v>
      </c>
      <c r="EL362" s="104">
        <f t="shared" si="1564"/>
        <v>16.515133662515542</v>
      </c>
      <c r="EM362" s="104">
        <f t="shared" si="1564"/>
        <v>0</v>
      </c>
      <c r="EN362" s="104">
        <f t="shared" si="1564"/>
        <v>4.6765141711942615</v>
      </c>
      <c r="EO362" s="104">
        <f t="shared" si="1564"/>
        <v>5.2002088492541532</v>
      </c>
      <c r="EP362" s="104">
        <f t="shared" si="1564"/>
        <v>0</v>
      </c>
      <c r="EQ362" s="104">
        <f t="shared" si="1564"/>
        <v>0</v>
      </c>
      <c r="ER362" s="104">
        <f t="shared" si="1564"/>
        <v>48.084476150133817</v>
      </c>
      <c r="ES362" s="104">
        <f t="shared" si="1564"/>
        <v>19.19454394836643</v>
      </c>
      <c r="ET362" s="104">
        <f t="shared" si="1564"/>
        <v>32.483440928116956</v>
      </c>
      <c r="EU362" s="104">
        <f t="shared" si="1564"/>
        <v>0</v>
      </c>
      <c r="EV362" s="104">
        <f t="shared" si="1564"/>
        <v>9.1983558274615991</v>
      </c>
      <c r="EW362" s="104">
        <f t="shared" si="1564"/>
        <v>10.228369341743306</v>
      </c>
      <c r="EX362" s="104">
        <f t="shared" si="1564"/>
        <v>0</v>
      </c>
      <c r="EY362" s="104">
        <f t="shared" si="1564"/>
        <v>0</v>
      </c>
      <c r="EZ362" s="120">
        <f t="shared" si="1565"/>
        <v>1.556850699208552</v>
      </c>
      <c r="FA362" s="104">
        <f t="shared" si="1565"/>
        <v>0.62148068288441394</v>
      </c>
      <c r="FB362" s="104">
        <f t="shared" si="1565"/>
        <v>1.0517160674172414</v>
      </c>
      <c r="FC362" s="104">
        <f t="shared" si="1565"/>
        <v>0</v>
      </c>
      <c r="FD362" s="104">
        <f t="shared" si="1565"/>
        <v>0.29780958446086697</v>
      </c>
      <c r="FE362" s="104">
        <f t="shared" si="1565"/>
        <v>0.3311594875613541</v>
      </c>
      <c r="FF362" s="104">
        <f t="shared" si="1565"/>
        <v>0</v>
      </c>
      <c r="FG362" s="104">
        <f t="shared" si="1565"/>
        <v>0</v>
      </c>
      <c r="FH362" s="104">
        <f t="shared" si="1565"/>
        <v>3.0621136464198622</v>
      </c>
      <c r="FI362" s="104">
        <f t="shared" si="1565"/>
        <v>1.2223461638135174</v>
      </c>
      <c r="FJ362" s="104">
        <f t="shared" si="1565"/>
        <v>2.0686091585586208</v>
      </c>
      <c r="FK362" s="104">
        <f t="shared" si="1565"/>
        <v>0</v>
      </c>
      <c r="FL362" s="104">
        <f t="shared" si="1565"/>
        <v>0.58576932014299254</v>
      </c>
      <c r="FM362" s="104">
        <f t="shared" si="1565"/>
        <v>0.65136259869366508</v>
      </c>
      <c r="FN362" s="104">
        <f t="shared" si="1565"/>
        <v>0</v>
      </c>
      <c r="FO362" s="122">
        <f t="shared" si="1565"/>
        <v>0</v>
      </c>
    </row>
    <row r="363" spans="24:171" x14ac:dyDescent="0.2">
      <c r="X363" s="165"/>
      <c r="Y363" s="159" t="str">
        <f>[1]Transport!W338</f>
        <v>Cuba</v>
      </c>
      <c r="Z363" s="203">
        <f t="shared" si="1568"/>
        <v>3.7499999999999999E-2</v>
      </c>
      <c r="AA363" s="229"/>
      <c r="AB363" s="159" t="str">
        <f>[1]Transport!X338</f>
        <v>Japan</v>
      </c>
      <c r="AC363" s="104">
        <f t="shared" si="1569"/>
        <v>0.38022400000000001</v>
      </c>
      <c r="AD363" s="104" t="str">
        <f>[1]Transport!AA338</f>
        <v>Havana Harbor</v>
      </c>
      <c r="AE363" s="104" t="str">
        <f>[1]Transport!AB338</f>
        <v>Tokyo, Japan</v>
      </c>
      <c r="AF363" s="104">
        <f>[1]Transport!AC338</f>
        <v>23.133543700000001</v>
      </c>
      <c r="AG363" s="104">
        <f>[1]Transport!AD338</f>
        <v>-82.339669700000002</v>
      </c>
      <c r="AH363" s="104">
        <f>[1]Transport!AE338</f>
        <v>35.616811599999998</v>
      </c>
      <c r="AI363" s="104">
        <f>[1]Transport!AF338</f>
        <v>139.79578069999999</v>
      </c>
      <c r="AJ363" s="104" t="e">
        <f t="shared" ca="1" si="1531"/>
        <v>#NAME?</v>
      </c>
      <c r="AK363" s="104">
        <f t="shared" si="1529"/>
        <v>160.94</v>
      </c>
      <c r="AL363" s="104">
        <f>SUMPRODUCT($G$4:$G$8,D$100:D$104)</f>
        <v>1791.9483528117548</v>
      </c>
      <c r="AM363" s="104">
        <f>SUMPRODUCT($G$11:$G$15,D$100:D$104)</f>
        <v>134.38489999999999</v>
      </c>
      <c r="AN363" s="104">
        <f>SUMPRODUCT($G$4:$G$8,E$100:E$104)</f>
        <v>8852.6976130126332</v>
      </c>
      <c r="AO363" s="104">
        <f>SUMPRODUCT($G$11:$G$15,E$100:E$104)</f>
        <v>160.94</v>
      </c>
      <c r="AP363" s="104">
        <f>SUMPRODUCT($G$4:$G$8,F$100:F$104)</f>
        <v>1808.2883495837675</v>
      </c>
      <c r="AQ363" s="104">
        <f>SUMPRODUCT($G$11:$G$15,F$100:F$104)</f>
        <v>115.15534482758621</v>
      </c>
      <c r="AR363" s="120" t="e">
        <f t="shared" ca="1" si="1558"/>
        <v>#NAME?</v>
      </c>
      <c r="AS363" s="104" t="e">
        <f t="shared" ca="1" si="1558"/>
        <v>#NAME?</v>
      </c>
      <c r="AT363" s="104" t="e">
        <f t="shared" ca="1" si="1558"/>
        <v>#NAME?</v>
      </c>
      <c r="AU363" s="104" t="e">
        <f t="shared" ca="1" si="1558"/>
        <v>#NAME?</v>
      </c>
      <c r="AV363" s="104" t="e">
        <f t="shared" ca="1" si="1558"/>
        <v>#NAME?</v>
      </c>
      <c r="AW363" s="104" t="e">
        <f t="shared" ca="1" si="1558"/>
        <v>#NAME?</v>
      </c>
      <c r="AX363" s="104" t="e">
        <f t="shared" ca="1" si="1558"/>
        <v>#NAME?</v>
      </c>
      <c r="AY363" s="104" t="e">
        <f t="shared" ca="1" si="1558"/>
        <v>#NAME?</v>
      </c>
      <c r="AZ363" s="104" t="e">
        <f t="shared" ca="1" si="1558"/>
        <v>#NAME?</v>
      </c>
      <c r="BA363" s="104" t="e">
        <f t="shared" ca="1" si="1558"/>
        <v>#NAME?</v>
      </c>
      <c r="BB363" s="104" t="e">
        <f t="shared" ca="1" si="1558"/>
        <v>#NAME?</v>
      </c>
      <c r="BC363" s="104" t="e">
        <f t="shared" ca="1" si="1558"/>
        <v>#NAME?</v>
      </c>
      <c r="BD363" s="104" t="e">
        <f t="shared" ca="1" si="1558"/>
        <v>#NAME?</v>
      </c>
      <c r="BE363" s="104" t="e">
        <f t="shared" ca="1" si="1558"/>
        <v>#NAME?</v>
      </c>
      <c r="BF363" s="104" t="e">
        <f t="shared" ca="1" si="1558"/>
        <v>#NAME?</v>
      </c>
      <c r="BG363" s="122" t="e">
        <f t="shared" ca="1" si="1558"/>
        <v>#NAME?</v>
      </c>
      <c r="BH363" s="104">
        <f t="shared" si="1559"/>
        <v>0.82730640999615912</v>
      </c>
      <c r="BI363" s="104">
        <f t="shared" si="1559"/>
        <v>0.33025321753745818</v>
      </c>
      <c r="BJ363" s="104">
        <f t="shared" si="1559"/>
        <v>0.55887918122949121</v>
      </c>
      <c r="BK363" s="104">
        <f t="shared" si="1559"/>
        <v>0</v>
      </c>
      <c r="BL363" s="104">
        <f t="shared" si="1559"/>
        <v>0.15825523815997167</v>
      </c>
      <c r="BM363" s="104">
        <f t="shared" si="1559"/>
        <v>0.17597728987746128</v>
      </c>
      <c r="BN363" s="104">
        <f t="shared" si="1559"/>
        <v>0</v>
      </c>
      <c r="BO363" s="104">
        <f t="shared" si="1559"/>
        <v>0</v>
      </c>
      <c r="BP363" s="104">
        <f t="shared" si="1559"/>
        <v>1.6271992228334471</v>
      </c>
      <c r="BQ363" s="104">
        <f t="shared" si="1559"/>
        <v>0.64955157040506462</v>
      </c>
      <c r="BR363" s="104">
        <f t="shared" si="1559"/>
        <v>1.0992535234896383</v>
      </c>
      <c r="BS363" s="104">
        <f t="shared" si="1559"/>
        <v>0</v>
      </c>
      <c r="BT363" s="104">
        <f t="shared" si="1559"/>
        <v>0.3112762923122615</v>
      </c>
      <c r="BU363" s="104">
        <f t="shared" si="1559"/>
        <v>0.34613238983350858</v>
      </c>
      <c r="BV363" s="104">
        <f t="shared" si="1559"/>
        <v>0</v>
      </c>
      <c r="BW363" s="104">
        <f t="shared" si="1559"/>
        <v>0</v>
      </c>
      <c r="BX363" s="120">
        <f t="shared" si="1560"/>
        <v>24.226370475443879</v>
      </c>
      <c r="BY363" s="104">
        <f t="shared" si="1560"/>
        <v>9.6709474290268922</v>
      </c>
      <c r="BZ363" s="104">
        <f t="shared" si="1560"/>
        <v>16.365900145196811</v>
      </c>
      <c r="CA363" s="104">
        <f t="shared" si="1560"/>
        <v>0</v>
      </c>
      <c r="CB363" s="104">
        <f t="shared" si="1560"/>
        <v>4.634256404904292</v>
      </c>
      <c r="CC363" s="104">
        <f t="shared" si="1560"/>
        <v>5.1532188900310221</v>
      </c>
      <c r="CD363" s="104">
        <f t="shared" si="1560"/>
        <v>0</v>
      </c>
      <c r="CE363" s="104">
        <f t="shared" si="1560"/>
        <v>0</v>
      </c>
      <c r="CF363" s="104">
        <f t="shared" si="1560"/>
        <v>47.649976760001728</v>
      </c>
      <c r="CG363" s="104">
        <f t="shared" si="1560"/>
        <v>19.021098830374736</v>
      </c>
      <c r="CH363" s="104">
        <f t="shared" si="1560"/>
        <v>32.189915108503357</v>
      </c>
      <c r="CI363" s="104">
        <f t="shared" si="1560"/>
        <v>0</v>
      </c>
      <c r="CJ363" s="104">
        <f t="shared" si="1560"/>
        <v>9.1152379416647111</v>
      </c>
      <c r="CK363" s="104">
        <f t="shared" si="1560"/>
        <v>10.135944081100826</v>
      </c>
      <c r="CL363" s="104">
        <f t="shared" si="1560"/>
        <v>0</v>
      </c>
      <c r="CM363" s="104">
        <f t="shared" si="1560"/>
        <v>0</v>
      </c>
      <c r="CN363" s="120">
        <f t="shared" si="1561"/>
        <v>1.8168260087390402</v>
      </c>
      <c r="CO363" s="104">
        <f t="shared" si="1561"/>
        <v>0.72526046920704001</v>
      </c>
      <c r="CP363" s="104">
        <f t="shared" si="1561"/>
        <v>1.227339979398</v>
      </c>
      <c r="CQ363" s="104">
        <f t="shared" si="1561"/>
        <v>0</v>
      </c>
      <c r="CR363" s="104">
        <f t="shared" si="1561"/>
        <v>0.34754019699854904</v>
      </c>
      <c r="CS363" s="104">
        <f t="shared" si="1561"/>
        <v>0.38645913211075611</v>
      </c>
      <c r="CT363" s="104">
        <f t="shared" si="1561"/>
        <v>0</v>
      </c>
      <c r="CU363" s="104">
        <f t="shared" si="1561"/>
        <v>0</v>
      </c>
      <c r="CV363" s="104">
        <f t="shared" si="1561"/>
        <v>3.5734497324364796</v>
      </c>
      <c r="CW363" s="104">
        <f t="shared" si="1561"/>
        <v>1.4264632461081599</v>
      </c>
      <c r="CX363" s="104">
        <f t="shared" si="1561"/>
        <v>2.4140419650360001</v>
      </c>
      <c r="CY363" s="104">
        <f t="shared" si="1561"/>
        <v>0</v>
      </c>
      <c r="CZ363" s="104">
        <f t="shared" si="1561"/>
        <v>0.68358573914518372</v>
      </c>
      <c r="DA363" s="104">
        <f t="shared" si="1561"/>
        <v>0.76013230493335415</v>
      </c>
      <c r="DB363" s="104">
        <f t="shared" si="1561"/>
        <v>0</v>
      </c>
      <c r="DC363" s="104">
        <f t="shared" si="1561"/>
        <v>0</v>
      </c>
      <c r="DD363" s="120">
        <f t="shared" si="1562"/>
        <v>119.68466152687817</v>
      </c>
      <c r="DE363" s="104">
        <f t="shared" si="1562"/>
        <v>47.777031679612705</v>
      </c>
      <c r="DF363" s="104">
        <f t="shared" si="1562"/>
        <v>80.851864353596639</v>
      </c>
      <c r="DG363" s="104">
        <f t="shared" si="1562"/>
        <v>0</v>
      </c>
      <c r="DH363" s="104">
        <f t="shared" si="1562"/>
        <v>22.894449245376496</v>
      </c>
      <c r="DI363" s="104">
        <f t="shared" si="1562"/>
        <v>25.458260834095384</v>
      </c>
      <c r="DJ363" s="104">
        <f t="shared" si="1562"/>
        <v>0</v>
      </c>
      <c r="DK363" s="104">
        <f t="shared" si="1562"/>
        <v>0</v>
      </c>
      <c r="DL363" s="104">
        <f t="shared" si="1562"/>
        <v>235.40345616628846</v>
      </c>
      <c r="DM363" s="104">
        <f t="shared" si="1562"/>
        <v>93.969246350385788</v>
      </c>
      <c r="DN363" s="104">
        <f t="shared" si="1562"/>
        <v>159.02667294901829</v>
      </c>
      <c r="DO363" s="104">
        <f t="shared" si="1562"/>
        <v>0</v>
      </c>
      <c r="DP363" s="104">
        <f t="shared" si="1562"/>
        <v>45.031680205291259</v>
      </c>
      <c r="DQ363" s="104">
        <f t="shared" si="1562"/>
        <v>50.074237815835673</v>
      </c>
      <c r="DR363" s="104">
        <f t="shared" si="1562"/>
        <v>0</v>
      </c>
      <c r="DS363" s="104">
        <f t="shared" si="1562"/>
        <v>0</v>
      </c>
      <c r="DT363" s="120">
        <f t="shared" si="1563"/>
        <v>2.1758395314240002</v>
      </c>
      <c r="DU363" s="104">
        <f t="shared" si="1563"/>
        <v>0.86857541222400003</v>
      </c>
      <c r="DV363" s="104">
        <f t="shared" si="1563"/>
        <v>1.4698682387999999</v>
      </c>
      <c r="DW363" s="104">
        <f t="shared" si="1563"/>
        <v>0</v>
      </c>
      <c r="DX363" s="104">
        <f t="shared" si="1563"/>
        <v>0.41621580478868159</v>
      </c>
      <c r="DY363" s="104">
        <f t="shared" si="1563"/>
        <v>0.46282530791707327</v>
      </c>
      <c r="DZ363" s="104">
        <f t="shared" si="1563"/>
        <v>0</v>
      </c>
      <c r="EA363" s="104">
        <f t="shared" si="1563"/>
        <v>0</v>
      </c>
      <c r="EB363" s="104">
        <f t="shared" si="1563"/>
        <v>4.2795805178880002</v>
      </c>
      <c r="EC363" s="104">
        <f t="shared" si="1563"/>
        <v>1.7083392168959999</v>
      </c>
      <c r="ED363" s="104">
        <f t="shared" si="1563"/>
        <v>2.8910682215999999</v>
      </c>
      <c r="EE363" s="104">
        <f t="shared" si="1563"/>
        <v>0</v>
      </c>
      <c r="EF363" s="104">
        <f t="shared" si="1563"/>
        <v>0.81866555586249556</v>
      </c>
      <c r="EG363" s="104">
        <f t="shared" si="1563"/>
        <v>0.91033808974054387</v>
      </c>
      <c r="EH363" s="104">
        <f t="shared" si="1563"/>
        <v>0</v>
      </c>
      <c r="EI363" s="104">
        <f t="shared" si="1563"/>
        <v>0</v>
      </c>
      <c r="EJ363" s="120">
        <f t="shared" si="1564"/>
        <v>24.447280199066881</v>
      </c>
      <c r="EK363" s="104">
        <f t="shared" si="1564"/>
        <v>9.7591325876698019</v>
      </c>
      <c r="EL363" s="104">
        <f t="shared" si="1564"/>
        <v>16.515133662515542</v>
      </c>
      <c r="EM363" s="104">
        <f t="shared" si="1564"/>
        <v>0</v>
      </c>
      <c r="EN363" s="104">
        <f t="shared" si="1564"/>
        <v>4.6765141711942615</v>
      </c>
      <c r="EO363" s="104">
        <f t="shared" si="1564"/>
        <v>5.2002088492541532</v>
      </c>
      <c r="EP363" s="104">
        <f t="shared" si="1564"/>
        <v>0</v>
      </c>
      <c r="EQ363" s="104">
        <f t="shared" si="1564"/>
        <v>0</v>
      </c>
      <c r="ER363" s="104">
        <f t="shared" si="1564"/>
        <v>48.084476150133817</v>
      </c>
      <c r="ES363" s="104">
        <f t="shared" si="1564"/>
        <v>19.19454394836643</v>
      </c>
      <c r="ET363" s="104">
        <f t="shared" si="1564"/>
        <v>32.483440928116956</v>
      </c>
      <c r="EU363" s="104">
        <f t="shared" si="1564"/>
        <v>0</v>
      </c>
      <c r="EV363" s="104">
        <f t="shared" si="1564"/>
        <v>9.1983558274615991</v>
      </c>
      <c r="EW363" s="104">
        <f t="shared" si="1564"/>
        <v>10.228369341743306</v>
      </c>
      <c r="EX363" s="104">
        <f t="shared" si="1564"/>
        <v>0</v>
      </c>
      <c r="EY363" s="104">
        <f t="shared" si="1564"/>
        <v>0</v>
      </c>
      <c r="EZ363" s="120">
        <f t="shared" si="1565"/>
        <v>1.556850699208552</v>
      </c>
      <c r="FA363" s="104">
        <f t="shared" si="1565"/>
        <v>0.62148068288441394</v>
      </c>
      <c r="FB363" s="104">
        <f t="shared" si="1565"/>
        <v>1.0517160674172414</v>
      </c>
      <c r="FC363" s="104">
        <f t="shared" si="1565"/>
        <v>0</v>
      </c>
      <c r="FD363" s="104">
        <f t="shared" si="1565"/>
        <v>0.29780958446086697</v>
      </c>
      <c r="FE363" s="104">
        <f t="shared" si="1565"/>
        <v>0.3311594875613541</v>
      </c>
      <c r="FF363" s="104">
        <f t="shared" si="1565"/>
        <v>0</v>
      </c>
      <c r="FG363" s="104">
        <f t="shared" si="1565"/>
        <v>0</v>
      </c>
      <c r="FH363" s="104">
        <f t="shared" si="1565"/>
        <v>3.0621136464198622</v>
      </c>
      <c r="FI363" s="104">
        <f t="shared" si="1565"/>
        <v>1.2223461638135174</v>
      </c>
      <c r="FJ363" s="104">
        <f t="shared" si="1565"/>
        <v>2.0686091585586208</v>
      </c>
      <c r="FK363" s="104">
        <f t="shared" si="1565"/>
        <v>0</v>
      </c>
      <c r="FL363" s="104">
        <f t="shared" si="1565"/>
        <v>0.58576932014299254</v>
      </c>
      <c r="FM363" s="104">
        <f t="shared" si="1565"/>
        <v>0.65136259869366508</v>
      </c>
      <c r="FN363" s="104">
        <f t="shared" si="1565"/>
        <v>0</v>
      </c>
      <c r="FO363" s="122">
        <f t="shared" si="1565"/>
        <v>0</v>
      </c>
    </row>
    <row r="364" spans="24:171" x14ac:dyDescent="0.2">
      <c r="X364" s="168"/>
      <c r="Y364" s="181" t="str">
        <f>[1]Transport!W339</f>
        <v>Australia</v>
      </c>
      <c r="Z364" s="215">
        <f t="shared" si="1568"/>
        <v>4.9999999999999996E-2</v>
      </c>
      <c r="AA364" s="235"/>
      <c r="AB364" s="181" t="str">
        <f>[1]Transport!X339</f>
        <v>Japan</v>
      </c>
      <c r="AC364" s="128">
        <f t="shared" si="1569"/>
        <v>0.38022400000000001</v>
      </c>
      <c r="AD364" s="128" t="str">
        <f>[1]Transport!AA339</f>
        <v>The Port of Melbourne, Australia</v>
      </c>
      <c r="AE364" s="128" t="str">
        <f>[1]Transport!AB339</f>
        <v>Tokyo, Japan</v>
      </c>
      <c r="AF364" s="128">
        <f>[1]Transport!AC339</f>
        <v>-37.821584199999997</v>
      </c>
      <c r="AG364" s="128">
        <f>[1]Transport!AD339</f>
        <v>144.9443459</v>
      </c>
      <c r="AH364" s="128">
        <f>[1]Transport!AE339</f>
        <v>35.616811599999998</v>
      </c>
      <c r="AI364" s="128">
        <f>[1]Transport!AF339</f>
        <v>139.79578069999999</v>
      </c>
      <c r="AJ364" s="128" t="e">
        <f t="shared" ca="1" si="1531"/>
        <v>#NAME?</v>
      </c>
      <c r="AK364" s="128">
        <f t="shared" si="1529"/>
        <v>160.94</v>
      </c>
      <c r="AL364" s="128">
        <f>SUMPRODUCT($G$4:$G$8,D$100:D$104)</f>
        <v>1791.9483528117548</v>
      </c>
      <c r="AM364" s="128">
        <f>SUMPRODUCT($G$11:$G$15,D$100:D$104)</f>
        <v>134.38489999999999</v>
      </c>
      <c r="AN364" s="128">
        <f>SUMPRODUCT($G$4:$G$8,E$100:E$104)</f>
        <v>8852.6976130126332</v>
      </c>
      <c r="AO364" s="128">
        <f>SUMPRODUCT($G$11:$G$15,E$100:E$104)</f>
        <v>160.94</v>
      </c>
      <c r="AP364" s="128">
        <f>SUMPRODUCT($G$4:$G$8,F$100:F$104)</f>
        <v>1808.2883495837675</v>
      </c>
      <c r="AQ364" s="128">
        <f>SUMPRODUCT($G$11:$G$15,F$100:F$104)</f>
        <v>115.15534482758621</v>
      </c>
      <c r="AR364" s="120" t="e">
        <f t="shared" ca="1" si="1558"/>
        <v>#NAME?</v>
      </c>
      <c r="AS364" s="104" t="e">
        <f t="shared" ca="1" si="1558"/>
        <v>#NAME?</v>
      </c>
      <c r="AT364" s="104" t="e">
        <f t="shared" ca="1" si="1558"/>
        <v>#NAME?</v>
      </c>
      <c r="AU364" s="104" t="e">
        <f t="shared" ca="1" si="1558"/>
        <v>#NAME?</v>
      </c>
      <c r="AV364" s="104" t="e">
        <f t="shared" ca="1" si="1558"/>
        <v>#NAME?</v>
      </c>
      <c r="AW364" s="104" t="e">
        <f t="shared" ca="1" si="1558"/>
        <v>#NAME?</v>
      </c>
      <c r="AX364" s="104" t="e">
        <f t="shared" ca="1" si="1558"/>
        <v>#NAME?</v>
      </c>
      <c r="AY364" s="104" t="e">
        <f t="shared" ca="1" si="1558"/>
        <v>#NAME?</v>
      </c>
      <c r="AZ364" s="104" t="e">
        <f t="shared" ca="1" si="1558"/>
        <v>#NAME?</v>
      </c>
      <c r="BA364" s="104" t="e">
        <f t="shared" ca="1" si="1558"/>
        <v>#NAME?</v>
      </c>
      <c r="BB364" s="104" t="e">
        <f t="shared" ca="1" si="1558"/>
        <v>#NAME?</v>
      </c>
      <c r="BC364" s="104" t="e">
        <f t="shared" ca="1" si="1558"/>
        <v>#NAME?</v>
      </c>
      <c r="BD364" s="104" t="e">
        <f t="shared" ca="1" si="1558"/>
        <v>#NAME?</v>
      </c>
      <c r="BE364" s="104" t="e">
        <f t="shared" ca="1" si="1558"/>
        <v>#NAME?</v>
      </c>
      <c r="BF364" s="104" t="e">
        <f t="shared" ca="1" si="1558"/>
        <v>#NAME?</v>
      </c>
      <c r="BG364" s="122" t="e">
        <f t="shared" ca="1" si="1558"/>
        <v>#NAME?</v>
      </c>
      <c r="BH364" s="128">
        <f t="shared" si="1559"/>
        <v>0.82730640999615912</v>
      </c>
      <c r="BI364" s="128">
        <f t="shared" si="1559"/>
        <v>0.33025321753745818</v>
      </c>
      <c r="BJ364" s="128">
        <f t="shared" si="1559"/>
        <v>0.55887918122949121</v>
      </c>
      <c r="BK364" s="128">
        <f t="shared" si="1559"/>
        <v>0</v>
      </c>
      <c r="BL364" s="128">
        <f t="shared" si="1559"/>
        <v>0.15825523815997167</v>
      </c>
      <c r="BM364" s="128">
        <f t="shared" si="1559"/>
        <v>0.17597728987746128</v>
      </c>
      <c r="BN364" s="128">
        <f t="shared" si="1559"/>
        <v>0</v>
      </c>
      <c r="BO364" s="128">
        <f t="shared" si="1559"/>
        <v>0</v>
      </c>
      <c r="BP364" s="128">
        <f t="shared" si="1559"/>
        <v>1.6271992228334471</v>
      </c>
      <c r="BQ364" s="128">
        <f t="shared" si="1559"/>
        <v>0.64955157040506462</v>
      </c>
      <c r="BR364" s="128">
        <f t="shared" si="1559"/>
        <v>1.0992535234896383</v>
      </c>
      <c r="BS364" s="128">
        <f t="shared" si="1559"/>
        <v>0</v>
      </c>
      <c r="BT364" s="128">
        <f t="shared" si="1559"/>
        <v>0.3112762923122615</v>
      </c>
      <c r="BU364" s="128">
        <f t="shared" si="1559"/>
        <v>0.34613238983350858</v>
      </c>
      <c r="BV364" s="128">
        <f t="shared" si="1559"/>
        <v>0</v>
      </c>
      <c r="BW364" s="128">
        <f t="shared" si="1559"/>
        <v>0</v>
      </c>
      <c r="BX364" s="232">
        <f>$AL364*H$27/1000</f>
        <v>24.226370475443879</v>
      </c>
      <c r="BY364" s="128">
        <f t="shared" ref="BY364:CM371" si="1574">$AL364*I$27/1000</f>
        <v>9.6709474290268922</v>
      </c>
      <c r="BZ364" s="128">
        <f t="shared" si="1574"/>
        <v>16.365900145196811</v>
      </c>
      <c r="CA364" s="128">
        <f t="shared" si="1574"/>
        <v>0</v>
      </c>
      <c r="CB364" s="128">
        <f t="shared" si="1574"/>
        <v>4.634256404904292</v>
      </c>
      <c r="CC364" s="128">
        <f t="shared" si="1574"/>
        <v>5.1532188900310221</v>
      </c>
      <c r="CD364" s="128">
        <f t="shared" si="1574"/>
        <v>0</v>
      </c>
      <c r="CE364" s="128">
        <f t="shared" si="1574"/>
        <v>0</v>
      </c>
      <c r="CF364" s="128">
        <f t="shared" si="1574"/>
        <v>47.649976760001728</v>
      </c>
      <c r="CG364" s="128">
        <f t="shared" si="1574"/>
        <v>19.021098830374736</v>
      </c>
      <c r="CH364" s="128">
        <f t="shared" si="1574"/>
        <v>32.189915108503357</v>
      </c>
      <c r="CI364" s="128">
        <f t="shared" si="1574"/>
        <v>0</v>
      </c>
      <c r="CJ364" s="128">
        <f t="shared" si="1574"/>
        <v>9.1152379416647111</v>
      </c>
      <c r="CK364" s="128">
        <f t="shared" si="1574"/>
        <v>10.135944081100826</v>
      </c>
      <c r="CL364" s="128">
        <f t="shared" si="1574"/>
        <v>0</v>
      </c>
      <c r="CM364" s="128">
        <f t="shared" si="1574"/>
        <v>0</v>
      </c>
      <c r="CN364" s="232">
        <f t="shared" si="1561"/>
        <v>1.8168260087390402</v>
      </c>
      <c r="CO364" s="128">
        <f t="shared" si="1561"/>
        <v>0.72526046920704001</v>
      </c>
      <c r="CP364" s="128">
        <f t="shared" si="1561"/>
        <v>1.227339979398</v>
      </c>
      <c r="CQ364" s="128">
        <f t="shared" si="1561"/>
        <v>0</v>
      </c>
      <c r="CR364" s="128">
        <f t="shared" si="1561"/>
        <v>0.34754019699854904</v>
      </c>
      <c r="CS364" s="128">
        <f t="shared" si="1561"/>
        <v>0.38645913211075611</v>
      </c>
      <c r="CT364" s="128">
        <f t="shared" si="1561"/>
        <v>0</v>
      </c>
      <c r="CU364" s="128">
        <f t="shared" si="1561"/>
        <v>0</v>
      </c>
      <c r="CV364" s="128">
        <f t="shared" si="1561"/>
        <v>3.5734497324364796</v>
      </c>
      <c r="CW364" s="128">
        <f t="shared" si="1561"/>
        <v>1.4264632461081599</v>
      </c>
      <c r="CX364" s="128">
        <f t="shared" si="1561"/>
        <v>2.4140419650360001</v>
      </c>
      <c r="CY364" s="128">
        <f t="shared" si="1561"/>
        <v>0</v>
      </c>
      <c r="CZ364" s="128">
        <f t="shared" si="1561"/>
        <v>0.68358573914518372</v>
      </c>
      <c r="DA364" s="128">
        <f t="shared" si="1561"/>
        <v>0.76013230493335415</v>
      </c>
      <c r="DB364" s="128">
        <f t="shared" si="1561"/>
        <v>0</v>
      </c>
      <c r="DC364" s="128">
        <f t="shared" si="1561"/>
        <v>0</v>
      </c>
      <c r="DD364" s="232">
        <f t="shared" si="1562"/>
        <v>119.68466152687817</v>
      </c>
      <c r="DE364" s="128">
        <f t="shared" si="1562"/>
        <v>47.777031679612705</v>
      </c>
      <c r="DF364" s="128">
        <f t="shared" si="1562"/>
        <v>80.851864353596639</v>
      </c>
      <c r="DG364" s="128">
        <f t="shared" si="1562"/>
        <v>0</v>
      </c>
      <c r="DH364" s="128">
        <f t="shared" si="1562"/>
        <v>22.894449245376496</v>
      </c>
      <c r="DI364" s="128">
        <f t="shared" si="1562"/>
        <v>25.458260834095384</v>
      </c>
      <c r="DJ364" s="128">
        <f t="shared" si="1562"/>
        <v>0</v>
      </c>
      <c r="DK364" s="128">
        <f t="shared" si="1562"/>
        <v>0</v>
      </c>
      <c r="DL364" s="128">
        <f t="shared" si="1562"/>
        <v>235.40345616628846</v>
      </c>
      <c r="DM364" s="128">
        <f t="shared" si="1562"/>
        <v>93.969246350385788</v>
      </c>
      <c r="DN364" s="128">
        <f t="shared" si="1562"/>
        <v>159.02667294901829</v>
      </c>
      <c r="DO364" s="128">
        <f t="shared" si="1562"/>
        <v>0</v>
      </c>
      <c r="DP364" s="128">
        <f t="shared" si="1562"/>
        <v>45.031680205291259</v>
      </c>
      <c r="DQ364" s="128">
        <f t="shared" si="1562"/>
        <v>50.074237815835673</v>
      </c>
      <c r="DR364" s="128">
        <f t="shared" si="1562"/>
        <v>0</v>
      </c>
      <c r="DS364" s="128">
        <f t="shared" si="1562"/>
        <v>0</v>
      </c>
      <c r="DT364" s="232">
        <f t="shared" si="1563"/>
        <v>2.1758395314240002</v>
      </c>
      <c r="DU364" s="128">
        <f t="shared" si="1563"/>
        <v>0.86857541222400003</v>
      </c>
      <c r="DV364" s="128">
        <f t="shared" si="1563"/>
        <v>1.4698682387999999</v>
      </c>
      <c r="DW364" s="128">
        <f t="shared" si="1563"/>
        <v>0</v>
      </c>
      <c r="DX364" s="128">
        <f t="shared" si="1563"/>
        <v>0.41621580478868159</v>
      </c>
      <c r="DY364" s="128">
        <f t="shared" si="1563"/>
        <v>0.46282530791707327</v>
      </c>
      <c r="DZ364" s="128">
        <f t="shared" si="1563"/>
        <v>0</v>
      </c>
      <c r="EA364" s="128">
        <f t="shared" si="1563"/>
        <v>0</v>
      </c>
      <c r="EB364" s="128">
        <f t="shared" si="1563"/>
        <v>4.2795805178880002</v>
      </c>
      <c r="EC364" s="128">
        <f t="shared" si="1563"/>
        <v>1.7083392168959999</v>
      </c>
      <c r="ED364" s="128">
        <f t="shared" si="1563"/>
        <v>2.8910682215999999</v>
      </c>
      <c r="EE364" s="128">
        <f t="shared" si="1563"/>
        <v>0</v>
      </c>
      <c r="EF364" s="128">
        <f t="shared" si="1563"/>
        <v>0.81866555586249556</v>
      </c>
      <c r="EG364" s="128">
        <f t="shared" si="1563"/>
        <v>0.91033808974054387</v>
      </c>
      <c r="EH364" s="128">
        <f t="shared" si="1563"/>
        <v>0</v>
      </c>
      <c r="EI364" s="128">
        <f t="shared" si="1563"/>
        <v>0</v>
      </c>
      <c r="EJ364" s="232">
        <f t="shared" si="1564"/>
        <v>24.447280199066881</v>
      </c>
      <c r="EK364" s="128">
        <f t="shared" si="1564"/>
        <v>9.7591325876698019</v>
      </c>
      <c r="EL364" s="128">
        <f t="shared" si="1564"/>
        <v>16.515133662515542</v>
      </c>
      <c r="EM364" s="128">
        <f t="shared" si="1564"/>
        <v>0</v>
      </c>
      <c r="EN364" s="128">
        <f t="shared" si="1564"/>
        <v>4.6765141711942615</v>
      </c>
      <c r="EO364" s="128">
        <f t="shared" si="1564"/>
        <v>5.2002088492541532</v>
      </c>
      <c r="EP364" s="128">
        <f t="shared" si="1564"/>
        <v>0</v>
      </c>
      <c r="EQ364" s="128">
        <f t="shared" si="1564"/>
        <v>0</v>
      </c>
      <c r="ER364" s="128">
        <f t="shared" si="1564"/>
        <v>48.084476150133817</v>
      </c>
      <c r="ES364" s="128">
        <f t="shared" si="1564"/>
        <v>19.19454394836643</v>
      </c>
      <c r="ET364" s="128">
        <f t="shared" si="1564"/>
        <v>32.483440928116956</v>
      </c>
      <c r="EU364" s="128">
        <f t="shared" si="1564"/>
        <v>0</v>
      </c>
      <c r="EV364" s="128">
        <f t="shared" si="1564"/>
        <v>9.1983558274615991</v>
      </c>
      <c r="EW364" s="128">
        <f t="shared" si="1564"/>
        <v>10.228369341743306</v>
      </c>
      <c r="EX364" s="128">
        <f t="shared" si="1564"/>
        <v>0</v>
      </c>
      <c r="EY364" s="128">
        <f t="shared" si="1564"/>
        <v>0</v>
      </c>
      <c r="EZ364" s="232">
        <f t="shared" si="1565"/>
        <v>1.556850699208552</v>
      </c>
      <c r="FA364" s="128">
        <f t="shared" si="1565"/>
        <v>0.62148068288441394</v>
      </c>
      <c r="FB364" s="128">
        <f t="shared" si="1565"/>
        <v>1.0517160674172414</v>
      </c>
      <c r="FC364" s="128">
        <f t="shared" si="1565"/>
        <v>0</v>
      </c>
      <c r="FD364" s="128">
        <f t="shared" si="1565"/>
        <v>0.29780958446086697</v>
      </c>
      <c r="FE364" s="128">
        <f t="shared" si="1565"/>
        <v>0.3311594875613541</v>
      </c>
      <c r="FF364" s="128">
        <f t="shared" si="1565"/>
        <v>0</v>
      </c>
      <c r="FG364" s="128">
        <f t="shared" si="1565"/>
        <v>0</v>
      </c>
      <c r="FH364" s="128">
        <f t="shared" si="1565"/>
        <v>3.0621136464198622</v>
      </c>
      <c r="FI364" s="128">
        <f t="shared" si="1565"/>
        <v>1.2223461638135174</v>
      </c>
      <c r="FJ364" s="128">
        <f t="shared" si="1565"/>
        <v>2.0686091585586208</v>
      </c>
      <c r="FK364" s="128">
        <f t="shared" si="1565"/>
        <v>0</v>
      </c>
      <c r="FL364" s="128">
        <f t="shared" si="1565"/>
        <v>0.58576932014299254</v>
      </c>
      <c r="FM364" s="128">
        <f t="shared" si="1565"/>
        <v>0.65136259869366508</v>
      </c>
      <c r="FN364" s="128">
        <f t="shared" si="1565"/>
        <v>0</v>
      </c>
      <c r="FO364" s="129">
        <f t="shared" si="1565"/>
        <v>0</v>
      </c>
    </row>
    <row r="365" spans="24:171" x14ac:dyDescent="0.2">
      <c r="X365" s="194" t="s">
        <v>354</v>
      </c>
      <c r="Y365" s="157" t="str">
        <f>Y341</f>
        <v>Congo</v>
      </c>
      <c r="Z365" s="226">
        <f t="shared" si="1568"/>
        <v>0.86249999999999993</v>
      </c>
      <c r="AA365" s="227">
        <f t="shared" ref="AA365" si="1575">SUM(Z365:Z368)</f>
        <v>1</v>
      </c>
      <c r="AB365" s="157" t="str">
        <f t="shared" ref="AB365:AB388" si="1576">AB341</f>
        <v>China</v>
      </c>
      <c r="AC365" s="209">
        <f>2.63*AC341</f>
        <v>0.99998911999999995</v>
      </c>
      <c r="AD365" s="209" t="str">
        <f>AD341</f>
        <v>Matadi Port, Congo</v>
      </c>
      <c r="AE365" s="209" t="str">
        <f>AE341</f>
        <v>Shanghai, China</v>
      </c>
      <c r="AF365" s="209">
        <f t="shared" ref="AF365:AI365" si="1577">AF341</f>
        <v>-5.8237994000000004</v>
      </c>
      <c r="AG365" s="209">
        <f t="shared" si="1577"/>
        <v>13.4515381</v>
      </c>
      <c r="AH365" s="209">
        <f t="shared" si="1577"/>
        <v>31.230416000000002</v>
      </c>
      <c r="AI365" s="209">
        <f t="shared" si="1577"/>
        <v>121.47370100000001</v>
      </c>
      <c r="AJ365" s="209" t="e">
        <f t="shared" ca="1" si="1531"/>
        <v>#NAME?</v>
      </c>
      <c r="AK365" s="209">
        <f t="shared" si="1529"/>
        <v>160.94</v>
      </c>
      <c r="AL365" s="209">
        <f>SUMPRODUCT($F$4:$F$8,D$100:D$104)</f>
        <v>1562.8410848903104</v>
      </c>
      <c r="AM365" s="209">
        <f>SUMPRODUCT($F$11:$F$15,D$100:D$104)</f>
        <v>127.14259999999999</v>
      </c>
      <c r="AN365" s="209">
        <f>SUMPRODUCT($F$4:$F$8,E$100:E$104)</f>
        <v>10481.366833642593</v>
      </c>
      <c r="AO365" s="209">
        <f>SUMPRODUCT($F$11:$F$15,E$100:E$104)</f>
        <v>160.94</v>
      </c>
      <c r="AP365" s="209">
        <f>SUMPRODUCT($F$4:$F$8,F$100:F$104)</f>
        <v>2694.5535946384662</v>
      </c>
      <c r="AQ365" s="209">
        <f>SUMPRODUCT($F$11:$F$15,F$100:F$104)</f>
        <v>160.94</v>
      </c>
      <c r="AR365" s="204" t="e">
        <f ca="1">$AJ365*H$26/1000*$AC365</f>
        <v>#NAME?</v>
      </c>
      <c r="AS365" s="209" t="e">
        <f t="shared" ref="AS365:BG380" ca="1" si="1578">$AJ365*I$26/1000*$AC365</f>
        <v>#NAME?</v>
      </c>
      <c r="AT365" s="209" t="e">
        <f t="shared" ca="1" si="1578"/>
        <v>#NAME?</v>
      </c>
      <c r="AU365" s="209" t="e">
        <f t="shared" ca="1" si="1578"/>
        <v>#NAME?</v>
      </c>
      <c r="AV365" s="209" t="e">
        <f t="shared" ca="1" si="1578"/>
        <v>#NAME?</v>
      </c>
      <c r="AW365" s="209" t="e">
        <f t="shared" ca="1" si="1578"/>
        <v>#NAME?</v>
      </c>
      <c r="AX365" s="209" t="e">
        <f t="shared" ca="1" si="1578"/>
        <v>#NAME?</v>
      </c>
      <c r="AY365" s="209" t="e">
        <f t="shared" ca="1" si="1578"/>
        <v>#NAME?</v>
      </c>
      <c r="AZ365" s="209" t="e">
        <f t="shared" ca="1" si="1578"/>
        <v>#NAME?</v>
      </c>
      <c r="BA365" s="209" t="e">
        <f t="shared" ca="1" si="1578"/>
        <v>#NAME?</v>
      </c>
      <c r="BB365" s="209" t="e">
        <f t="shared" ca="1" si="1578"/>
        <v>#NAME?</v>
      </c>
      <c r="BC365" s="209" t="e">
        <f t="shared" ca="1" si="1578"/>
        <v>#NAME?</v>
      </c>
      <c r="BD365" s="209" t="e">
        <f t="shared" ca="1" si="1578"/>
        <v>#NAME?</v>
      </c>
      <c r="BE365" s="209" t="e">
        <f t="shared" ca="1" si="1578"/>
        <v>#NAME?</v>
      </c>
      <c r="BF365" s="209" t="e">
        <f t="shared" ca="1" si="1578"/>
        <v>#NAME?</v>
      </c>
      <c r="BG365" s="228" t="e">
        <f t="shared" ca="1" si="1578"/>
        <v>#NAME?</v>
      </c>
      <c r="BH365" s="204">
        <f>$AK365*H$26/1000*$AC365</f>
        <v>0</v>
      </c>
      <c r="BI365" s="209">
        <f t="shared" ref="BI365:BW380" si="1579">$AK365*I$26/1000*$AC365</f>
        <v>0</v>
      </c>
      <c r="BJ365" s="209">
        <f t="shared" si="1579"/>
        <v>0</v>
      </c>
      <c r="BK365" s="209">
        <f t="shared" si="1579"/>
        <v>0</v>
      </c>
      <c r="BL365" s="209">
        <f t="shared" si="1579"/>
        <v>0</v>
      </c>
      <c r="BM365" s="209">
        <f t="shared" si="1579"/>
        <v>0</v>
      </c>
      <c r="BN365" s="209">
        <f t="shared" si="1579"/>
        <v>0</v>
      </c>
      <c r="BO365" s="209">
        <f t="shared" si="1579"/>
        <v>7.5455613430024174E-3</v>
      </c>
      <c r="BP365" s="209">
        <f t="shared" si="1579"/>
        <v>0</v>
      </c>
      <c r="BQ365" s="209">
        <f t="shared" si="1579"/>
        <v>0</v>
      </c>
      <c r="BR365" s="209">
        <f t="shared" si="1579"/>
        <v>0</v>
      </c>
      <c r="BS365" s="209">
        <f t="shared" si="1579"/>
        <v>0</v>
      </c>
      <c r="BT365" s="209">
        <f t="shared" si="1579"/>
        <v>0</v>
      </c>
      <c r="BU365" s="209">
        <f t="shared" si="1579"/>
        <v>0</v>
      </c>
      <c r="BV365" s="209">
        <f t="shared" si="1579"/>
        <v>0</v>
      </c>
      <c r="BW365" s="209">
        <f t="shared" si="1579"/>
        <v>1.5454658398017861E-2</v>
      </c>
      <c r="BX365" s="120">
        <f>$AL365*H$26/1000</f>
        <v>0</v>
      </c>
      <c r="BY365" s="104">
        <f t="shared" ref="BY365:CM380" si="1580">$AL365*I$26/1000</f>
        <v>0</v>
      </c>
      <c r="BZ365" s="104">
        <f t="shared" si="1580"/>
        <v>0</v>
      </c>
      <c r="CA365" s="104">
        <f t="shared" si="1580"/>
        <v>0</v>
      </c>
      <c r="CB365" s="104">
        <f t="shared" si="1580"/>
        <v>0</v>
      </c>
      <c r="CC365" s="104">
        <f t="shared" si="1580"/>
        <v>0</v>
      </c>
      <c r="CD365" s="104">
        <f t="shared" si="1580"/>
        <v>0</v>
      </c>
      <c r="CE365" s="104">
        <f t="shared" si="1580"/>
        <v>7.3273527894523863E-2</v>
      </c>
      <c r="CF365" s="104">
        <f t="shared" si="1580"/>
        <v>0</v>
      </c>
      <c r="CG365" s="104">
        <f t="shared" si="1580"/>
        <v>0</v>
      </c>
      <c r="CH365" s="104">
        <f t="shared" si="1580"/>
        <v>0</v>
      </c>
      <c r="CI365" s="104">
        <f t="shared" si="1580"/>
        <v>0</v>
      </c>
      <c r="CJ365" s="104">
        <f t="shared" si="1580"/>
        <v>0</v>
      </c>
      <c r="CK365" s="104">
        <f t="shared" si="1580"/>
        <v>0</v>
      </c>
      <c r="CL365" s="104">
        <f t="shared" si="1580"/>
        <v>0</v>
      </c>
      <c r="CM365" s="104">
        <f t="shared" si="1580"/>
        <v>0.15007728275613019</v>
      </c>
      <c r="CN365" s="204">
        <f>$AM365*H$26/1000</f>
        <v>0</v>
      </c>
      <c r="CO365" s="209">
        <f t="shared" ref="CO365:DC380" si="1581">$AM365*I$26/1000</f>
        <v>0</v>
      </c>
      <c r="CP365" s="209">
        <f t="shared" si="1581"/>
        <v>0</v>
      </c>
      <c r="CQ365" s="209">
        <f t="shared" si="1581"/>
        <v>0</v>
      </c>
      <c r="CR365" s="209">
        <f t="shared" si="1581"/>
        <v>0</v>
      </c>
      <c r="CS365" s="209">
        <f t="shared" si="1581"/>
        <v>0</v>
      </c>
      <c r="CT365" s="209">
        <f t="shared" si="1581"/>
        <v>0</v>
      </c>
      <c r="CU365" s="209">
        <f t="shared" si="1581"/>
        <v>5.961058317286402E-3</v>
      </c>
      <c r="CV365" s="209">
        <f t="shared" si="1581"/>
        <v>0</v>
      </c>
      <c r="CW365" s="209">
        <f t="shared" si="1581"/>
        <v>0</v>
      </c>
      <c r="CX365" s="209">
        <f t="shared" si="1581"/>
        <v>0</v>
      </c>
      <c r="CY365" s="209">
        <f t="shared" si="1581"/>
        <v>0</v>
      </c>
      <c r="CZ365" s="209">
        <f t="shared" si="1581"/>
        <v>0</v>
      </c>
      <c r="DA365" s="209">
        <f t="shared" si="1581"/>
        <v>0</v>
      </c>
      <c r="DB365" s="209">
        <f t="shared" si="1581"/>
        <v>0</v>
      </c>
      <c r="DC365" s="209">
        <f t="shared" si="1581"/>
        <v>1.2209312971759242E-2</v>
      </c>
      <c r="DD365" s="204">
        <f>$AN365*H$26/1000</f>
        <v>0</v>
      </c>
      <c r="DE365" s="209">
        <f t="shared" ref="DE365:DS380" si="1582">$AN365*I$26/1000</f>
        <v>0</v>
      </c>
      <c r="DF365" s="209">
        <f t="shared" si="1582"/>
        <v>0</v>
      </c>
      <c r="DG365" s="209">
        <f t="shared" si="1582"/>
        <v>0</v>
      </c>
      <c r="DH365" s="209">
        <f t="shared" si="1582"/>
        <v>0</v>
      </c>
      <c r="DI365" s="209">
        <f t="shared" si="1582"/>
        <v>0</v>
      </c>
      <c r="DJ365" s="209">
        <f t="shared" si="1582"/>
        <v>0</v>
      </c>
      <c r="DK365" s="209">
        <f t="shared" si="1582"/>
        <v>0.49141703048557311</v>
      </c>
      <c r="DL365" s="209">
        <f t="shared" si="1582"/>
        <v>0</v>
      </c>
      <c r="DM365" s="209">
        <f t="shared" si="1582"/>
        <v>0</v>
      </c>
      <c r="DN365" s="209">
        <f t="shared" si="1582"/>
        <v>0</v>
      </c>
      <c r="DO365" s="209">
        <f t="shared" si="1582"/>
        <v>0</v>
      </c>
      <c r="DP365" s="209">
        <f t="shared" si="1582"/>
        <v>0</v>
      </c>
      <c r="DQ365" s="209">
        <f t="shared" si="1582"/>
        <v>0</v>
      </c>
      <c r="DR365" s="209">
        <f t="shared" si="1582"/>
        <v>0</v>
      </c>
      <c r="DS365" s="209">
        <f t="shared" si="1582"/>
        <v>1.0065099191282829</v>
      </c>
      <c r="DT365" s="204">
        <f>$AO365*H$26/1000</f>
        <v>0</v>
      </c>
      <c r="DU365" s="209">
        <f t="shared" ref="DU365:EI380" si="1583">$AO365*I$26/1000</f>
        <v>0</v>
      </c>
      <c r="DV365" s="209">
        <f t="shared" si="1583"/>
        <v>0</v>
      </c>
      <c r="DW365" s="209">
        <f t="shared" si="1583"/>
        <v>0</v>
      </c>
      <c r="DX365" s="209">
        <f t="shared" si="1583"/>
        <v>0</v>
      </c>
      <c r="DY365" s="209">
        <f t="shared" si="1583"/>
        <v>0</v>
      </c>
      <c r="DZ365" s="209">
        <f t="shared" si="1583"/>
        <v>0</v>
      </c>
      <c r="EA365" s="209">
        <f t="shared" si="1583"/>
        <v>7.5456434396030409E-3</v>
      </c>
      <c r="EB365" s="209">
        <f t="shared" si="1583"/>
        <v>0</v>
      </c>
      <c r="EC365" s="209">
        <f t="shared" si="1583"/>
        <v>0</v>
      </c>
      <c r="ED365" s="209">
        <f t="shared" si="1583"/>
        <v>0</v>
      </c>
      <c r="EE365" s="209">
        <f t="shared" si="1583"/>
        <v>0</v>
      </c>
      <c r="EF365" s="209">
        <f t="shared" si="1583"/>
        <v>0</v>
      </c>
      <c r="EG365" s="209">
        <f t="shared" si="1583"/>
        <v>0</v>
      </c>
      <c r="EH365" s="209">
        <f t="shared" si="1583"/>
        <v>0</v>
      </c>
      <c r="EI365" s="209">
        <f t="shared" si="1583"/>
        <v>1.5454826546530688E-2</v>
      </c>
      <c r="EJ365" s="120">
        <f>$AP365*H$26/1000</f>
        <v>0</v>
      </c>
      <c r="EK365" s="104">
        <f t="shared" ref="EK365:EY380" si="1584">$AP365*I$26/1000</f>
        <v>0</v>
      </c>
      <c r="EL365" s="104">
        <f t="shared" si="1584"/>
        <v>0</v>
      </c>
      <c r="EM365" s="104">
        <f t="shared" si="1584"/>
        <v>0</v>
      </c>
      <c r="EN365" s="104">
        <f t="shared" si="1584"/>
        <v>0</v>
      </c>
      <c r="EO365" s="104">
        <f t="shared" si="1584"/>
        <v>0</v>
      </c>
      <c r="EP365" s="104">
        <f t="shared" si="1584"/>
        <v>0</v>
      </c>
      <c r="EQ365" s="104">
        <f t="shared" si="1584"/>
        <v>0.12633366878366184</v>
      </c>
      <c r="ER365" s="104">
        <f t="shared" si="1584"/>
        <v>0</v>
      </c>
      <c r="ES365" s="104">
        <f t="shared" si="1584"/>
        <v>0</v>
      </c>
      <c r="ET365" s="104">
        <f t="shared" si="1584"/>
        <v>0</v>
      </c>
      <c r="EU365" s="104">
        <f t="shared" si="1584"/>
        <v>0</v>
      </c>
      <c r="EV365" s="104">
        <f t="shared" si="1584"/>
        <v>0</v>
      </c>
      <c r="EW365" s="104">
        <f t="shared" si="1584"/>
        <v>0</v>
      </c>
      <c r="EX365" s="104">
        <f t="shared" si="1584"/>
        <v>0</v>
      </c>
      <c r="EY365" s="104">
        <f t="shared" si="1584"/>
        <v>0.25875393578643135</v>
      </c>
      <c r="EZ365" s="120">
        <f>$AQ365*H$26/1000</f>
        <v>0</v>
      </c>
      <c r="FA365" s="104">
        <f t="shared" ref="FA365:FO380" si="1585">$AQ365*I$26/1000</f>
        <v>0</v>
      </c>
      <c r="FB365" s="104">
        <f t="shared" si="1585"/>
        <v>0</v>
      </c>
      <c r="FC365" s="104">
        <f t="shared" si="1585"/>
        <v>0</v>
      </c>
      <c r="FD365" s="104">
        <f t="shared" si="1585"/>
        <v>0</v>
      </c>
      <c r="FE365" s="104">
        <f t="shared" si="1585"/>
        <v>0</v>
      </c>
      <c r="FF365" s="104">
        <f t="shared" si="1585"/>
        <v>0</v>
      </c>
      <c r="FG365" s="104">
        <f t="shared" si="1585"/>
        <v>7.5456434396030409E-3</v>
      </c>
      <c r="FH365" s="104">
        <f t="shared" si="1585"/>
        <v>0</v>
      </c>
      <c r="FI365" s="104">
        <f t="shared" si="1585"/>
        <v>0</v>
      </c>
      <c r="FJ365" s="104">
        <f t="shared" si="1585"/>
        <v>0</v>
      </c>
      <c r="FK365" s="104">
        <f t="shared" si="1585"/>
        <v>0</v>
      </c>
      <c r="FL365" s="104">
        <f t="shared" si="1585"/>
        <v>0</v>
      </c>
      <c r="FM365" s="104">
        <f t="shared" si="1585"/>
        <v>0</v>
      </c>
      <c r="FN365" s="104">
        <f t="shared" si="1585"/>
        <v>0</v>
      </c>
      <c r="FO365" s="122">
        <f t="shared" si="1585"/>
        <v>1.5454826546530688E-2</v>
      </c>
    </row>
    <row r="366" spans="24:171" x14ac:dyDescent="0.2">
      <c r="X366" s="165"/>
      <c r="Y366" s="159" t="str">
        <f t="shared" ref="Y366:Y388" si="1586">Y342</f>
        <v>Russia</v>
      </c>
      <c r="Z366" s="203">
        <f t="shared" si="1568"/>
        <v>4.9999999999999996E-2</v>
      </c>
      <c r="AA366" s="229"/>
      <c r="AB366" s="159" t="str">
        <f t="shared" si="1576"/>
        <v>China</v>
      </c>
      <c r="AC366" s="104">
        <f>AC365</f>
        <v>0.99998911999999995</v>
      </c>
      <c r="AD366" s="104" t="str">
        <f t="shared" ref="AD366:AI381" si="1587">AD342</f>
        <v>St Petersburg, Russia</v>
      </c>
      <c r="AE366" s="104" t="str">
        <f t="shared" si="1587"/>
        <v>Shanghai, China</v>
      </c>
      <c r="AF366" s="104">
        <f t="shared" si="1587"/>
        <v>44.725277800000001</v>
      </c>
      <c r="AG366" s="104">
        <f t="shared" si="1587"/>
        <v>37.7936111</v>
      </c>
      <c r="AH366" s="104">
        <f t="shared" si="1587"/>
        <v>31.230416000000002</v>
      </c>
      <c r="AI366" s="104">
        <f t="shared" si="1587"/>
        <v>121.47370100000001</v>
      </c>
      <c r="AJ366" s="104" t="e">
        <f t="shared" ca="1" si="1531"/>
        <v>#NAME?</v>
      </c>
      <c r="AK366" s="104">
        <f t="shared" si="1529"/>
        <v>160.94</v>
      </c>
      <c r="AL366" s="104">
        <f>SUMPRODUCT($F$4:$F$8,D$100:D$104)</f>
        <v>1562.8410848903104</v>
      </c>
      <c r="AM366" s="104">
        <f>SUMPRODUCT($F$11:$F$15,D$100:D$104)</f>
        <v>127.14259999999999</v>
      </c>
      <c r="AN366" s="104">
        <f>SUMPRODUCT($F$4:$F$8,E$100:E$104)</f>
        <v>10481.366833642593</v>
      </c>
      <c r="AO366" s="104">
        <f>SUMPRODUCT($F$11:$F$15,E$100:E$104)</f>
        <v>160.94</v>
      </c>
      <c r="AP366" s="104">
        <f>SUMPRODUCT($F$4:$F$8,F$100:F$104)</f>
        <v>2694.5535946384662</v>
      </c>
      <c r="AQ366" s="104">
        <f>SUMPRODUCT($F$11:$F$15,F$100:F$104)</f>
        <v>160.94</v>
      </c>
      <c r="AR366" s="120" t="e">
        <f t="shared" ref="AR366:BG388" ca="1" si="1588">$AJ366*H$26/1000*$AC366</f>
        <v>#NAME?</v>
      </c>
      <c r="AS366" s="104" t="e">
        <f t="shared" ca="1" si="1578"/>
        <v>#NAME?</v>
      </c>
      <c r="AT366" s="104" t="e">
        <f t="shared" ca="1" si="1578"/>
        <v>#NAME?</v>
      </c>
      <c r="AU366" s="104" t="e">
        <f t="shared" ca="1" si="1578"/>
        <v>#NAME?</v>
      </c>
      <c r="AV366" s="104" t="e">
        <f t="shared" ca="1" si="1578"/>
        <v>#NAME?</v>
      </c>
      <c r="AW366" s="104" t="e">
        <f t="shared" ca="1" si="1578"/>
        <v>#NAME?</v>
      </c>
      <c r="AX366" s="104" t="e">
        <f t="shared" ca="1" si="1578"/>
        <v>#NAME?</v>
      </c>
      <c r="AY366" s="104" t="e">
        <f t="shared" ca="1" si="1578"/>
        <v>#NAME?</v>
      </c>
      <c r="AZ366" s="104" t="e">
        <f t="shared" ca="1" si="1578"/>
        <v>#NAME?</v>
      </c>
      <c r="BA366" s="104" t="e">
        <f t="shared" ca="1" si="1578"/>
        <v>#NAME?</v>
      </c>
      <c r="BB366" s="104" t="e">
        <f t="shared" ca="1" si="1578"/>
        <v>#NAME?</v>
      </c>
      <c r="BC366" s="104" t="e">
        <f t="shared" ca="1" si="1578"/>
        <v>#NAME?</v>
      </c>
      <c r="BD366" s="104" t="e">
        <f t="shared" ca="1" si="1578"/>
        <v>#NAME?</v>
      </c>
      <c r="BE366" s="104" t="e">
        <f t="shared" ca="1" si="1578"/>
        <v>#NAME?</v>
      </c>
      <c r="BF366" s="104" t="e">
        <f t="shared" ca="1" si="1578"/>
        <v>#NAME?</v>
      </c>
      <c r="BG366" s="122" t="e">
        <f t="shared" ca="1" si="1578"/>
        <v>#NAME?</v>
      </c>
      <c r="BH366" s="120">
        <f t="shared" ref="BH366:BW388" si="1589">$AK366*H$26/1000*$AC366</f>
        <v>0</v>
      </c>
      <c r="BI366" s="104">
        <f t="shared" si="1579"/>
        <v>0</v>
      </c>
      <c r="BJ366" s="104">
        <f t="shared" si="1579"/>
        <v>0</v>
      </c>
      <c r="BK366" s="104">
        <f t="shared" si="1579"/>
        <v>0</v>
      </c>
      <c r="BL366" s="104">
        <f t="shared" si="1579"/>
        <v>0</v>
      </c>
      <c r="BM366" s="104">
        <f t="shared" si="1579"/>
        <v>0</v>
      </c>
      <c r="BN366" s="104">
        <f t="shared" si="1579"/>
        <v>0</v>
      </c>
      <c r="BO366" s="104">
        <f t="shared" si="1579"/>
        <v>7.5455613430024174E-3</v>
      </c>
      <c r="BP366" s="104">
        <f t="shared" si="1579"/>
        <v>0</v>
      </c>
      <c r="BQ366" s="104">
        <f t="shared" si="1579"/>
        <v>0</v>
      </c>
      <c r="BR366" s="104">
        <f t="shared" si="1579"/>
        <v>0</v>
      </c>
      <c r="BS366" s="104">
        <f t="shared" si="1579"/>
        <v>0</v>
      </c>
      <c r="BT366" s="104">
        <f t="shared" si="1579"/>
        <v>0</v>
      </c>
      <c r="BU366" s="104">
        <f t="shared" si="1579"/>
        <v>0</v>
      </c>
      <c r="BV366" s="104">
        <f t="shared" si="1579"/>
        <v>0</v>
      </c>
      <c r="BW366" s="104">
        <f t="shared" si="1579"/>
        <v>1.5454658398017861E-2</v>
      </c>
      <c r="BX366" s="120">
        <f t="shared" ref="BX366:CM388" si="1590">$AL366*H$26/1000</f>
        <v>0</v>
      </c>
      <c r="BY366" s="104">
        <f t="shared" si="1580"/>
        <v>0</v>
      </c>
      <c r="BZ366" s="104">
        <f t="shared" si="1580"/>
        <v>0</v>
      </c>
      <c r="CA366" s="104">
        <f t="shared" si="1580"/>
        <v>0</v>
      </c>
      <c r="CB366" s="104">
        <f t="shared" si="1580"/>
        <v>0</v>
      </c>
      <c r="CC366" s="104">
        <f t="shared" si="1580"/>
        <v>0</v>
      </c>
      <c r="CD366" s="104">
        <f t="shared" si="1580"/>
        <v>0</v>
      </c>
      <c r="CE366" s="104">
        <f t="shared" si="1580"/>
        <v>7.3273527894523863E-2</v>
      </c>
      <c r="CF366" s="104">
        <f t="shared" si="1580"/>
        <v>0</v>
      </c>
      <c r="CG366" s="104">
        <f t="shared" si="1580"/>
        <v>0</v>
      </c>
      <c r="CH366" s="104">
        <f t="shared" si="1580"/>
        <v>0</v>
      </c>
      <c r="CI366" s="104">
        <f t="shared" si="1580"/>
        <v>0</v>
      </c>
      <c r="CJ366" s="104">
        <f t="shared" si="1580"/>
        <v>0</v>
      </c>
      <c r="CK366" s="104">
        <f t="shared" si="1580"/>
        <v>0</v>
      </c>
      <c r="CL366" s="104">
        <f t="shared" si="1580"/>
        <v>0</v>
      </c>
      <c r="CM366" s="104">
        <f t="shared" si="1580"/>
        <v>0.15007728275613019</v>
      </c>
      <c r="CN366" s="120">
        <f t="shared" ref="CN366:DC388" si="1591">$AM366*H$26/1000</f>
        <v>0</v>
      </c>
      <c r="CO366" s="104">
        <f t="shared" si="1581"/>
        <v>0</v>
      </c>
      <c r="CP366" s="104">
        <f t="shared" si="1581"/>
        <v>0</v>
      </c>
      <c r="CQ366" s="104">
        <f t="shared" si="1581"/>
        <v>0</v>
      </c>
      <c r="CR366" s="104">
        <f t="shared" si="1581"/>
        <v>0</v>
      </c>
      <c r="CS366" s="104">
        <f t="shared" si="1581"/>
        <v>0</v>
      </c>
      <c r="CT366" s="104">
        <f t="shared" si="1581"/>
        <v>0</v>
      </c>
      <c r="CU366" s="104">
        <f t="shared" si="1581"/>
        <v>5.961058317286402E-3</v>
      </c>
      <c r="CV366" s="104">
        <f t="shared" si="1581"/>
        <v>0</v>
      </c>
      <c r="CW366" s="104">
        <f t="shared" si="1581"/>
        <v>0</v>
      </c>
      <c r="CX366" s="104">
        <f t="shared" si="1581"/>
        <v>0</v>
      </c>
      <c r="CY366" s="104">
        <f t="shared" si="1581"/>
        <v>0</v>
      </c>
      <c r="CZ366" s="104">
        <f t="shared" si="1581"/>
        <v>0</v>
      </c>
      <c r="DA366" s="104">
        <f t="shared" si="1581"/>
        <v>0</v>
      </c>
      <c r="DB366" s="104">
        <f t="shared" si="1581"/>
        <v>0</v>
      </c>
      <c r="DC366" s="104">
        <f t="shared" si="1581"/>
        <v>1.2209312971759242E-2</v>
      </c>
      <c r="DD366" s="120">
        <f t="shared" ref="DD366:DS388" si="1592">$AN366*H$26/1000</f>
        <v>0</v>
      </c>
      <c r="DE366" s="104">
        <f t="shared" si="1582"/>
        <v>0</v>
      </c>
      <c r="DF366" s="104">
        <f t="shared" si="1582"/>
        <v>0</v>
      </c>
      <c r="DG366" s="104">
        <f t="shared" si="1582"/>
        <v>0</v>
      </c>
      <c r="DH366" s="104">
        <f t="shared" si="1582"/>
        <v>0</v>
      </c>
      <c r="DI366" s="104">
        <f t="shared" si="1582"/>
        <v>0</v>
      </c>
      <c r="DJ366" s="104">
        <f t="shared" si="1582"/>
        <v>0</v>
      </c>
      <c r="DK366" s="104">
        <f t="shared" si="1582"/>
        <v>0.49141703048557311</v>
      </c>
      <c r="DL366" s="104">
        <f t="shared" si="1582"/>
        <v>0</v>
      </c>
      <c r="DM366" s="104">
        <f t="shared" si="1582"/>
        <v>0</v>
      </c>
      <c r="DN366" s="104">
        <f t="shared" si="1582"/>
        <v>0</v>
      </c>
      <c r="DO366" s="104">
        <f t="shared" si="1582"/>
        <v>0</v>
      </c>
      <c r="DP366" s="104">
        <f t="shared" si="1582"/>
        <v>0</v>
      </c>
      <c r="DQ366" s="104">
        <f t="shared" si="1582"/>
        <v>0</v>
      </c>
      <c r="DR366" s="104">
        <f t="shared" si="1582"/>
        <v>0</v>
      </c>
      <c r="DS366" s="104">
        <f t="shared" si="1582"/>
        <v>1.0065099191282829</v>
      </c>
      <c r="DT366" s="120">
        <f t="shared" ref="DT366:EI388" si="1593">$AO366*H$26/1000</f>
        <v>0</v>
      </c>
      <c r="DU366" s="104">
        <f t="shared" si="1583"/>
        <v>0</v>
      </c>
      <c r="DV366" s="104">
        <f t="shared" si="1583"/>
        <v>0</v>
      </c>
      <c r="DW366" s="104">
        <f t="shared" si="1583"/>
        <v>0</v>
      </c>
      <c r="DX366" s="104">
        <f t="shared" si="1583"/>
        <v>0</v>
      </c>
      <c r="DY366" s="104">
        <f t="shared" si="1583"/>
        <v>0</v>
      </c>
      <c r="DZ366" s="104">
        <f t="shared" si="1583"/>
        <v>0</v>
      </c>
      <c r="EA366" s="104">
        <f t="shared" si="1583"/>
        <v>7.5456434396030409E-3</v>
      </c>
      <c r="EB366" s="104">
        <f t="shared" si="1583"/>
        <v>0</v>
      </c>
      <c r="EC366" s="104">
        <f t="shared" si="1583"/>
        <v>0</v>
      </c>
      <c r="ED366" s="104">
        <f t="shared" si="1583"/>
        <v>0</v>
      </c>
      <c r="EE366" s="104">
        <f t="shared" si="1583"/>
        <v>0</v>
      </c>
      <c r="EF366" s="104">
        <f t="shared" si="1583"/>
        <v>0</v>
      </c>
      <c r="EG366" s="104">
        <f t="shared" si="1583"/>
        <v>0</v>
      </c>
      <c r="EH366" s="104">
        <f t="shared" si="1583"/>
        <v>0</v>
      </c>
      <c r="EI366" s="104">
        <f t="shared" si="1583"/>
        <v>1.5454826546530688E-2</v>
      </c>
      <c r="EJ366" s="120">
        <f t="shared" ref="EJ366:EY388" si="1594">$AP366*H$26/1000</f>
        <v>0</v>
      </c>
      <c r="EK366" s="104">
        <f t="shared" si="1584"/>
        <v>0</v>
      </c>
      <c r="EL366" s="104">
        <f t="shared" si="1584"/>
        <v>0</v>
      </c>
      <c r="EM366" s="104">
        <f t="shared" si="1584"/>
        <v>0</v>
      </c>
      <c r="EN366" s="104">
        <f t="shared" si="1584"/>
        <v>0</v>
      </c>
      <c r="EO366" s="104">
        <f t="shared" si="1584"/>
        <v>0</v>
      </c>
      <c r="EP366" s="104">
        <f t="shared" si="1584"/>
        <v>0</v>
      </c>
      <c r="EQ366" s="104">
        <f t="shared" si="1584"/>
        <v>0.12633366878366184</v>
      </c>
      <c r="ER366" s="104">
        <f t="shared" si="1584"/>
        <v>0</v>
      </c>
      <c r="ES366" s="104">
        <f t="shared" si="1584"/>
        <v>0</v>
      </c>
      <c r="ET366" s="104">
        <f t="shared" si="1584"/>
        <v>0</v>
      </c>
      <c r="EU366" s="104">
        <f t="shared" si="1584"/>
        <v>0</v>
      </c>
      <c r="EV366" s="104">
        <f t="shared" si="1584"/>
        <v>0</v>
      </c>
      <c r="EW366" s="104">
        <f t="shared" si="1584"/>
        <v>0</v>
      </c>
      <c r="EX366" s="104">
        <f t="shared" si="1584"/>
        <v>0</v>
      </c>
      <c r="EY366" s="104">
        <f t="shared" si="1584"/>
        <v>0.25875393578643135</v>
      </c>
      <c r="EZ366" s="120">
        <f t="shared" ref="EZ366:FO388" si="1595">$AQ366*H$26/1000</f>
        <v>0</v>
      </c>
      <c r="FA366" s="104">
        <f t="shared" si="1585"/>
        <v>0</v>
      </c>
      <c r="FB366" s="104">
        <f t="shared" si="1585"/>
        <v>0</v>
      </c>
      <c r="FC366" s="104">
        <f t="shared" si="1585"/>
        <v>0</v>
      </c>
      <c r="FD366" s="104">
        <f t="shared" si="1585"/>
        <v>0</v>
      </c>
      <c r="FE366" s="104">
        <f t="shared" si="1585"/>
        <v>0</v>
      </c>
      <c r="FF366" s="104">
        <f t="shared" si="1585"/>
        <v>0</v>
      </c>
      <c r="FG366" s="104">
        <f t="shared" si="1585"/>
        <v>7.5456434396030409E-3</v>
      </c>
      <c r="FH366" s="104">
        <f t="shared" si="1585"/>
        <v>0</v>
      </c>
      <c r="FI366" s="104">
        <f t="shared" si="1585"/>
        <v>0</v>
      </c>
      <c r="FJ366" s="104">
        <f t="shared" si="1585"/>
        <v>0</v>
      </c>
      <c r="FK366" s="104">
        <f t="shared" si="1585"/>
        <v>0</v>
      </c>
      <c r="FL366" s="104">
        <f t="shared" si="1585"/>
        <v>0</v>
      </c>
      <c r="FM366" s="104">
        <f t="shared" si="1585"/>
        <v>0</v>
      </c>
      <c r="FN366" s="104">
        <f t="shared" si="1585"/>
        <v>0</v>
      </c>
      <c r="FO366" s="122">
        <f t="shared" si="1585"/>
        <v>1.5454826546530688E-2</v>
      </c>
    </row>
    <row r="367" spans="24:171" x14ac:dyDescent="0.2">
      <c r="X367" s="165"/>
      <c r="Y367" s="159" t="str">
        <f t="shared" si="1586"/>
        <v>Cuba</v>
      </c>
      <c r="Z367" s="203">
        <f t="shared" si="1568"/>
        <v>3.7499999999999999E-2</v>
      </c>
      <c r="AA367" s="229"/>
      <c r="AB367" s="159" t="str">
        <f t="shared" si="1576"/>
        <v>China</v>
      </c>
      <c r="AC367" s="104">
        <f t="shared" ref="AC367:AC388" si="1596">AC366</f>
        <v>0.99998911999999995</v>
      </c>
      <c r="AD367" s="104" t="str">
        <f t="shared" si="1587"/>
        <v>Havana Harbor</v>
      </c>
      <c r="AE367" s="104" t="str">
        <f t="shared" si="1587"/>
        <v>Shanghai, China</v>
      </c>
      <c r="AF367" s="104">
        <f t="shared" si="1587"/>
        <v>23.133543700000001</v>
      </c>
      <c r="AG367" s="104">
        <f t="shared" si="1587"/>
        <v>-82.339669700000002</v>
      </c>
      <c r="AH367" s="104">
        <f t="shared" si="1587"/>
        <v>31.230416000000002</v>
      </c>
      <c r="AI367" s="104">
        <f t="shared" si="1587"/>
        <v>121.47370100000001</v>
      </c>
      <c r="AJ367" s="104" t="e">
        <f t="shared" ca="1" si="1531"/>
        <v>#NAME?</v>
      </c>
      <c r="AK367" s="104">
        <f t="shared" si="1529"/>
        <v>160.94</v>
      </c>
      <c r="AL367" s="104">
        <f>SUMPRODUCT($F$4:$F$8,D$100:D$104)</f>
        <v>1562.8410848903104</v>
      </c>
      <c r="AM367" s="104">
        <f>SUMPRODUCT($F$11:$F$15,D$100:D$104)</f>
        <v>127.14259999999999</v>
      </c>
      <c r="AN367" s="104">
        <f>SUMPRODUCT($F$4:$F$8,E$100:E$104)</f>
        <v>10481.366833642593</v>
      </c>
      <c r="AO367" s="104">
        <f>SUMPRODUCT($F$11:$F$15,E$100:E$104)</f>
        <v>160.94</v>
      </c>
      <c r="AP367" s="104">
        <f>SUMPRODUCT($F$4:$F$8,F$100:F$104)</f>
        <v>2694.5535946384662</v>
      </c>
      <c r="AQ367" s="104">
        <f>SUMPRODUCT($F$11:$F$15,F$100:F$104)</f>
        <v>160.94</v>
      </c>
      <c r="AR367" s="120" t="e">
        <f t="shared" ca="1" si="1588"/>
        <v>#NAME?</v>
      </c>
      <c r="AS367" s="104" t="e">
        <f t="shared" ca="1" si="1578"/>
        <v>#NAME?</v>
      </c>
      <c r="AT367" s="104" t="e">
        <f t="shared" ca="1" si="1578"/>
        <v>#NAME?</v>
      </c>
      <c r="AU367" s="104" t="e">
        <f t="shared" ca="1" si="1578"/>
        <v>#NAME?</v>
      </c>
      <c r="AV367" s="104" t="e">
        <f t="shared" ca="1" si="1578"/>
        <v>#NAME?</v>
      </c>
      <c r="AW367" s="104" t="e">
        <f t="shared" ca="1" si="1578"/>
        <v>#NAME?</v>
      </c>
      <c r="AX367" s="104" t="e">
        <f t="shared" ca="1" si="1578"/>
        <v>#NAME?</v>
      </c>
      <c r="AY367" s="104" t="e">
        <f t="shared" ca="1" si="1578"/>
        <v>#NAME?</v>
      </c>
      <c r="AZ367" s="104" t="e">
        <f t="shared" ca="1" si="1578"/>
        <v>#NAME?</v>
      </c>
      <c r="BA367" s="104" t="e">
        <f t="shared" ca="1" si="1578"/>
        <v>#NAME?</v>
      </c>
      <c r="BB367" s="104" t="e">
        <f t="shared" ca="1" si="1578"/>
        <v>#NAME?</v>
      </c>
      <c r="BC367" s="104" t="e">
        <f t="shared" ca="1" si="1578"/>
        <v>#NAME?</v>
      </c>
      <c r="BD367" s="104" t="e">
        <f t="shared" ca="1" si="1578"/>
        <v>#NAME?</v>
      </c>
      <c r="BE367" s="104" t="e">
        <f t="shared" ca="1" si="1578"/>
        <v>#NAME?</v>
      </c>
      <c r="BF367" s="104" t="e">
        <f t="shared" ca="1" si="1578"/>
        <v>#NAME?</v>
      </c>
      <c r="BG367" s="122" t="e">
        <f t="shared" ca="1" si="1578"/>
        <v>#NAME?</v>
      </c>
      <c r="BH367" s="120">
        <f t="shared" si="1589"/>
        <v>0</v>
      </c>
      <c r="BI367" s="104">
        <f t="shared" si="1579"/>
        <v>0</v>
      </c>
      <c r="BJ367" s="104">
        <f t="shared" si="1579"/>
        <v>0</v>
      </c>
      <c r="BK367" s="104">
        <f t="shared" si="1579"/>
        <v>0</v>
      </c>
      <c r="BL367" s="104">
        <f t="shared" si="1579"/>
        <v>0</v>
      </c>
      <c r="BM367" s="104">
        <f t="shared" si="1579"/>
        <v>0</v>
      </c>
      <c r="BN367" s="104">
        <f t="shared" si="1579"/>
        <v>0</v>
      </c>
      <c r="BO367" s="104">
        <f t="shared" si="1579"/>
        <v>7.5455613430024174E-3</v>
      </c>
      <c r="BP367" s="104">
        <f t="shared" si="1579"/>
        <v>0</v>
      </c>
      <c r="BQ367" s="104">
        <f t="shared" si="1579"/>
        <v>0</v>
      </c>
      <c r="BR367" s="104">
        <f t="shared" si="1579"/>
        <v>0</v>
      </c>
      <c r="BS367" s="104">
        <f t="shared" si="1579"/>
        <v>0</v>
      </c>
      <c r="BT367" s="104">
        <f t="shared" si="1579"/>
        <v>0</v>
      </c>
      <c r="BU367" s="104">
        <f t="shared" si="1579"/>
        <v>0</v>
      </c>
      <c r="BV367" s="104">
        <f t="shared" si="1579"/>
        <v>0</v>
      </c>
      <c r="BW367" s="104">
        <f t="shared" si="1579"/>
        <v>1.5454658398017861E-2</v>
      </c>
      <c r="BX367" s="120">
        <f t="shared" si="1590"/>
        <v>0</v>
      </c>
      <c r="BY367" s="104">
        <f t="shared" si="1580"/>
        <v>0</v>
      </c>
      <c r="BZ367" s="104">
        <f t="shared" si="1580"/>
        <v>0</v>
      </c>
      <c r="CA367" s="104">
        <f t="shared" si="1580"/>
        <v>0</v>
      </c>
      <c r="CB367" s="104">
        <f t="shared" si="1580"/>
        <v>0</v>
      </c>
      <c r="CC367" s="104">
        <f t="shared" si="1580"/>
        <v>0</v>
      </c>
      <c r="CD367" s="104">
        <f t="shared" si="1580"/>
        <v>0</v>
      </c>
      <c r="CE367" s="104">
        <f t="shared" si="1580"/>
        <v>7.3273527894523863E-2</v>
      </c>
      <c r="CF367" s="104">
        <f t="shared" si="1580"/>
        <v>0</v>
      </c>
      <c r="CG367" s="104">
        <f t="shared" si="1580"/>
        <v>0</v>
      </c>
      <c r="CH367" s="104">
        <f t="shared" si="1580"/>
        <v>0</v>
      </c>
      <c r="CI367" s="104">
        <f t="shared" si="1580"/>
        <v>0</v>
      </c>
      <c r="CJ367" s="104">
        <f t="shared" si="1580"/>
        <v>0</v>
      </c>
      <c r="CK367" s="104">
        <f t="shared" si="1580"/>
        <v>0</v>
      </c>
      <c r="CL367" s="104">
        <f t="shared" si="1580"/>
        <v>0</v>
      </c>
      <c r="CM367" s="104">
        <f t="shared" si="1580"/>
        <v>0.15007728275613019</v>
      </c>
      <c r="CN367" s="120">
        <f t="shared" si="1591"/>
        <v>0</v>
      </c>
      <c r="CO367" s="104">
        <f t="shared" si="1581"/>
        <v>0</v>
      </c>
      <c r="CP367" s="104">
        <f t="shared" si="1581"/>
        <v>0</v>
      </c>
      <c r="CQ367" s="104">
        <f t="shared" si="1581"/>
        <v>0</v>
      </c>
      <c r="CR367" s="104">
        <f t="shared" si="1581"/>
        <v>0</v>
      </c>
      <c r="CS367" s="104">
        <f t="shared" si="1581"/>
        <v>0</v>
      </c>
      <c r="CT367" s="104">
        <f t="shared" si="1581"/>
        <v>0</v>
      </c>
      <c r="CU367" s="104">
        <f t="shared" si="1581"/>
        <v>5.961058317286402E-3</v>
      </c>
      <c r="CV367" s="104">
        <f t="shared" si="1581"/>
        <v>0</v>
      </c>
      <c r="CW367" s="104">
        <f t="shared" si="1581"/>
        <v>0</v>
      </c>
      <c r="CX367" s="104">
        <f t="shared" si="1581"/>
        <v>0</v>
      </c>
      <c r="CY367" s="104">
        <f t="shared" si="1581"/>
        <v>0</v>
      </c>
      <c r="CZ367" s="104">
        <f t="shared" si="1581"/>
        <v>0</v>
      </c>
      <c r="DA367" s="104">
        <f t="shared" si="1581"/>
        <v>0</v>
      </c>
      <c r="DB367" s="104">
        <f t="shared" si="1581"/>
        <v>0</v>
      </c>
      <c r="DC367" s="104">
        <f t="shared" si="1581"/>
        <v>1.2209312971759242E-2</v>
      </c>
      <c r="DD367" s="120">
        <f t="shared" si="1592"/>
        <v>0</v>
      </c>
      <c r="DE367" s="104">
        <f t="shared" si="1582"/>
        <v>0</v>
      </c>
      <c r="DF367" s="104">
        <f t="shared" si="1582"/>
        <v>0</v>
      </c>
      <c r="DG367" s="104">
        <f t="shared" si="1582"/>
        <v>0</v>
      </c>
      <c r="DH367" s="104">
        <f t="shared" si="1582"/>
        <v>0</v>
      </c>
      <c r="DI367" s="104">
        <f t="shared" si="1582"/>
        <v>0</v>
      </c>
      <c r="DJ367" s="104">
        <f t="shared" si="1582"/>
        <v>0</v>
      </c>
      <c r="DK367" s="104">
        <f t="shared" si="1582"/>
        <v>0.49141703048557311</v>
      </c>
      <c r="DL367" s="104">
        <f t="shared" si="1582"/>
        <v>0</v>
      </c>
      <c r="DM367" s="104">
        <f t="shared" si="1582"/>
        <v>0</v>
      </c>
      <c r="DN367" s="104">
        <f t="shared" si="1582"/>
        <v>0</v>
      </c>
      <c r="DO367" s="104">
        <f t="shared" si="1582"/>
        <v>0</v>
      </c>
      <c r="DP367" s="104">
        <f t="shared" si="1582"/>
        <v>0</v>
      </c>
      <c r="DQ367" s="104">
        <f t="shared" si="1582"/>
        <v>0</v>
      </c>
      <c r="DR367" s="104">
        <f t="shared" si="1582"/>
        <v>0</v>
      </c>
      <c r="DS367" s="104">
        <f t="shared" si="1582"/>
        <v>1.0065099191282829</v>
      </c>
      <c r="DT367" s="120">
        <f t="shared" si="1593"/>
        <v>0</v>
      </c>
      <c r="DU367" s="104">
        <f t="shared" si="1583"/>
        <v>0</v>
      </c>
      <c r="DV367" s="104">
        <f t="shared" si="1583"/>
        <v>0</v>
      </c>
      <c r="DW367" s="104">
        <f t="shared" si="1583"/>
        <v>0</v>
      </c>
      <c r="DX367" s="104">
        <f t="shared" si="1583"/>
        <v>0</v>
      </c>
      <c r="DY367" s="104">
        <f t="shared" si="1583"/>
        <v>0</v>
      </c>
      <c r="DZ367" s="104">
        <f t="shared" si="1583"/>
        <v>0</v>
      </c>
      <c r="EA367" s="104">
        <f t="shared" si="1583"/>
        <v>7.5456434396030409E-3</v>
      </c>
      <c r="EB367" s="104">
        <f t="shared" si="1583"/>
        <v>0</v>
      </c>
      <c r="EC367" s="104">
        <f t="shared" si="1583"/>
        <v>0</v>
      </c>
      <c r="ED367" s="104">
        <f t="shared" si="1583"/>
        <v>0</v>
      </c>
      <c r="EE367" s="104">
        <f t="shared" si="1583"/>
        <v>0</v>
      </c>
      <c r="EF367" s="104">
        <f t="shared" si="1583"/>
        <v>0</v>
      </c>
      <c r="EG367" s="104">
        <f t="shared" si="1583"/>
        <v>0</v>
      </c>
      <c r="EH367" s="104">
        <f t="shared" si="1583"/>
        <v>0</v>
      </c>
      <c r="EI367" s="104">
        <f t="shared" si="1583"/>
        <v>1.5454826546530688E-2</v>
      </c>
      <c r="EJ367" s="120">
        <f t="shared" si="1594"/>
        <v>0</v>
      </c>
      <c r="EK367" s="104">
        <f t="shared" si="1584"/>
        <v>0</v>
      </c>
      <c r="EL367" s="104">
        <f t="shared" si="1584"/>
        <v>0</v>
      </c>
      <c r="EM367" s="104">
        <f t="shared" si="1584"/>
        <v>0</v>
      </c>
      <c r="EN367" s="104">
        <f t="shared" si="1584"/>
        <v>0</v>
      </c>
      <c r="EO367" s="104">
        <f t="shared" si="1584"/>
        <v>0</v>
      </c>
      <c r="EP367" s="104">
        <f t="shared" si="1584"/>
        <v>0</v>
      </c>
      <c r="EQ367" s="104">
        <f t="shared" si="1584"/>
        <v>0.12633366878366184</v>
      </c>
      <c r="ER367" s="104">
        <f t="shared" si="1584"/>
        <v>0</v>
      </c>
      <c r="ES367" s="104">
        <f t="shared" si="1584"/>
        <v>0</v>
      </c>
      <c r="ET367" s="104">
        <f t="shared" si="1584"/>
        <v>0</v>
      </c>
      <c r="EU367" s="104">
        <f t="shared" si="1584"/>
        <v>0</v>
      </c>
      <c r="EV367" s="104">
        <f t="shared" si="1584"/>
        <v>0</v>
      </c>
      <c r="EW367" s="104">
        <f t="shared" si="1584"/>
        <v>0</v>
      </c>
      <c r="EX367" s="104">
        <f t="shared" si="1584"/>
        <v>0</v>
      </c>
      <c r="EY367" s="104">
        <f t="shared" si="1584"/>
        <v>0.25875393578643135</v>
      </c>
      <c r="EZ367" s="120">
        <f t="shared" si="1595"/>
        <v>0</v>
      </c>
      <c r="FA367" s="104">
        <f t="shared" si="1585"/>
        <v>0</v>
      </c>
      <c r="FB367" s="104">
        <f t="shared" si="1585"/>
        <v>0</v>
      </c>
      <c r="FC367" s="104">
        <f t="shared" si="1585"/>
        <v>0</v>
      </c>
      <c r="FD367" s="104">
        <f t="shared" si="1585"/>
        <v>0</v>
      </c>
      <c r="FE367" s="104">
        <f t="shared" si="1585"/>
        <v>0</v>
      </c>
      <c r="FF367" s="104">
        <f t="shared" si="1585"/>
        <v>0</v>
      </c>
      <c r="FG367" s="104">
        <f t="shared" si="1585"/>
        <v>7.5456434396030409E-3</v>
      </c>
      <c r="FH367" s="104">
        <f t="shared" si="1585"/>
        <v>0</v>
      </c>
      <c r="FI367" s="104">
        <f t="shared" si="1585"/>
        <v>0</v>
      </c>
      <c r="FJ367" s="104">
        <f t="shared" si="1585"/>
        <v>0</v>
      </c>
      <c r="FK367" s="104">
        <f t="shared" si="1585"/>
        <v>0</v>
      </c>
      <c r="FL367" s="104">
        <f t="shared" si="1585"/>
        <v>0</v>
      </c>
      <c r="FM367" s="104">
        <f t="shared" si="1585"/>
        <v>0</v>
      </c>
      <c r="FN367" s="104">
        <f t="shared" si="1585"/>
        <v>0</v>
      </c>
      <c r="FO367" s="122">
        <f t="shared" si="1585"/>
        <v>1.5454826546530688E-2</v>
      </c>
    </row>
    <row r="368" spans="24:171" x14ac:dyDescent="0.2">
      <c r="X368" s="165"/>
      <c r="Y368" s="159" t="str">
        <f t="shared" si="1586"/>
        <v>Australia</v>
      </c>
      <c r="Z368" s="203">
        <f t="shared" si="1568"/>
        <v>4.9999999999999996E-2</v>
      </c>
      <c r="AA368" s="229"/>
      <c r="AB368" s="159" t="str">
        <f t="shared" si="1576"/>
        <v>China</v>
      </c>
      <c r="AC368" s="104">
        <f t="shared" si="1596"/>
        <v>0.99998911999999995</v>
      </c>
      <c r="AD368" s="104" t="str">
        <f t="shared" si="1587"/>
        <v>The Port of Melbourne, Australia</v>
      </c>
      <c r="AE368" s="104" t="str">
        <f t="shared" si="1587"/>
        <v>Shanghai, China</v>
      </c>
      <c r="AF368" s="104">
        <f t="shared" si="1587"/>
        <v>-37.821584199999997</v>
      </c>
      <c r="AG368" s="104">
        <f t="shared" si="1587"/>
        <v>144.9443459</v>
      </c>
      <c r="AH368" s="104">
        <f t="shared" si="1587"/>
        <v>31.230416000000002</v>
      </c>
      <c r="AI368" s="104">
        <f t="shared" si="1587"/>
        <v>121.47370100000001</v>
      </c>
      <c r="AJ368" s="104" t="e">
        <f t="shared" ca="1" si="1531"/>
        <v>#NAME?</v>
      </c>
      <c r="AK368" s="104">
        <f t="shared" si="1529"/>
        <v>160.94</v>
      </c>
      <c r="AL368" s="104">
        <f>SUMPRODUCT($F$4:$F$8,D$100:D$104)</f>
        <v>1562.8410848903104</v>
      </c>
      <c r="AM368" s="104">
        <f>SUMPRODUCT($F$11:$F$15,D$100:D$104)</f>
        <v>127.14259999999999</v>
      </c>
      <c r="AN368" s="104">
        <f>SUMPRODUCT($F$4:$F$8,E$100:E$104)</f>
        <v>10481.366833642593</v>
      </c>
      <c r="AO368" s="104">
        <f>SUMPRODUCT($F$11:$F$15,E$100:E$104)</f>
        <v>160.94</v>
      </c>
      <c r="AP368" s="104">
        <f>SUMPRODUCT($F$4:$F$8,F$100:F$104)</f>
        <v>2694.5535946384662</v>
      </c>
      <c r="AQ368" s="104">
        <f>SUMPRODUCT($F$11:$F$15,F$100:F$104)</f>
        <v>160.94</v>
      </c>
      <c r="AR368" s="120" t="e">
        <f t="shared" ca="1" si="1588"/>
        <v>#NAME?</v>
      </c>
      <c r="AS368" s="104" t="e">
        <f t="shared" ca="1" si="1578"/>
        <v>#NAME?</v>
      </c>
      <c r="AT368" s="104" t="e">
        <f t="shared" ca="1" si="1578"/>
        <v>#NAME?</v>
      </c>
      <c r="AU368" s="104" t="e">
        <f t="shared" ca="1" si="1578"/>
        <v>#NAME?</v>
      </c>
      <c r="AV368" s="104" t="e">
        <f t="shared" ca="1" si="1578"/>
        <v>#NAME?</v>
      </c>
      <c r="AW368" s="104" t="e">
        <f t="shared" ca="1" si="1578"/>
        <v>#NAME?</v>
      </c>
      <c r="AX368" s="104" t="e">
        <f t="shared" ca="1" si="1578"/>
        <v>#NAME?</v>
      </c>
      <c r="AY368" s="104" t="e">
        <f t="shared" ca="1" si="1578"/>
        <v>#NAME?</v>
      </c>
      <c r="AZ368" s="104" t="e">
        <f t="shared" ca="1" si="1578"/>
        <v>#NAME?</v>
      </c>
      <c r="BA368" s="104" t="e">
        <f t="shared" ca="1" si="1578"/>
        <v>#NAME?</v>
      </c>
      <c r="BB368" s="104" t="e">
        <f t="shared" ca="1" si="1578"/>
        <v>#NAME?</v>
      </c>
      <c r="BC368" s="104" t="e">
        <f t="shared" ca="1" si="1578"/>
        <v>#NAME?</v>
      </c>
      <c r="BD368" s="104" t="e">
        <f t="shared" ca="1" si="1578"/>
        <v>#NAME?</v>
      </c>
      <c r="BE368" s="104" t="e">
        <f t="shared" ca="1" si="1578"/>
        <v>#NAME?</v>
      </c>
      <c r="BF368" s="104" t="e">
        <f t="shared" ca="1" si="1578"/>
        <v>#NAME?</v>
      </c>
      <c r="BG368" s="122" t="e">
        <f t="shared" ca="1" si="1578"/>
        <v>#NAME?</v>
      </c>
      <c r="BH368" s="120">
        <f t="shared" si="1589"/>
        <v>0</v>
      </c>
      <c r="BI368" s="104">
        <f t="shared" si="1579"/>
        <v>0</v>
      </c>
      <c r="BJ368" s="104">
        <f t="shared" si="1579"/>
        <v>0</v>
      </c>
      <c r="BK368" s="104">
        <f t="shared" si="1579"/>
        <v>0</v>
      </c>
      <c r="BL368" s="104">
        <f t="shared" si="1579"/>
        <v>0</v>
      </c>
      <c r="BM368" s="104">
        <f t="shared" si="1579"/>
        <v>0</v>
      </c>
      <c r="BN368" s="104">
        <f t="shared" si="1579"/>
        <v>0</v>
      </c>
      <c r="BO368" s="104">
        <f t="shared" si="1579"/>
        <v>7.5455613430024174E-3</v>
      </c>
      <c r="BP368" s="104">
        <f t="shared" si="1579"/>
        <v>0</v>
      </c>
      <c r="BQ368" s="104">
        <f t="shared" si="1579"/>
        <v>0</v>
      </c>
      <c r="BR368" s="104">
        <f t="shared" si="1579"/>
        <v>0</v>
      </c>
      <c r="BS368" s="104">
        <f t="shared" si="1579"/>
        <v>0</v>
      </c>
      <c r="BT368" s="104">
        <f t="shared" si="1579"/>
        <v>0</v>
      </c>
      <c r="BU368" s="104">
        <f t="shared" si="1579"/>
        <v>0</v>
      </c>
      <c r="BV368" s="104">
        <f t="shared" si="1579"/>
        <v>0</v>
      </c>
      <c r="BW368" s="104">
        <f t="shared" si="1579"/>
        <v>1.5454658398017861E-2</v>
      </c>
      <c r="BX368" s="120">
        <f t="shared" si="1590"/>
        <v>0</v>
      </c>
      <c r="BY368" s="104">
        <f t="shared" si="1580"/>
        <v>0</v>
      </c>
      <c r="BZ368" s="104">
        <f t="shared" si="1580"/>
        <v>0</v>
      </c>
      <c r="CA368" s="104">
        <f t="shared" si="1580"/>
        <v>0</v>
      </c>
      <c r="CB368" s="104">
        <f t="shared" si="1580"/>
        <v>0</v>
      </c>
      <c r="CC368" s="104">
        <f t="shared" si="1580"/>
        <v>0</v>
      </c>
      <c r="CD368" s="104">
        <f t="shared" si="1580"/>
        <v>0</v>
      </c>
      <c r="CE368" s="104">
        <f t="shared" si="1580"/>
        <v>7.3273527894523863E-2</v>
      </c>
      <c r="CF368" s="104">
        <f t="shared" si="1580"/>
        <v>0</v>
      </c>
      <c r="CG368" s="104">
        <f t="shared" si="1580"/>
        <v>0</v>
      </c>
      <c r="CH368" s="104">
        <f t="shared" si="1580"/>
        <v>0</v>
      </c>
      <c r="CI368" s="104">
        <f t="shared" si="1580"/>
        <v>0</v>
      </c>
      <c r="CJ368" s="104">
        <f t="shared" si="1580"/>
        <v>0</v>
      </c>
      <c r="CK368" s="104">
        <f t="shared" si="1580"/>
        <v>0</v>
      </c>
      <c r="CL368" s="104">
        <f t="shared" si="1580"/>
        <v>0</v>
      </c>
      <c r="CM368" s="104">
        <f t="shared" si="1580"/>
        <v>0.15007728275613019</v>
      </c>
      <c r="CN368" s="120">
        <f t="shared" si="1591"/>
        <v>0</v>
      </c>
      <c r="CO368" s="104">
        <f t="shared" si="1581"/>
        <v>0</v>
      </c>
      <c r="CP368" s="104">
        <f t="shared" si="1581"/>
        <v>0</v>
      </c>
      <c r="CQ368" s="104">
        <f t="shared" si="1581"/>
        <v>0</v>
      </c>
      <c r="CR368" s="104">
        <f t="shared" si="1581"/>
        <v>0</v>
      </c>
      <c r="CS368" s="104">
        <f t="shared" si="1581"/>
        <v>0</v>
      </c>
      <c r="CT368" s="104">
        <f t="shared" si="1581"/>
        <v>0</v>
      </c>
      <c r="CU368" s="104">
        <f t="shared" si="1581"/>
        <v>5.961058317286402E-3</v>
      </c>
      <c r="CV368" s="104">
        <f t="shared" si="1581"/>
        <v>0</v>
      </c>
      <c r="CW368" s="104">
        <f t="shared" si="1581"/>
        <v>0</v>
      </c>
      <c r="CX368" s="104">
        <f t="shared" si="1581"/>
        <v>0</v>
      </c>
      <c r="CY368" s="104">
        <f t="shared" si="1581"/>
        <v>0</v>
      </c>
      <c r="CZ368" s="104">
        <f t="shared" si="1581"/>
        <v>0</v>
      </c>
      <c r="DA368" s="104">
        <f t="shared" si="1581"/>
        <v>0</v>
      </c>
      <c r="DB368" s="104">
        <f t="shared" si="1581"/>
        <v>0</v>
      </c>
      <c r="DC368" s="104">
        <f t="shared" si="1581"/>
        <v>1.2209312971759242E-2</v>
      </c>
      <c r="DD368" s="120">
        <f t="shared" si="1592"/>
        <v>0</v>
      </c>
      <c r="DE368" s="104">
        <f t="shared" si="1582"/>
        <v>0</v>
      </c>
      <c r="DF368" s="104">
        <f t="shared" si="1582"/>
        <v>0</v>
      </c>
      <c r="DG368" s="104">
        <f t="shared" si="1582"/>
        <v>0</v>
      </c>
      <c r="DH368" s="104">
        <f t="shared" si="1582"/>
        <v>0</v>
      </c>
      <c r="DI368" s="104">
        <f t="shared" si="1582"/>
        <v>0</v>
      </c>
      <c r="DJ368" s="104">
        <f t="shared" si="1582"/>
        <v>0</v>
      </c>
      <c r="DK368" s="104">
        <f t="shared" si="1582"/>
        <v>0.49141703048557311</v>
      </c>
      <c r="DL368" s="104">
        <f t="shared" si="1582"/>
        <v>0</v>
      </c>
      <c r="DM368" s="104">
        <f t="shared" si="1582"/>
        <v>0</v>
      </c>
      <c r="DN368" s="104">
        <f t="shared" si="1582"/>
        <v>0</v>
      </c>
      <c r="DO368" s="104">
        <f t="shared" si="1582"/>
        <v>0</v>
      </c>
      <c r="DP368" s="104">
        <f t="shared" si="1582"/>
        <v>0</v>
      </c>
      <c r="DQ368" s="104">
        <f t="shared" si="1582"/>
        <v>0</v>
      </c>
      <c r="DR368" s="104">
        <f t="shared" si="1582"/>
        <v>0</v>
      </c>
      <c r="DS368" s="104">
        <f t="shared" si="1582"/>
        <v>1.0065099191282829</v>
      </c>
      <c r="DT368" s="120">
        <f t="shared" si="1593"/>
        <v>0</v>
      </c>
      <c r="DU368" s="104">
        <f t="shared" si="1583"/>
        <v>0</v>
      </c>
      <c r="DV368" s="104">
        <f t="shared" si="1583"/>
        <v>0</v>
      </c>
      <c r="DW368" s="104">
        <f t="shared" si="1583"/>
        <v>0</v>
      </c>
      <c r="DX368" s="104">
        <f t="shared" si="1583"/>
        <v>0</v>
      </c>
      <c r="DY368" s="104">
        <f t="shared" si="1583"/>
        <v>0</v>
      </c>
      <c r="DZ368" s="104">
        <f t="shared" si="1583"/>
        <v>0</v>
      </c>
      <c r="EA368" s="104">
        <f t="shared" si="1583"/>
        <v>7.5456434396030409E-3</v>
      </c>
      <c r="EB368" s="104">
        <f t="shared" si="1583"/>
        <v>0</v>
      </c>
      <c r="EC368" s="104">
        <f t="shared" si="1583"/>
        <v>0</v>
      </c>
      <c r="ED368" s="104">
        <f t="shared" si="1583"/>
        <v>0</v>
      </c>
      <c r="EE368" s="104">
        <f t="shared" si="1583"/>
        <v>0</v>
      </c>
      <c r="EF368" s="104">
        <f t="shared" si="1583"/>
        <v>0</v>
      </c>
      <c r="EG368" s="104">
        <f t="shared" si="1583"/>
        <v>0</v>
      </c>
      <c r="EH368" s="104">
        <f t="shared" si="1583"/>
        <v>0</v>
      </c>
      <c r="EI368" s="104">
        <f t="shared" si="1583"/>
        <v>1.5454826546530688E-2</v>
      </c>
      <c r="EJ368" s="120">
        <f t="shared" si="1594"/>
        <v>0</v>
      </c>
      <c r="EK368" s="104">
        <f t="shared" si="1584"/>
        <v>0</v>
      </c>
      <c r="EL368" s="104">
        <f t="shared" si="1584"/>
        <v>0</v>
      </c>
      <c r="EM368" s="104">
        <f t="shared" si="1584"/>
        <v>0</v>
      </c>
      <c r="EN368" s="104">
        <f t="shared" si="1584"/>
        <v>0</v>
      </c>
      <c r="EO368" s="104">
        <f t="shared" si="1584"/>
        <v>0</v>
      </c>
      <c r="EP368" s="104">
        <f t="shared" si="1584"/>
        <v>0</v>
      </c>
      <c r="EQ368" s="104">
        <f t="shared" si="1584"/>
        <v>0.12633366878366184</v>
      </c>
      <c r="ER368" s="104">
        <f t="shared" si="1584"/>
        <v>0</v>
      </c>
      <c r="ES368" s="104">
        <f t="shared" si="1584"/>
        <v>0</v>
      </c>
      <c r="ET368" s="104">
        <f t="shared" si="1584"/>
        <v>0</v>
      </c>
      <c r="EU368" s="104">
        <f t="shared" si="1584"/>
        <v>0</v>
      </c>
      <c r="EV368" s="104">
        <f t="shared" si="1584"/>
        <v>0</v>
      </c>
      <c r="EW368" s="104">
        <f t="shared" si="1584"/>
        <v>0</v>
      </c>
      <c r="EX368" s="104">
        <f t="shared" si="1584"/>
        <v>0</v>
      </c>
      <c r="EY368" s="104">
        <f t="shared" si="1584"/>
        <v>0.25875393578643135</v>
      </c>
      <c r="EZ368" s="120">
        <f t="shared" si="1595"/>
        <v>0</v>
      </c>
      <c r="FA368" s="104">
        <f t="shared" si="1585"/>
        <v>0</v>
      </c>
      <c r="FB368" s="104">
        <f t="shared" si="1585"/>
        <v>0</v>
      </c>
      <c r="FC368" s="104">
        <f t="shared" si="1585"/>
        <v>0</v>
      </c>
      <c r="FD368" s="104">
        <f t="shared" si="1585"/>
        <v>0</v>
      </c>
      <c r="FE368" s="104">
        <f t="shared" si="1585"/>
        <v>0</v>
      </c>
      <c r="FF368" s="104">
        <f t="shared" si="1585"/>
        <v>0</v>
      </c>
      <c r="FG368" s="104">
        <f t="shared" si="1585"/>
        <v>7.5456434396030409E-3</v>
      </c>
      <c r="FH368" s="104">
        <f t="shared" si="1585"/>
        <v>0</v>
      </c>
      <c r="FI368" s="104">
        <f t="shared" si="1585"/>
        <v>0</v>
      </c>
      <c r="FJ368" s="104">
        <f t="shared" si="1585"/>
        <v>0</v>
      </c>
      <c r="FK368" s="104">
        <f t="shared" si="1585"/>
        <v>0</v>
      </c>
      <c r="FL368" s="104">
        <f t="shared" si="1585"/>
        <v>0</v>
      </c>
      <c r="FM368" s="104">
        <f t="shared" si="1585"/>
        <v>0</v>
      </c>
      <c r="FN368" s="104">
        <f t="shared" si="1585"/>
        <v>0</v>
      </c>
      <c r="FO368" s="122">
        <f t="shared" si="1585"/>
        <v>1.5454826546530688E-2</v>
      </c>
    </row>
    <row r="369" spans="24:171" x14ac:dyDescent="0.2">
      <c r="X369" s="165"/>
      <c r="Y369" s="159" t="str">
        <f t="shared" si="1586"/>
        <v>Congo</v>
      </c>
      <c r="Z369" s="203">
        <f t="shared" si="1568"/>
        <v>0.86249999999999993</v>
      </c>
      <c r="AA369" s="229">
        <f t="shared" ref="AA369" si="1597">SUM(Z369:Z372)</f>
        <v>1</v>
      </c>
      <c r="AB369" s="159" t="str">
        <f t="shared" si="1576"/>
        <v>Finland</v>
      </c>
      <c r="AC369" s="104">
        <f t="shared" si="1596"/>
        <v>0.99998911999999995</v>
      </c>
      <c r="AD369" s="104" t="str">
        <f t="shared" si="1587"/>
        <v>Matadi Port, Congo</v>
      </c>
      <c r="AE369" s="104" t="str">
        <f t="shared" si="1587"/>
        <v>Helsinki, Finland</v>
      </c>
      <c r="AF369" s="104">
        <f t="shared" si="1587"/>
        <v>-5.8237994000000004</v>
      </c>
      <c r="AG369" s="104">
        <f t="shared" si="1587"/>
        <v>13.4515381</v>
      </c>
      <c r="AH369" s="104">
        <f t="shared" si="1587"/>
        <v>60.161788299999998</v>
      </c>
      <c r="AI369" s="104">
        <f t="shared" si="1587"/>
        <v>24.957132000000001</v>
      </c>
      <c r="AJ369" s="104" t="e">
        <f t="shared" ca="1" si="1531"/>
        <v>#NAME?</v>
      </c>
      <c r="AK369" s="104">
        <f t="shared" si="1529"/>
        <v>160.94</v>
      </c>
      <c r="AL369" s="104">
        <f>SUMPRODUCT($U$4:$U$8,D$100:D$104)</f>
        <v>6808.8092971824981</v>
      </c>
      <c r="AM369" s="104">
        <f>SUMPRODUCT($U$11:$U$15,D$100:D$104)</f>
        <v>262.17188807024871</v>
      </c>
      <c r="AN369" s="104">
        <f>SUMPRODUCT($U$4:$U$8,E$100:E$104)</f>
        <v>9073.6291359407624</v>
      </c>
      <c r="AO369" s="104">
        <f>SUMPRODUCT($U$11:$U$15,E$100:E$104)</f>
        <v>160.94</v>
      </c>
      <c r="AP369" s="104">
        <f>SUMPRODUCT($U$4:$U$8,F$100:F$104)</f>
        <v>6384.1104863733817</v>
      </c>
      <c r="AQ369" s="104">
        <f>SUMPRODUCT($U$11:$U$15,F$100:F$104)</f>
        <v>335.47773805215303</v>
      </c>
      <c r="AR369" s="120" t="e">
        <f t="shared" ca="1" si="1588"/>
        <v>#NAME?</v>
      </c>
      <c r="AS369" s="104" t="e">
        <f t="shared" ca="1" si="1578"/>
        <v>#NAME?</v>
      </c>
      <c r="AT369" s="104" t="e">
        <f t="shared" ca="1" si="1578"/>
        <v>#NAME?</v>
      </c>
      <c r="AU369" s="104" t="e">
        <f t="shared" ca="1" si="1578"/>
        <v>#NAME?</v>
      </c>
      <c r="AV369" s="104" t="e">
        <f t="shared" ca="1" si="1578"/>
        <v>#NAME?</v>
      </c>
      <c r="AW369" s="104" t="e">
        <f t="shared" ca="1" si="1578"/>
        <v>#NAME?</v>
      </c>
      <c r="AX369" s="104" t="e">
        <f t="shared" ca="1" si="1578"/>
        <v>#NAME?</v>
      </c>
      <c r="AY369" s="104" t="e">
        <f t="shared" ca="1" si="1578"/>
        <v>#NAME?</v>
      </c>
      <c r="AZ369" s="104" t="e">
        <f t="shared" ca="1" si="1578"/>
        <v>#NAME?</v>
      </c>
      <c r="BA369" s="104" t="e">
        <f t="shared" ca="1" si="1578"/>
        <v>#NAME?</v>
      </c>
      <c r="BB369" s="104" t="e">
        <f t="shared" ca="1" si="1578"/>
        <v>#NAME?</v>
      </c>
      <c r="BC369" s="104" t="e">
        <f t="shared" ca="1" si="1578"/>
        <v>#NAME?</v>
      </c>
      <c r="BD369" s="104" t="e">
        <f t="shared" ca="1" si="1578"/>
        <v>#NAME?</v>
      </c>
      <c r="BE369" s="104" t="e">
        <f t="shared" ca="1" si="1578"/>
        <v>#NAME?</v>
      </c>
      <c r="BF369" s="104" t="e">
        <f t="shared" ca="1" si="1578"/>
        <v>#NAME?</v>
      </c>
      <c r="BG369" s="122" t="e">
        <f t="shared" ca="1" si="1578"/>
        <v>#NAME?</v>
      </c>
      <c r="BH369" s="120">
        <f t="shared" si="1589"/>
        <v>0</v>
      </c>
      <c r="BI369" s="104">
        <f t="shared" si="1579"/>
        <v>0</v>
      </c>
      <c r="BJ369" s="104">
        <f t="shared" si="1579"/>
        <v>0</v>
      </c>
      <c r="BK369" s="104">
        <f t="shared" si="1579"/>
        <v>0</v>
      </c>
      <c r="BL369" s="104">
        <f t="shared" si="1579"/>
        <v>0</v>
      </c>
      <c r="BM369" s="104">
        <f t="shared" si="1579"/>
        <v>0</v>
      </c>
      <c r="BN369" s="104">
        <f t="shared" si="1579"/>
        <v>0</v>
      </c>
      <c r="BO369" s="104">
        <f t="shared" si="1579"/>
        <v>7.5455613430024174E-3</v>
      </c>
      <c r="BP369" s="104">
        <f t="shared" si="1579"/>
        <v>0</v>
      </c>
      <c r="BQ369" s="104">
        <f t="shared" si="1579"/>
        <v>0</v>
      </c>
      <c r="BR369" s="104">
        <f t="shared" si="1579"/>
        <v>0</v>
      </c>
      <c r="BS369" s="104">
        <f t="shared" si="1579"/>
        <v>0</v>
      </c>
      <c r="BT369" s="104">
        <f t="shared" si="1579"/>
        <v>0</v>
      </c>
      <c r="BU369" s="104">
        <f t="shared" si="1579"/>
        <v>0</v>
      </c>
      <c r="BV369" s="104">
        <f t="shared" si="1579"/>
        <v>0</v>
      </c>
      <c r="BW369" s="104">
        <f t="shared" si="1579"/>
        <v>1.5454658398017861E-2</v>
      </c>
      <c r="BX369" s="120">
        <f t="shared" si="1590"/>
        <v>0</v>
      </c>
      <c r="BY369" s="104">
        <f t="shared" si="1580"/>
        <v>0</v>
      </c>
      <c r="BZ369" s="104">
        <f t="shared" si="1580"/>
        <v>0</v>
      </c>
      <c r="CA369" s="104">
        <f t="shared" si="1580"/>
        <v>0</v>
      </c>
      <c r="CB369" s="104">
        <f t="shared" si="1580"/>
        <v>0</v>
      </c>
      <c r="CC369" s="104">
        <f t="shared" si="1580"/>
        <v>0</v>
      </c>
      <c r="CD369" s="104">
        <f t="shared" si="1580"/>
        <v>0</v>
      </c>
      <c r="CE369" s="104">
        <f t="shared" si="1580"/>
        <v>0.31922981983840754</v>
      </c>
      <c r="CF369" s="104">
        <f t="shared" si="1580"/>
        <v>0</v>
      </c>
      <c r="CG369" s="104">
        <f t="shared" si="1580"/>
        <v>0</v>
      </c>
      <c r="CH369" s="104">
        <f t="shared" si="1580"/>
        <v>0</v>
      </c>
      <c r="CI369" s="104">
        <f t="shared" si="1580"/>
        <v>0</v>
      </c>
      <c r="CJ369" s="104">
        <f t="shared" si="1580"/>
        <v>0</v>
      </c>
      <c r="CK369" s="104">
        <f t="shared" si="1580"/>
        <v>0</v>
      </c>
      <c r="CL369" s="104">
        <f t="shared" si="1580"/>
        <v>0</v>
      </c>
      <c r="CM369" s="104">
        <f t="shared" si="1580"/>
        <v>0.65383973329415324</v>
      </c>
      <c r="CN369" s="120">
        <f t="shared" si="1591"/>
        <v>0</v>
      </c>
      <c r="CO369" s="104">
        <f t="shared" si="1581"/>
        <v>0</v>
      </c>
      <c r="CP369" s="104">
        <f t="shared" si="1581"/>
        <v>0</v>
      </c>
      <c r="CQ369" s="104">
        <f t="shared" si="1581"/>
        <v>0</v>
      </c>
      <c r="CR369" s="104">
        <f t="shared" si="1581"/>
        <v>0</v>
      </c>
      <c r="CS369" s="104">
        <f t="shared" si="1581"/>
        <v>0</v>
      </c>
      <c r="CT369" s="104">
        <f t="shared" si="1581"/>
        <v>0</v>
      </c>
      <c r="CU369" s="104">
        <f t="shared" si="1581"/>
        <v>1.2291882610075898E-2</v>
      </c>
      <c r="CV369" s="104">
        <f t="shared" si="1581"/>
        <v>0</v>
      </c>
      <c r="CW369" s="104">
        <f t="shared" si="1581"/>
        <v>0</v>
      </c>
      <c r="CX369" s="104">
        <f t="shared" si="1581"/>
        <v>0</v>
      </c>
      <c r="CY369" s="104">
        <f t="shared" si="1581"/>
        <v>0</v>
      </c>
      <c r="CZ369" s="104">
        <f t="shared" si="1581"/>
        <v>0</v>
      </c>
      <c r="DA369" s="104">
        <f t="shared" si="1581"/>
        <v>0</v>
      </c>
      <c r="DB369" s="104">
        <f t="shared" si="1581"/>
        <v>0</v>
      </c>
      <c r="DC369" s="104">
        <f t="shared" si="1581"/>
        <v>2.5175972756941421E-2</v>
      </c>
      <c r="DD369" s="120">
        <f t="shared" si="1592"/>
        <v>0</v>
      </c>
      <c r="DE369" s="104">
        <f t="shared" si="1582"/>
        <v>0</v>
      </c>
      <c r="DF369" s="104">
        <f t="shared" si="1582"/>
        <v>0</v>
      </c>
      <c r="DG369" s="104">
        <f t="shared" si="1582"/>
        <v>0</v>
      </c>
      <c r="DH369" s="104">
        <f t="shared" si="1582"/>
        <v>0</v>
      </c>
      <c r="DI369" s="104">
        <f t="shared" si="1582"/>
        <v>0</v>
      </c>
      <c r="DJ369" s="104">
        <f t="shared" si="1582"/>
        <v>0</v>
      </c>
      <c r="DK369" s="104">
        <f t="shared" si="1582"/>
        <v>0.42541549747112228</v>
      </c>
      <c r="DL369" s="104">
        <f t="shared" si="1582"/>
        <v>0</v>
      </c>
      <c r="DM369" s="104">
        <f t="shared" si="1582"/>
        <v>0</v>
      </c>
      <c r="DN369" s="104">
        <f t="shared" si="1582"/>
        <v>0</v>
      </c>
      <c r="DO369" s="104">
        <f t="shared" si="1582"/>
        <v>0</v>
      </c>
      <c r="DP369" s="104">
        <f t="shared" si="1582"/>
        <v>0</v>
      </c>
      <c r="DQ369" s="104">
        <f t="shared" si="1582"/>
        <v>0</v>
      </c>
      <c r="DR369" s="104">
        <f t="shared" si="1582"/>
        <v>0</v>
      </c>
      <c r="DS369" s="104">
        <f t="shared" si="1582"/>
        <v>0.87132698175414192</v>
      </c>
      <c r="DT369" s="120">
        <f t="shared" si="1593"/>
        <v>0</v>
      </c>
      <c r="DU369" s="104">
        <f t="shared" si="1583"/>
        <v>0</v>
      </c>
      <c r="DV369" s="104">
        <f t="shared" si="1583"/>
        <v>0</v>
      </c>
      <c r="DW369" s="104">
        <f t="shared" si="1583"/>
        <v>0</v>
      </c>
      <c r="DX369" s="104">
        <f t="shared" si="1583"/>
        <v>0</v>
      </c>
      <c r="DY369" s="104">
        <f t="shared" si="1583"/>
        <v>0</v>
      </c>
      <c r="DZ369" s="104">
        <f t="shared" si="1583"/>
        <v>0</v>
      </c>
      <c r="EA369" s="104">
        <f t="shared" si="1583"/>
        <v>7.5456434396030409E-3</v>
      </c>
      <c r="EB369" s="104">
        <f t="shared" si="1583"/>
        <v>0</v>
      </c>
      <c r="EC369" s="104">
        <f t="shared" si="1583"/>
        <v>0</v>
      </c>
      <c r="ED369" s="104">
        <f t="shared" si="1583"/>
        <v>0</v>
      </c>
      <c r="EE369" s="104">
        <f t="shared" si="1583"/>
        <v>0</v>
      </c>
      <c r="EF369" s="104">
        <f t="shared" si="1583"/>
        <v>0</v>
      </c>
      <c r="EG369" s="104">
        <f t="shared" si="1583"/>
        <v>0</v>
      </c>
      <c r="EH369" s="104">
        <f t="shared" si="1583"/>
        <v>0</v>
      </c>
      <c r="EI369" s="104">
        <f t="shared" si="1583"/>
        <v>1.5454826546530688E-2</v>
      </c>
      <c r="EJ369" s="120">
        <f t="shared" si="1594"/>
        <v>0</v>
      </c>
      <c r="EK369" s="104">
        <f t="shared" si="1584"/>
        <v>0</v>
      </c>
      <c r="EL369" s="104">
        <f t="shared" si="1584"/>
        <v>0</v>
      </c>
      <c r="EM369" s="104">
        <f t="shared" si="1584"/>
        <v>0</v>
      </c>
      <c r="EN369" s="104">
        <f t="shared" si="1584"/>
        <v>0</v>
      </c>
      <c r="EO369" s="104">
        <f t="shared" si="1584"/>
        <v>0</v>
      </c>
      <c r="EP369" s="104">
        <f t="shared" si="1584"/>
        <v>0</v>
      </c>
      <c r="EQ369" s="104">
        <f t="shared" si="1584"/>
        <v>0.2993178911967459</v>
      </c>
      <c r="ER369" s="104">
        <f t="shared" si="1584"/>
        <v>0</v>
      </c>
      <c r="ES369" s="104">
        <f t="shared" si="1584"/>
        <v>0</v>
      </c>
      <c r="ET369" s="104">
        <f t="shared" si="1584"/>
        <v>0</v>
      </c>
      <c r="EU369" s="104">
        <f t="shared" si="1584"/>
        <v>0</v>
      </c>
      <c r="EV369" s="104">
        <f t="shared" si="1584"/>
        <v>0</v>
      </c>
      <c r="EW369" s="104">
        <f t="shared" si="1584"/>
        <v>0</v>
      </c>
      <c r="EX369" s="104">
        <f t="shared" si="1584"/>
        <v>0</v>
      </c>
      <c r="EY369" s="104">
        <f t="shared" si="1584"/>
        <v>0.61305654418285249</v>
      </c>
      <c r="EZ369" s="120">
        <f t="shared" si="1595"/>
        <v>0</v>
      </c>
      <c r="FA369" s="104">
        <f t="shared" si="1585"/>
        <v>0</v>
      </c>
      <c r="FB369" s="104">
        <f t="shared" si="1585"/>
        <v>0</v>
      </c>
      <c r="FC369" s="104">
        <f t="shared" si="1585"/>
        <v>0</v>
      </c>
      <c r="FD369" s="104">
        <f t="shared" si="1585"/>
        <v>0</v>
      </c>
      <c r="FE369" s="104">
        <f t="shared" si="1585"/>
        <v>0</v>
      </c>
      <c r="FF369" s="104">
        <f t="shared" si="1585"/>
        <v>0</v>
      </c>
      <c r="FG369" s="104">
        <f t="shared" si="1585"/>
        <v>1.5728814423176935E-2</v>
      </c>
      <c r="FH369" s="104">
        <f t="shared" si="1585"/>
        <v>0</v>
      </c>
      <c r="FI369" s="104">
        <f t="shared" si="1585"/>
        <v>0</v>
      </c>
      <c r="FJ369" s="104">
        <f t="shared" si="1585"/>
        <v>0</v>
      </c>
      <c r="FK369" s="104">
        <f t="shared" si="1585"/>
        <v>0</v>
      </c>
      <c r="FL369" s="104">
        <f t="shared" si="1585"/>
        <v>0</v>
      </c>
      <c r="FM369" s="104">
        <f t="shared" si="1585"/>
        <v>0</v>
      </c>
      <c r="FN369" s="104">
        <f t="shared" si="1585"/>
        <v>0</v>
      </c>
      <c r="FO369" s="122">
        <f t="shared" si="1585"/>
        <v>3.2215423461031956E-2</v>
      </c>
    </row>
    <row r="370" spans="24:171" x14ac:dyDescent="0.2">
      <c r="X370" s="165"/>
      <c r="Y370" s="159" t="str">
        <f t="shared" si="1586"/>
        <v>Russia</v>
      </c>
      <c r="Z370" s="203">
        <f t="shared" si="1568"/>
        <v>4.9999999999999996E-2</v>
      </c>
      <c r="AA370" s="229"/>
      <c r="AB370" s="159" t="str">
        <f t="shared" si="1576"/>
        <v>Finland</v>
      </c>
      <c r="AC370" s="104">
        <f t="shared" si="1596"/>
        <v>0.99998911999999995</v>
      </c>
      <c r="AD370" s="104" t="str">
        <f t="shared" si="1587"/>
        <v>St Petersburg, Russia</v>
      </c>
      <c r="AE370" s="104" t="str">
        <f t="shared" si="1587"/>
        <v>Helsinki, Finland</v>
      </c>
      <c r="AF370" s="104">
        <f t="shared" si="1587"/>
        <v>44.725277800000001</v>
      </c>
      <c r="AG370" s="104">
        <f t="shared" si="1587"/>
        <v>37.7936111</v>
      </c>
      <c r="AH370" s="104">
        <f t="shared" si="1587"/>
        <v>60.161788299999998</v>
      </c>
      <c r="AI370" s="104">
        <f t="shared" si="1587"/>
        <v>24.957132000000001</v>
      </c>
      <c r="AJ370" s="104" t="e">
        <f t="shared" ca="1" si="1531"/>
        <v>#NAME?</v>
      </c>
      <c r="AK370" s="104">
        <f t="shared" si="1529"/>
        <v>160.94</v>
      </c>
      <c r="AL370" s="104">
        <f>SUMPRODUCT($U$4:$U$8,D$100:D$104)</f>
        <v>6808.8092971824981</v>
      </c>
      <c r="AM370" s="104">
        <f>SUMPRODUCT($U$11:$U$15,D$100:D$104)</f>
        <v>262.17188807024871</v>
      </c>
      <c r="AN370" s="104">
        <f>SUMPRODUCT($U$4:$U$8,E$100:E$104)</f>
        <v>9073.6291359407624</v>
      </c>
      <c r="AO370" s="104">
        <f>SUMPRODUCT($U$11:$U$15,E$100:E$104)</f>
        <v>160.94</v>
      </c>
      <c r="AP370" s="104">
        <f>SUMPRODUCT($U$4:$U$8,F$100:F$104)</f>
        <v>6384.1104863733817</v>
      </c>
      <c r="AQ370" s="104">
        <f>SUMPRODUCT($U$11:$U$15,F$100:F$104)</f>
        <v>335.47773805215303</v>
      </c>
      <c r="AR370" s="120" t="e">
        <f t="shared" ca="1" si="1588"/>
        <v>#NAME?</v>
      </c>
      <c r="AS370" s="104" t="e">
        <f t="shared" ca="1" si="1578"/>
        <v>#NAME?</v>
      </c>
      <c r="AT370" s="104" t="e">
        <f t="shared" ca="1" si="1578"/>
        <v>#NAME?</v>
      </c>
      <c r="AU370" s="104" t="e">
        <f t="shared" ca="1" si="1578"/>
        <v>#NAME?</v>
      </c>
      <c r="AV370" s="104" t="e">
        <f t="shared" ca="1" si="1578"/>
        <v>#NAME?</v>
      </c>
      <c r="AW370" s="104" t="e">
        <f t="shared" ca="1" si="1578"/>
        <v>#NAME?</v>
      </c>
      <c r="AX370" s="104" t="e">
        <f t="shared" ca="1" si="1578"/>
        <v>#NAME?</v>
      </c>
      <c r="AY370" s="104" t="e">
        <f t="shared" ca="1" si="1578"/>
        <v>#NAME?</v>
      </c>
      <c r="AZ370" s="104" t="e">
        <f t="shared" ca="1" si="1578"/>
        <v>#NAME?</v>
      </c>
      <c r="BA370" s="104" t="e">
        <f t="shared" ca="1" si="1578"/>
        <v>#NAME?</v>
      </c>
      <c r="BB370" s="104" t="e">
        <f t="shared" ca="1" si="1578"/>
        <v>#NAME?</v>
      </c>
      <c r="BC370" s="104" t="e">
        <f t="shared" ca="1" si="1578"/>
        <v>#NAME?</v>
      </c>
      <c r="BD370" s="104" t="e">
        <f t="shared" ca="1" si="1578"/>
        <v>#NAME?</v>
      </c>
      <c r="BE370" s="104" t="e">
        <f t="shared" ca="1" si="1578"/>
        <v>#NAME?</v>
      </c>
      <c r="BF370" s="104" t="e">
        <f t="shared" ca="1" si="1578"/>
        <v>#NAME?</v>
      </c>
      <c r="BG370" s="122" t="e">
        <f t="shared" ca="1" si="1578"/>
        <v>#NAME?</v>
      </c>
      <c r="BH370" s="120">
        <f t="shared" si="1589"/>
        <v>0</v>
      </c>
      <c r="BI370" s="104">
        <f t="shared" si="1579"/>
        <v>0</v>
      </c>
      <c r="BJ370" s="104">
        <f t="shared" si="1579"/>
        <v>0</v>
      </c>
      <c r="BK370" s="104">
        <f t="shared" si="1579"/>
        <v>0</v>
      </c>
      <c r="BL370" s="104">
        <f t="shared" si="1579"/>
        <v>0</v>
      </c>
      <c r="BM370" s="104">
        <f t="shared" si="1579"/>
        <v>0</v>
      </c>
      <c r="BN370" s="104">
        <f t="shared" si="1579"/>
        <v>0</v>
      </c>
      <c r="BO370" s="104">
        <f t="shared" si="1579"/>
        <v>7.5455613430024174E-3</v>
      </c>
      <c r="BP370" s="104">
        <f t="shared" si="1579"/>
        <v>0</v>
      </c>
      <c r="BQ370" s="104">
        <f t="shared" si="1579"/>
        <v>0</v>
      </c>
      <c r="BR370" s="104">
        <f t="shared" si="1579"/>
        <v>0</v>
      </c>
      <c r="BS370" s="104">
        <f t="shared" si="1579"/>
        <v>0</v>
      </c>
      <c r="BT370" s="104">
        <f t="shared" si="1579"/>
        <v>0</v>
      </c>
      <c r="BU370" s="104">
        <f t="shared" si="1579"/>
        <v>0</v>
      </c>
      <c r="BV370" s="104">
        <f t="shared" si="1579"/>
        <v>0</v>
      </c>
      <c r="BW370" s="104">
        <f t="shared" si="1579"/>
        <v>1.5454658398017861E-2</v>
      </c>
      <c r="BX370" s="120">
        <f t="shared" si="1590"/>
        <v>0</v>
      </c>
      <c r="BY370" s="104">
        <f t="shared" si="1580"/>
        <v>0</v>
      </c>
      <c r="BZ370" s="104">
        <f t="shared" si="1580"/>
        <v>0</v>
      </c>
      <c r="CA370" s="104">
        <f t="shared" si="1580"/>
        <v>0</v>
      </c>
      <c r="CB370" s="104">
        <f t="shared" si="1580"/>
        <v>0</v>
      </c>
      <c r="CC370" s="104">
        <f t="shared" si="1580"/>
        <v>0</v>
      </c>
      <c r="CD370" s="104">
        <f t="shared" si="1580"/>
        <v>0</v>
      </c>
      <c r="CE370" s="104">
        <f t="shared" si="1580"/>
        <v>0.31922981983840754</v>
      </c>
      <c r="CF370" s="104">
        <f t="shared" si="1580"/>
        <v>0</v>
      </c>
      <c r="CG370" s="104">
        <f t="shared" si="1580"/>
        <v>0</v>
      </c>
      <c r="CH370" s="104">
        <f t="shared" si="1580"/>
        <v>0</v>
      </c>
      <c r="CI370" s="104">
        <f t="shared" si="1580"/>
        <v>0</v>
      </c>
      <c r="CJ370" s="104">
        <f t="shared" si="1580"/>
        <v>0</v>
      </c>
      <c r="CK370" s="104">
        <f t="shared" si="1580"/>
        <v>0</v>
      </c>
      <c r="CL370" s="104">
        <f t="shared" si="1580"/>
        <v>0</v>
      </c>
      <c r="CM370" s="104">
        <f t="shared" si="1580"/>
        <v>0.65383973329415324</v>
      </c>
      <c r="CN370" s="120">
        <f t="shared" si="1591"/>
        <v>0</v>
      </c>
      <c r="CO370" s="104">
        <f t="shared" si="1581"/>
        <v>0</v>
      </c>
      <c r="CP370" s="104">
        <f t="shared" si="1581"/>
        <v>0</v>
      </c>
      <c r="CQ370" s="104">
        <f t="shared" si="1581"/>
        <v>0</v>
      </c>
      <c r="CR370" s="104">
        <f t="shared" si="1581"/>
        <v>0</v>
      </c>
      <c r="CS370" s="104">
        <f t="shared" si="1581"/>
        <v>0</v>
      </c>
      <c r="CT370" s="104">
        <f t="shared" si="1581"/>
        <v>0</v>
      </c>
      <c r="CU370" s="104">
        <f t="shared" si="1581"/>
        <v>1.2291882610075898E-2</v>
      </c>
      <c r="CV370" s="104">
        <f t="shared" si="1581"/>
        <v>0</v>
      </c>
      <c r="CW370" s="104">
        <f t="shared" si="1581"/>
        <v>0</v>
      </c>
      <c r="CX370" s="104">
        <f t="shared" si="1581"/>
        <v>0</v>
      </c>
      <c r="CY370" s="104">
        <f t="shared" si="1581"/>
        <v>0</v>
      </c>
      <c r="CZ370" s="104">
        <f t="shared" si="1581"/>
        <v>0</v>
      </c>
      <c r="DA370" s="104">
        <f t="shared" si="1581"/>
        <v>0</v>
      </c>
      <c r="DB370" s="104">
        <f t="shared" si="1581"/>
        <v>0</v>
      </c>
      <c r="DC370" s="104">
        <f t="shared" si="1581"/>
        <v>2.5175972756941421E-2</v>
      </c>
      <c r="DD370" s="120">
        <f t="shared" si="1592"/>
        <v>0</v>
      </c>
      <c r="DE370" s="104">
        <f t="shared" si="1582"/>
        <v>0</v>
      </c>
      <c r="DF370" s="104">
        <f t="shared" si="1582"/>
        <v>0</v>
      </c>
      <c r="DG370" s="104">
        <f t="shared" si="1582"/>
        <v>0</v>
      </c>
      <c r="DH370" s="104">
        <f t="shared" si="1582"/>
        <v>0</v>
      </c>
      <c r="DI370" s="104">
        <f t="shared" si="1582"/>
        <v>0</v>
      </c>
      <c r="DJ370" s="104">
        <f t="shared" si="1582"/>
        <v>0</v>
      </c>
      <c r="DK370" s="104">
        <f t="shared" si="1582"/>
        <v>0.42541549747112228</v>
      </c>
      <c r="DL370" s="104">
        <f t="shared" si="1582"/>
        <v>0</v>
      </c>
      <c r="DM370" s="104">
        <f t="shared" si="1582"/>
        <v>0</v>
      </c>
      <c r="DN370" s="104">
        <f t="shared" si="1582"/>
        <v>0</v>
      </c>
      <c r="DO370" s="104">
        <f t="shared" si="1582"/>
        <v>0</v>
      </c>
      <c r="DP370" s="104">
        <f t="shared" si="1582"/>
        <v>0</v>
      </c>
      <c r="DQ370" s="104">
        <f t="shared" si="1582"/>
        <v>0</v>
      </c>
      <c r="DR370" s="104">
        <f t="shared" si="1582"/>
        <v>0</v>
      </c>
      <c r="DS370" s="104">
        <f t="shared" si="1582"/>
        <v>0.87132698175414192</v>
      </c>
      <c r="DT370" s="120">
        <f t="shared" si="1593"/>
        <v>0</v>
      </c>
      <c r="DU370" s="104">
        <f t="shared" si="1583"/>
        <v>0</v>
      </c>
      <c r="DV370" s="104">
        <f t="shared" si="1583"/>
        <v>0</v>
      </c>
      <c r="DW370" s="104">
        <f t="shared" si="1583"/>
        <v>0</v>
      </c>
      <c r="DX370" s="104">
        <f t="shared" si="1583"/>
        <v>0</v>
      </c>
      <c r="DY370" s="104">
        <f t="shared" si="1583"/>
        <v>0</v>
      </c>
      <c r="DZ370" s="104">
        <f t="shared" si="1583"/>
        <v>0</v>
      </c>
      <c r="EA370" s="104">
        <f t="shared" si="1583"/>
        <v>7.5456434396030409E-3</v>
      </c>
      <c r="EB370" s="104">
        <f t="shared" si="1583"/>
        <v>0</v>
      </c>
      <c r="EC370" s="104">
        <f t="shared" si="1583"/>
        <v>0</v>
      </c>
      <c r="ED370" s="104">
        <f t="shared" si="1583"/>
        <v>0</v>
      </c>
      <c r="EE370" s="104">
        <f t="shared" si="1583"/>
        <v>0</v>
      </c>
      <c r="EF370" s="104">
        <f t="shared" si="1583"/>
        <v>0</v>
      </c>
      <c r="EG370" s="104">
        <f t="shared" si="1583"/>
        <v>0</v>
      </c>
      <c r="EH370" s="104">
        <f t="shared" si="1583"/>
        <v>0</v>
      </c>
      <c r="EI370" s="104">
        <f t="shared" si="1583"/>
        <v>1.5454826546530688E-2</v>
      </c>
      <c r="EJ370" s="120">
        <f t="shared" si="1594"/>
        <v>0</v>
      </c>
      <c r="EK370" s="104">
        <f t="shared" si="1584"/>
        <v>0</v>
      </c>
      <c r="EL370" s="104">
        <f t="shared" si="1584"/>
        <v>0</v>
      </c>
      <c r="EM370" s="104">
        <f t="shared" si="1584"/>
        <v>0</v>
      </c>
      <c r="EN370" s="104">
        <f t="shared" si="1584"/>
        <v>0</v>
      </c>
      <c r="EO370" s="104">
        <f t="shared" si="1584"/>
        <v>0</v>
      </c>
      <c r="EP370" s="104">
        <f t="shared" si="1584"/>
        <v>0</v>
      </c>
      <c r="EQ370" s="104">
        <f t="shared" si="1584"/>
        <v>0.2993178911967459</v>
      </c>
      <c r="ER370" s="104">
        <f t="shared" si="1584"/>
        <v>0</v>
      </c>
      <c r="ES370" s="104">
        <f t="shared" si="1584"/>
        <v>0</v>
      </c>
      <c r="ET370" s="104">
        <f t="shared" si="1584"/>
        <v>0</v>
      </c>
      <c r="EU370" s="104">
        <f t="shared" si="1584"/>
        <v>0</v>
      </c>
      <c r="EV370" s="104">
        <f t="shared" si="1584"/>
        <v>0</v>
      </c>
      <c r="EW370" s="104">
        <f t="shared" si="1584"/>
        <v>0</v>
      </c>
      <c r="EX370" s="104">
        <f t="shared" si="1584"/>
        <v>0</v>
      </c>
      <c r="EY370" s="104">
        <f t="shared" si="1584"/>
        <v>0.61305654418285249</v>
      </c>
      <c r="EZ370" s="120">
        <f t="shared" si="1595"/>
        <v>0</v>
      </c>
      <c r="FA370" s="104">
        <f t="shared" si="1585"/>
        <v>0</v>
      </c>
      <c r="FB370" s="104">
        <f t="shared" si="1585"/>
        <v>0</v>
      </c>
      <c r="FC370" s="104">
        <f t="shared" si="1585"/>
        <v>0</v>
      </c>
      <c r="FD370" s="104">
        <f t="shared" si="1585"/>
        <v>0</v>
      </c>
      <c r="FE370" s="104">
        <f t="shared" si="1585"/>
        <v>0</v>
      </c>
      <c r="FF370" s="104">
        <f t="shared" si="1585"/>
        <v>0</v>
      </c>
      <c r="FG370" s="104">
        <f t="shared" si="1585"/>
        <v>1.5728814423176935E-2</v>
      </c>
      <c r="FH370" s="104">
        <f t="shared" si="1585"/>
        <v>0</v>
      </c>
      <c r="FI370" s="104">
        <f t="shared" si="1585"/>
        <v>0</v>
      </c>
      <c r="FJ370" s="104">
        <f t="shared" si="1585"/>
        <v>0</v>
      </c>
      <c r="FK370" s="104">
        <f t="shared" si="1585"/>
        <v>0</v>
      </c>
      <c r="FL370" s="104">
        <f t="shared" si="1585"/>
        <v>0</v>
      </c>
      <c r="FM370" s="104">
        <f t="shared" si="1585"/>
        <v>0</v>
      </c>
      <c r="FN370" s="104">
        <f t="shared" si="1585"/>
        <v>0</v>
      </c>
      <c r="FO370" s="122">
        <f t="shared" si="1585"/>
        <v>3.2215423461031956E-2</v>
      </c>
    </row>
    <row r="371" spans="24:171" x14ac:dyDescent="0.2">
      <c r="X371" s="165"/>
      <c r="Y371" s="159" t="str">
        <f t="shared" si="1586"/>
        <v>Cuba</v>
      </c>
      <c r="Z371" s="203">
        <f t="shared" si="1568"/>
        <v>3.7499999999999999E-2</v>
      </c>
      <c r="AA371" s="229"/>
      <c r="AB371" s="159" t="str">
        <f t="shared" si="1576"/>
        <v>Finland</v>
      </c>
      <c r="AC371" s="104">
        <f t="shared" si="1596"/>
        <v>0.99998911999999995</v>
      </c>
      <c r="AD371" s="104" t="str">
        <f t="shared" si="1587"/>
        <v>Havana Harbor</v>
      </c>
      <c r="AE371" s="104" t="str">
        <f t="shared" si="1587"/>
        <v>Helsinki, Finland</v>
      </c>
      <c r="AF371" s="104">
        <f t="shared" si="1587"/>
        <v>23.133543700000001</v>
      </c>
      <c r="AG371" s="104">
        <f t="shared" si="1587"/>
        <v>-82.339669700000002</v>
      </c>
      <c r="AH371" s="104">
        <f t="shared" si="1587"/>
        <v>60.161788299999998</v>
      </c>
      <c r="AI371" s="104">
        <f t="shared" si="1587"/>
        <v>24.957132000000001</v>
      </c>
      <c r="AJ371" s="104" t="e">
        <f t="shared" ca="1" si="1531"/>
        <v>#NAME?</v>
      </c>
      <c r="AK371" s="104">
        <f t="shared" si="1529"/>
        <v>160.94</v>
      </c>
      <c r="AL371" s="104">
        <f>SUMPRODUCT($U$4:$U$8,D$100:D$104)</f>
        <v>6808.8092971824981</v>
      </c>
      <c r="AM371" s="104">
        <f>SUMPRODUCT($U$11:$U$15,D$100:D$104)</f>
        <v>262.17188807024871</v>
      </c>
      <c r="AN371" s="104">
        <f>SUMPRODUCT($U$4:$U$8,E$100:E$104)</f>
        <v>9073.6291359407624</v>
      </c>
      <c r="AO371" s="104">
        <f>SUMPRODUCT($U$11:$U$15,E$100:E$104)</f>
        <v>160.94</v>
      </c>
      <c r="AP371" s="104">
        <f>SUMPRODUCT($U$4:$U$8,F$100:F$104)</f>
        <v>6384.1104863733817</v>
      </c>
      <c r="AQ371" s="104">
        <f>SUMPRODUCT($U$11:$U$15,F$100:F$104)</f>
        <v>335.47773805215303</v>
      </c>
      <c r="AR371" s="120" t="e">
        <f t="shared" ca="1" si="1588"/>
        <v>#NAME?</v>
      </c>
      <c r="AS371" s="104" t="e">
        <f t="shared" ca="1" si="1578"/>
        <v>#NAME?</v>
      </c>
      <c r="AT371" s="104" t="e">
        <f t="shared" ca="1" si="1578"/>
        <v>#NAME?</v>
      </c>
      <c r="AU371" s="104" t="e">
        <f t="shared" ca="1" si="1578"/>
        <v>#NAME?</v>
      </c>
      <c r="AV371" s="104" t="e">
        <f t="shared" ca="1" si="1578"/>
        <v>#NAME?</v>
      </c>
      <c r="AW371" s="104" t="e">
        <f t="shared" ca="1" si="1578"/>
        <v>#NAME?</v>
      </c>
      <c r="AX371" s="104" t="e">
        <f t="shared" ca="1" si="1578"/>
        <v>#NAME?</v>
      </c>
      <c r="AY371" s="104" t="e">
        <f t="shared" ca="1" si="1578"/>
        <v>#NAME?</v>
      </c>
      <c r="AZ371" s="104" t="e">
        <f t="shared" ca="1" si="1578"/>
        <v>#NAME?</v>
      </c>
      <c r="BA371" s="104" t="e">
        <f t="shared" ca="1" si="1578"/>
        <v>#NAME?</v>
      </c>
      <c r="BB371" s="104" t="e">
        <f t="shared" ca="1" si="1578"/>
        <v>#NAME?</v>
      </c>
      <c r="BC371" s="104" t="e">
        <f t="shared" ca="1" si="1578"/>
        <v>#NAME?</v>
      </c>
      <c r="BD371" s="104" t="e">
        <f t="shared" ca="1" si="1578"/>
        <v>#NAME?</v>
      </c>
      <c r="BE371" s="104" t="e">
        <f t="shared" ca="1" si="1578"/>
        <v>#NAME?</v>
      </c>
      <c r="BF371" s="104" t="e">
        <f t="shared" ca="1" si="1578"/>
        <v>#NAME?</v>
      </c>
      <c r="BG371" s="122" t="e">
        <f t="shared" ca="1" si="1578"/>
        <v>#NAME?</v>
      </c>
      <c r="BH371" s="120">
        <f t="shared" si="1589"/>
        <v>0</v>
      </c>
      <c r="BI371" s="104">
        <f t="shared" si="1579"/>
        <v>0</v>
      </c>
      <c r="BJ371" s="104">
        <f t="shared" si="1579"/>
        <v>0</v>
      </c>
      <c r="BK371" s="104">
        <f t="shared" si="1579"/>
        <v>0</v>
      </c>
      <c r="BL371" s="104">
        <f t="shared" si="1579"/>
        <v>0</v>
      </c>
      <c r="BM371" s="104">
        <f t="shared" si="1579"/>
        <v>0</v>
      </c>
      <c r="BN371" s="104">
        <f t="shared" si="1579"/>
        <v>0</v>
      </c>
      <c r="BO371" s="104">
        <f t="shared" si="1579"/>
        <v>7.5455613430024174E-3</v>
      </c>
      <c r="BP371" s="104">
        <f t="shared" si="1579"/>
        <v>0</v>
      </c>
      <c r="BQ371" s="104">
        <f t="shared" si="1579"/>
        <v>0</v>
      </c>
      <c r="BR371" s="104">
        <f t="shared" si="1579"/>
        <v>0</v>
      </c>
      <c r="BS371" s="104">
        <f t="shared" si="1579"/>
        <v>0</v>
      </c>
      <c r="BT371" s="104">
        <f t="shared" si="1579"/>
        <v>0</v>
      </c>
      <c r="BU371" s="104">
        <f t="shared" si="1579"/>
        <v>0</v>
      </c>
      <c r="BV371" s="104">
        <f t="shared" si="1579"/>
        <v>0</v>
      </c>
      <c r="BW371" s="104">
        <f t="shared" si="1579"/>
        <v>1.5454658398017861E-2</v>
      </c>
      <c r="BX371" s="120">
        <f t="shared" si="1590"/>
        <v>0</v>
      </c>
      <c r="BY371" s="104">
        <f t="shared" si="1580"/>
        <v>0</v>
      </c>
      <c r="BZ371" s="104">
        <f t="shared" si="1580"/>
        <v>0</v>
      </c>
      <c r="CA371" s="104">
        <f t="shared" si="1580"/>
        <v>0</v>
      </c>
      <c r="CB371" s="104">
        <f t="shared" si="1580"/>
        <v>0</v>
      </c>
      <c r="CC371" s="104">
        <f t="shared" si="1580"/>
        <v>0</v>
      </c>
      <c r="CD371" s="104">
        <f t="shared" si="1580"/>
        <v>0</v>
      </c>
      <c r="CE371" s="104">
        <f t="shared" si="1580"/>
        <v>0.31922981983840754</v>
      </c>
      <c r="CF371" s="104">
        <f t="shared" si="1580"/>
        <v>0</v>
      </c>
      <c r="CG371" s="104">
        <f t="shared" si="1580"/>
        <v>0</v>
      </c>
      <c r="CH371" s="104">
        <f t="shared" si="1580"/>
        <v>0</v>
      </c>
      <c r="CI371" s="104">
        <f t="shared" si="1580"/>
        <v>0</v>
      </c>
      <c r="CJ371" s="104">
        <f t="shared" si="1580"/>
        <v>0</v>
      </c>
      <c r="CK371" s="104">
        <f t="shared" si="1580"/>
        <v>0</v>
      </c>
      <c r="CL371" s="104">
        <f t="shared" si="1580"/>
        <v>0</v>
      </c>
      <c r="CM371" s="104">
        <f t="shared" si="1580"/>
        <v>0.65383973329415324</v>
      </c>
      <c r="CN371" s="120">
        <f t="shared" si="1591"/>
        <v>0</v>
      </c>
      <c r="CO371" s="104">
        <f t="shared" si="1581"/>
        <v>0</v>
      </c>
      <c r="CP371" s="104">
        <f t="shared" si="1581"/>
        <v>0</v>
      </c>
      <c r="CQ371" s="104">
        <f t="shared" si="1581"/>
        <v>0</v>
      </c>
      <c r="CR371" s="104">
        <f t="shared" si="1581"/>
        <v>0</v>
      </c>
      <c r="CS371" s="104">
        <f t="shared" si="1581"/>
        <v>0</v>
      </c>
      <c r="CT371" s="104">
        <f t="shared" si="1581"/>
        <v>0</v>
      </c>
      <c r="CU371" s="104">
        <f t="shared" si="1581"/>
        <v>1.2291882610075898E-2</v>
      </c>
      <c r="CV371" s="104">
        <f t="shared" si="1581"/>
        <v>0</v>
      </c>
      <c r="CW371" s="104">
        <f t="shared" si="1581"/>
        <v>0</v>
      </c>
      <c r="CX371" s="104">
        <f t="shared" si="1581"/>
        <v>0</v>
      </c>
      <c r="CY371" s="104">
        <f t="shared" si="1581"/>
        <v>0</v>
      </c>
      <c r="CZ371" s="104">
        <f t="shared" si="1581"/>
        <v>0</v>
      </c>
      <c r="DA371" s="104">
        <f t="shared" si="1581"/>
        <v>0</v>
      </c>
      <c r="DB371" s="104">
        <f t="shared" si="1581"/>
        <v>0</v>
      </c>
      <c r="DC371" s="104">
        <f t="shared" si="1581"/>
        <v>2.5175972756941421E-2</v>
      </c>
      <c r="DD371" s="120">
        <f t="shared" si="1592"/>
        <v>0</v>
      </c>
      <c r="DE371" s="104">
        <f t="shared" si="1582"/>
        <v>0</v>
      </c>
      <c r="DF371" s="104">
        <f t="shared" si="1582"/>
        <v>0</v>
      </c>
      <c r="DG371" s="104">
        <f t="shared" si="1582"/>
        <v>0</v>
      </c>
      <c r="DH371" s="104">
        <f t="shared" si="1582"/>
        <v>0</v>
      </c>
      <c r="DI371" s="104">
        <f t="shared" si="1582"/>
        <v>0</v>
      </c>
      <c r="DJ371" s="104">
        <f t="shared" si="1582"/>
        <v>0</v>
      </c>
      <c r="DK371" s="104">
        <f t="shared" si="1582"/>
        <v>0.42541549747112228</v>
      </c>
      <c r="DL371" s="104">
        <f t="shared" si="1582"/>
        <v>0</v>
      </c>
      <c r="DM371" s="104">
        <f t="shared" si="1582"/>
        <v>0</v>
      </c>
      <c r="DN371" s="104">
        <f t="shared" si="1582"/>
        <v>0</v>
      </c>
      <c r="DO371" s="104">
        <f t="shared" si="1582"/>
        <v>0</v>
      </c>
      <c r="DP371" s="104">
        <f t="shared" si="1582"/>
        <v>0</v>
      </c>
      <c r="DQ371" s="104">
        <f t="shared" si="1582"/>
        <v>0</v>
      </c>
      <c r="DR371" s="104">
        <f t="shared" si="1582"/>
        <v>0</v>
      </c>
      <c r="DS371" s="104">
        <f t="shared" si="1582"/>
        <v>0.87132698175414192</v>
      </c>
      <c r="DT371" s="120">
        <f t="shared" si="1593"/>
        <v>0</v>
      </c>
      <c r="DU371" s="104">
        <f t="shared" si="1583"/>
        <v>0</v>
      </c>
      <c r="DV371" s="104">
        <f t="shared" si="1583"/>
        <v>0</v>
      </c>
      <c r="DW371" s="104">
        <f t="shared" si="1583"/>
        <v>0</v>
      </c>
      <c r="DX371" s="104">
        <f t="shared" si="1583"/>
        <v>0</v>
      </c>
      <c r="DY371" s="104">
        <f t="shared" si="1583"/>
        <v>0</v>
      </c>
      <c r="DZ371" s="104">
        <f t="shared" si="1583"/>
        <v>0</v>
      </c>
      <c r="EA371" s="104">
        <f t="shared" si="1583"/>
        <v>7.5456434396030409E-3</v>
      </c>
      <c r="EB371" s="104">
        <f t="shared" si="1583"/>
        <v>0</v>
      </c>
      <c r="EC371" s="104">
        <f t="shared" si="1583"/>
        <v>0</v>
      </c>
      <c r="ED371" s="104">
        <f t="shared" si="1583"/>
        <v>0</v>
      </c>
      <c r="EE371" s="104">
        <f t="shared" si="1583"/>
        <v>0</v>
      </c>
      <c r="EF371" s="104">
        <f t="shared" si="1583"/>
        <v>0</v>
      </c>
      <c r="EG371" s="104">
        <f t="shared" si="1583"/>
        <v>0</v>
      </c>
      <c r="EH371" s="104">
        <f t="shared" si="1583"/>
        <v>0</v>
      </c>
      <c r="EI371" s="104">
        <f t="shared" si="1583"/>
        <v>1.5454826546530688E-2</v>
      </c>
      <c r="EJ371" s="120">
        <f t="shared" si="1594"/>
        <v>0</v>
      </c>
      <c r="EK371" s="104">
        <f t="shared" si="1584"/>
        <v>0</v>
      </c>
      <c r="EL371" s="104">
        <f t="shared" si="1584"/>
        <v>0</v>
      </c>
      <c r="EM371" s="104">
        <f t="shared" si="1584"/>
        <v>0</v>
      </c>
      <c r="EN371" s="104">
        <f t="shared" si="1584"/>
        <v>0</v>
      </c>
      <c r="EO371" s="104">
        <f t="shared" si="1584"/>
        <v>0</v>
      </c>
      <c r="EP371" s="104">
        <f t="shared" si="1584"/>
        <v>0</v>
      </c>
      <c r="EQ371" s="104">
        <f t="shared" si="1584"/>
        <v>0.2993178911967459</v>
      </c>
      <c r="ER371" s="104">
        <f t="shared" si="1584"/>
        <v>0</v>
      </c>
      <c r="ES371" s="104">
        <f t="shared" si="1584"/>
        <v>0</v>
      </c>
      <c r="ET371" s="104">
        <f t="shared" si="1584"/>
        <v>0</v>
      </c>
      <c r="EU371" s="104">
        <f t="shared" si="1584"/>
        <v>0</v>
      </c>
      <c r="EV371" s="104">
        <f t="shared" si="1584"/>
        <v>0</v>
      </c>
      <c r="EW371" s="104">
        <f t="shared" si="1584"/>
        <v>0</v>
      </c>
      <c r="EX371" s="104">
        <f t="shared" si="1584"/>
        <v>0</v>
      </c>
      <c r="EY371" s="104">
        <f t="shared" si="1584"/>
        <v>0.61305654418285249</v>
      </c>
      <c r="EZ371" s="120">
        <f t="shared" si="1595"/>
        <v>0</v>
      </c>
      <c r="FA371" s="104">
        <f t="shared" si="1585"/>
        <v>0</v>
      </c>
      <c r="FB371" s="104">
        <f t="shared" si="1585"/>
        <v>0</v>
      </c>
      <c r="FC371" s="104">
        <f t="shared" si="1585"/>
        <v>0</v>
      </c>
      <c r="FD371" s="104">
        <f t="shared" si="1585"/>
        <v>0</v>
      </c>
      <c r="FE371" s="104">
        <f t="shared" si="1585"/>
        <v>0</v>
      </c>
      <c r="FF371" s="104">
        <f t="shared" si="1585"/>
        <v>0</v>
      </c>
      <c r="FG371" s="104">
        <f t="shared" si="1585"/>
        <v>1.5728814423176935E-2</v>
      </c>
      <c r="FH371" s="104">
        <f t="shared" si="1585"/>
        <v>0</v>
      </c>
      <c r="FI371" s="104">
        <f t="shared" si="1585"/>
        <v>0</v>
      </c>
      <c r="FJ371" s="104">
        <f t="shared" si="1585"/>
        <v>0</v>
      </c>
      <c r="FK371" s="104">
        <f t="shared" si="1585"/>
        <v>0</v>
      </c>
      <c r="FL371" s="104">
        <f t="shared" si="1585"/>
        <v>0</v>
      </c>
      <c r="FM371" s="104">
        <f t="shared" si="1585"/>
        <v>0</v>
      </c>
      <c r="FN371" s="104">
        <f t="shared" si="1585"/>
        <v>0</v>
      </c>
      <c r="FO371" s="122">
        <f t="shared" si="1585"/>
        <v>3.2215423461031956E-2</v>
      </c>
    </row>
    <row r="372" spans="24:171" x14ac:dyDescent="0.2">
      <c r="X372" s="165"/>
      <c r="Y372" s="159" t="str">
        <f t="shared" si="1586"/>
        <v>Australia</v>
      </c>
      <c r="Z372" s="203">
        <f t="shared" si="1568"/>
        <v>4.9999999999999996E-2</v>
      </c>
      <c r="AA372" s="229"/>
      <c r="AB372" s="159" t="str">
        <f t="shared" si="1576"/>
        <v>Finland</v>
      </c>
      <c r="AC372" s="104">
        <f t="shared" si="1596"/>
        <v>0.99998911999999995</v>
      </c>
      <c r="AD372" s="104" t="str">
        <f t="shared" si="1587"/>
        <v>The Port of Melbourne, Australia</v>
      </c>
      <c r="AE372" s="104" t="str">
        <f t="shared" si="1587"/>
        <v>Helsinki, Finland</v>
      </c>
      <c r="AF372" s="104">
        <f t="shared" si="1587"/>
        <v>-37.821584199999997</v>
      </c>
      <c r="AG372" s="104">
        <f t="shared" si="1587"/>
        <v>144.9443459</v>
      </c>
      <c r="AH372" s="104">
        <f t="shared" si="1587"/>
        <v>60.161788299999998</v>
      </c>
      <c r="AI372" s="104">
        <f t="shared" si="1587"/>
        <v>24.957132000000001</v>
      </c>
      <c r="AJ372" s="104" t="e">
        <f t="shared" ca="1" si="1531"/>
        <v>#NAME?</v>
      </c>
      <c r="AK372" s="104">
        <f t="shared" si="1529"/>
        <v>160.94</v>
      </c>
      <c r="AL372" s="104">
        <f>SUMPRODUCT($U$4:$U$8,D$100:D$104)</f>
        <v>6808.8092971824981</v>
      </c>
      <c r="AM372" s="104">
        <f>SUMPRODUCT($U$11:$U$15,D$100:D$104)</f>
        <v>262.17188807024871</v>
      </c>
      <c r="AN372" s="104">
        <f>SUMPRODUCT($U$4:$U$8,E$100:E$104)</f>
        <v>9073.6291359407624</v>
      </c>
      <c r="AO372" s="104">
        <f>SUMPRODUCT($U$11:$U$15,E$100:E$104)</f>
        <v>160.94</v>
      </c>
      <c r="AP372" s="104">
        <f>SUMPRODUCT($U$4:$U$8,F$100:F$104)</f>
        <v>6384.1104863733817</v>
      </c>
      <c r="AQ372" s="104">
        <f>SUMPRODUCT($U$11:$U$15,F$100:F$104)</f>
        <v>335.47773805215303</v>
      </c>
      <c r="AR372" s="120" t="e">
        <f t="shared" ca="1" si="1588"/>
        <v>#NAME?</v>
      </c>
      <c r="AS372" s="104" t="e">
        <f t="shared" ca="1" si="1578"/>
        <v>#NAME?</v>
      </c>
      <c r="AT372" s="104" t="e">
        <f t="shared" ca="1" si="1578"/>
        <v>#NAME?</v>
      </c>
      <c r="AU372" s="104" t="e">
        <f t="shared" ca="1" si="1578"/>
        <v>#NAME?</v>
      </c>
      <c r="AV372" s="104" t="e">
        <f t="shared" ca="1" si="1578"/>
        <v>#NAME?</v>
      </c>
      <c r="AW372" s="104" t="e">
        <f t="shared" ca="1" si="1578"/>
        <v>#NAME?</v>
      </c>
      <c r="AX372" s="104" t="e">
        <f t="shared" ca="1" si="1578"/>
        <v>#NAME?</v>
      </c>
      <c r="AY372" s="104" t="e">
        <f t="shared" ca="1" si="1578"/>
        <v>#NAME?</v>
      </c>
      <c r="AZ372" s="104" t="e">
        <f t="shared" ca="1" si="1578"/>
        <v>#NAME?</v>
      </c>
      <c r="BA372" s="104" t="e">
        <f t="shared" ca="1" si="1578"/>
        <v>#NAME?</v>
      </c>
      <c r="BB372" s="104" t="e">
        <f t="shared" ca="1" si="1578"/>
        <v>#NAME?</v>
      </c>
      <c r="BC372" s="104" t="e">
        <f t="shared" ca="1" si="1578"/>
        <v>#NAME?</v>
      </c>
      <c r="BD372" s="104" t="e">
        <f t="shared" ca="1" si="1578"/>
        <v>#NAME?</v>
      </c>
      <c r="BE372" s="104" t="e">
        <f t="shared" ca="1" si="1578"/>
        <v>#NAME?</v>
      </c>
      <c r="BF372" s="104" t="e">
        <f t="shared" ca="1" si="1578"/>
        <v>#NAME?</v>
      </c>
      <c r="BG372" s="122" t="e">
        <f t="shared" ca="1" si="1578"/>
        <v>#NAME?</v>
      </c>
      <c r="BH372" s="120">
        <f t="shared" si="1589"/>
        <v>0</v>
      </c>
      <c r="BI372" s="104">
        <f t="shared" si="1579"/>
        <v>0</v>
      </c>
      <c r="BJ372" s="104">
        <f t="shared" si="1579"/>
        <v>0</v>
      </c>
      <c r="BK372" s="104">
        <f t="shared" si="1579"/>
        <v>0</v>
      </c>
      <c r="BL372" s="104">
        <f t="shared" si="1579"/>
        <v>0</v>
      </c>
      <c r="BM372" s="104">
        <f t="shared" si="1579"/>
        <v>0</v>
      </c>
      <c r="BN372" s="104">
        <f t="shared" si="1579"/>
        <v>0</v>
      </c>
      <c r="BO372" s="104">
        <f t="shared" si="1579"/>
        <v>7.5455613430024174E-3</v>
      </c>
      <c r="BP372" s="104">
        <f t="shared" si="1579"/>
        <v>0</v>
      </c>
      <c r="BQ372" s="104">
        <f t="shared" si="1579"/>
        <v>0</v>
      </c>
      <c r="BR372" s="104">
        <f t="shared" si="1579"/>
        <v>0</v>
      </c>
      <c r="BS372" s="104">
        <f t="shared" si="1579"/>
        <v>0</v>
      </c>
      <c r="BT372" s="104">
        <f t="shared" si="1579"/>
        <v>0</v>
      </c>
      <c r="BU372" s="104">
        <f t="shared" si="1579"/>
        <v>0</v>
      </c>
      <c r="BV372" s="104">
        <f t="shared" si="1579"/>
        <v>0</v>
      </c>
      <c r="BW372" s="104">
        <f t="shared" si="1579"/>
        <v>1.5454658398017861E-2</v>
      </c>
      <c r="BX372" s="120">
        <f t="shared" si="1590"/>
        <v>0</v>
      </c>
      <c r="BY372" s="104">
        <f t="shared" si="1580"/>
        <v>0</v>
      </c>
      <c r="BZ372" s="104">
        <f t="shared" si="1580"/>
        <v>0</v>
      </c>
      <c r="CA372" s="104">
        <f t="shared" si="1580"/>
        <v>0</v>
      </c>
      <c r="CB372" s="104">
        <f t="shared" si="1580"/>
        <v>0</v>
      </c>
      <c r="CC372" s="104">
        <f t="shared" si="1580"/>
        <v>0</v>
      </c>
      <c r="CD372" s="104">
        <f t="shared" si="1580"/>
        <v>0</v>
      </c>
      <c r="CE372" s="104">
        <f t="shared" si="1580"/>
        <v>0.31922981983840754</v>
      </c>
      <c r="CF372" s="104">
        <f t="shared" si="1580"/>
        <v>0</v>
      </c>
      <c r="CG372" s="104">
        <f t="shared" si="1580"/>
        <v>0</v>
      </c>
      <c r="CH372" s="104">
        <f t="shared" si="1580"/>
        <v>0</v>
      </c>
      <c r="CI372" s="104">
        <f t="shared" si="1580"/>
        <v>0</v>
      </c>
      <c r="CJ372" s="104">
        <f t="shared" si="1580"/>
        <v>0</v>
      </c>
      <c r="CK372" s="104">
        <f t="shared" si="1580"/>
        <v>0</v>
      </c>
      <c r="CL372" s="104">
        <f t="shared" si="1580"/>
        <v>0</v>
      </c>
      <c r="CM372" s="104">
        <f t="shared" si="1580"/>
        <v>0.65383973329415324</v>
      </c>
      <c r="CN372" s="120">
        <f t="shared" si="1591"/>
        <v>0</v>
      </c>
      <c r="CO372" s="104">
        <f t="shared" si="1581"/>
        <v>0</v>
      </c>
      <c r="CP372" s="104">
        <f t="shared" si="1581"/>
        <v>0</v>
      </c>
      <c r="CQ372" s="104">
        <f t="shared" si="1581"/>
        <v>0</v>
      </c>
      <c r="CR372" s="104">
        <f t="shared" si="1581"/>
        <v>0</v>
      </c>
      <c r="CS372" s="104">
        <f t="shared" si="1581"/>
        <v>0</v>
      </c>
      <c r="CT372" s="104">
        <f t="shared" si="1581"/>
        <v>0</v>
      </c>
      <c r="CU372" s="104">
        <f t="shared" si="1581"/>
        <v>1.2291882610075898E-2</v>
      </c>
      <c r="CV372" s="104">
        <f t="shared" si="1581"/>
        <v>0</v>
      </c>
      <c r="CW372" s="104">
        <f t="shared" si="1581"/>
        <v>0</v>
      </c>
      <c r="CX372" s="104">
        <f t="shared" si="1581"/>
        <v>0</v>
      </c>
      <c r="CY372" s="104">
        <f t="shared" si="1581"/>
        <v>0</v>
      </c>
      <c r="CZ372" s="104">
        <f t="shared" si="1581"/>
        <v>0</v>
      </c>
      <c r="DA372" s="104">
        <f t="shared" si="1581"/>
        <v>0</v>
      </c>
      <c r="DB372" s="104">
        <f t="shared" si="1581"/>
        <v>0</v>
      </c>
      <c r="DC372" s="104">
        <f t="shared" si="1581"/>
        <v>2.5175972756941421E-2</v>
      </c>
      <c r="DD372" s="120">
        <f t="shared" si="1592"/>
        <v>0</v>
      </c>
      <c r="DE372" s="104">
        <f t="shared" si="1582"/>
        <v>0</v>
      </c>
      <c r="DF372" s="104">
        <f t="shared" si="1582"/>
        <v>0</v>
      </c>
      <c r="DG372" s="104">
        <f t="shared" si="1582"/>
        <v>0</v>
      </c>
      <c r="DH372" s="104">
        <f t="shared" si="1582"/>
        <v>0</v>
      </c>
      <c r="DI372" s="104">
        <f t="shared" si="1582"/>
        <v>0</v>
      </c>
      <c r="DJ372" s="104">
        <f t="shared" si="1582"/>
        <v>0</v>
      </c>
      <c r="DK372" s="104">
        <f t="shared" si="1582"/>
        <v>0.42541549747112228</v>
      </c>
      <c r="DL372" s="104">
        <f t="shared" si="1582"/>
        <v>0</v>
      </c>
      <c r="DM372" s="104">
        <f t="shared" si="1582"/>
        <v>0</v>
      </c>
      <c r="DN372" s="104">
        <f t="shared" si="1582"/>
        <v>0</v>
      </c>
      <c r="DO372" s="104">
        <f t="shared" si="1582"/>
        <v>0</v>
      </c>
      <c r="DP372" s="104">
        <f t="shared" si="1582"/>
        <v>0</v>
      </c>
      <c r="DQ372" s="104">
        <f t="shared" si="1582"/>
        <v>0</v>
      </c>
      <c r="DR372" s="104">
        <f t="shared" si="1582"/>
        <v>0</v>
      </c>
      <c r="DS372" s="104">
        <f t="shared" si="1582"/>
        <v>0.87132698175414192</v>
      </c>
      <c r="DT372" s="120">
        <f t="shared" si="1593"/>
        <v>0</v>
      </c>
      <c r="DU372" s="104">
        <f t="shared" si="1583"/>
        <v>0</v>
      </c>
      <c r="DV372" s="104">
        <f t="shared" si="1583"/>
        <v>0</v>
      </c>
      <c r="DW372" s="104">
        <f t="shared" si="1583"/>
        <v>0</v>
      </c>
      <c r="DX372" s="104">
        <f t="shared" si="1583"/>
        <v>0</v>
      </c>
      <c r="DY372" s="104">
        <f t="shared" si="1583"/>
        <v>0</v>
      </c>
      <c r="DZ372" s="104">
        <f t="shared" si="1583"/>
        <v>0</v>
      </c>
      <c r="EA372" s="104">
        <f t="shared" si="1583"/>
        <v>7.5456434396030409E-3</v>
      </c>
      <c r="EB372" s="104">
        <f t="shared" si="1583"/>
        <v>0</v>
      </c>
      <c r="EC372" s="104">
        <f t="shared" si="1583"/>
        <v>0</v>
      </c>
      <c r="ED372" s="104">
        <f t="shared" si="1583"/>
        <v>0</v>
      </c>
      <c r="EE372" s="104">
        <f t="shared" si="1583"/>
        <v>0</v>
      </c>
      <c r="EF372" s="104">
        <f t="shared" si="1583"/>
        <v>0</v>
      </c>
      <c r="EG372" s="104">
        <f t="shared" si="1583"/>
        <v>0</v>
      </c>
      <c r="EH372" s="104">
        <f t="shared" si="1583"/>
        <v>0</v>
      </c>
      <c r="EI372" s="104">
        <f t="shared" si="1583"/>
        <v>1.5454826546530688E-2</v>
      </c>
      <c r="EJ372" s="120">
        <f t="shared" si="1594"/>
        <v>0</v>
      </c>
      <c r="EK372" s="104">
        <f t="shared" si="1584"/>
        <v>0</v>
      </c>
      <c r="EL372" s="104">
        <f t="shared" si="1584"/>
        <v>0</v>
      </c>
      <c r="EM372" s="104">
        <f t="shared" si="1584"/>
        <v>0</v>
      </c>
      <c r="EN372" s="104">
        <f t="shared" si="1584"/>
        <v>0</v>
      </c>
      <c r="EO372" s="104">
        <f t="shared" si="1584"/>
        <v>0</v>
      </c>
      <c r="EP372" s="104">
        <f t="shared" si="1584"/>
        <v>0</v>
      </c>
      <c r="EQ372" s="104">
        <f t="shared" si="1584"/>
        <v>0.2993178911967459</v>
      </c>
      <c r="ER372" s="104">
        <f t="shared" si="1584"/>
        <v>0</v>
      </c>
      <c r="ES372" s="104">
        <f t="shared" si="1584"/>
        <v>0</v>
      </c>
      <c r="ET372" s="104">
        <f t="shared" si="1584"/>
        <v>0</v>
      </c>
      <c r="EU372" s="104">
        <f t="shared" si="1584"/>
        <v>0</v>
      </c>
      <c r="EV372" s="104">
        <f t="shared" si="1584"/>
        <v>0</v>
      </c>
      <c r="EW372" s="104">
        <f t="shared" si="1584"/>
        <v>0</v>
      </c>
      <c r="EX372" s="104">
        <f t="shared" si="1584"/>
        <v>0</v>
      </c>
      <c r="EY372" s="104">
        <f t="shared" si="1584"/>
        <v>0.61305654418285249</v>
      </c>
      <c r="EZ372" s="120">
        <f t="shared" si="1595"/>
        <v>0</v>
      </c>
      <c r="FA372" s="104">
        <f t="shared" si="1585"/>
        <v>0</v>
      </c>
      <c r="FB372" s="104">
        <f t="shared" si="1585"/>
        <v>0</v>
      </c>
      <c r="FC372" s="104">
        <f t="shared" si="1585"/>
        <v>0</v>
      </c>
      <c r="FD372" s="104">
        <f t="shared" si="1585"/>
        <v>0</v>
      </c>
      <c r="FE372" s="104">
        <f t="shared" si="1585"/>
        <v>0</v>
      </c>
      <c r="FF372" s="104">
        <f t="shared" si="1585"/>
        <v>0</v>
      </c>
      <c r="FG372" s="104">
        <f t="shared" si="1585"/>
        <v>1.5728814423176935E-2</v>
      </c>
      <c r="FH372" s="104">
        <f t="shared" si="1585"/>
        <v>0</v>
      </c>
      <c r="FI372" s="104">
        <f t="shared" si="1585"/>
        <v>0</v>
      </c>
      <c r="FJ372" s="104">
        <f t="shared" si="1585"/>
        <v>0</v>
      </c>
      <c r="FK372" s="104">
        <f t="shared" si="1585"/>
        <v>0</v>
      </c>
      <c r="FL372" s="104">
        <f t="shared" si="1585"/>
        <v>0</v>
      </c>
      <c r="FM372" s="104">
        <f t="shared" si="1585"/>
        <v>0</v>
      </c>
      <c r="FN372" s="104">
        <f t="shared" si="1585"/>
        <v>0</v>
      </c>
      <c r="FO372" s="122">
        <f t="shared" si="1585"/>
        <v>3.2215423461031956E-2</v>
      </c>
    </row>
    <row r="373" spans="24:171" x14ac:dyDescent="0.2">
      <c r="X373" s="165"/>
      <c r="Y373" s="159" t="str">
        <f t="shared" si="1586"/>
        <v>Congo</v>
      </c>
      <c r="Z373" s="203">
        <f t="shared" si="1568"/>
        <v>0.86249999999999993</v>
      </c>
      <c r="AA373" s="229">
        <f t="shared" ref="AA373" si="1598">SUM(Z373:Z376)</f>
        <v>1</v>
      </c>
      <c r="AB373" s="159" t="str">
        <f t="shared" si="1576"/>
        <v>Canada</v>
      </c>
      <c r="AC373" s="104">
        <f t="shared" si="1596"/>
        <v>0.99998911999999995</v>
      </c>
      <c r="AD373" s="104" t="str">
        <f t="shared" si="1587"/>
        <v>Matadi Port, Congo</v>
      </c>
      <c r="AE373" s="104" t="str">
        <f t="shared" si="1587"/>
        <v>The Port of Vancouver, Canada</v>
      </c>
      <c r="AF373" s="104">
        <f t="shared" si="1587"/>
        <v>-5.8237994000000004</v>
      </c>
      <c r="AG373" s="104">
        <f t="shared" si="1587"/>
        <v>13.4515381</v>
      </c>
      <c r="AH373" s="104">
        <f t="shared" si="1587"/>
        <v>49.288918500000001</v>
      </c>
      <c r="AI373" s="104">
        <f t="shared" si="1587"/>
        <v>-123.11147</v>
      </c>
      <c r="AJ373" s="104" t="e">
        <f t="shared" ca="1" si="1531"/>
        <v>#NAME?</v>
      </c>
      <c r="AK373" s="104">
        <f t="shared" si="1529"/>
        <v>160.94</v>
      </c>
      <c r="AL373" s="104">
        <f>SUMPRODUCT($R$4:$R$8,D$100:D$104)</f>
        <v>8320.0411538822809</v>
      </c>
      <c r="AM373" s="104">
        <f>SUMPRODUCT($R$11:$R$15,D$100:D$104)</f>
        <v>160.93999999999997</v>
      </c>
      <c r="AN373" s="104">
        <f>SUMPRODUCT($R$4:$R$8,E$100:E$104)</f>
        <v>0</v>
      </c>
      <c r="AO373" s="104">
        <f>SUMPRODUCT($R$11:$R$15,E$100:E$104)</f>
        <v>1776.2764536658883</v>
      </c>
      <c r="AP373" s="104">
        <f>SUMPRODUCT($R$4:$R$8,F$100:F$104)</f>
        <v>7792.1360158272546</v>
      </c>
      <c r="AQ373" s="104">
        <f>SUMPRODUCT($R$11:$R$15,F$100:F$104)</f>
        <v>160.94</v>
      </c>
      <c r="AR373" s="120" t="e">
        <f t="shared" ca="1" si="1588"/>
        <v>#NAME?</v>
      </c>
      <c r="AS373" s="104" t="e">
        <f t="shared" ca="1" si="1578"/>
        <v>#NAME?</v>
      </c>
      <c r="AT373" s="104" t="e">
        <f t="shared" ca="1" si="1578"/>
        <v>#NAME?</v>
      </c>
      <c r="AU373" s="104" t="e">
        <f t="shared" ca="1" si="1578"/>
        <v>#NAME?</v>
      </c>
      <c r="AV373" s="104" t="e">
        <f t="shared" ca="1" si="1578"/>
        <v>#NAME?</v>
      </c>
      <c r="AW373" s="104" t="e">
        <f t="shared" ca="1" si="1578"/>
        <v>#NAME?</v>
      </c>
      <c r="AX373" s="104" t="e">
        <f t="shared" ca="1" si="1578"/>
        <v>#NAME?</v>
      </c>
      <c r="AY373" s="104" t="e">
        <f t="shared" ca="1" si="1578"/>
        <v>#NAME?</v>
      </c>
      <c r="AZ373" s="104" t="e">
        <f t="shared" ca="1" si="1578"/>
        <v>#NAME?</v>
      </c>
      <c r="BA373" s="104" t="e">
        <f t="shared" ca="1" si="1578"/>
        <v>#NAME?</v>
      </c>
      <c r="BB373" s="104" t="e">
        <f t="shared" ca="1" si="1578"/>
        <v>#NAME?</v>
      </c>
      <c r="BC373" s="104" t="e">
        <f t="shared" ca="1" si="1578"/>
        <v>#NAME?</v>
      </c>
      <c r="BD373" s="104" t="e">
        <f t="shared" ca="1" si="1578"/>
        <v>#NAME?</v>
      </c>
      <c r="BE373" s="104" t="e">
        <f t="shared" ca="1" si="1578"/>
        <v>#NAME?</v>
      </c>
      <c r="BF373" s="104" t="e">
        <f t="shared" ca="1" si="1578"/>
        <v>#NAME?</v>
      </c>
      <c r="BG373" s="122" t="e">
        <f t="shared" ca="1" si="1578"/>
        <v>#NAME?</v>
      </c>
      <c r="BH373" s="120">
        <f t="shared" si="1589"/>
        <v>0</v>
      </c>
      <c r="BI373" s="104">
        <f t="shared" si="1579"/>
        <v>0</v>
      </c>
      <c r="BJ373" s="104">
        <f t="shared" si="1579"/>
        <v>0</v>
      </c>
      <c r="BK373" s="104">
        <f t="shared" si="1579"/>
        <v>0</v>
      </c>
      <c r="BL373" s="104">
        <f t="shared" si="1579"/>
        <v>0</v>
      </c>
      <c r="BM373" s="104">
        <f t="shared" si="1579"/>
        <v>0</v>
      </c>
      <c r="BN373" s="104">
        <f t="shared" si="1579"/>
        <v>0</v>
      </c>
      <c r="BO373" s="104">
        <f t="shared" si="1579"/>
        <v>7.5455613430024174E-3</v>
      </c>
      <c r="BP373" s="104">
        <f t="shared" si="1579"/>
        <v>0</v>
      </c>
      <c r="BQ373" s="104">
        <f t="shared" si="1579"/>
        <v>0</v>
      </c>
      <c r="BR373" s="104">
        <f t="shared" si="1579"/>
        <v>0</v>
      </c>
      <c r="BS373" s="104">
        <f t="shared" si="1579"/>
        <v>0</v>
      </c>
      <c r="BT373" s="104">
        <f t="shared" si="1579"/>
        <v>0</v>
      </c>
      <c r="BU373" s="104">
        <f t="shared" si="1579"/>
        <v>0</v>
      </c>
      <c r="BV373" s="104">
        <f t="shared" si="1579"/>
        <v>0</v>
      </c>
      <c r="BW373" s="104">
        <f t="shared" si="1579"/>
        <v>1.5454658398017861E-2</v>
      </c>
      <c r="BX373" s="120">
        <f t="shared" si="1590"/>
        <v>0</v>
      </c>
      <c r="BY373" s="104">
        <f t="shared" si="1580"/>
        <v>0</v>
      </c>
      <c r="BZ373" s="104">
        <f t="shared" si="1580"/>
        <v>0</v>
      </c>
      <c r="CA373" s="104">
        <f t="shared" si="1580"/>
        <v>0</v>
      </c>
      <c r="CB373" s="104">
        <f t="shared" si="1580"/>
        <v>0</v>
      </c>
      <c r="CC373" s="104">
        <f t="shared" si="1580"/>
        <v>0</v>
      </c>
      <c r="CD373" s="104">
        <f t="shared" si="1580"/>
        <v>0</v>
      </c>
      <c r="CE373" s="104">
        <f t="shared" si="1580"/>
        <v>0.39008365819571988</v>
      </c>
      <c r="CF373" s="104">
        <f t="shared" si="1580"/>
        <v>0</v>
      </c>
      <c r="CG373" s="104">
        <f t="shared" si="1580"/>
        <v>0</v>
      </c>
      <c r="CH373" s="104">
        <f t="shared" si="1580"/>
        <v>0</v>
      </c>
      <c r="CI373" s="104">
        <f t="shared" si="1580"/>
        <v>0</v>
      </c>
      <c r="CJ373" s="104">
        <f t="shared" si="1580"/>
        <v>0</v>
      </c>
      <c r="CK373" s="104">
        <f t="shared" si="1580"/>
        <v>0</v>
      </c>
      <c r="CL373" s="104">
        <f t="shared" si="1580"/>
        <v>0</v>
      </c>
      <c r="CM373" s="104">
        <f t="shared" si="1580"/>
        <v>0.79896105935906359</v>
      </c>
      <c r="CN373" s="120">
        <f t="shared" si="1591"/>
        <v>0</v>
      </c>
      <c r="CO373" s="104">
        <f t="shared" si="1581"/>
        <v>0</v>
      </c>
      <c r="CP373" s="104">
        <f t="shared" si="1581"/>
        <v>0</v>
      </c>
      <c r="CQ373" s="104">
        <f t="shared" si="1581"/>
        <v>0</v>
      </c>
      <c r="CR373" s="104">
        <f t="shared" si="1581"/>
        <v>0</v>
      </c>
      <c r="CS373" s="104">
        <f t="shared" si="1581"/>
        <v>0</v>
      </c>
      <c r="CT373" s="104">
        <f t="shared" si="1581"/>
        <v>0</v>
      </c>
      <c r="CU373" s="104">
        <f t="shared" si="1581"/>
        <v>7.54564343960304E-3</v>
      </c>
      <c r="CV373" s="104">
        <f t="shared" si="1581"/>
        <v>0</v>
      </c>
      <c r="CW373" s="104">
        <f t="shared" si="1581"/>
        <v>0</v>
      </c>
      <c r="CX373" s="104">
        <f t="shared" si="1581"/>
        <v>0</v>
      </c>
      <c r="CY373" s="104">
        <f t="shared" si="1581"/>
        <v>0</v>
      </c>
      <c r="CZ373" s="104">
        <f t="shared" si="1581"/>
        <v>0</v>
      </c>
      <c r="DA373" s="104">
        <f t="shared" si="1581"/>
        <v>0</v>
      </c>
      <c r="DB373" s="104">
        <f t="shared" si="1581"/>
        <v>0</v>
      </c>
      <c r="DC373" s="104">
        <f t="shared" si="1581"/>
        <v>1.5454826546530685E-2</v>
      </c>
      <c r="DD373" s="120">
        <f t="shared" si="1592"/>
        <v>0</v>
      </c>
      <c r="DE373" s="104">
        <f t="shared" si="1582"/>
        <v>0</v>
      </c>
      <c r="DF373" s="104">
        <f t="shared" si="1582"/>
        <v>0</v>
      </c>
      <c r="DG373" s="104">
        <f t="shared" si="1582"/>
        <v>0</v>
      </c>
      <c r="DH373" s="104">
        <f t="shared" si="1582"/>
        <v>0</v>
      </c>
      <c r="DI373" s="104">
        <f t="shared" si="1582"/>
        <v>0</v>
      </c>
      <c r="DJ373" s="104">
        <f t="shared" si="1582"/>
        <v>0</v>
      </c>
      <c r="DK373" s="104">
        <f t="shared" si="1582"/>
        <v>0</v>
      </c>
      <c r="DL373" s="104">
        <f t="shared" si="1582"/>
        <v>0</v>
      </c>
      <c r="DM373" s="104">
        <f t="shared" si="1582"/>
        <v>0</v>
      </c>
      <c r="DN373" s="104">
        <f t="shared" si="1582"/>
        <v>0</v>
      </c>
      <c r="DO373" s="104">
        <f t="shared" si="1582"/>
        <v>0</v>
      </c>
      <c r="DP373" s="104">
        <f t="shared" si="1582"/>
        <v>0</v>
      </c>
      <c r="DQ373" s="104">
        <f t="shared" si="1582"/>
        <v>0</v>
      </c>
      <c r="DR373" s="104">
        <f t="shared" si="1582"/>
        <v>0</v>
      </c>
      <c r="DS373" s="104">
        <f t="shared" si="1582"/>
        <v>0</v>
      </c>
      <c r="DT373" s="120">
        <f t="shared" si="1593"/>
        <v>0</v>
      </c>
      <c r="DU373" s="104">
        <f t="shared" si="1583"/>
        <v>0</v>
      </c>
      <c r="DV373" s="104">
        <f t="shared" si="1583"/>
        <v>0</v>
      </c>
      <c r="DW373" s="104">
        <f t="shared" si="1583"/>
        <v>0</v>
      </c>
      <c r="DX373" s="104">
        <f t="shared" si="1583"/>
        <v>0</v>
      </c>
      <c r="DY373" s="104">
        <f t="shared" si="1583"/>
        <v>0</v>
      </c>
      <c r="DZ373" s="104">
        <f t="shared" si="1583"/>
        <v>0</v>
      </c>
      <c r="EA373" s="104">
        <f t="shared" si="1583"/>
        <v>8.3280407415964749E-2</v>
      </c>
      <c r="EB373" s="104">
        <f t="shared" si="1583"/>
        <v>0</v>
      </c>
      <c r="EC373" s="104">
        <f t="shared" si="1583"/>
        <v>0</v>
      </c>
      <c r="ED373" s="104">
        <f t="shared" si="1583"/>
        <v>0</v>
      </c>
      <c r="EE373" s="104">
        <f t="shared" si="1583"/>
        <v>0</v>
      </c>
      <c r="EF373" s="104">
        <f t="shared" si="1583"/>
        <v>0</v>
      </c>
      <c r="EG373" s="104">
        <f t="shared" si="1583"/>
        <v>0</v>
      </c>
      <c r="EH373" s="104">
        <f t="shared" si="1583"/>
        <v>0</v>
      </c>
      <c r="EI373" s="104">
        <f t="shared" si="1583"/>
        <v>0.1705731607437117</v>
      </c>
      <c r="EJ373" s="120">
        <f t="shared" si="1594"/>
        <v>0</v>
      </c>
      <c r="EK373" s="104">
        <f t="shared" si="1584"/>
        <v>0</v>
      </c>
      <c r="EL373" s="104">
        <f t="shared" si="1584"/>
        <v>0</v>
      </c>
      <c r="EM373" s="104">
        <f t="shared" si="1584"/>
        <v>0</v>
      </c>
      <c r="EN373" s="104">
        <f t="shared" si="1584"/>
        <v>0</v>
      </c>
      <c r="EO373" s="104">
        <f t="shared" si="1584"/>
        <v>0</v>
      </c>
      <c r="EP373" s="104">
        <f t="shared" si="1584"/>
        <v>0</v>
      </c>
      <c r="EQ373" s="104">
        <f t="shared" si="1584"/>
        <v>0.36533291915199145</v>
      </c>
      <c r="ER373" s="104">
        <f t="shared" si="1584"/>
        <v>0</v>
      </c>
      <c r="ES373" s="104">
        <f t="shared" si="1584"/>
        <v>0</v>
      </c>
      <c r="ET373" s="104">
        <f t="shared" si="1584"/>
        <v>0</v>
      </c>
      <c r="EU373" s="104">
        <f t="shared" si="1584"/>
        <v>0</v>
      </c>
      <c r="EV373" s="104">
        <f t="shared" si="1584"/>
        <v>0</v>
      </c>
      <c r="EW373" s="104">
        <f t="shared" si="1584"/>
        <v>0</v>
      </c>
      <c r="EX373" s="104">
        <f t="shared" si="1584"/>
        <v>0</v>
      </c>
      <c r="EY373" s="104">
        <f t="shared" si="1584"/>
        <v>0.74826712160795894</v>
      </c>
      <c r="EZ373" s="120">
        <f t="shared" si="1595"/>
        <v>0</v>
      </c>
      <c r="FA373" s="104">
        <f t="shared" si="1585"/>
        <v>0</v>
      </c>
      <c r="FB373" s="104">
        <f t="shared" si="1585"/>
        <v>0</v>
      </c>
      <c r="FC373" s="104">
        <f t="shared" si="1585"/>
        <v>0</v>
      </c>
      <c r="FD373" s="104">
        <f t="shared" si="1585"/>
        <v>0</v>
      </c>
      <c r="FE373" s="104">
        <f t="shared" si="1585"/>
        <v>0</v>
      </c>
      <c r="FF373" s="104">
        <f t="shared" si="1585"/>
        <v>0</v>
      </c>
      <c r="FG373" s="104">
        <f t="shared" si="1585"/>
        <v>7.5456434396030409E-3</v>
      </c>
      <c r="FH373" s="104">
        <f t="shared" si="1585"/>
        <v>0</v>
      </c>
      <c r="FI373" s="104">
        <f t="shared" si="1585"/>
        <v>0</v>
      </c>
      <c r="FJ373" s="104">
        <f t="shared" si="1585"/>
        <v>0</v>
      </c>
      <c r="FK373" s="104">
        <f t="shared" si="1585"/>
        <v>0</v>
      </c>
      <c r="FL373" s="104">
        <f t="shared" si="1585"/>
        <v>0</v>
      </c>
      <c r="FM373" s="104">
        <f t="shared" si="1585"/>
        <v>0</v>
      </c>
      <c r="FN373" s="104">
        <f t="shared" si="1585"/>
        <v>0</v>
      </c>
      <c r="FO373" s="122">
        <f t="shared" si="1585"/>
        <v>1.5454826546530688E-2</v>
      </c>
    </row>
    <row r="374" spans="24:171" x14ac:dyDescent="0.2">
      <c r="X374" s="165"/>
      <c r="Y374" s="159" t="str">
        <f t="shared" si="1586"/>
        <v>Russia</v>
      </c>
      <c r="Z374" s="203">
        <f t="shared" si="1568"/>
        <v>4.9999999999999996E-2</v>
      </c>
      <c r="AA374" s="229"/>
      <c r="AB374" s="159" t="str">
        <f t="shared" si="1576"/>
        <v>Canada</v>
      </c>
      <c r="AC374" s="104">
        <f t="shared" si="1596"/>
        <v>0.99998911999999995</v>
      </c>
      <c r="AD374" s="104" t="str">
        <f t="shared" si="1587"/>
        <v>St Petersburg, Russia</v>
      </c>
      <c r="AE374" s="104" t="str">
        <f t="shared" si="1587"/>
        <v>The Port of Vancouver, Canada</v>
      </c>
      <c r="AF374" s="104">
        <f t="shared" si="1587"/>
        <v>44.725277800000001</v>
      </c>
      <c r="AG374" s="104">
        <f t="shared" si="1587"/>
        <v>37.7936111</v>
      </c>
      <c r="AH374" s="104">
        <f t="shared" si="1587"/>
        <v>49.288918500000001</v>
      </c>
      <c r="AI374" s="104">
        <f t="shared" si="1587"/>
        <v>-123.11147</v>
      </c>
      <c r="AJ374" s="104" t="e">
        <f t="shared" ca="1" si="1531"/>
        <v>#NAME?</v>
      </c>
      <c r="AK374" s="104">
        <f t="shared" si="1529"/>
        <v>160.94</v>
      </c>
      <c r="AL374" s="104">
        <f>SUMPRODUCT($R$4:$R$8,D$100:D$104)</f>
        <v>8320.0411538822809</v>
      </c>
      <c r="AM374" s="104">
        <f>SUMPRODUCT($R$11:$R$15,D$100:D$104)</f>
        <v>160.93999999999997</v>
      </c>
      <c r="AN374" s="104">
        <f>SUMPRODUCT($R$4:$R$8,E$100:E$104)</f>
        <v>0</v>
      </c>
      <c r="AO374" s="104">
        <f>SUMPRODUCT($R$11:$R$15,E$100:E$104)</f>
        <v>1776.2764536658883</v>
      </c>
      <c r="AP374" s="104">
        <f>SUMPRODUCT($R$4:$R$8,F$100:F$104)</f>
        <v>7792.1360158272546</v>
      </c>
      <c r="AQ374" s="104">
        <f>SUMPRODUCT($R$11:$R$15,F$100:F$104)</f>
        <v>160.94</v>
      </c>
      <c r="AR374" s="120" t="e">
        <f t="shared" ca="1" si="1588"/>
        <v>#NAME?</v>
      </c>
      <c r="AS374" s="104" t="e">
        <f t="shared" ca="1" si="1578"/>
        <v>#NAME?</v>
      </c>
      <c r="AT374" s="104" t="e">
        <f t="shared" ca="1" si="1578"/>
        <v>#NAME?</v>
      </c>
      <c r="AU374" s="104" t="e">
        <f t="shared" ca="1" si="1578"/>
        <v>#NAME?</v>
      </c>
      <c r="AV374" s="104" t="e">
        <f t="shared" ca="1" si="1578"/>
        <v>#NAME?</v>
      </c>
      <c r="AW374" s="104" t="e">
        <f t="shared" ca="1" si="1578"/>
        <v>#NAME?</v>
      </c>
      <c r="AX374" s="104" t="e">
        <f t="shared" ca="1" si="1578"/>
        <v>#NAME?</v>
      </c>
      <c r="AY374" s="104" t="e">
        <f t="shared" ca="1" si="1578"/>
        <v>#NAME?</v>
      </c>
      <c r="AZ374" s="104" t="e">
        <f t="shared" ca="1" si="1578"/>
        <v>#NAME?</v>
      </c>
      <c r="BA374" s="104" t="e">
        <f t="shared" ca="1" si="1578"/>
        <v>#NAME?</v>
      </c>
      <c r="BB374" s="104" t="e">
        <f t="shared" ca="1" si="1578"/>
        <v>#NAME?</v>
      </c>
      <c r="BC374" s="104" t="e">
        <f t="shared" ca="1" si="1578"/>
        <v>#NAME?</v>
      </c>
      <c r="BD374" s="104" t="e">
        <f t="shared" ca="1" si="1578"/>
        <v>#NAME?</v>
      </c>
      <c r="BE374" s="104" t="e">
        <f t="shared" ca="1" si="1578"/>
        <v>#NAME?</v>
      </c>
      <c r="BF374" s="104" t="e">
        <f t="shared" ca="1" si="1578"/>
        <v>#NAME?</v>
      </c>
      <c r="BG374" s="122" t="e">
        <f t="shared" ca="1" si="1578"/>
        <v>#NAME?</v>
      </c>
      <c r="BH374" s="120">
        <f t="shared" si="1589"/>
        <v>0</v>
      </c>
      <c r="BI374" s="104">
        <f t="shared" si="1579"/>
        <v>0</v>
      </c>
      <c r="BJ374" s="104">
        <f t="shared" si="1579"/>
        <v>0</v>
      </c>
      <c r="BK374" s="104">
        <f t="shared" si="1579"/>
        <v>0</v>
      </c>
      <c r="BL374" s="104">
        <f t="shared" si="1579"/>
        <v>0</v>
      </c>
      <c r="BM374" s="104">
        <f t="shared" si="1579"/>
        <v>0</v>
      </c>
      <c r="BN374" s="104">
        <f t="shared" si="1579"/>
        <v>0</v>
      </c>
      <c r="BO374" s="104">
        <f t="shared" si="1579"/>
        <v>7.5455613430024174E-3</v>
      </c>
      <c r="BP374" s="104">
        <f t="shared" si="1579"/>
        <v>0</v>
      </c>
      <c r="BQ374" s="104">
        <f t="shared" si="1579"/>
        <v>0</v>
      </c>
      <c r="BR374" s="104">
        <f t="shared" si="1579"/>
        <v>0</v>
      </c>
      <c r="BS374" s="104">
        <f t="shared" si="1579"/>
        <v>0</v>
      </c>
      <c r="BT374" s="104">
        <f t="shared" si="1579"/>
        <v>0</v>
      </c>
      <c r="BU374" s="104">
        <f t="shared" si="1579"/>
        <v>0</v>
      </c>
      <c r="BV374" s="104">
        <f t="shared" si="1579"/>
        <v>0</v>
      </c>
      <c r="BW374" s="104">
        <f t="shared" si="1579"/>
        <v>1.5454658398017861E-2</v>
      </c>
      <c r="BX374" s="120">
        <f t="shared" si="1590"/>
        <v>0</v>
      </c>
      <c r="BY374" s="104">
        <f t="shared" si="1580"/>
        <v>0</v>
      </c>
      <c r="BZ374" s="104">
        <f t="shared" si="1580"/>
        <v>0</v>
      </c>
      <c r="CA374" s="104">
        <f t="shared" si="1580"/>
        <v>0</v>
      </c>
      <c r="CB374" s="104">
        <f t="shared" si="1580"/>
        <v>0</v>
      </c>
      <c r="CC374" s="104">
        <f t="shared" si="1580"/>
        <v>0</v>
      </c>
      <c r="CD374" s="104">
        <f t="shared" si="1580"/>
        <v>0</v>
      </c>
      <c r="CE374" s="104">
        <f t="shared" si="1580"/>
        <v>0.39008365819571988</v>
      </c>
      <c r="CF374" s="104">
        <f t="shared" si="1580"/>
        <v>0</v>
      </c>
      <c r="CG374" s="104">
        <f t="shared" si="1580"/>
        <v>0</v>
      </c>
      <c r="CH374" s="104">
        <f t="shared" si="1580"/>
        <v>0</v>
      </c>
      <c r="CI374" s="104">
        <f t="shared" si="1580"/>
        <v>0</v>
      </c>
      <c r="CJ374" s="104">
        <f t="shared" si="1580"/>
        <v>0</v>
      </c>
      <c r="CK374" s="104">
        <f t="shared" si="1580"/>
        <v>0</v>
      </c>
      <c r="CL374" s="104">
        <f t="shared" si="1580"/>
        <v>0</v>
      </c>
      <c r="CM374" s="104">
        <f t="shared" si="1580"/>
        <v>0.79896105935906359</v>
      </c>
      <c r="CN374" s="120">
        <f t="shared" si="1591"/>
        <v>0</v>
      </c>
      <c r="CO374" s="104">
        <f t="shared" si="1581"/>
        <v>0</v>
      </c>
      <c r="CP374" s="104">
        <f t="shared" si="1581"/>
        <v>0</v>
      </c>
      <c r="CQ374" s="104">
        <f t="shared" si="1581"/>
        <v>0</v>
      </c>
      <c r="CR374" s="104">
        <f t="shared" si="1581"/>
        <v>0</v>
      </c>
      <c r="CS374" s="104">
        <f t="shared" si="1581"/>
        <v>0</v>
      </c>
      <c r="CT374" s="104">
        <f t="shared" si="1581"/>
        <v>0</v>
      </c>
      <c r="CU374" s="104">
        <f t="shared" si="1581"/>
        <v>7.54564343960304E-3</v>
      </c>
      <c r="CV374" s="104">
        <f t="shared" si="1581"/>
        <v>0</v>
      </c>
      <c r="CW374" s="104">
        <f t="shared" si="1581"/>
        <v>0</v>
      </c>
      <c r="CX374" s="104">
        <f t="shared" si="1581"/>
        <v>0</v>
      </c>
      <c r="CY374" s="104">
        <f t="shared" si="1581"/>
        <v>0</v>
      </c>
      <c r="CZ374" s="104">
        <f t="shared" si="1581"/>
        <v>0</v>
      </c>
      <c r="DA374" s="104">
        <f t="shared" si="1581"/>
        <v>0</v>
      </c>
      <c r="DB374" s="104">
        <f t="shared" si="1581"/>
        <v>0</v>
      </c>
      <c r="DC374" s="104">
        <f t="shared" si="1581"/>
        <v>1.5454826546530685E-2</v>
      </c>
      <c r="DD374" s="120">
        <f t="shared" si="1592"/>
        <v>0</v>
      </c>
      <c r="DE374" s="104">
        <f t="shared" si="1582"/>
        <v>0</v>
      </c>
      <c r="DF374" s="104">
        <f t="shared" si="1582"/>
        <v>0</v>
      </c>
      <c r="DG374" s="104">
        <f t="shared" si="1582"/>
        <v>0</v>
      </c>
      <c r="DH374" s="104">
        <f t="shared" si="1582"/>
        <v>0</v>
      </c>
      <c r="DI374" s="104">
        <f t="shared" si="1582"/>
        <v>0</v>
      </c>
      <c r="DJ374" s="104">
        <f t="shared" si="1582"/>
        <v>0</v>
      </c>
      <c r="DK374" s="104">
        <f t="shared" si="1582"/>
        <v>0</v>
      </c>
      <c r="DL374" s="104">
        <f t="shared" si="1582"/>
        <v>0</v>
      </c>
      <c r="DM374" s="104">
        <f t="shared" si="1582"/>
        <v>0</v>
      </c>
      <c r="DN374" s="104">
        <f t="shared" si="1582"/>
        <v>0</v>
      </c>
      <c r="DO374" s="104">
        <f t="shared" si="1582"/>
        <v>0</v>
      </c>
      <c r="DP374" s="104">
        <f t="shared" si="1582"/>
        <v>0</v>
      </c>
      <c r="DQ374" s="104">
        <f t="shared" si="1582"/>
        <v>0</v>
      </c>
      <c r="DR374" s="104">
        <f t="shared" si="1582"/>
        <v>0</v>
      </c>
      <c r="DS374" s="104">
        <f t="shared" si="1582"/>
        <v>0</v>
      </c>
      <c r="DT374" s="120">
        <f t="shared" si="1593"/>
        <v>0</v>
      </c>
      <c r="DU374" s="104">
        <f t="shared" si="1583"/>
        <v>0</v>
      </c>
      <c r="DV374" s="104">
        <f t="shared" si="1583"/>
        <v>0</v>
      </c>
      <c r="DW374" s="104">
        <f t="shared" si="1583"/>
        <v>0</v>
      </c>
      <c r="DX374" s="104">
        <f t="shared" si="1583"/>
        <v>0</v>
      </c>
      <c r="DY374" s="104">
        <f t="shared" si="1583"/>
        <v>0</v>
      </c>
      <c r="DZ374" s="104">
        <f t="shared" si="1583"/>
        <v>0</v>
      </c>
      <c r="EA374" s="104">
        <f t="shared" si="1583"/>
        <v>8.3280407415964749E-2</v>
      </c>
      <c r="EB374" s="104">
        <f t="shared" si="1583"/>
        <v>0</v>
      </c>
      <c r="EC374" s="104">
        <f t="shared" si="1583"/>
        <v>0</v>
      </c>
      <c r="ED374" s="104">
        <f t="shared" si="1583"/>
        <v>0</v>
      </c>
      <c r="EE374" s="104">
        <f t="shared" si="1583"/>
        <v>0</v>
      </c>
      <c r="EF374" s="104">
        <f t="shared" si="1583"/>
        <v>0</v>
      </c>
      <c r="EG374" s="104">
        <f t="shared" si="1583"/>
        <v>0</v>
      </c>
      <c r="EH374" s="104">
        <f t="shared" si="1583"/>
        <v>0</v>
      </c>
      <c r="EI374" s="104">
        <f t="shared" si="1583"/>
        <v>0.1705731607437117</v>
      </c>
      <c r="EJ374" s="120">
        <f t="shared" si="1594"/>
        <v>0</v>
      </c>
      <c r="EK374" s="104">
        <f t="shared" si="1584"/>
        <v>0</v>
      </c>
      <c r="EL374" s="104">
        <f t="shared" si="1584"/>
        <v>0</v>
      </c>
      <c r="EM374" s="104">
        <f t="shared" si="1584"/>
        <v>0</v>
      </c>
      <c r="EN374" s="104">
        <f t="shared" si="1584"/>
        <v>0</v>
      </c>
      <c r="EO374" s="104">
        <f t="shared" si="1584"/>
        <v>0</v>
      </c>
      <c r="EP374" s="104">
        <f t="shared" si="1584"/>
        <v>0</v>
      </c>
      <c r="EQ374" s="104">
        <f t="shared" si="1584"/>
        <v>0.36533291915199145</v>
      </c>
      <c r="ER374" s="104">
        <f t="shared" si="1584"/>
        <v>0</v>
      </c>
      <c r="ES374" s="104">
        <f t="shared" si="1584"/>
        <v>0</v>
      </c>
      <c r="ET374" s="104">
        <f t="shared" si="1584"/>
        <v>0</v>
      </c>
      <c r="EU374" s="104">
        <f t="shared" si="1584"/>
        <v>0</v>
      </c>
      <c r="EV374" s="104">
        <f t="shared" si="1584"/>
        <v>0</v>
      </c>
      <c r="EW374" s="104">
        <f t="shared" si="1584"/>
        <v>0</v>
      </c>
      <c r="EX374" s="104">
        <f t="shared" si="1584"/>
        <v>0</v>
      </c>
      <c r="EY374" s="104">
        <f t="shared" si="1584"/>
        <v>0.74826712160795894</v>
      </c>
      <c r="EZ374" s="120">
        <f t="shared" si="1595"/>
        <v>0</v>
      </c>
      <c r="FA374" s="104">
        <f t="shared" si="1585"/>
        <v>0</v>
      </c>
      <c r="FB374" s="104">
        <f t="shared" si="1585"/>
        <v>0</v>
      </c>
      <c r="FC374" s="104">
        <f t="shared" si="1585"/>
        <v>0</v>
      </c>
      <c r="FD374" s="104">
        <f t="shared" si="1585"/>
        <v>0</v>
      </c>
      <c r="FE374" s="104">
        <f t="shared" si="1585"/>
        <v>0</v>
      </c>
      <c r="FF374" s="104">
        <f t="shared" si="1585"/>
        <v>0</v>
      </c>
      <c r="FG374" s="104">
        <f t="shared" si="1585"/>
        <v>7.5456434396030409E-3</v>
      </c>
      <c r="FH374" s="104">
        <f t="shared" si="1585"/>
        <v>0</v>
      </c>
      <c r="FI374" s="104">
        <f t="shared" si="1585"/>
        <v>0</v>
      </c>
      <c r="FJ374" s="104">
        <f t="shared" si="1585"/>
        <v>0</v>
      </c>
      <c r="FK374" s="104">
        <f t="shared" si="1585"/>
        <v>0</v>
      </c>
      <c r="FL374" s="104">
        <f t="shared" si="1585"/>
        <v>0</v>
      </c>
      <c r="FM374" s="104">
        <f t="shared" si="1585"/>
        <v>0</v>
      </c>
      <c r="FN374" s="104">
        <f t="shared" si="1585"/>
        <v>0</v>
      </c>
      <c r="FO374" s="122">
        <f t="shared" si="1585"/>
        <v>1.5454826546530688E-2</v>
      </c>
    </row>
    <row r="375" spans="24:171" x14ac:dyDescent="0.2">
      <c r="X375" s="165"/>
      <c r="Y375" s="159" t="str">
        <f t="shared" si="1586"/>
        <v>Cuba</v>
      </c>
      <c r="Z375" s="203">
        <f t="shared" si="1568"/>
        <v>3.7499999999999999E-2</v>
      </c>
      <c r="AA375" s="229"/>
      <c r="AB375" s="159" t="str">
        <f t="shared" si="1576"/>
        <v>Canada</v>
      </c>
      <c r="AC375" s="104">
        <f t="shared" si="1596"/>
        <v>0.99998911999999995</v>
      </c>
      <c r="AD375" s="104" t="str">
        <f t="shared" si="1587"/>
        <v>Havana Harbor</v>
      </c>
      <c r="AE375" s="104" t="str">
        <f t="shared" si="1587"/>
        <v>The Port of Vancouver, Canada</v>
      </c>
      <c r="AF375" s="104">
        <f t="shared" si="1587"/>
        <v>23.133543700000001</v>
      </c>
      <c r="AG375" s="104">
        <f t="shared" si="1587"/>
        <v>-82.339669700000002</v>
      </c>
      <c r="AH375" s="104">
        <f t="shared" si="1587"/>
        <v>49.288918500000001</v>
      </c>
      <c r="AI375" s="104">
        <f t="shared" si="1587"/>
        <v>-123.11147</v>
      </c>
      <c r="AJ375" s="104" t="e">
        <f t="shared" ca="1" si="1531"/>
        <v>#NAME?</v>
      </c>
      <c r="AK375" s="104">
        <f t="shared" si="1529"/>
        <v>160.94</v>
      </c>
      <c r="AL375" s="104">
        <f>SUMPRODUCT($R$4:$R$8,D$100:D$104)</f>
        <v>8320.0411538822809</v>
      </c>
      <c r="AM375" s="104">
        <f>SUMPRODUCT($R$11:$R$15,D$100:D$104)</f>
        <v>160.93999999999997</v>
      </c>
      <c r="AN375" s="104">
        <f>SUMPRODUCT($R$4:$R$8,E$100:E$104)</f>
        <v>0</v>
      </c>
      <c r="AO375" s="104">
        <f>SUMPRODUCT($R$11:$R$15,E$100:E$104)</f>
        <v>1776.2764536658883</v>
      </c>
      <c r="AP375" s="104">
        <f>SUMPRODUCT($R$4:$R$8,F$100:F$104)</f>
        <v>7792.1360158272546</v>
      </c>
      <c r="AQ375" s="104">
        <f>SUMPRODUCT($R$11:$R$15,F$100:F$104)</f>
        <v>160.94</v>
      </c>
      <c r="AR375" s="120" t="e">
        <f t="shared" ca="1" si="1588"/>
        <v>#NAME?</v>
      </c>
      <c r="AS375" s="104" t="e">
        <f t="shared" ca="1" si="1578"/>
        <v>#NAME?</v>
      </c>
      <c r="AT375" s="104" t="e">
        <f t="shared" ca="1" si="1578"/>
        <v>#NAME?</v>
      </c>
      <c r="AU375" s="104" t="e">
        <f t="shared" ca="1" si="1578"/>
        <v>#NAME?</v>
      </c>
      <c r="AV375" s="104" t="e">
        <f t="shared" ca="1" si="1578"/>
        <v>#NAME?</v>
      </c>
      <c r="AW375" s="104" t="e">
        <f t="shared" ca="1" si="1578"/>
        <v>#NAME?</v>
      </c>
      <c r="AX375" s="104" t="e">
        <f t="shared" ca="1" si="1578"/>
        <v>#NAME?</v>
      </c>
      <c r="AY375" s="104" t="e">
        <f t="shared" ca="1" si="1578"/>
        <v>#NAME?</v>
      </c>
      <c r="AZ375" s="104" t="e">
        <f t="shared" ca="1" si="1578"/>
        <v>#NAME?</v>
      </c>
      <c r="BA375" s="104" t="e">
        <f t="shared" ca="1" si="1578"/>
        <v>#NAME?</v>
      </c>
      <c r="BB375" s="104" t="e">
        <f t="shared" ca="1" si="1578"/>
        <v>#NAME?</v>
      </c>
      <c r="BC375" s="104" t="e">
        <f t="shared" ca="1" si="1578"/>
        <v>#NAME?</v>
      </c>
      <c r="BD375" s="104" t="e">
        <f t="shared" ca="1" si="1578"/>
        <v>#NAME?</v>
      </c>
      <c r="BE375" s="104" t="e">
        <f t="shared" ca="1" si="1578"/>
        <v>#NAME?</v>
      </c>
      <c r="BF375" s="104" t="e">
        <f t="shared" ca="1" si="1578"/>
        <v>#NAME?</v>
      </c>
      <c r="BG375" s="122" t="e">
        <f t="shared" ca="1" si="1578"/>
        <v>#NAME?</v>
      </c>
      <c r="BH375" s="120">
        <f t="shared" si="1589"/>
        <v>0</v>
      </c>
      <c r="BI375" s="104">
        <f t="shared" si="1579"/>
        <v>0</v>
      </c>
      <c r="BJ375" s="104">
        <f t="shared" si="1579"/>
        <v>0</v>
      </c>
      <c r="BK375" s="104">
        <f t="shared" si="1579"/>
        <v>0</v>
      </c>
      <c r="BL375" s="104">
        <f t="shared" si="1579"/>
        <v>0</v>
      </c>
      <c r="BM375" s="104">
        <f t="shared" si="1579"/>
        <v>0</v>
      </c>
      <c r="BN375" s="104">
        <f t="shared" si="1579"/>
        <v>0</v>
      </c>
      <c r="BO375" s="104">
        <f t="shared" si="1579"/>
        <v>7.5455613430024174E-3</v>
      </c>
      <c r="BP375" s="104">
        <f t="shared" si="1579"/>
        <v>0</v>
      </c>
      <c r="BQ375" s="104">
        <f t="shared" si="1579"/>
        <v>0</v>
      </c>
      <c r="BR375" s="104">
        <f t="shared" si="1579"/>
        <v>0</v>
      </c>
      <c r="BS375" s="104">
        <f t="shared" si="1579"/>
        <v>0</v>
      </c>
      <c r="BT375" s="104">
        <f t="shared" si="1579"/>
        <v>0</v>
      </c>
      <c r="BU375" s="104">
        <f t="shared" si="1579"/>
        <v>0</v>
      </c>
      <c r="BV375" s="104">
        <f t="shared" si="1579"/>
        <v>0</v>
      </c>
      <c r="BW375" s="104">
        <f t="shared" si="1579"/>
        <v>1.5454658398017861E-2</v>
      </c>
      <c r="BX375" s="120">
        <f t="shared" si="1590"/>
        <v>0</v>
      </c>
      <c r="BY375" s="104">
        <f t="shared" si="1580"/>
        <v>0</v>
      </c>
      <c r="BZ375" s="104">
        <f t="shared" si="1580"/>
        <v>0</v>
      </c>
      <c r="CA375" s="104">
        <f t="shared" si="1580"/>
        <v>0</v>
      </c>
      <c r="CB375" s="104">
        <f t="shared" si="1580"/>
        <v>0</v>
      </c>
      <c r="CC375" s="104">
        <f t="shared" si="1580"/>
        <v>0</v>
      </c>
      <c r="CD375" s="104">
        <f t="shared" si="1580"/>
        <v>0</v>
      </c>
      <c r="CE375" s="104">
        <f t="shared" si="1580"/>
        <v>0.39008365819571988</v>
      </c>
      <c r="CF375" s="104">
        <f t="shared" si="1580"/>
        <v>0</v>
      </c>
      <c r="CG375" s="104">
        <f t="shared" si="1580"/>
        <v>0</v>
      </c>
      <c r="CH375" s="104">
        <f t="shared" si="1580"/>
        <v>0</v>
      </c>
      <c r="CI375" s="104">
        <f t="shared" si="1580"/>
        <v>0</v>
      </c>
      <c r="CJ375" s="104">
        <f t="shared" si="1580"/>
        <v>0</v>
      </c>
      <c r="CK375" s="104">
        <f t="shared" si="1580"/>
        <v>0</v>
      </c>
      <c r="CL375" s="104">
        <f t="shared" si="1580"/>
        <v>0</v>
      </c>
      <c r="CM375" s="104">
        <f t="shared" si="1580"/>
        <v>0.79896105935906359</v>
      </c>
      <c r="CN375" s="120">
        <f t="shared" si="1591"/>
        <v>0</v>
      </c>
      <c r="CO375" s="104">
        <f t="shared" si="1581"/>
        <v>0</v>
      </c>
      <c r="CP375" s="104">
        <f t="shared" si="1581"/>
        <v>0</v>
      </c>
      <c r="CQ375" s="104">
        <f t="shared" si="1581"/>
        <v>0</v>
      </c>
      <c r="CR375" s="104">
        <f t="shared" si="1581"/>
        <v>0</v>
      </c>
      <c r="CS375" s="104">
        <f t="shared" si="1581"/>
        <v>0</v>
      </c>
      <c r="CT375" s="104">
        <f t="shared" si="1581"/>
        <v>0</v>
      </c>
      <c r="CU375" s="104">
        <f t="shared" si="1581"/>
        <v>7.54564343960304E-3</v>
      </c>
      <c r="CV375" s="104">
        <f t="shared" si="1581"/>
        <v>0</v>
      </c>
      <c r="CW375" s="104">
        <f t="shared" si="1581"/>
        <v>0</v>
      </c>
      <c r="CX375" s="104">
        <f t="shared" si="1581"/>
        <v>0</v>
      </c>
      <c r="CY375" s="104">
        <f t="shared" si="1581"/>
        <v>0</v>
      </c>
      <c r="CZ375" s="104">
        <f t="shared" si="1581"/>
        <v>0</v>
      </c>
      <c r="DA375" s="104">
        <f t="shared" si="1581"/>
        <v>0</v>
      </c>
      <c r="DB375" s="104">
        <f t="shared" si="1581"/>
        <v>0</v>
      </c>
      <c r="DC375" s="104">
        <f t="shared" si="1581"/>
        <v>1.5454826546530685E-2</v>
      </c>
      <c r="DD375" s="120">
        <f t="shared" si="1592"/>
        <v>0</v>
      </c>
      <c r="DE375" s="104">
        <f t="shared" si="1582"/>
        <v>0</v>
      </c>
      <c r="DF375" s="104">
        <f t="shared" si="1582"/>
        <v>0</v>
      </c>
      <c r="DG375" s="104">
        <f t="shared" si="1582"/>
        <v>0</v>
      </c>
      <c r="DH375" s="104">
        <f t="shared" si="1582"/>
        <v>0</v>
      </c>
      <c r="DI375" s="104">
        <f t="shared" si="1582"/>
        <v>0</v>
      </c>
      <c r="DJ375" s="104">
        <f t="shared" si="1582"/>
        <v>0</v>
      </c>
      <c r="DK375" s="104">
        <f t="shared" si="1582"/>
        <v>0</v>
      </c>
      <c r="DL375" s="104">
        <f t="shared" si="1582"/>
        <v>0</v>
      </c>
      <c r="DM375" s="104">
        <f t="shared" si="1582"/>
        <v>0</v>
      </c>
      <c r="DN375" s="104">
        <f t="shared" si="1582"/>
        <v>0</v>
      </c>
      <c r="DO375" s="104">
        <f t="shared" si="1582"/>
        <v>0</v>
      </c>
      <c r="DP375" s="104">
        <f t="shared" si="1582"/>
        <v>0</v>
      </c>
      <c r="DQ375" s="104">
        <f t="shared" si="1582"/>
        <v>0</v>
      </c>
      <c r="DR375" s="104">
        <f t="shared" si="1582"/>
        <v>0</v>
      </c>
      <c r="DS375" s="104">
        <f t="shared" si="1582"/>
        <v>0</v>
      </c>
      <c r="DT375" s="120">
        <f t="shared" si="1593"/>
        <v>0</v>
      </c>
      <c r="DU375" s="104">
        <f t="shared" si="1583"/>
        <v>0</v>
      </c>
      <c r="DV375" s="104">
        <f t="shared" si="1583"/>
        <v>0</v>
      </c>
      <c r="DW375" s="104">
        <f t="shared" si="1583"/>
        <v>0</v>
      </c>
      <c r="DX375" s="104">
        <f t="shared" si="1583"/>
        <v>0</v>
      </c>
      <c r="DY375" s="104">
        <f t="shared" si="1583"/>
        <v>0</v>
      </c>
      <c r="DZ375" s="104">
        <f t="shared" si="1583"/>
        <v>0</v>
      </c>
      <c r="EA375" s="104">
        <f t="shared" si="1583"/>
        <v>8.3280407415964749E-2</v>
      </c>
      <c r="EB375" s="104">
        <f t="shared" si="1583"/>
        <v>0</v>
      </c>
      <c r="EC375" s="104">
        <f t="shared" si="1583"/>
        <v>0</v>
      </c>
      <c r="ED375" s="104">
        <f t="shared" si="1583"/>
        <v>0</v>
      </c>
      <c r="EE375" s="104">
        <f t="shared" si="1583"/>
        <v>0</v>
      </c>
      <c r="EF375" s="104">
        <f t="shared" si="1583"/>
        <v>0</v>
      </c>
      <c r="EG375" s="104">
        <f t="shared" si="1583"/>
        <v>0</v>
      </c>
      <c r="EH375" s="104">
        <f t="shared" si="1583"/>
        <v>0</v>
      </c>
      <c r="EI375" s="104">
        <f t="shared" si="1583"/>
        <v>0.1705731607437117</v>
      </c>
      <c r="EJ375" s="120">
        <f t="shared" si="1594"/>
        <v>0</v>
      </c>
      <c r="EK375" s="104">
        <f t="shared" si="1584"/>
        <v>0</v>
      </c>
      <c r="EL375" s="104">
        <f t="shared" si="1584"/>
        <v>0</v>
      </c>
      <c r="EM375" s="104">
        <f t="shared" si="1584"/>
        <v>0</v>
      </c>
      <c r="EN375" s="104">
        <f t="shared" si="1584"/>
        <v>0</v>
      </c>
      <c r="EO375" s="104">
        <f t="shared" si="1584"/>
        <v>0</v>
      </c>
      <c r="EP375" s="104">
        <f t="shared" si="1584"/>
        <v>0</v>
      </c>
      <c r="EQ375" s="104">
        <f t="shared" si="1584"/>
        <v>0.36533291915199145</v>
      </c>
      <c r="ER375" s="104">
        <f t="shared" si="1584"/>
        <v>0</v>
      </c>
      <c r="ES375" s="104">
        <f t="shared" si="1584"/>
        <v>0</v>
      </c>
      <c r="ET375" s="104">
        <f t="shared" si="1584"/>
        <v>0</v>
      </c>
      <c r="EU375" s="104">
        <f t="shared" si="1584"/>
        <v>0</v>
      </c>
      <c r="EV375" s="104">
        <f t="shared" si="1584"/>
        <v>0</v>
      </c>
      <c r="EW375" s="104">
        <f t="shared" si="1584"/>
        <v>0</v>
      </c>
      <c r="EX375" s="104">
        <f t="shared" si="1584"/>
        <v>0</v>
      </c>
      <c r="EY375" s="104">
        <f t="shared" si="1584"/>
        <v>0.74826712160795894</v>
      </c>
      <c r="EZ375" s="120">
        <f t="shared" si="1595"/>
        <v>0</v>
      </c>
      <c r="FA375" s="104">
        <f t="shared" si="1585"/>
        <v>0</v>
      </c>
      <c r="FB375" s="104">
        <f t="shared" si="1585"/>
        <v>0</v>
      </c>
      <c r="FC375" s="104">
        <f t="shared" si="1585"/>
        <v>0</v>
      </c>
      <c r="FD375" s="104">
        <f t="shared" si="1585"/>
        <v>0</v>
      </c>
      <c r="FE375" s="104">
        <f t="shared" si="1585"/>
        <v>0</v>
      </c>
      <c r="FF375" s="104">
        <f t="shared" si="1585"/>
        <v>0</v>
      </c>
      <c r="FG375" s="104">
        <f t="shared" si="1585"/>
        <v>7.5456434396030409E-3</v>
      </c>
      <c r="FH375" s="104">
        <f t="shared" si="1585"/>
        <v>0</v>
      </c>
      <c r="FI375" s="104">
        <f t="shared" si="1585"/>
        <v>0</v>
      </c>
      <c r="FJ375" s="104">
        <f t="shared" si="1585"/>
        <v>0</v>
      </c>
      <c r="FK375" s="104">
        <f t="shared" si="1585"/>
        <v>0</v>
      </c>
      <c r="FL375" s="104">
        <f t="shared" si="1585"/>
        <v>0</v>
      </c>
      <c r="FM375" s="104">
        <f t="shared" si="1585"/>
        <v>0</v>
      </c>
      <c r="FN375" s="104">
        <f t="shared" si="1585"/>
        <v>0</v>
      </c>
      <c r="FO375" s="122">
        <f t="shared" si="1585"/>
        <v>1.5454826546530688E-2</v>
      </c>
    </row>
    <row r="376" spans="24:171" x14ac:dyDescent="0.2">
      <c r="X376" s="165"/>
      <c r="Y376" s="159" t="str">
        <f t="shared" si="1586"/>
        <v>Australia</v>
      </c>
      <c r="Z376" s="203">
        <f t="shared" si="1568"/>
        <v>4.9999999999999996E-2</v>
      </c>
      <c r="AA376" s="229"/>
      <c r="AB376" s="159" t="str">
        <f t="shared" si="1576"/>
        <v>Canada</v>
      </c>
      <c r="AC376" s="104">
        <f t="shared" si="1596"/>
        <v>0.99998911999999995</v>
      </c>
      <c r="AD376" s="104" t="str">
        <f t="shared" si="1587"/>
        <v>The Port of Melbourne, Australia</v>
      </c>
      <c r="AE376" s="104" t="str">
        <f t="shared" si="1587"/>
        <v>The Port of Vancouver, Canada</v>
      </c>
      <c r="AF376" s="104">
        <f t="shared" si="1587"/>
        <v>-37.821584199999997</v>
      </c>
      <c r="AG376" s="104">
        <f t="shared" si="1587"/>
        <v>144.9443459</v>
      </c>
      <c r="AH376" s="104">
        <f t="shared" si="1587"/>
        <v>49.288918500000001</v>
      </c>
      <c r="AI376" s="104">
        <f t="shared" si="1587"/>
        <v>-123.11147</v>
      </c>
      <c r="AJ376" s="104" t="e">
        <f t="shared" ca="1" si="1531"/>
        <v>#NAME?</v>
      </c>
      <c r="AK376" s="104">
        <f t="shared" si="1529"/>
        <v>160.94</v>
      </c>
      <c r="AL376" s="104">
        <f>SUMPRODUCT($R$4:$R$8,D$100:D$104)</f>
        <v>8320.0411538822809</v>
      </c>
      <c r="AM376" s="104">
        <f>SUMPRODUCT($R$11:$R$15,D$100:D$104)</f>
        <v>160.93999999999997</v>
      </c>
      <c r="AN376" s="104">
        <f>SUMPRODUCT($R$4:$R$8,E$100:E$104)</f>
        <v>0</v>
      </c>
      <c r="AO376" s="104">
        <f>SUMPRODUCT($R$11:$R$15,E$100:E$104)</f>
        <v>1776.2764536658883</v>
      </c>
      <c r="AP376" s="104">
        <f>SUMPRODUCT($R$4:$R$8,F$100:F$104)</f>
        <v>7792.1360158272546</v>
      </c>
      <c r="AQ376" s="104">
        <f>SUMPRODUCT($R$11:$R$15,F$100:F$104)</f>
        <v>160.94</v>
      </c>
      <c r="AR376" s="120" t="e">
        <f t="shared" ca="1" si="1588"/>
        <v>#NAME?</v>
      </c>
      <c r="AS376" s="104" t="e">
        <f t="shared" ca="1" si="1578"/>
        <v>#NAME?</v>
      </c>
      <c r="AT376" s="104" t="e">
        <f t="shared" ca="1" si="1578"/>
        <v>#NAME?</v>
      </c>
      <c r="AU376" s="104" t="e">
        <f t="shared" ca="1" si="1578"/>
        <v>#NAME?</v>
      </c>
      <c r="AV376" s="104" t="e">
        <f t="shared" ca="1" si="1578"/>
        <v>#NAME?</v>
      </c>
      <c r="AW376" s="104" t="e">
        <f t="shared" ca="1" si="1578"/>
        <v>#NAME?</v>
      </c>
      <c r="AX376" s="104" t="e">
        <f t="shared" ca="1" si="1578"/>
        <v>#NAME?</v>
      </c>
      <c r="AY376" s="104" t="e">
        <f t="shared" ca="1" si="1578"/>
        <v>#NAME?</v>
      </c>
      <c r="AZ376" s="104" t="e">
        <f t="shared" ca="1" si="1578"/>
        <v>#NAME?</v>
      </c>
      <c r="BA376" s="104" t="e">
        <f t="shared" ca="1" si="1578"/>
        <v>#NAME?</v>
      </c>
      <c r="BB376" s="104" t="e">
        <f t="shared" ca="1" si="1578"/>
        <v>#NAME?</v>
      </c>
      <c r="BC376" s="104" t="e">
        <f t="shared" ca="1" si="1578"/>
        <v>#NAME?</v>
      </c>
      <c r="BD376" s="104" t="e">
        <f t="shared" ca="1" si="1578"/>
        <v>#NAME?</v>
      </c>
      <c r="BE376" s="104" t="e">
        <f t="shared" ca="1" si="1578"/>
        <v>#NAME?</v>
      </c>
      <c r="BF376" s="104" t="e">
        <f t="shared" ca="1" si="1578"/>
        <v>#NAME?</v>
      </c>
      <c r="BG376" s="122" t="e">
        <f t="shared" ca="1" si="1578"/>
        <v>#NAME?</v>
      </c>
      <c r="BH376" s="120">
        <f t="shared" si="1589"/>
        <v>0</v>
      </c>
      <c r="BI376" s="104">
        <f t="shared" si="1579"/>
        <v>0</v>
      </c>
      <c r="BJ376" s="104">
        <f t="shared" si="1579"/>
        <v>0</v>
      </c>
      <c r="BK376" s="104">
        <f t="shared" si="1579"/>
        <v>0</v>
      </c>
      <c r="BL376" s="104">
        <f t="shared" si="1579"/>
        <v>0</v>
      </c>
      <c r="BM376" s="104">
        <f t="shared" si="1579"/>
        <v>0</v>
      </c>
      <c r="BN376" s="104">
        <f t="shared" si="1579"/>
        <v>0</v>
      </c>
      <c r="BO376" s="104">
        <f t="shared" si="1579"/>
        <v>7.5455613430024174E-3</v>
      </c>
      <c r="BP376" s="104">
        <f t="shared" si="1579"/>
        <v>0</v>
      </c>
      <c r="BQ376" s="104">
        <f t="shared" si="1579"/>
        <v>0</v>
      </c>
      <c r="BR376" s="104">
        <f t="shared" si="1579"/>
        <v>0</v>
      </c>
      <c r="BS376" s="104">
        <f t="shared" si="1579"/>
        <v>0</v>
      </c>
      <c r="BT376" s="104">
        <f t="shared" si="1579"/>
        <v>0</v>
      </c>
      <c r="BU376" s="104">
        <f t="shared" si="1579"/>
        <v>0</v>
      </c>
      <c r="BV376" s="104">
        <f t="shared" si="1579"/>
        <v>0</v>
      </c>
      <c r="BW376" s="104">
        <f t="shared" si="1579"/>
        <v>1.5454658398017861E-2</v>
      </c>
      <c r="BX376" s="120">
        <f t="shared" si="1590"/>
        <v>0</v>
      </c>
      <c r="BY376" s="104">
        <f t="shared" si="1580"/>
        <v>0</v>
      </c>
      <c r="BZ376" s="104">
        <f t="shared" si="1580"/>
        <v>0</v>
      </c>
      <c r="CA376" s="104">
        <f t="shared" si="1580"/>
        <v>0</v>
      </c>
      <c r="CB376" s="104">
        <f t="shared" si="1580"/>
        <v>0</v>
      </c>
      <c r="CC376" s="104">
        <f t="shared" si="1580"/>
        <v>0</v>
      </c>
      <c r="CD376" s="104">
        <f t="shared" si="1580"/>
        <v>0</v>
      </c>
      <c r="CE376" s="104">
        <f t="shared" si="1580"/>
        <v>0.39008365819571988</v>
      </c>
      <c r="CF376" s="104">
        <f t="shared" si="1580"/>
        <v>0</v>
      </c>
      <c r="CG376" s="104">
        <f t="shared" si="1580"/>
        <v>0</v>
      </c>
      <c r="CH376" s="104">
        <f t="shared" si="1580"/>
        <v>0</v>
      </c>
      <c r="CI376" s="104">
        <f t="shared" si="1580"/>
        <v>0</v>
      </c>
      <c r="CJ376" s="104">
        <f t="shared" si="1580"/>
        <v>0</v>
      </c>
      <c r="CK376" s="104">
        <f t="shared" si="1580"/>
        <v>0</v>
      </c>
      <c r="CL376" s="104">
        <f t="shared" si="1580"/>
        <v>0</v>
      </c>
      <c r="CM376" s="104">
        <f t="shared" si="1580"/>
        <v>0.79896105935906359</v>
      </c>
      <c r="CN376" s="120">
        <f t="shared" si="1591"/>
        <v>0</v>
      </c>
      <c r="CO376" s="104">
        <f t="shared" si="1581"/>
        <v>0</v>
      </c>
      <c r="CP376" s="104">
        <f t="shared" si="1581"/>
        <v>0</v>
      </c>
      <c r="CQ376" s="104">
        <f t="shared" si="1581"/>
        <v>0</v>
      </c>
      <c r="CR376" s="104">
        <f t="shared" si="1581"/>
        <v>0</v>
      </c>
      <c r="CS376" s="104">
        <f t="shared" si="1581"/>
        <v>0</v>
      </c>
      <c r="CT376" s="104">
        <f t="shared" si="1581"/>
        <v>0</v>
      </c>
      <c r="CU376" s="104">
        <f t="shared" si="1581"/>
        <v>7.54564343960304E-3</v>
      </c>
      <c r="CV376" s="104">
        <f t="shared" si="1581"/>
        <v>0</v>
      </c>
      <c r="CW376" s="104">
        <f t="shared" si="1581"/>
        <v>0</v>
      </c>
      <c r="CX376" s="104">
        <f t="shared" si="1581"/>
        <v>0</v>
      </c>
      <c r="CY376" s="104">
        <f t="shared" si="1581"/>
        <v>0</v>
      </c>
      <c r="CZ376" s="104">
        <f t="shared" si="1581"/>
        <v>0</v>
      </c>
      <c r="DA376" s="104">
        <f t="shared" si="1581"/>
        <v>0</v>
      </c>
      <c r="DB376" s="104">
        <f t="shared" si="1581"/>
        <v>0</v>
      </c>
      <c r="DC376" s="104">
        <f t="shared" si="1581"/>
        <v>1.5454826546530685E-2</v>
      </c>
      <c r="DD376" s="120">
        <f t="shared" si="1592"/>
        <v>0</v>
      </c>
      <c r="DE376" s="104">
        <f t="shared" si="1582"/>
        <v>0</v>
      </c>
      <c r="DF376" s="104">
        <f t="shared" si="1582"/>
        <v>0</v>
      </c>
      <c r="DG376" s="104">
        <f t="shared" si="1582"/>
        <v>0</v>
      </c>
      <c r="DH376" s="104">
        <f t="shared" si="1582"/>
        <v>0</v>
      </c>
      <c r="DI376" s="104">
        <f t="shared" si="1582"/>
        <v>0</v>
      </c>
      <c r="DJ376" s="104">
        <f t="shared" si="1582"/>
        <v>0</v>
      </c>
      <c r="DK376" s="104">
        <f t="shared" si="1582"/>
        <v>0</v>
      </c>
      <c r="DL376" s="104">
        <f t="shared" si="1582"/>
        <v>0</v>
      </c>
      <c r="DM376" s="104">
        <f t="shared" si="1582"/>
        <v>0</v>
      </c>
      <c r="DN376" s="104">
        <f t="shared" si="1582"/>
        <v>0</v>
      </c>
      <c r="DO376" s="104">
        <f t="shared" si="1582"/>
        <v>0</v>
      </c>
      <c r="DP376" s="104">
        <f t="shared" si="1582"/>
        <v>0</v>
      </c>
      <c r="DQ376" s="104">
        <f t="shared" si="1582"/>
        <v>0</v>
      </c>
      <c r="DR376" s="104">
        <f t="shared" si="1582"/>
        <v>0</v>
      </c>
      <c r="DS376" s="104">
        <f t="shared" si="1582"/>
        <v>0</v>
      </c>
      <c r="DT376" s="120">
        <f t="shared" si="1593"/>
        <v>0</v>
      </c>
      <c r="DU376" s="104">
        <f t="shared" si="1583"/>
        <v>0</v>
      </c>
      <c r="DV376" s="104">
        <f t="shared" si="1583"/>
        <v>0</v>
      </c>
      <c r="DW376" s="104">
        <f t="shared" si="1583"/>
        <v>0</v>
      </c>
      <c r="DX376" s="104">
        <f t="shared" si="1583"/>
        <v>0</v>
      </c>
      <c r="DY376" s="104">
        <f t="shared" si="1583"/>
        <v>0</v>
      </c>
      <c r="DZ376" s="104">
        <f t="shared" si="1583"/>
        <v>0</v>
      </c>
      <c r="EA376" s="104">
        <f t="shared" si="1583"/>
        <v>8.3280407415964749E-2</v>
      </c>
      <c r="EB376" s="104">
        <f t="shared" si="1583"/>
        <v>0</v>
      </c>
      <c r="EC376" s="104">
        <f t="shared" si="1583"/>
        <v>0</v>
      </c>
      <c r="ED376" s="104">
        <f t="shared" si="1583"/>
        <v>0</v>
      </c>
      <c r="EE376" s="104">
        <f t="shared" si="1583"/>
        <v>0</v>
      </c>
      <c r="EF376" s="104">
        <f t="shared" si="1583"/>
        <v>0</v>
      </c>
      <c r="EG376" s="104">
        <f t="shared" si="1583"/>
        <v>0</v>
      </c>
      <c r="EH376" s="104">
        <f t="shared" si="1583"/>
        <v>0</v>
      </c>
      <c r="EI376" s="104">
        <f t="shared" si="1583"/>
        <v>0.1705731607437117</v>
      </c>
      <c r="EJ376" s="120">
        <f t="shared" si="1594"/>
        <v>0</v>
      </c>
      <c r="EK376" s="104">
        <f t="shared" si="1584"/>
        <v>0</v>
      </c>
      <c r="EL376" s="104">
        <f t="shared" si="1584"/>
        <v>0</v>
      </c>
      <c r="EM376" s="104">
        <f t="shared" si="1584"/>
        <v>0</v>
      </c>
      <c r="EN376" s="104">
        <f t="shared" si="1584"/>
        <v>0</v>
      </c>
      <c r="EO376" s="104">
        <f t="shared" si="1584"/>
        <v>0</v>
      </c>
      <c r="EP376" s="104">
        <f t="shared" si="1584"/>
        <v>0</v>
      </c>
      <c r="EQ376" s="104">
        <f t="shared" si="1584"/>
        <v>0.36533291915199145</v>
      </c>
      <c r="ER376" s="104">
        <f t="shared" si="1584"/>
        <v>0</v>
      </c>
      <c r="ES376" s="104">
        <f t="shared" si="1584"/>
        <v>0</v>
      </c>
      <c r="ET376" s="104">
        <f t="shared" si="1584"/>
        <v>0</v>
      </c>
      <c r="EU376" s="104">
        <f t="shared" si="1584"/>
        <v>0</v>
      </c>
      <c r="EV376" s="104">
        <f t="shared" si="1584"/>
        <v>0</v>
      </c>
      <c r="EW376" s="104">
        <f t="shared" si="1584"/>
        <v>0</v>
      </c>
      <c r="EX376" s="104">
        <f t="shared" si="1584"/>
        <v>0</v>
      </c>
      <c r="EY376" s="104">
        <f t="shared" si="1584"/>
        <v>0.74826712160795894</v>
      </c>
      <c r="EZ376" s="120">
        <f t="shared" si="1595"/>
        <v>0</v>
      </c>
      <c r="FA376" s="104">
        <f t="shared" si="1585"/>
        <v>0</v>
      </c>
      <c r="FB376" s="104">
        <f t="shared" si="1585"/>
        <v>0</v>
      </c>
      <c r="FC376" s="104">
        <f t="shared" si="1585"/>
        <v>0</v>
      </c>
      <c r="FD376" s="104">
        <f t="shared" si="1585"/>
        <v>0</v>
      </c>
      <c r="FE376" s="104">
        <f t="shared" si="1585"/>
        <v>0</v>
      </c>
      <c r="FF376" s="104">
        <f t="shared" si="1585"/>
        <v>0</v>
      </c>
      <c r="FG376" s="104">
        <f t="shared" si="1585"/>
        <v>7.5456434396030409E-3</v>
      </c>
      <c r="FH376" s="104">
        <f t="shared" si="1585"/>
        <v>0</v>
      </c>
      <c r="FI376" s="104">
        <f t="shared" si="1585"/>
        <v>0</v>
      </c>
      <c r="FJ376" s="104">
        <f t="shared" si="1585"/>
        <v>0</v>
      </c>
      <c r="FK376" s="104">
        <f t="shared" si="1585"/>
        <v>0</v>
      </c>
      <c r="FL376" s="104">
        <f t="shared" si="1585"/>
        <v>0</v>
      </c>
      <c r="FM376" s="104">
        <f t="shared" si="1585"/>
        <v>0</v>
      </c>
      <c r="FN376" s="104">
        <f t="shared" si="1585"/>
        <v>0</v>
      </c>
      <c r="FO376" s="122">
        <f t="shared" si="1585"/>
        <v>1.5454826546530688E-2</v>
      </c>
    </row>
    <row r="377" spans="24:171" x14ac:dyDescent="0.2">
      <c r="X377" s="165"/>
      <c r="Y377" s="159" t="str">
        <f t="shared" si="1586"/>
        <v>Congo</v>
      </c>
      <c r="Z377" s="203">
        <f t="shared" si="1568"/>
        <v>0.86249999999999993</v>
      </c>
      <c r="AA377" s="229">
        <f t="shared" ref="AA377" si="1599">SUM(Z377:Z380)</f>
        <v>1</v>
      </c>
      <c r="AB377" s="159" t="str">
        <f t="shared" si="1576"/>
        <v>Norway</v>
      </c>
      <c r="AC377" s="104">
        <f t="shared" si="1596"/>
        <v>0.99998911999999995</v>
      </c>
      <c r="AD377" s="104" t="str">
        <f t="shared" si="1587"/>
        <v>Matadi Port, Congo</v>
      </c>
      <c r="AE377" s="104" t="str">
        <f t="shared" si="1587"/>
        <v>The port of Oslo, Norway</v>
      </c>
      <c r="AF377" s="104">
        <f t="shared" si="1587"/>
        <v>-5.8237994000000004</v>
      </c>
      <c r="AG377" s="104">
        <f t="shared" si="1587"/>
        <v>13.4515381</v>
      </c>
      <c r="AH377" s="104">
        <f t="shared" si="1587"/>
        <v>59.910840999999898</v>
      </c>
      <c r="AI377" s="104">
        <f t="shared" si="1587"/>
        <v>10.7616546</v>
      </c>
      <c r="AJ377" s="104" t="e">
        <f t="shared" ca="1" si="1531"/>
        <v>#NAME?</v>
      </c>
      <c r="AK377" s="104">
        <f t="shared" si="1529"/>
        <v>160.94</v>
      </c>
      <c r="AL377" s="104">
        <f>SUMPRODUCT($S$4:$S$8,D$100:D$104)</f>
        <v>7401.808187934942</v>
      </c>
      <c r="AM377" s="104">
        <f>SUMPRODUCT($S$11:$S$15,D$100:D$104)</f>
        <v>216.39080746534771</v>
      </c>
      <c r="AN377" s="104">
        <f>SUMPRODUCT($S$4:$S$8,E$100:E$104)</f>
        <v>8633.0385283881769</v>
      </c>
      <c r="AO377" s="104">
        <f>SUMPRODUCT($S$11:$S$15,E$100:E$104)</f>
        <v>160.94</v>
      </c>
      <c r="AP377" s="104">
        <f>SUMPRODUCT($S$4:$S$8,F$100:F$104)</f>
        <v>6889.848846339517</v>
      </c>
      <c r="AQ377" s="104">
        <f>SUMPRODUCT($S$11:$S$15,F$100:F$104)</f>
        <v>256.54484045749609</v>
      </c>
      <c r="AR377" s="120" t="e">
        <f t="shared" ca="1" si="1588"/>
        <v>#NAME?</v>
      </c>
      <c r="AS377" s="104" t="e">
        <f t="shared" ca="1" si="1578"/>
        <v>#NAME?</v>
      </c>
      <c r="AT377" s="104" t="e">
        <f t="shared" ca="1" si="1578"/>
        <v>#NAME?</v>
      </c>
      <c r="AU377" s="104" t="e">
        <f t="shared" ca="1" si="1578"/>
        <v>#NAME?</v>
      </c>
      <c r="AV377" s="104" t="e">
        <f t="shared" ca="1" si="1578"/>
        <v>#NAME?</v>
      </c>
      <c r="AW377" s="104" t="e">
        <f t="shared" ca="1" si="1578"/>
        <v>#NAME?</v>
      </c>
      <c r="AX377" s="104" t="e">
        <f t="shared" ca="1" si="1578"/>
        <v>#NAME?</v>
      </c>
      <c r="AY377" s="104" t="e">
        <f t="shared" ca="1" si="1578"/>
        <v>#NAME?</v>
      </c>
      <c r="AZ377" s="104" t="e">
        <f t="shared" ca="1" si="1578"/>
        <v>#NAME?</v>
      </c>
      <c r="BA377" s="104" t="e">
        <f t="shared" ca="1" si="1578"/>
        <v>#NAME?</v>
      </c>
      <c r="BB377" s="104" t="e">
        <f t="shared" ca="1" si="1578"/>
        <v>#NAME?</v>
      </c>
      <c r="BC377" s="104" t="e">
        <f t="shared" ca="1" si="1578"/>
        <v>#NAME?</v>
      </c>
      <c r="BD377" s="104" t="e">
        <f t="shared" ca="1" si="1578"/>
        <v>#NAME?</v>
      </c>
      <c r="BE377" s="104" t="e">
        <f t="shared" ca="1" si="1578"/>
        <v>#NAME?</v>
      </c>
      <c r="BF377" s="104" t="e">
        <f t="shared" ca="1" si="1578"/>
        <v>#NAME?</v>
      </c>
      <c r="BG377" s="122" t="e">
        <f t="shared" ca="1" si="1578"/>
        <v>#NAME?</v>
      </c>
      <c r="BH377" s="120">
        <f t="shared" si="1589"/>
        <v>0</v>
      </c>
      <c r="BI377" s="104">
        <f t="shared" si="1579"/>
        <v>0</v>
      </c>
      <c r="BJ377" s="104">
        <f t="shared" si="1579"/>
        <v>0</v>
      </c>
      <c r="BK377" s="104">
        <f t="shared" si="1579"/>
        <v>0</v>
      </c>
      <c r="BL377" s="104">
        <f t="shared" si="1579"/>
        <v>0</v>
      </c>
      <c r="BM377" s="104">
        <f t="shared" si="1579"/>
        <v>0</v>
      </c>
      <c r="BN377" s="104">
        <f t="shared" si="1579"/>
        <v>0</v>
      </c>
      <c r="BO377" s="104">
        <f t="shared" si="1579"/>
        <v>7.5455613430024174E-3</v>
      </c>
      <c r="BP377" s="104">
        <f t="shared" si="1579"/>
        <v>0</v>
      </c>
      <c r="BQ377" s="104">
        <f t="shared" si="1579"/>
        <v>0</v>
      </c>
      <c r="BR377" s="104">
        <f t="shared" si="1579"/>
        <v>0</v>
      </c>
      <c r="BS377" s="104">
        <f t="shared" si="1579"/>
        <v>0</v>
      </c>
      <c r="BT377" s="104">
        <f t="shared" si="1579"/>
        <v>0</v>
      </c>
      <c r="BU377" s="104">
        <f t="shared" si="1579"/>
        <v>0</v>
      </c>
      <c r="BV377" s="104">
        <f t="shared" si="1579"/>
        <v>0</v>
      </c>
      <c r="BW377" s="104">
        <f t="shared" si="1579"/>
        <v>1.5454658398017861E-2</v>
      </c>
      <c r="BX377" s="120">
        <f t="shared" si="1590"/>
        <v>0</v>
      </c>
      <c r="BY377" s="104">
        <f t="shared" si="1580"/>
        <v>0</v>
      </c>
      <c r="BZ377" s="104">
        <f t="shared" si="1580"/>
        <v>0</v>
      </c>
      <c r="CA377" s="104">
        <f t="shared" si="1580"/>
        <v>0</v>
      </c>
      <c r="CB377" s="104">
        <f t="shared" si="1580"/>
        <v>0</v>
      </c>
      <c r="CC377" s="104">
        <f t="shared" si="1580"/>
        <v>0</v>
      </c>
      <c r="CD377" s="104">
        <f t="shared" si="1580"/>
        <v>0</v>
      </c>
      <c r="CE377" s="104">
        <f t="shared" si="1580"/>
        <v>0.34703246796626924</v>
      </c>
      <c r="CF377" s="104">
        <f t="shared" si="1580"/>
        <v>0</v>
      </c>
      <c r="CG377" s="104">
        <f t="shared" si="1580"/>
        <v>0</v>
      </c>
      <c r="CH377" s="104">
        <f t="shared" si="1580"/>
        <v>0</v>
      </c>
      <c r="CI377" s="104">
        <f t="shared" si="1580"/>
        <v>0</v>
      </c>
      <c r="CJ377" s="104">
        <f t="shared" si="1580"/>
        <v>0</v>
      </c>
      <c r="CK377" s="104">
        <f t="shared" si="1580"/>
        <v>0</v>
      </c>
      <c r="CL377" s="104">
        <f t="shared" si="1580"/>
        <v>0</v>
      </c>
      <c r="CM377" s="104">
        <f t="shared" si="1580"/>
        <v>0.7107845263776883</v>
      </c>
      <c r="CN377" s="120">
        <f t="shared" si="1591"/>
        <v>0</v>
      </c>
      <c r="CO377" s="104">
        <f t="shared" si="1581"/>
        <v>0</v>
      </c>
      <c r="CP377" s="104">
        <f t="shared" si="1581"/>
        <v>0</v>
      </c>
      <c r="CQ377" s="104">
        <f t="shared" si="1581"/>
        <v>0</v>
      </c>
      <c r="CR377" s="104">
        <f t="shared" si="1581"/>
        <v>0</v>
      </c>
      <c r="CS377" s="104">
        <f t="shared" si="1581"/>
        <v>0</v>
      </c>
      <c r="CT377" s="104">
        <f t="shared" si="1581"/>
        <v>0</v>
      </c>
      <c r="CU377" s="104">
        <f t="shared" si="1581"/>
        <v>1.0145444741775232E-2</v>
      </c>
      <c r="CV377" s="104">
        <f t="shared" si="1581"/>
        <v>0</v>
      </c>
      <c r="CW377" s="104">
        <f t="shared" si="1581"/>
        <v>0</v>
      </c>
      <c r="CX377" s="104">
        <f t="shared" si="1581"/>
        <v>0</v>
      </c>
      <c r="CY377" s="104">
        <f t="shared" si="1581"/>
        <v>0</v>
      </c>
      <c r="CZ377" s="104">
        <f t="shared" si="1581"/>
        <v>0</v>
      </c>
      <c r="DA377" s="104">
        <f t="shared" si="1581"/>
        <v>0</v>
      </c>
      <c r="DB377" s="104">
        <f t="shared" si="1581"/>
        <v>0</v>
      </c>
      <c r="DC377" s="104">
        <f t="shared" si="1581"/>
        <v>2.0779684327331096E-2</v>
      </c>
      <c r="DD377" s="120">
        <f t="shared" si="1592"/>
        <v>0</v>
      </c>
      <c r="DE377" s="104">
        <f t="shared" si="1582"/>
        <v>0</v>
      </c>
      <c r="DF377" s="104">
        <f t="shared" si="1582"/>
        <v>0</v>
      </c>
      <c r="DG377" s="104">
        <f t="shared" si="1582"/>
        <v>0</v>
      </c>
      <c r="DH377" s="104">
        <f t="shared" si="1582"/>
        <v>0</v>
      </c>
      <c r="DI377" s="104">
        <f t="shared" si="1582"/>
        <v>0</v>
      </c>
      <c r="DJ377" s="104">
        <f t="shared" si="1582"/>
        <v>0</v>
      </c>
      <c r="DK377" s="104">
        <f t="shared" si="1582"/>
        <v>0.4047584847494255</v>
      </c>
      <c r="DL377" s="104">
        <f t="shared" si="1582"/>
        <v>0</v>
      </c>
      <c r="DM377" s="104">
        <f t="shared" si="1582"/>
        <v>0</v>
      </c>
      <c r="DN377" s="104">
        <f t="shared" si="1582"/>
        <v>0</v>
      </c>
      <c r="DO377" s="104">
        <f t="shared" si="1582"/>
        <v>0</v>
      </c>
      <c r="DP377" s="104">
        <f t="shared" si="1582"/>
        <v>0</v>
      </c>
      <c r="DQ377" s="104">
        <f t="shared" si="1582"/>
        <v>0</v>
      </c>
      <c r="DR377" s="104">
        <f t="shared" si="1582"/>
        <v>0</v>
      </c>
      <c r="DS377" s="104">
        <f t="shared" si="1582"/>
        <v>0.82901772726330203</v>
      </c>
      <c r="DT377" s="120">
        <f t="shared" si="1593"/>
        <v>0</v>
      </c>
      <c r="DU377" s="104">
        <f t="shared" si="1583"/>
        <v>0</v>
      </c>
      <c r="DV377" s="104">
        <f t="shared" si="1583"/>
        <v>0</v>
      </c>
      <c r="DW377" s="104">
        <f t="shared" si="1583"/>
        <v>0</v>
      </c>
      <c r="DX377" s="104">
        <f t="shared" si="1583"/>
        <v>0</v>
      </c>
      <c r="DY377" s="104">
        <f t="shared" si="1583"/>
        <v>0</v>
      </c>
      <c r="DZ377" s="104">
        <f t="shared" si="1583"/>
        <v>0</v>
      </c>
      <c r="EA377" s="104">
        <f t="shared" si="1583"/>
        <v>7.5456434396030409E-3</v>
      </c>
      <c r="EB377" s="104">
        <f t="shared" si="1583"/>
        <v>0</v>
      </c>
      <c r="EC377" s="104">
        <f t="shared" si="1583"/>
        <v>0</v>
      </c>
      <c r="ED377" s="104">
        <f t="shared" si="1583"/>
        <v>0</v>
      </c>
      <c r="EE377" s="104">
        <f t="shared" si="1583"/>
        <v>0</v>
      </c>
      <c r="EF377" s="104">
        <f t="shared" si="1583"/>
        <v>0</v>
      </c>
      <c r="EG377" s="104">
        <f t="shared" si="1583"/>
        <v>0</v>
      </c>
      <c r="EH377" s="104">
        <f t="shared" si="1583"/>
        <v>0</v>
      </c>
      <c r="EI377" s="104">
        <f t="shared" si="1583"/>
        <v>1.5454826546530688E-2</v>
      </c>
      <c r="EJ377" s="120">
        <f t="shared" si="1594"/>
        <v>0</v>
      </c>
      <c r="EK377" s="104">
        <f t="shared" si="1584"/>
        <v>0</v>
      </c>
      <c r="EL377" s="104">
        <f t="shared" si="1584"/>
        <v>0</v>
      </c>
      <c r="EM377" s="104">
        <f t="shared" si="1584"/>
        <v>0</v>
      </c>
      <c r="EN377" s="104">
        <f t="shared" si="1584"/>
        <v>0</v>
      </c>
      <c r="EO377" s="104">
        <f t="shared" si="1584"/>
        <v>0</v>
      </c>
      <c r="EP377" s="104">
        <f t="shared" si="1584"/>
        <v>0</v>
      </c>
      <c r="EQ377" s="104">
        <f t="shared" si="1584"/>
        <v>0.32302934476971762</v>
      </c>
      <c r="ER377" s="104">
        <f t="shared" si="1584"/>
        <v>0</v>
      </c>
      <c r="ES377" s="104">
        <f t="shared" si="1584"/>
        <v>0</v>
      </c>
      <c r="ET377" s="104">
        <f t="shared" si="1584"/>
        <v>0</v>
      </c>
      <c r="EU377" s="104">
        <f t="shared" si="1584"/>
        <v>0</v>
      </c>
      <c r="EV377" s="104">
        <f t="shared" si="1584"/>
        <v>0</v>
      </c>
      <c r="EW377" s="104">
        <f t="shared" si="1584"/>
        <v>0</v>
      </c>
      <c r="EX377" s="104">
        <f t="shared" si="1584"/>
        <v>0</v>
      </c>
      <c r="EY377" s="104">
        <f t="shared" si="1584"/>
        <v>0.66162183951778186</v>
      </c>
      <c r="EZ377" s="120">
        <f t="shared" si="1595"/>
        <v>0</v>
      </c>
      <c r="FA377" s="104">
        <f t="shared" si="1585"/>
        <v>0</v>
      </c>
      <c r="FB377" s="104">
        <f t="shared" si="1585"/>
        <v>0</v>
      </c>
      <c r="FC377" s="104">
        <f t="shared" si="1585"/>
        <v>0</v>
      </c>
      <c r="FD377" s="104">
        <f t="shared" si="1585"/>
        <v>0</v>
      </c>
      <c r="FE377" s="104">
        <f t="shared" si="1585"/>
        <v>0</v>
      </c>
      <c r="FF377" s="104">
        <f t="shared" si="1585"/>
        <v>0</v>
      </c>
      <c r="FG377" s="104">
        <f t="shared" si="1585"/>
        <v>1.2028059477830958E-2</v>
      </c>
      <c r="FH377" s="104">
        <f t="shared" si="1585"/>
        <v>0</v>
      </c>
      <c r="FI377" s="104">
        <f t="shared" si="1585"/>
        <v>0</v>
      </c>
      <c r="FJ377" s="104">
        <f t="shared" si="1585"/>
        <v>0</v>
      </c>
      <c r="FK377" s="104">
        <f t="shared" si="1585"/>
        <v>0</v>
      </c>
      <c r="FL377" s="104">
        <f t="shared" si="1585"/>
        <v>0</v>
      </c>
      <c r="FM377" s="104">
        <f t="shared" si="1585"/>
        <v>0</v>
      </c>
      <c r="FN377" s="104">
        <f t="shared" si="1585"/>
        <v>0</v>
      </c>
      <c r="FO377" s="122">
        <f t="shared" si="1585"/>
        <v>2.4635615823772779E-2</v>
      </c>
    </row>
    <row r="378" spans="24:171" x14ac:dyDescent="0.2">
      <c r="X378" s="165"/>
      <c r="Y378" s="159" t="str">
        <f t="shared" si="1586"/>
        <v>Russia</v>
      </c>
      <c r="Z378" s="203">
        <f t="shared" si="1568"/>
        <v>4.9999999999999996E-2</v>
      </c>
      <c r="AA378" s="229"/>
      <c r="AB378" s="159" t="str">
        <f t="shared" si="1576"/>
        <v>Norway</v>
      </c>
      <c r="AC378" s="104">
        <f t="shared" si="1596"/>
        <v>0.99998911999999995</v>
      </c>
      <c r="AD378" s="104" t="str">
        <f t="shared" si="1587"/>
        <v>St Petersburg, Russia</v>
      </c>
      <c r="AE378" s="104" t="str">
        <f t="shared" si="1587"/>
        <v>The port of Oslo, Norway</v>
      </c>
      <c r="AF378" s="104">
        <f t="shared" si="1587"/>
        <v>44.725277800000001</v>
      </c>
      <c r="AG378" s="104">
        <f t="shared" si="1587"/>
        <v>37.7936111</v>
      </c>
      <c r="AH378" s="104">
        <f t="shared" si="1587"/>
        <v>59.910840999999898</v>
      </c>
      <c r="AI378" s="104">
        <f t="shared" si="1587"/>
        <v>10.7616546</v>
      </c>
      <c r="AJ378" s="104" t="e">
        <f t="shared" ca="1" si="1531"/>
        <v>#NAME?</v>
      </c>
      <c r="AK378" s="104">
        <f t="shared" si="1529"/>
        <v>160.94</v>
      </c>
      <c r="AL378" s="104">
        <f>SUMPRODUCT($S$4:$S$8,D$100:D$104)</f>
        <v>7401.808187934942</v>
      </c>
      <c r="AM378" s="104">
        <f>SUMPRODUCT($S$11:$S$15,D$100:D$104)</f>
        <v>216.39080746534771</v>
      </c>
      <c r="AN378" s="104">
        <f>SUMPRODUCT($S$4:$S$8,E$100:E$104)</f>
        <v>8633.0385283881769</v>
      </c>
      <c r="AO378" s="104">
        <f>SUMPRODUCT($S$11:$S$15,E$100:E$104)</f>
        <v>160.94</v>
      </c>
      <c r="AP378" s="104">
        <f>SUMPRODUCT($S$4:$S$8,F$100:F$104)</f>
        <v>6889.848846339517</v>
      </c>
      <c r="AQ378" s="104">
        <f>SUMPRODUCT($S$11:$S$15,F$100:F$104)</f>
        <v>256.54484045749609</v>
      </c>
      <c r="AR378" s="120" t="e">
        <f t="shared" ca="1" si="1588"/>
        <v>#NAME?</v>
      </c>
      <c r="AS378" s="104" t="e">
        <f t="shared" ca="1" si="1578"/>
        <v>#NAME?</v>
      </c>
      <c r="AT378" s="104" t="e">
        <f t="shared" ca="1" si="1578"/>
        <v>#NAME?</v>
      </c>
      <c r="AU378" s="104" t="e">
        <f t="shared" ca="1" si="1578"/>
        <v>#NAME?</v>
      </c>
      <c r="AV378" s="104" t="e">
        <f t="shared" ca="1" si="1578"/>
        <v>#NAME?</v>
      </c>
      <c r="AW378" s="104" t="e">
        <f t="shared" ca="1" si="1578"/>
        <v>#NAME?</v>
      </c>
      <c r="AX378" s="104" t="e">
        <f t="shared" ca="1" si="1578"/>
        <v>#NAME?</v>
      </c>
      <c r="AY378" s="104" t="e">
        <f t="shared" ca="1" si="1578"/>
        <v>#NAME?</v>
      </c>
      <c r="AZ378" s="104" t="e">
        <f t="shared" ca="1" si="1578"/>
        <v>#NAME?</v>
      </c>
      <c r="BA378" s="104" t="e">
        <f t="shared" ca="1" si="1578"/>
        <v>#NAME?</v>
      </c>
      <c r="BB378" s="104" t="e">
        <f t="shared" ca="1" si="1578"/>
        <v>#NAME?</v>
      </c>
      <c r="BC378" s="104" t="e">
        <f t="shared" ca="1" si="1578"/>
        <v>#NAME?</v>
      </c>
      <c r="BD378" s="104" t="e">
        <f t="shared" ca="1" si="1578"/>
        <v>#NAME?</v>
      </c>
      <c r="BE378" s="104" t="e">
        <f t="shared" ca="1" si="1578"/>
        <v>#NAME?</v>
      </c>
      <c r="BF378" s="104" t="e">
        <f t="shared" ca="1" si="1578"/>
        <v>#NAME?</v>
      </c>
      <c r="BG378" s="122" t="e">
        <f t="shared" ca="1" si="1578"/>
        <v>#NAME?</v>
      </c>
      <c r="BH378" s="120">
        <f t="shared" si="1589"/>
        <v>0</v>
      </c>
      <c r="BI378" s="104">
        <f t="shared" si="1579"/>
        <v>0</v>
      </c>
      <c r="BJ378" s="104">
        <f t="shared" si="1579"/>
        <v>0</v>
      </c>
      <c r="BK378" s="104">
        <f t="shared" si="1579"/>
        <v>0</v>
      </c>
      <c r="BL378" s="104">
        <f t="shared" si="1579"/>
        <v>0</v>
      </c>
      <c r="BM378" s="104">
        <f t="shared" si="1579"/>
        <v>0</v>
      </c>
      <c r="BN378" s="104">
        <f t="shared" si="1579"/>
        <v>0</v>
      </c>
      <c r="BO378" s="104">
        <f t="shared" si="1579"/>
        <v>7.5455613430024174E-3</v>
      </c>
      <c r="BP378" s="104">
        <f t="shared" si="1579"/>
        <v>0</v>
      </c>
      <c r="BQ378" s="104">
        <f t="shared" si="1579"/>
        <v>0</v>
      </c>
      <c r="BR378" s="104">
        <f t="shared" si="1579"/>
        <v>0</v>
      </c>
      <c r="BS378" s="104">
        <f t="shared" si="1579"/>
        <v>0</v>
      </c>
      <c r="BT378" s="104">
        <f t="shared" si="1579"/>
        <v>0</v>
      </c>
      <c r="BU378" s="104">
        <f t="shared" si="1579"/>
        <v>0</v>
      </c>
      <c r="BV378" s="104">
        <f t="shared" si="1579"/>
        <v>0</v>
      </c>
      <c r="BW378" s="104">
        <f t="shared" si="1579"/>
        <v>1.5454658398017861E-2</v>
      </c>
      <c r="BX378" s="120">
        <f t="shared" si="1590"/>
        <v>0</v>
      </c>
      <c r="BY378" s="104">
        <f t="shared" si="1580"/>
        <v>0</v>
      </c>
      <c r="BZ378" s="104">
        <f t="shared" si="1580"/>
        <v>0</v>
      </c>
      <c r="CA378" s="104">
        <f t="shared" si="1580"/>
        <v>0</v>
      </c>
      <c r="CB378" s="104">
        <f t="shared" si="1580"/>
        <v>0</v>
      </c>
      <c r="CC378" s="104">
        <f t="shared" si="1580"/>
        <v>0</v>
      </c>
      <c r="CD378" s="104">
        <f t="shared" si="1580"/>
        <v>0</v>
      </c>
      <c r="CE378" s="104">
        <f t="shared" si="1580"/>
        <v>0.34703246796626924</v>
      </c>
      <c r="CF378" s="104">
        <f t="shared" si="1580"/>
        <v>0</v>
      </c>
      <c r="CG378" s="104">
        <f t="shared" si="1580"/>
        <v>0</v>
      </c>
      <c r="CH378" s="104">
        <f t="shared" si="1580"/>
        <v>0</v>
      </c>
      <c r="CI378" s="104">
        <f t="shared" si="1580"/>
        <v>0</v>
      </c>
      <c r="CJ378" s="104">
        <f t="shared" si="1580"/>
        <v>0</v>
      </c>
      <c r="CK378" s="104">
        <f t="shared" si="1580"/>
        <v>0</v>
      </c>
      <c r="CL378" s="104">
        <f t="shared" si="1580"/>
        <v>0</v>
      </c>
      <c r="CM378" s="104">
        <f t="shared" si="1580"/>
        <v>0.7107845263776883</v>
      </c>
      <c r="CN378" s="120">
        <f t="shared" si="1591"/>
        <v>0</v>
      </c>
      <c r="CO378" s="104">
        <f t="shared" si="1581"/>
        <v>0</v>
      </c>
      <c r="CP378" s="104">
        <f t="shared" si="1581"/>
        <v>0</v>
      </c>
      <c r="CQ378" s="104">
        <f t="shared" si="1581"/>
        <v>0</v>
      </c>
      <c r="CR378" s="104">
        <f t="shared" si="1581"/>
        <v>0</v>
      </c>
      <c r="CS378" s="104">
        <f t="shared" si="1581"/>
        <v>0</v>
      </c>
      <c r="CT378" s="104">
        <f t="shared" si="1581"/>
        <v>0</v>
      </c>
      <c r="CU378" s="104">
        <f t="shared" si="1581"/>
        <v>1.0145444741775232E-2</v>
      </c>
      <c r="CV378" s="104">
        <f t="shared" si="1581"/>
        <v>0</v>
      </c>
      <c r="CW378" s="104">
        <f t="shared" si="1581"/>
        <v>0</v>
      </c>
      <c r="CX378" s="104">
        <f t="shared" si="1581"/>
        <v>0</v>
      </c>
      <c r="CY378" s="104">
        <f t="shared" si="1581"/>
        <v>0</v>
      </c>
      <c r="CZ378" s="104">
        <f t="shared" si="1581"/>
        <v>0</v>
      </c>
      <c r="DA378" s="104">
        <f t="shared" si="1581"/>
        <v>0</v>
      </c>
      <c r="DB378" s="104">
        <f t="shared" si="1581"/>
        <v>0</v>
      </c>
      <c r="DC378" s="104">
        <f t="shared" si="1581"/>
        <v>2.0779684327331096E-2</v>
      </c>
      <c r="DD378" s="120">
        <f t="shared" si="1592"/>
        <v>0</v>
      </c>
      <c r="DE378" s="104">
        <f t="shared" si="1582"/>
        <v>0</v>
      </c>
      <c r="DF378" s="104">
        <f t="shared" si="1582"/>
        <v>0</v>
      </c>
      <c r="DG378" s="104">
        <f t="shared" si="1582"/>
        <v>0</v>
      </c>
      <c r="DH378" s="104">
        <f t="shared" si="1582"/>
        <v>0</v>
      </c>
      <c r="DI378" s="104">
        <f t="shared" si="1582"/>
        <v>0</v>
      </c>
      <c r="DJ378" s="104">
        <f t="shared" si="1582"/>
        <v>0</v>
      </c>
      <c r="DK378" s="104">
        <f t="shared" si="1582"/>
        <v>0.4047584847494255</v>
      </c>
      <c r="DL378" s="104">
        <f t="shared" si="1582"/>
        <v>0</v>
      </c>
      <c r="DM378" s="104">
        <f t="shared" si="1582"/>
        <v>0</v>
      </c>
      <c r="DN378" s="104">
        <f t="shared" si="1582"/>
        <v>0</v>
      </c>
      <c r="DO378" s="104">
        <f t="shared" si="1582"/>
        <v>0</v>
      </c>
      <c r="DP378" s="104">
        <f t="shared" si="1582"/>
        <v>0</v>
      </c>
      <c r="DQ378" s="104">
        <f t="shared" si="1582"/>
        <v>0</v>
      </c>
      <c r="DR378" s="104">
        <f t="shared" si="1582"/>
        <v>0</v>
      </c>
      <c r="DS378" s="104">
        <f t="shared" si="1582"/>
        <v>0.82901772726330203</v>
      </c>
      <c r="DT378" s="120">
        <f t="shared" si="1593"/>
        <v>0</v>
      </c>
      <c r="DU378" s="104">
        <f t="shared" si="1583"/>
        <v>0</v>
      </c>
      <c r="DV378" s="104">
        <f t="shared" si="1583"/>
        <v>0</v>
      </c>
      <c r="DW378" s="104">
        <f t="shared" si="1583"/>
        <v>0</v>
      </c>
      <c r="DX378" s="104">
        <f t="shared" si="1583"/>
        <v>0</v>
      </c>
      <c r="DY378" s="104">
        <f t="shared" si="1583"/>
        <v>0</v>
      </c>
      <c r="DZ378" s="104">
        <f t="shared" si="1583"/>
        <v>0</v>
      </c>
      <c r="EA378" s="104">
        <f t="shared" si="1583"/>
        <v>7.5456434396030409E-3</v>
      </c>
      <c r="EB378" s="104">
        <f t="shared" si="1583"/>
        <v>0</v>
      </c>
      <c r="EC378" s="104">
        <f t="shared" si="1583"/>
        <v>0</v>
      </c>
      <c r="ED378" s="104">
        <f t="shared" si="1583"/>
        <v>0</v>
      </c>
      <c r="EE378" s="104">
        <f t="shared" si="1583"/>
        <v>0</v>
      </c>
      <c r="EF378" s="104">
        <f t="shared" si="1583"/>
        <v>0</v>
      </c>
      <c r="EG378" s="104">
        <f t="shared" si="1583"/>
        <v>0</v>
      </c>
      <c r="EH378" s="104">
        <f t="shared" si="1583"/>
        <v>0</v>
      </c>
      <c r="EI378" s="104">
        <f t="shared" si="1583"/>
        <v>1.5454826546530688E-2</v>
      </c>
      <c r="EJ378" s="120">
        <f t="shared" si="1594"/>
        <v>0</v>
      </c>
      <c r="EK378" s="104">
        <f t="shared" si="1584"/>
        <v>0</v>
      </c>
      <c r="EL378" s="104">
        <f t="shared" si="1584"/>
        <v>0</v>
      </c>
      <c r="EM378" s="104">
        <f t="shared" si="1584"/>
        <v>0</v>
      </c>
      <c r="EN378" s="104">
        <f t="shared" si="1584"/>
        <v>0</v>
      </c>
      <c r="EO378" s="104">
        <f t="shared" si="1584"/>
        <v>0</v>
      </c>
      <c r="EP378" s="104">
        <f t="shared" si="1584"/>
        <v>0</v>
      </c>
      <c r="EQ378" s="104">
        <f t="shared" si="1584"/>
        <v>0.32302934476971762</v>
      </c>
      <c r="ER378" s="104">
        <f t="shared" si="1584"/>
        <v>0</v>
      </c>
      <c r="ES378" s="104">
        <f t="shared" si="1584"/>
        <v>0</v>
      </c>
      <c r="ET378" s="104">
        <f t="shared" si="1584"/>
        <v>0</v>
      </c>
      <c r="EU378" s="104">
        <f t="shared" si="1584"/>
        <v>0</v>
      </c>
      <c r="EV378" s="104">
        <f t="shared" si="1584"/>
        <v>0</v>
      </c>
      <c r="EW378" s="104">
        <f t="shared" si="1584"/>
        <v>0</v>
      </c>
      <c r="EX378" s="104">
        <f t="shared" si="1584"/>
        <v>0</v>
      </c>
      <c r="EY378" s="104">
        <f t="shared" si="1584"/>
        <v>0.66162183951778186</v>
      </c>
      <c r="EZ378" s="120">
        <f t="shared" si="1595"/>
        <v>0</v>
      </c>
      <c r="FA378" s="104">
        <f t="shared" si="1585"/>
        <v>0</v>
      </c>
      <c r="FB378" s="104">
        <f t="shared" si="1585"/>
        <v>0</v>
      </c>
      <c r="FC378" s="104">
        <f t="shared" si="1585"/>
        <v>0</v>
      </c>
      <c r="FD378" s="104">
        <f t="shared" si="1585"/>
        <v>0</v>
      </c>
      <c r="FE378" s="104">
        <f t="shared" si="1585"/>
        <v>0</v>
      </c>
      <c r="FF378" s="104">
        <f t="shared" si="1585"/>
        <v>0</v>
      </c>
      <c r="FG378" s="104">
        <f t="shared" si="1585"/>
        <v>1.2028059477830958E-2</v>
      </c>
      <c r="FH378" s="104">
        <f t="shared" si="1585"/>
        <v>0</v>
      </c>
      <c r="FI378" s="104">
        <f t="shared" si="1585"/>
        <v>0</v>
      </c>
      <c r="FJ378" s="104">
        <f t="shared" si="1585"/>
        <v>0</v>
      </c>
      <c r="FK378" s="104">
        <f t="shared" si="1585"/>
        <v>0</v>
      </c>
      <c r="FL378" s="104">
        <f t="shared" si="1585"/>
        <v>0</v>
      </c>
      <c r="FM378" s="104">
        <f t="shared" si="1585"/>
        <v>0</v>
      </c>
      <c r="FN378" s="104">
        <f t="shared" si="1585"/>
        <v>0</v>
      </c>
      <c r="FO378" s="122">
        <f t="shared" si="1585"/>
        <v>2.4635615823772779E-2</v>
      </c>
    </row>
    <row r="379" spans="24:171" x14ac:dyDescent="0.2">
      <c r="X379" s="165"/>
      <c r="Y379" s="159" t="str">
        <f t="shared" si="1586"/>
        <v>Cuba</v>
      </c>
      <c r="Z379" s="203">
        <f t="shared" si="1568"/>
        <v>3.7499999999999999E-2</v>
      </c>
      <c r="AA379" s="229"/>
      <c r="AB379" s="159" t="str">
        <f t="shared" si="1576"/>
        <v>Norway</v>
      </c>
      <c r="AC379" s="104">
        <f t="shared" si="1596"/>
        <v>0.99998911999999995</v>
      </c>
      <c r="AD379" s="104" t="str">
        <f t="shared" si="1587"/>
        <v>Havana Harbor</v>
      </c>
      <c r="AE379" s="104" t="str">
        <f t="shared" si="1587"/>
        <v>The port of Oslo, Norway</v>
      </c>
      <c r="AF379" s="104">
        <f t="shared" si="1587"/>
        <v>23.133543700000001</v>
      </c>
      <c r="AG379" s="104">
        <f t="shared" si="1587"/>
        <v>-82.339669700000002</v>
      </c>
      <c r="AH379" s="104">
        <f t="shared" si="1587"/>
        <v>59.910840999999898</v>
      </c>
      <c r="AI379" s="104">
        <f t="shared" si="1587"/>
        <v>10.7616546</v>
      </c>
      <c r="AJ379" s="104" t="e">
        <f t="shared" ca="1" si="1531"/>
        <v>#NAME?</v>
      </c>
      <c r="AK379" s="104">
        <f t="shared" si="1529"/>
        <v>160.94</v>
      </c>
      <c r="AL379" s="104">
        <f>SUMPRODUCT($S$4:$S$8,D$100:D$104)</f>
        <v>7401.808187934942</v>
      </c>
      <c r="AM379" s="104">
        <f>SUMPRODUCT($S$11:$S$15,D$100:D$104)</f>
        <v>216.39080746534771</v>
      </c>
      <c r="AN379" s="104">
        <f>SUMPRODUCT($S$4:$S$8,E$100:E$104)</f>
        <v>8633.0385283881769</v>
      </c>
      <c r="AO379" s="104">
        <f>SUMPRODUCT($S$11:$S$15,E$100:E$104)</f>
        <v>160.94</v>
      </c>
      <c r="AP379" s="104">
        <f>SUMPRODUCT($S$4:$S$8,F$100:F$104)</f>
        <v>6889.848846339517</v>
      </c>
      <c r="AQ379" s="104">
        <f>SUMPRODUCT($S$11:$S$15,F$100:F$104)</f>
        <v>256.54484045749609</v>
      </c>
      <c r="AR379" s="120" t="e">
        <f t="shared" ca="1" si="1588"/>
        <v>#NAME?</v>
      </c>
      <c r="AS379" s="104" t="e">
        <f t="shared" ca="1" si="1578"/>
        <v>#NAME?</v>
      </c>
      <c r="AT379" s="104" t="e">
        <f t="shared" ca="1" si="1578"/>
        <v>#NAME?</v>
      </c>
      <c r="AU379" s="104" t="e">
        <f t="shared" ca="1" si="1578"/>
        <v>#NAME?</v>
      </c>
      <c r="AV379" s="104" t="e">
        <f t="shared" ca="1" si="1578"/>
        <v>#NAME?</v>
      </c>
      <c r="AW379" s="104" t="e">
        <f t="shared" ca="1" si="1578"/>
        <v>#NAME?</v>
      </c>
      <c r="AX379" s="104" t="e">
        <f t="shared" ca="1" si="1578"/>
        <v>#NAME?</v>
      </c>
      <c r="AY379" s="104" t="e">
        <f t="shared" ca="1" si="1578"/>
        <v>#NAME?</v>
      </c>
      <c r="AZ379" s="104" t="e">
        <f t="shared" ca="1" si="1578"/>
        <v>#NAME?</v>
      </c>
      <c r="BA379" s="104" t="e">
        <f t="shared" ca="1" si="1578"/>
        <v>#NAME?</v>
      </c>
      <c r="BB379" s="104" t="e">
        <f t="shared" ca="1" si="1578"/>
        <v>#NAME?</v>
      </c>
      <c r="BC379" s="104" t="e">
        <f t="shared" ca="1" si="1578"/>
        <v>#NAME?</v>
      </c>
      <c r="BD379" s="104" t="e">
        <f t="shared" ca="1" si="1578"/>
        <v>#NAME?</v>
      </c>
      <c r="BE379" s="104" t="e">
        <f t="shared" ca="1" si="1578"/>
        <v>#NAME?</v>
      </c>
      <c r="BF379" s="104" t="e">
        <f t="shared" ca="1" si="1578"/>
        <v>#NAME?</v>
      </c>
      <c r="BG379" s="122" t="e">
        <f t="shared" ca="1" si="1578"/>
        <v>#NAME?</v>
      </c>
      <c r="BH379" s="120">
        <f t="shared" si="1589"/>
        <v>0</v>
      </c>
      <c r="BI379" s="104">
        <f t="shared" si="1579"/>
        <v>0</v>
      </c>
      <c r="BJ379" s="104">
        <f t="shared" si="1579"/>
        <v>0</v>
      </c>
      <c r="BK379" s="104">
        <f t="shared" si="1579"/>
        <v>0</v>
      </c>
      <c r="BL379" s="104">
        <f t="shared" si="1579"/>
        <v>0</v>
      </c>
      <c r="BM379" s="104">
        <f t="shared" si="1579"/>
        <v>0</v>
      </c>
      <c r="BN379" s="104">
        <f t="shared" si="1579"/>
        <v>0</v>
      </c>
      <c r="BO379" s="104">
        <f t="shared" si="1579"/>
        <v>7.5455613430024174E-3</v>
      </c>
      <c r="BP379" s="104">
        <f t="shared" si="1579"/>
        <v>0</v>
      </c>
      <c r="BQ379" s="104">
        <f t="shared" si="1579"/>
        <v>0</v>
      </c>
      <c r="BR379" s="104">
        <f t="shared" si="1579"/>
        <v>0</v>
      </c>
      <c r="BS379" s="104">
        <f t="shared" si="1579"/>
        <v>0</v>
      </c>
      <c r="BT379" s="104">
        <f t="shared" si="1579"/>
        <v>0</v>
      </c>
      <c r="BU379" s="104">
        <f t="shared" si="1579"/>
        <v>0</v>
      </c>
      <c r="BV379" s="104">
        <f t="shared" si="1579"/>
        <v>0</v>
      </c>
      <c r="BW379" s="104">
        <f t="shared" si="1579"/>
        <v>1.5454658398017861E-2</v>
      </c>
      <c r="BX379" s="120">
        <f t="shared" si="1590"/>
        <v>0</v>
      </c>
      <c r="BY379" s="104">
        <f t="shared" si="1580"/>
        <v>0</v>
      </c>
      <c r="BZ379" s="104">
        <f t="shared" si="1580"/>
        <v>0</v>
      </c>
      <c r="CA379" s="104">
        <f t="shared" si="1580"/>
        <v>0</v>
      </c>
      <c r="CB379" s="104">
        <f t="shared" si="1580"/>
        <v>0</v>
      </c>
      <c r="CC379" s="104">
        <f t="shared" si="1580"/>
        <v>0</v>
      </c>
      <c r="CD379" s="104">
        <f t="shared" si="1580"/>
        <v>0</v>
      </c>
      <c r="CE379" s="104">
        <f t="shared" si="1580"/>
        <v>0.34703246796626924</v>
      </c>
      <c r="CF379" s="104">
        <f t="shared" si="1580"/>
        <v>0</v>
      </c>
      <c r="CG379" s="104">
        <f t="shared" si="1580"/>
        <v>0</v>
      </c>
      <c r="CH379" s="104">
        <f t="shared" si="1580"/>
        <v>0</v>
      </c>
      <c r="CI379" s="104">
        <f t="shared" si="1580"/>
        <v>0</v>
      </c>
      <c r="CJ379" s="104">
        <f t="shared" si="1580"/>
        <v>0</v>
      </c>
      <c r="CK379" s="104">
        <f t="shared" si="1580"/>
        <v>0</v>
      </c>
      <c r="CL379" s="104">
        <f t="shared" si="1580"/>
        <v>0</v>
      </c>
      <c r="CM379" s="104">
        <f t="shared" si="1580"/>
        <v>0.7107845263776883</v>
      </c>
      <c r="CN379" s="120">
        <f t="shared" si="1591"/>
        <v>0</v>
      </c>
      <c r="CO379" s="104">
        <f t="shared" si="1581"/>
        <v>0</v>
      </c>
      <c r="CP379" s="104">
        <f t="shared" si="1581"/>
        <v>0</v>
      </c>
      <c r="CQ379" s="104">
        <f t="shared" si="1581"/>
        <v>0</v>
      </c>
      <c r="CR379" s="104">
        <f t="shared" si="1581"/>
        <v>0</v>
      </c>
      <c r="CS379" s="104">
        <f t="shared" si="1581"/>
        <v>0</v>
      </c>
      <c r="CT379" s="104">
        <f t="shared" si="1581"/>
        <v>0</v>
      </c>
      <c r="CU379" s="104">
        <f t="shared" si="1581"/>
        <v>1.0145444741775232E-2</v>
      </c>
      <c r="CV379" s="104">
        <f t="shared" si="1581"/>
        <v>0</v>
      </c>
      <c r="CW379" s="104">
        <f t="shared" si="1581"/>
        <v>0</v>
      </c>
      <c r="CX379" s="104">
        <f t="shared" si="1581"/>
        <v>0</v>
      </c>
      <c r="CY379" s="104">
        <f t="shared" si="1581"/>
        <v>0</v>
      </c>
      <c r="CZ379" s="104">
        <f t="shared" si="1581"/>
        <v>0</v>
      </c>
      <c r="DA379" s="104">
        <f t="shared" si="1581"/>
        <v>0</v>
      </c>
      <c r="DB379" s="104">
        <f t="shared" si="1581"/>
        <v>0</v>
      </c>
      <c r="DC379" s="104">
        <f t="shared" si="1581"/>
        <v>2.0779684327331096E-2</v>
      </c>
      <c r="DD379" s="120">
        <f t="shared" si="1592"/>
        <v>0</v>
      </c>
      <c r="DE379" s="104">
        <f t="shared" si="1582"/>
        <v>0</v>
      </c>
      <c r="DF379" s="104">
        <f t="shared" si="1582"/>
        <v>0</v>
      </c>
      <c r="DG379" s="104">
        <f t="shared" si="1582"/>
        <v>0</v>
      </c>
      <c r="DH379" s="104">
        <f t="shared" si="1582"/>
        <v>0</v>
      </c>
      <c r="DI379" s="104">
        <f t="shared" si="1582"/>
        <v>0</v>
      </c>
      <c r="DJ379" s="104">
        <f t="shared" si="1582"/>
        <v>0</v>
      </c>
      <c r="DK379" s="104">
        <f t="shared" si="1582"/>
        <v>0.4047584847494255</v>
      </c>
      <c r="DL379" s="104">
        <f t="shared" si="1582"/>
        <v>0</v>
      </c>
      <c r="DM379" s="104">
        <f t="shared" si="1582"/>
        <v>0</v>
      </c>
      <c r="DN379" s="104">
        <f t="shared" si="1582"/>
        <v>0</v>
      </c>
      <c r="DO379" s="104">
        <f t="shared" si="1582"/>
        <v>0</v>
      </c>
      <c r="DP379" s="104">
        <f t="shared" si="1582"/>
        <v>0</v>
      </c>
      <c r="DQ379" s="104">
        <f t="shared" si="1582"/>
        <v>0</v>
      </c>
      <c r="DR379" s="104">
        <f t="shared" si="1582"/>
        <v>0</v>
      </c>
      <c r="DS379" s="104">
        <f t="shared" si="1582"/>
        <v>0.82901772726330203</v>
      </c>
      <c r="DT379" s="120">
        <f t="shared" si="1593"/>
        <v>0</v>
      </c>
      <c r="DU379" s="104">
        <f t="shared" si="1583"/>
        <v>0</v>
      </c>
      <c r="DV379" s="104">
        <f t="shared" si="1583"/>
        <v>0</v>
      </c>
      <c r="DW379" s="104">
        <f t="shared" si="1583"/>
        <v>0</v>
      </c>
      <c r="DX379" s="104">
        <f t="shared" si="1583"/>
        <v>0</v>
      </c>
      <c r="DY379" s="104">
        <f t="shared" si="1583"/>
        <v>0</v>
      </c>
      <c r="DZ379" s="104">
        <f t="shared" si="1583"/>
        <v>0</v>
      </c>
      <c r="EA379" s="104">
        <f t="shared" si="1583"/>
        <v>7.5456434396030409E-3</v>
      </c>
      <c r="EB379" s="104">
        <f t="shared" si="1583"/>
        <v>0</v>
      </c>
      <c r="EC379" s="104">
        <f t="shared" si="1583"/>
        <v>0</v>
      </c>
      <c r="ED379" s="104">
        <f t="shared" si="1583"/>
        <v>0</v>
      </c>
      <c r="EE379" s="104">
        <f t="shared" si="1583"/>
        <v>0</v>
      </c>
      <c r="EF379" s="104">
        <f t="shared" si="1583"/>
        <v>0</v>
      </c>
      <c r="EG379" s="104">
        <f t="shared" si="1583"/>
        <v>0</v>
      </c>
      <c r="EH379" s="104">
        <f t="shared" si="1583"/>
        <v>0</v>
      </c>
      <c r="EI379" s="104">
        <f t="shared" si="1583"/>
        <v>1.5454826546530688E-2</v>
      </c>
      <c r="EJ379" s="120">
        <f t="shared" si="1594"/>
        <v>0</v>
      </c>
      <c r="EK379" s="104">
        <f t="shared" si="1584"/>
        <v>0</v>
      </c>
      <c r="EL379" s="104">
        <f t="shared" si="1584"/>
        <v>0</v>
      </c>
      <c r="EM379" s="104">
        <f t="shared" si="1584"/>
        <v>0</v>
      </c>
      <c r="EN379" s="104">
        <f t="shared" si="1584"/>
        <v>0</v>
      </c>
      <c r="EO379" s="104">
        <f t="shared" si="1584"/>
        <v>0</v>
      </c>
      <c r="EP379" s="104">
        <f t="shared" si="1584"/>
        <v>0</v>
      </c>
      <c r="EQ379" s="104">
        <f t="shared" si="1584"/>
        <v>0.32302934476971762</v>
      </c>
      <c r="ER379" s="104">
        <f t="shared" si="1584"/>
        <v>0</v>
      </c>
      <c r="ES379" s="104">
        <f t="shared" si="1584"/>
        <v>0</v>
      </c>
      <c r="ET379" s="104">
        <f t="shared" si="1584"/>
        <v>0</v>
      </c>
      <c r="EU379" s="104">
        <f t="shared" si="1584"/>
        <v>0</v>
      </c>
      <c r="EV379" s="104">
        <f t="shared" si="1584"/>
        <v>0</v>
      </c>
      <c r="EW379" s="104">
        <f t="shared" si="1584"/>
        <v>0</v>
      </c>
      <c r="EX379" s="104">
        <f t="shared" si="1584"/>
        <v>0</v>
      </c>
      <c r="EY379" s="104">
        <f t="shared" si="1584"/>
        <v>0.66162183951778186</v>
      </c>
      <c r="EZ379" s="120">
        <f t="shared" si="1595"/>
        <v>0</v>
      </c>
      <c r="FA379" s="104">
        <f t="shared" si="1585"/>
        <v>0</v>
      </c>
      <c r="FB379" s="104">
        <f t="shared" si="1585"/>
        <v>0</v>
      </c>
      <c r="FC379" s="104">
        <f t="shared" si="1585"/>
        <v>0</v>
      </c>
      <c r="FD379" s="104">
        <f t="shared" si="1585"/>
        <v>0</v>
      </c>
      <c r="FE379" s="104">
        <f t="shared" si="1585"/>
        <v>0</v>
      </c>
      <c r="FF379" s="104">
        <f t="shared" si="1585"/>
        <v>0</v>
      </c>
      <c r="FG379" s="104">
        <f t="shared" si="1585"/>
        <v>1.2028059477830958E-2</v>
      </c>
      <c r="FH379" s="104">
        <f t="shared" si="1585"/>
        <v>0</v>
      </c>
      <c r="FI379" s="104">
        <f t="shared" si="1585"/>
        <v>0</v>
      </c>
      <c r="FJ379" s="104">
        <f t="shared" si="1585"/>
        <v>0</v>
      </c>
      <c r="FK379" s="104">
        <f t="shared" si="1585"/>
        <v>0</v>
      </c>
      <c r="FL379" s="104">
        <f t="shared" si="1585"/>
        <v>0</v>
      </c>
      <c r="FM379" s="104">
        <f t="shared" si="1585"/>
        <v>0</v>
      </c>
      <c r="FN379" s="104">
        <f t="shared" si="1585"/>
        <v>0</v>
      </c>
      <c r="FO379" s="122">
        <f t="shared" si="1585"/>
        <v>2.4635615823772779E-2</v>
      </c>
    </row>
    <row r="380" spans="24:171" x14ac:dyDescent="0.2">
      <c r="X380" s="165"/>
      <c r="Y380" s="159" t="str">
        <f t="shared" si="1586"/>
        <v>Australia</v>
      </c>
      <c r="Z380" s="203">
        <f t="shared" si="1568"/>
        <v>4.9999999999999996E-2</v>
      </c>
      <c r="AA380" s="229"/>
      <c r="AB380" s="159" t="str">
        <f t="shared" si="1576"/>
        <v>Norway</v>
      </c>
      <c r="AC380" s="104">
        <f t="shared" si="1596"/>
        <v>0.99998911999999995</v>
      </c>
      <c r="AD380" s="104" t="str">
        <f t="shared" si="1587"/>
        <v>The Port of Melbourne, Australia</v>
      </c>
      <c r="AE380" s="104" t="str">
        <f t="shared" si="1587"/>
        <v>The port of Oslo, Norway</v>
      </c>
      <c r="AF380" s="104">
        <f t="shared" si="1587"/>
        <v>-37.821584199999997</v>
      </c>
      <c r="AG380" s="104">
        <f t="shared" si="1587"/>
        <v>144.9443459</v>
      </c>
      <c r="AH380" s="104">
        <f t="shared" si="1587"/>
        <v>59.910840999999898</v>
      </c>
      <c r="AI380" s="104">
        <f t="shared" si="1587"/>
        <v>10.7616546</v>
      </c>
      <c r="AJ380" s="104" t="e">
        <f t="shared" ca="1" si="1531"/>
        <v>#NAME?</v>
      </c>
      <c r="AK380" s="104">
        <f t="shared" si="1529"/>
        <v>160.94</v>
      </c>
      <c r="AL380" s="104">
        <f>SUMPRODUCT($S$4:$S$8,D$100:D$104)</f>
        <v>7401.808187934942</v>
      </c>
      <c r="AM380" s="104">
        <f>SUMPRODUCT($S$11:$S$15,D$100:D$104)</f>
        <v>216.39080746534771</v>
      </c>
      <c r="AN380" s="104">
        <f>SUMPRODUCT($S$4:$S$8,E$100:E$104)</f>
        <v>8633.0385283881769</v>
      </c>
      <c r="AO380" s="104">
        <f>SUMPRODUCT($S$11:$S$15,E$100:E$104)</f>
        <v>160.94</v>
      </c>
      <c r="AP380" s="104">
        <f>SUMPRODUCT($S$4:$S$8,F$100:F$104)</f>
        <v>6889.848846339517</v>
      </c>
      <c r="AQ380" s="104">
        <f>SUMPRODUCT($S$11:$S$15,F$100:F$104)</f>
        <v>256.54484045749609</v>
      </c>
      <c r="AR380" s="120" t="e">
        <f t="shared" ca="1" si="1588"/>
        <v>#NAME?</v>
      </c>
      <c r="AS380" s="104" t="e">
        <f t="shared" ca="1" si="1578"/>
        <v>#NAME?</v>
      </c>
      <c r="AT380" s="104" t="e">
        <f t="shared" ca="1" si="1578"/>
        <v>#NAME?</v>
      </c>
      <c r="AU380" s="104" t="e">
        <f t="shared" ca="1" si="1578"/>
        <v>#NAME?</v>
      </c>
      <c r="AV380" s="104" t="e">
        <f t="shared" ca="1" si="1578"/>
        <v>#NAME?</v>
      </c>
      <c r="AW380" s="104" t="e">
        <f t="shared" ca="1" si="1578"/>
        <v>#NAME?</v>
      </c>
      <c r="AX380" s="104" t="e">
        <f t="shared" ca="1" si="1578"/>
        <v>#NAME?</v>
      </c>
      <c r="AY380" s="104" t="e">
        <f t="shared" ca="1" si="1578"/>
        <v>#NAME?</v>
      </c>
      <c r="AZ380" s="104" t="e">
        <f t="shared" ca="1" si="1578"/>
        <v>#NAME?</v>
      </c>
      <c r="BA380" s="104" t="e">
        <f t="shared" ca="1" si="1578"/>
        <v>#NAME?</v>
      </c>
      <c r="BB380" s="104" t="e">
        <f t="shared" ca="1" si="1578"/>
        <v>#NAME?</v>
      </c>
      <c r="BC380" s="104" t="e">
        <f t="shared" ca="1" si="1578"/>
        <v>#NAME?</v>
      </c>
      <c r="BD380" s="104" t="e">
        <f t="shared" ca="1" si="1578"/>
        <v>#NAME?</v>
      </c>
      <c r="BE380" s="104" t="e">
        <f t="shared" ca="1" si="1578"/>
        <v>#NAME?</v>
      </c>
      <c r="BF380" s="104" t="e">
        <f t="shared" ca="1" si="1578"/>
        <v>#NAME?</v>
      </c>
      <c r="BG380" s="122" t="e">
        <f t="shared" ca="1" si="1578"/>
        <v>#NAME?</v>
      </c>
      <c r="BH380" s="120">
        <f t="shared" si="1589"/>
        <v>0</v>
      </c>
      <c r="BI380" s="104">
        <f t="shared" si="1579"/>
        <v>0</v>
      </c>
      <c r="BJ380" s="104">
        <f t="shared" si="1579"/>
        <v>0</v>
      </c>
      <c r="BK380" s="104">
        <f t="shared" si="1579"/>
        <v>0</v>
      </c>
      <c r="BL380" s="104">
        <f t="shared" si="1579"/>
        <v>0</v>
      </c>
      <c r="BM380" s="104">
        <f t="shared" si="1579"/>
        <v>0</v>
      </c>
      <c r="BN380" s="104">
        <f t="shared" si="1579"/>
        <v>0</v>
      </c>
      <c r="BO380" s="104">
        <f t="shared" si="1579"/>
        <v>7.5455613430024174E-3</v>
      </c>
      <c r="BP380" s="104">
        <f t="shared" si="1579"/>
        <v>0</v>
      </c>
      <c r="BQ380" s="104">
        <f t="shared" si="1579"/>
        <v>0</v>
      </c>
      <c r="BR380" s="104">
        <f t="shared" si="1579"/>
        <v>0</v>
      </c>
      <c r="BS380" s="104">
        <f t="shared" si="1579"/>
        <v>0</v>
      </c>
      <c r="BT380" s="104">
        <f t="shared" si="1579"/>
        <v>0</v>
      </c>
      <c r="BU380" s="104">
        <f t="shared" si="1579"/>
        <v>0</v>
      </c>
      <c r="BV380" s="104">
        <f t="shared" si="1579"/>
        <v>0</v>
      </c>
      <c r="BW380" s="104">
        <f t="shared" si="1579"/>
        <v>1.5454658398017861E-2</v>
      </c>
      <c r="BX380" s="120">
        <f t="shared" si="1590"/>
        <v>0</v>
      </c>
      <c r="BY380" s="104">
        <f t="shared" si="1580"/>
        <v>0</v>
      </c>
      <c r="BZ380" s="104">
        <f t="shared" si="1580"/>
        <v>0</v>
      </c>
      <c r="CA380" s="104">
        <f t="shared" si="1580"/>
        <v>0</v>
      </c>
      <c r="CB380" s="104">
        <f t="shared" si="1580"/>
        <v>0</v>
      </c>
      <c r="CC380" s="104">
        <f t="shared" si="1580"/>
        <v>0</v>
      </c>
      <c r="CD380" s="104">
        <f t="shared" si="1580"/>
        <v>0</v>
      </c>
      <c r="CE380" s="104">
        <f t="shared" si="1580"/>
        <v>0.34703246796626924</v>
      </c>
      <c r="CF380" s="104">
        <f t="shared" si="1580"/>
        <v>0</v>
      </c>
      <c r="CG380" s="104">
        <f t="shared" si="1580"/>
        <v>0</v>
      </c>
      <c r="CH380" s="104">
        <f t="shared" si="1580"/>
        <v>0</v>
      </c>
      <c r="CI380" s="104">
        <f t="shared" si="1580"/>
        <v>0</v>
      </c>
      <c r="CJ380" s="104">
        <f t="shared" si="1580"/>
        <v>0</v>
      </c>
      <c r="CK380" s="104">
        <f t="shared" si="1580"/>
        <v>0</v>
      </c>
      <c r="CL380" s="104">
        <f t="shared" si="1580"/>
        <v>0</v>
      </c>
      <c r="CM380" s="104">
        <f t="shared" si="1580"/>
        <v>0.7107845263776883</v>
      </c>
      <c r="CN380" s="120">
        <f t="shared" si="1591"/>
        <v>0</v>
      </c>
      <c r="CO380" s="104">
        <f t="shared" si="1581"/>
        <v>0</v>
      </c>
      <c r="CP380" s="104">
        <f t="shared" si="1581"/>
        <v>0</v>
      </c>
      <c r="CQ380" s="104">
        <f t="shared" si="1581"/>
        <v>0</v>
      </c>
      <c r="CR380" s="104">
        <f t="shared" si="1581"/>
        <v>0</v>
      </c>
      <c r="CS380" s="104">
        <f t="shared" si="1581"/>
        <v>0</v>
      </c>
      <c r="CT380" s="104">
        <f t="shared" si="1581"/>
        <v>0</v>
      </c>
      <c r="CU380" s="104">
        <f t="shared" si="1581"/>
        <v>1.0145444741775232E-2</v>
      </c>
      <c r="CV380" s="104">
        <f t="shared" si="1581"/>
        <v>0</v>
      </c>
      <c r="CW380" s="104">
        <f t="shared" si="1581"/>
        <v>0</v>
      </c>
      <c r="CX380" s="104">
        <f t="shared" si="1581"/>
        <v>0</v>
      </c>
      <c r="CY380" s="104">
        <f t="shared" si="1581"/>
        <v>0</v>
      </c>
      <c r="CZ380" s="104">
        <f t="shared" si="1581"/>
        <v>0</v>
      </c>
      <c r="DA380" s="104">
        <f t="shared" si="1581"/>
        <v>0</v>
      </c>
      <c r="DB380" s="104">
        <f t="shared" si="1581"/>
        <v>0</v>
      </c>
      <c r="DC380" s="104">
        <f t="shared" si="1581"/>
        <v>2.0779684327331096E-2</v>
      </c>
      <c r="DD380" s="120">
        <f t="shared" si="1592"/>
        <v>0</v>
      </c>
      <c r="DE380" s="104">
        <f t="shared" si="1582"/>
        <v>0</v>
      </c>
      <c r="DF380" s="104">
        <f t="shared" si="1582"/>
        <v>0</v>
      </c>
      <c r="DG380" s="104">
        <f t="shared" si="1582"/>
        <v>0</v>
      </c>
      <c r="DH380" s="104">
        <f t="shared" si="1582"/>
        <v>0</v>
      </c>
      <c r="DI380" s="104">
        <f t="shared" si="1582"/>
        <v>0</v>
      </c>
      <c r="DJ380" s="104">
        <f t="shared" si="1582"/>
        <v>0</v>
      </c>
      <c r="DK380" s="104">
        <f t="shared" si="1582"/>
        <v>0.4047584847494255</v>
      </c>
      <c r="DL380" s="104">
        <f t="shared" si="1582"/>
        <v>0</v>
      </c>
      <c r="DM380" s="104">
        <f t="shared" si="1582"/>
        <v>0</v>
      </c>
      <c r="DN380" s="104">
        <f t="shared" si="1582"/>
        <v>0</v>
      </c>
      <c r="DO380" s="104">
        <f t="shared" si="1582"/>
        <v>0</v>
      </c>
      <c r="DP380" s="104">
        <f t="shared" si="1582"/>
        <v>0</v>
      </c>
      <c r="DQ380" s="104">
        <f t="shared" si="1582"/>
        <v>0</v>
      </c>
      <c r="DR380" s="104">
        <f t="shared" si="1582"/>
        <v>0</v>
      </c>
      <c r="DS380" s="104">
        <f t="shared" si="1582"/>
        <v>0.82901772726330203</v>
      </c>
      <c r="DT380" s="120">
        <f t="shared" si="1593"/>
        <v>0</v>
      </c>
      <c r="DU380" s="104">
        <f t="shared" si="1583"/>
        <v>0</v>
      </c>
      <c r="DV380" s="104">
        <f t="shared" si="1583"/>
        <v>0</v>
      </c>
      <c r="DW380" s="104">
        <f t="shared" si="1583"/>
        <v>0</v>
      </c>
      <c r="DX380" s="104">
        <f t="shared" si="1583"/>
        <v>0</v>
      </c>
      <c r="DY380" s="104">
        <f t="shared" si="1583"/>
        <v>0</v>
      </c>
      <c r="DZ380" s="104">
        <f t="shared" si="1583"/>
        <v>0</v>
      </c>
      <c r="EA380" s="104">
        <f t="shared" si="1583"/>
        <v>7.5456434396030409E-3</v>
      </c>
      <c r="EB380" s="104">
        <f t="shared" si="1583"/>
        <v>0</v>
      </c>
      <c r="EC380" s="104">
        <f t="shared" si="1583"/>
        <v>0</v>
      </c>
      <c r="ED380" s="104">
        <f t="shared" si="1583"/>
        <v>0</v>
      </c>
      <c r="EE380" s="104">
        <f t="shared" si="1583"/>
        <v>0</v>
      </c>
      <c r="EF380" s="104">
        <f t="shared" si="1583"/>
        <v>0</v>
      </c>
      <c r="EG380" s="104">
        <f t="shared" si="1583"/>
        <v>0</v>
      </c>
      <c r="EH380" s="104">
        <f t="shared" si="1583"/>
        <v>0</v>
      </c>
      <c r="EI380" s="104">
        <f t="shared" si="1583"/>
        <v>1.5454826546530688E-2</v>
      </c>
      <c r="EJ380" s="120">
        <f t="shared" si="1594"/>
        <v>0</v>
      </c>
      <c r="EK380" s="104">
        <f t="shared" si="1584"/>
        <v>0</v>
      </c>
      <c r="EL380" s="104">
        <f t="shared" si="1584"/>
        <v>0</v>
      </c>
      <c r="EM380" s="104">
        <f t="shared" si="1584"/>
        <v>0</v>
      </c>
      <c r="EN380" s="104">
        <f t="shared" si="1584"/>
        <v>0</v>
      </c>
      <c r="EO380" s="104">
        <f t="shared" si="1584"/>
        <v>0</v>
      </c>
      <c r="EP380" s="104">
        <f t="shared" si="1584"/>
        <v>0</v>
      </c>
      <c r="EQ380" s="104">
        <f t="shared" si="1584"/>
        <v>0.32302934476971762</v>
      </c>
      <c r="ER380" s="104">
        <f t="shared" si="1584"/>
        <v>0</v>
      </c>
      <c r="ES380" s="104">
        <f t="shared" si="1584"/>
        <v>0</v>
      </c>
      <c r="ET380" s="104">
        <f t="shared" si="1584"/>
        <v>0</v>
      </c>
      <c r="EU380" s="104">
        <f t="shared" si="1584"/>
        <v>0</v>
      </c>
      <c r="EV380" s="104">
        <f t="shared" si="1584"/>
        <v>0</v>
      </c>
      <c r="EW380" s="104">
        <f t="shared" si="1584"/>
        <v>0</v>
      </c>
      <c r="EX380" s="104">
        <f t="shared" si="1584"/>
        <v>0</v>
      </c>
      <c r="EY380" s="104">
        <f t="shared" si="1584"/>
        <v>0.66162183951778186</v>
      </c>
      <c r="EZ380" s="120">
        <f t="shared" si="1595"/>
        <v>0</v>
      </c>
      <c r="FA380" s="104">
        <f t="shared" si="1585"/>
        <v>0</v>
      </c>
      <c r="FB380" s="104">
        <f t="shared" si="1585"/>
        <v>0</v>
      </c>
      <c r="FC380" s="104">
        <f t="shared" si="1585"/>
        <v>0</v>
      </c>
      <c r="FD380" s="104">
        <f t="shared" si="1585"/>
        <v>0</v>
      </c>
      <c r="FE380" s="104">
        <f t="shared" si="1585"/>
        <v>0</v>
      </c>
      <c r="FF380" s="104">
        <f t="shared" si="1585"/>
        <v>0</v>
      </c>
      <c r="FG380" s="104">
        <f t="shared" si="1585"/>
        <v>1.2028059477830958E-2</v>
      </c>
      <c r="FH380" s="104">
        <f t="shared" si="1585"/>
        <v>0</v>
      </c>
      <c r="FI380" s="104">
        <f t="shared" si="1585"/>
        <v>0</v>
      </c>
      <c r="FJ380" s="104">
        <f t="shared" si="1585"/>
        <v>0</v>
      </c>
      <c r="FK380" s="104">
        <f t="shared" si="1585"/>
        <v>0</v>
      </c>
      <c r="FL380" s="104">
        <f t="shared" si="1585"/>
        <v>0</v>
      </c>
      <c r="FM380" s="104">
        <f t="shared" si="1585"/>
        <v>0</v>
      </c>
      <c r="FN380" s="104">
        <f t="shared" si="1585"/>
        <v>0</v>
      </c>
      <c r="FO380" s="122">
        <f t="shared" si="1585"/>
        <v>2.4635615823772779E-2</v>
      </c>
    </row>
    <row r="381" spans="24:171" x14ac:dyDescent="0.2">
      <c r="X381" s="165"/>
      <c r="Y381" s="159" t="str">
        <f t="shared" si="1586"/>
        <v>Congo</v>
      </c>
      <c r="Z381" s="203">
        <f t="shared" si="1568"/>
        <v>0.86249999999999993</v>
      </c>
      <c r="AA381" s="229">
        <f t="shared" ref="AA381" si="1600">SUM(Z381:Z384)</f>
        <v>1</v>
      </c>
      <c r="AB381" s="159" t="str">
        <f t="shared" si="1576"/>
        <v>US</v>
      </c>
      <c r="AC381" s="104">
        <f t="shared" si="1596"/>
        <v>0.99998911999999995</v>
      </c>
      <c r="AD381" s="104" t="str">
        <f t="shared" si="1587"/>
        <v>Matadi Port, Congo</v>
      </c>
      <c r="AE381" s="104" t="str">
        <f t="shared" si="1587"/>
        <v>Los Angeles, CA</v>
      </c>
      <c r="AF381" s="104">
        <f t="shared" si="1587"/>
        <v>-5.8237994000000004</v>
      </c>
      <c r="AG381" s="104">
        <f t="shared" si="1587"/>
        <v>13.4515381</v>
      </c>
      <c r="AH381" s="104">
        <f t="shared" si="1587"/>
        <v>33.736540099999999</v>
      </c>
      <c r="AI381" s="104">
        <f t="shared" si="1587"/>
        <v>-118.264982</v>
      </c>
      <c r="AJ381" s="104" t="e">
        <f t="shared" ca="1" si="1531"/>
        <v>#NAME?</v>
      </c>
      <c r="AK381" s="104">
        <f t="shared" si="1529"/>
        <v>160.94</v>
      </c>
      <c r="AL381" s="104">
        <f>SUMPRODUCT($E$4:$E$8,D$100:D$104)</f>
        <v>9687.5065831303727</v>
      </c>
      <c r="AM381" s="104">
        <f>SUMPRODUCT($E$11:$E$15,D$100:D$104)</f>
        <v>160.93999999999997</v>
      </c>
      <c r="AN381" s="104">
        <f>SUMPRODUCT($E$4:$E$8,E$100:E$104)</f>
        <v>0</v>
      </c>
      <c r="AO381" s="104">
        <f>SUMPRODUCT($E$11:$E$15,E$100:E$104)</f>
        <v>80.47</v>
      </c>
      <c r="AP381" s="104">
        <f>SUMPRODUCT($E$4:$E$8,F$100:F$104)</f>
        <v>9112.6422637939359</v>
      </c>
      <c r="AQ381" s="104">
        <f>SUMPRODUCT($E$11:$E$15,F$100:F$104)</f>
        <v>160.94</v>
      </c>
      <c r="AR381" s="120" t="e">
        <f t="shared" ca="1" si="1588"/>
        <v>#NAME?</v>
      </c>
      <c r="AS381" s="104" t="e">
        <f t="shared" ca="1" si="1588"/>
        <v>#NAME?</v>
      </c>
      <c r="AT381" s="104" t="e">
        <f t="shared" ca="1" si="1588"/>
        <v>#NAME?</v>
      </c>
      <c r="AU381" s="104" t="e">
        <f t="shared" ca="1" si="1588"/>
        <v>#NAME?</v>
      </c>
      <c r="AV381" s="104" t="e">
        <f t="shared" ca="1" si="1588"/>
        <v>#NAME?</v>
      </c>
      <c r="AW381" s="104" t="e">
        <f t="shared" ca="1" si="1588"/>
        <v>#NAME?</v>
      </c>
      <c r="AX381" s="104" t="e">
        <f t="shared" ca="1" si="1588"/>
        <v>#NAME?</v>
      </c>
      <c r="AY381" s="104" t="e">
        <f t="shared" ca="1" si="1588"/>
        <v>#NAME?</v>
      </c>
      <c r="AZ381" s="104" t="e">
        <f t="shared" ca="1" si="1588"/>
        <v>#NAME?</v>
      </c>
      <c r="BA381" s="104" t="e">
        <f t="shared" ca="1" si="1588"/>
        <v>#NAME?</v>
      </c>
      <c r="BB381" s="104" t="e">
        <f t="shared" ca="1" si="1588"/>
        <v>#NAME?</v>
      </c>
      <c r="BC381" s="104" t="e">
        <f t="shared" ca="1" si="1588"/>
        <v>#NAME?</v>
      </c>
      <c r="BD381" s="104" t="e">
        <f t="shared" ca="1" si="1588"/>
        <v>#NAME?</v>
      </c>
      <c r="BE381" s="104" t="e">
        <f t="shared" ca="1" si="1588"/>
        <v>#NAME?</v>
      </c>
      <c r="BF381" s="104" t="e">
        <f t="shared" ca="1" si="1588"/>
        <v>#NAME?</v>
      </c>
      <c r="BG381" s="122" t="e">
        <f t="shared" ca="1" si="1588"/>
        <v>#NAME?</v>
      </c>
      <c r="BH381" s="120">
        <f t="shared" si="1589"/>
        <v>0</v>
      </c>
      <c r="BI381" s="104">
        <f t="shared" si="1589"/>
        <v>0</v>
      </c>
      <c r="BJ381" s="104">
        <f t="shared" si="1589"/>
        <v>0</v>
      </c>
      <c r="BK381" s="104">
        <f t="shared" si="1589"/>
        <v>0</v>
      </c>
      <c r="BL381" s="104">
        <f t="shared" si="1589"/>
        <v>0</v>
      </c>
      <c r="BM381" s="104">
        <f t="shared" si="1589"/>
        <v>0</v>
      </c>
      <c r="BN381" s="104">
        <f t="shared" si="1589"/>
        <v>0</v>
      </c>
      <c r="BO381" s="104">
        <f t="shared" si="1589"/>
        <v>7.5455613430024174E-3</v>
      </c>
      <c r="BP381" s="104">
        <f t="shared" si="1589"/>
        <v>0</v>
      </c>
      <c r="BQ381" s="104">
        <f t="shared" si="1589"/>
        <v>0</v>
      </c>
      <c r="BR381" s="104">
        <f t="shared" si="1589"/>
        <v>0</v>
      </c>
      <c r="BS381" s="104">
        <f t="shared" si="1589"/>
        <v>0</v>
      </c>
      <c r="BT381" s="104">
        <f t="shared" si="1589"/>
        <v>0</v>
      </c>
      <c r="BU381" s="104">
        <f t="shared" si="1589"/>
        <v>0</v>
      </c>
      <c r="BV381" s="104">
        <f t="shared" si="1589"/>
        <v>0</v>
      </c>
      <c r="BW381" s="104">
        <f t="shared" si="1589"/>
        <v>1.5454658398017861E-2</v>
      </c>
      <c r="BX381" s="120">
        <f t="shared" si="1590"/>
        <v>0</v>
      </c>
      <c r="BY381" s="104">
        <f t="shared" si="1590"/>
        <v>0</v>
      </c>
      <c r="BZ381" s="104">
        <f t="shared" si="1590"/>
        <v>0</v>
      </c>
      <c r="CA381" s="104">
        <f t="shared" si="1590"/>
        <v>0</v>
      </c>
      <c r="CB381" s="104">
        <f t="shared" si="1590"/>
        <v>0</v>
      </c>
      <c r="CC381" s="104">
        <f t="shared" si="1590"/>
        <v>0</v>
      </c>
      <c r="CD381" s="104">
        <f t="shared" si="1590"/>
        <v>0</v>
      </c>
      <c r="CE381" s="104">
        <f t="shared" si="1590"/>
        <v>0.45419703302540682</v>
      </c>
      <c r="CF381" s="104">
        <f t="shared" si="1590"/>
        <v>0</v>
      </c>
      <c r="CG381" s="104">
        <f t="shared" si="1590"/>
        <v>0</v>
      </c>
      <c r="CH381" s="104">
        <f t="shared" si="1590"/>
        <v>0</v>
      </c>
      <c r="CI381" s="104">
        <f t="shared" si="1590"/>
        <v>0</v>
      </c>
      <c r="CJ381" s="104">
        <f t="shared" si="1590"/>
        <v>0</v>
      </c>
      <c r="CK381" s="104">
        <f t="shared" si="1590"/>
        <v>0</v>
      </c>
      <c r="CL381" s="104">
        <f t="shared" si="1590"/>
        <v>0</v>
      </c>
      <c r="CM381" s="104">
        <f t="shared" si="1590"/>
        <v>0.93027671126291844</v>
      </c>
      <c r="CN381" s="120">
        <f t="shared" si="1591"/>
        <v>0</v>
      </c>
      <c r="CO381" s="104">
        <f t="shared" si="1591"/>
        <v>0</v>
      </c>
      <c r="CP381" s="104">
        <f t="shared" si="1591"/>
        <v>0</v>
      </c>
      <c r="CQ381" s="104">
        <f t="shared" si="1591"/>
        <v>0</v>
      </c>
      <c r="CR381" s="104">
        <f t="shared" si="1591"/>
        <v>0</v>
      </c>
      <c r="CS381" s="104">
        <f t="shared" si="1591"/>
        <v>0</v>
      </c>
      <c r="CT381" s="104">
        <f t="shared" si="1591"/>
        <v>0</v>
      </c>
      <c r="CU381" s="104">
        <f t="shared" si="1591"/>
        <v>7.54564343960304E-3</v>
      </c>
      <c r="CV381" s="104">
        <f t="shared" si="1591"/>
        <v>0</v>
      </c>
      <c r="CW381" s="104">
        <f t="shared" si="1591"/>
        <v>0</v>
      </c>
      <c r="CX381" s="104">
        <f t="shared" si="1591"/>
        <v>0</v>
      </c>
      <c r="CY381" s="104">
        <f t="shared" si="1591"/>
        <v>0</v>
      </c>
      <c r="CZ381" s="104">
        <f t="shared" si="1591"/>
        <v>0</v>
      </c>
      <c r="DA381" s="104">
        <f t="shared" si="1591"/>
        <v>0</v>
      </c>
      <c r="DB381" s="104">
        <f t="shared" si="1591"/>
        <v>0</v>
      </c>
      <c r="DC381" s="104">
        <f t="shared" si="1591"/>
        <v>1.5454826546530685E-2</v>
      </c>
      <c r="DD381" s="120">
        <f t="shared" si="1592"/>
        <v>0</v>
      </c>
      <c r="DE381" s="104">
        <f t="shared" si="1592"/>
        <v>0</v>
      </c>
      <c r="DF381" s="104">
        <f t="shared" si="1592"/>
        <v>0</v>
      </c>
      <c r="DG381" s="104">
        <f t="shared" si="1592"/>
        <v>0</v>
      </c>
      <c r="DH381" s="104">
        <f t="shared" si="1592"/>
        <v>0</v>
      </c>
      <c r="DI381" s="104">
        <f t="shared" si="1592"/>
        <v>0</v>
      </c>
      <c r="DJ381" s="104">
        <f t="shared" si="1592"/>
        <v>0</v>
      </c>
      <c r="DK381" s="104">
        <f t="shared" si="1592"/>
        <v>0</v>
      </c>
      <c r="DL381" s="104">
        <f t="shared" si="1592"/>
        <v>0</v>
      </c>
      <c r="DM381" s="104">
        <f t="shared" si="1592"/>
        <v>0</v>
      </c>
      <c r="DN381" s="104">
        <f t="shared" si="1592"/>
        <v>0</v>
      </c>
      <c r="DO381" s="104">
        <f t="shared" si="1592"/>
        <v>0</v>
      </c>
      <c r="DP381" s="104">
        <f t="shared" si="1592"/>
        <v>0</v>
      </c>
      <c r="DQ381" s="104">
        <f t="shared" si="1592"/>
        <v>0</v>
      </c>
      <c r="DR381" s="104">
        <f t="shared" si="1592"/>
        <v>0</v>
      </c>
      <c r="DS381" s="104">
        <f t="shared" si="1592"/>
        <v>0</v>
      </c>
      <c r="DT381" s="120">
        <f t="shared" si="1593"/>
        <v>0</v>
      </c>
      <c r="DU381" s="104">
        <f t="shared" si="1593"/>
        <v>0</v>
      </c>
      <c r="DV381" s="104">
        <f t="shared" si="1593"/>
        <v>0</v>
      </c>
      <c r="DW381" s="104">
        <f t="shared" si="1593"/>
        <v>0</v>
      </c>
      <c r="DX381" s="104">
        <f t="shared" si="1593"/>
        <v>0</v>
      </c>
      <c r="DY381" s="104">
        <f t="shared" si="1593"/>
        <v>0</v>
      </c>
      <c r="DZ381" s="104">
        <f t="shared" si="1593"/>
        <v>0</v>
      </c>
      <c r="EA381" s="104">
        <f t="shared" si="1593"/>
        <v>3.7728217198015205E-3</v>
      </c>
      <c r="EB381" s="104">
        <f t="shared" si="1593"/>
        <v>0</v>
      </c>
      <c r="EC381" s="104">
        <f t="shared" si="1593"/>
        <v>0</v>
      </c>
      <c r="ED381" s="104">
        <f t="shared" si="1593"/>
        <v>0</v>
      </c>
      <c r="EE381" s="104">
        <f t="shared" si="1593"/>
        <v>0</v>
      </c>
      <c r="EF381" s="104">
        <f t="shared" si="1593"/>
        <v>0</v>
      </c>
      <c r="EG381" s="104">
        <f t="shared" si="1593"/>
        <v>0</v>
      </c>
      <c r="EH381" s="104">
        <f t="shared" si="1593"/>
        <v>0</v>
      </c>
      <c r="EI381" s="104">
        <f t="shared" si="1593"/>
        <v>7.7274132732653442E-3</v>
      </c>
      <c r="EJ381" s="120">
        <f t="shared" si="1594"/>
        <v>0</v>
      </c>
      <c r="EK381" s="104">
        <f t="shared" si="1594"/>
        <v>0</v>
      </c>
      <c r="EL381" s="104">
        <f t="shared" si="1594"/>
        <v>0</v>
      </c>
      <c r="EM381" s="104">
        <f t="shared" si="1594"/>
        <v>0</v>
      </c>
      <c r="EN381" s="104">
        <f t="shared" si="1594"/>
        <v>0</v>
      </c>
      <c r="EO381" s="104">
        <f t="shared" si="1594"/>
        <v>0</v>
      </c>
      <c r="EP381" s="104">
        <f t="shared" si="1594"/>
        <v>0</v>
      </c>
      <c r="EQ381" s="104">
        <f t="shared" si="1594"/>
        <v>0.42724462107149319</v>
      </c>
      <c r="ER381" s="104">
        <f t="shared" si="1594"/>
        <v>0</v>
      </c>
      <c r="ES381" s="104">
        <f t="shared" si="1594"/>
        <v>0</v>
      </c>
      <c r="ET381" s="104">
        <f t="shared" si="1594"/>
        <v>0</v>
      </c>
      <c r="EU381" s="104">
        <f t="shared" si="1594"/>
        <v>0</v>
      </c>
      <c r="EV381" s="104">
        <f t="shared" si="1594"/>
        <v>0</v>
      </c>
      <c r="EW381" s="104">
        <f t="shared" si="1594"/>
        <v>0</v>
      </c>
      <c r="EX381" s="104">
        <f t="shared" si="1594"/>
        <v>0</v>
      </c>
      <c r="EY381" s="104">
        <f t="shared" si="1594"/>
        <v>0.87507335384317153</v>
      </c>
      <c r="EZ381" s="120">
        <f t="shared" si="1595"/>
        <v>0</v>
      </c>
      <c r="FA381" s="104">
        <f t="shared" si="1595"/>
        <v>0</v>
      </c>
      <c r="FB381" s="104">
        <f t="shared" si="1595"/>
        <v>0</v>
      </c>
      <c r="FC381" s="104">
        <f t="shared" si="1595"/>
        <v>0</v>
      </c>
      <c r="FD381" s="104">
        <f t="shared" si="1595"/>
        <v>0</v>
      </c>
      <c r="FE381" s="104">
        <f t="shared" si="1595"/>
        <v>0</v>
      </c>
      <c r="FF381" s="104">
        <f t="shared" si="1595"/>
        <v>0</v>
      </c>
      <c r="FG381" s="104">
        <f t="shared" si="1595"/>
        <v>7.5456434396030409E-3</v>
      </c>
      <c r="FH381" s="104">
        <f t="shared" si="1595"/>
        <v>0</v>
      </c>
      <c r="FI381" s="104">
        <f t="shared" si="1595"/>
        <v>0</v>
      </c>
      <c r="FJ381" s="104">
        <f t="shared" si="1595"/>
        <v>0</v>
      </c>
      <c r="FK381" s="104">
        <f t="shared" si="1595"/>
        <v>0</v>
      </c>
      <c r="FL381" s="104">
        <f t="shared" si="1595"/>
        <v>0</v>
      </c>
      <c r="FM381" s="104">
        <f t="shared" si="1595"/>
        <v>0</v>
      </c>
      <c r="FN381" s="104">
        <f t="shared" si="1595"/>
        <v>0</v>
      </c>
      <c r="FO381" s="122">
        <f t="shared" si="1595"/>
        <v>1.5454826546530688E-2</v>
      </c>
    </row>
    <row r="382" spans="24:171" x14ac:dyDescent="0.2">
      <c r="X382" s="165"/>
      <c r="Y382" s="159" t="str">
        <f t="shared" si="1586"/>
        <v>Russia</v>
      </c>
      <c r="Z382" s="203">
        <f t="shared" si="1568"/>
        <v>4.9999999999999996E-2</v>
      </c>
      <c r="AA382" s="229"/>
      <c r="AB382" s="159" t="str">
        <f t="shared" si="1576"/>
        <v>US</v>
      </c>
      <c r="AC382" s="104">
        <f t="shared" si="1596"/>
        <v>0.99998911999999995</v>
      </c>
      <c r="AD382" s="104" t="str">
        <f t="shared" ref="AD382:AI388" si="1601">AD358</f>
        <v>St Petersburg, Russia</v>
      </c>
      <c r="AE382" s="104" t="str">
        <f t="shared" si="1601"/>
        <v>Los Angeles, CA</v>
      </c>
      <c r="AF382" s="104">
        <f t="shared" si="1601"/>
        <v>44.725277800000001</v>
      </c>
      <c r="AG382" s="104">
        <f t="shared" si="1601"/>
        <v>37.7936111</v>
      </c>
      <c r="AH382" s="104">
        <f t="shared" si="1601"/>
        <v>33.736540099999999</v>
      </c>
      <c r="AI382" s="104">
        <f t="shared" si="1601"/>
        <v>-118.264982</v>
      </c>
      <c r="AJ382" s="104" t="e">
        <f t="shared" ca="1" si="1531"/>
        <v>#NAME?</v>
      </c>
      <c r="AK382" s="104">
        <f t="shared" si="1529"/>
        <v>160.94</v>
      </c>
      <c r="AL382" s="104">
        <f>SUMPRODUCT($E$4:$E$8,D$100:D$104)</f>
        <v>9687.5065831303727</v>
      </c>
      <c r="AM382" s="104">
        <f>SUMPRODUCT($E$11:$E$15,D$100:D$104)</f>
        <v>160.93999999999997</v>
      </c>
      <c r="AN382" s="104">
        <f>SUMPRODUCT($E$4:$E$8,E$100:E$104)</f>
        <v>0</v>
      </c>
      <c r="AO382" s="104">
        <f>SUMPRODUCT($E$11:$E$15,E$100:E$104)</f>
        <v>80.47</v>
      </c>
      <c r="AP382" s="104">
        <f>SUMPRODUCT($E$4:$E$8,F$100:F$104)</f>
        <v>9112.6422637939359</v>
      </c>
      <c r="AQ382" s="104">
        <f>SUMPRODUCT($E$11:$E$15,F$100:F$104)</f>
        <v>160.94</v>
      </c>
      <c r="AR382" s="120" t="e">
        <f t="shared" ca="1" si="1588"/>
        <v>#NAME?</v>
      </c>
      <c r="AS382" s="104" t="e">
        <f t="shared" ca="1" si="1588"/>
        <v>#NAME?</v>
      </c>
      <c r="AT382" s="104" t="e">
        <f t="shared" ca="1" si="1588"/>
        <v>#NAME?</v>
      </c>
      <c r="AU382" s="104" t="e">
        <f t="shared" ca="1" si="1588"/>
        <v>#NAME?</v>
      </c>
      <c r="AV382" s="104" t="e">
        <f t="shared" ca="1" si="1588"/>
        <v>#NAME?</v>
      </c>
      <c r="AW382" s="104" t="e">
        <f t="shared" ca="1" si="1588"/>
        <v>#NAME?</v>
      </c>
      <c r="AX382" s="104" t="e">
        <f t="shared" ca="1" si="1588"/>
        <v>#NAME?</v>
      </c>
      <c r="AY382" s="104" t="e">
        <f t="shared" ca="1" si="1588"/>
        <v>#NAME?</v>
      </c>
      <c r="AZ382" s="104" t="e">
        <f t="shared" ca="1" si="1588"/>
        <v>#NAME?</v>
      </c>
      <c r="BA382" s="104" t="e">
        <f t="shared" ca="1" si="1588"/>
        <v>#NAME?</v>
      </c>
      <c r="BB382" s="104" t="e">
        <f t="shared" ca="1" si="1588"/>
        <v>#NAME?</v>
      </c>
      <c r="BC382" s="104" t="e">
        <f t="shared" ca="1" si="1588"/>
        <v>#NAME?</v>
      </c>
      <c r="BD382" s="104" t="e">
        <f t="shared" ca="1" si="1588"/>
        <v>#NAME?</v>
      </c>
      <c r="BE382" s="104" t="e">
        <f t="shared" ca="1" si="1588"/>
        <v>#NAME?</v>
      </c>
      <c r="BF382" s="104" t="e">
        <f t="shared" ca="1" si="1588"/>
        <v>#NAME?</v>
      </c>
      <c r="BG382" s="122" t="e">
        <f t="shared" ca="1" si="1588"/>
        <v>#NAME?</v>
      </c>
      <c r="BH382" s="120">
        <f t="shared" si="1589"/>
        <v>0</v>
      </c>
      <c r="BI382" s="104">
        <f t="shared" si="1589"/>
        <v>0</v>
      </c>
      <c r="BJ382" s="104">
        <f t="shared" si="1589"/>
        <v>0</v>
      </c>
      <c r="BK382" s="104">
        <f t="shared" si="1589"/>
        <v>0</v>
      </c>
      <c r="BL382" s="104">
        <f t="shared" si="1589"/>
        <v>0</v>
      </c>
      <c r="BM382" s="104">
        <f t="shared" si="1589"/>
        <v>0</v>
      </c>
      <c r="BN382" s="104">
        <f t="shared" si="1589"/>
        <v>0</v>
      </c>
      <c r="BO382" s="104">
        <f t="shared" si="1589"/>
        <v>7.5455613430024174E-3</v>
      </c>
      <c r="BP382" s="104">
        <f t="shared" si="1589"/>
        <v>0</v>
      </c>
      <c r="BQ382" s="104">
        <f t="shared" si="1589"/>
        <v>0</v>
      </c>
      <c r="BR382" s="104">
        <f t="shared" si="1589"/>
        <v>0</v>
      </c>
      <c r="BS382" s="104">
        <f t="shared" si="1589"/>
        <v>0</v>
      </c>
      <c r="BT382" s="104">
        <f t="shared" si="1589"/>
        <v>0</v>
      </c>
      <c r="BU382" s="104">
        <f t="shared" si="1589"/>
        <v>0</v>
      </c>
      <c r="BV382" s="104">
        <f t="shared" si="1589"/>
        <v>0</v>
      </c>
      <c r="BW382" s="104">
        <f t="shared" si="1589"/>
        <v>1.5454658398017861E-2</v>
      </c>
      <c r="BX382" s="120">
        <f t="shared" si="1590"/>
        <v>0</v>
      </c>
      <c r="BY382" s="104">
        <f t="shared" si="1590"/>
        <v>0</v>
      </c>
      <c r="BZ382" s="104">
        <f t="shared" si="1590"/>
        <v>0</v>
      </c>
      <c r="CA382" s="104">
        <f t="shared" si="1590"/>
        <v>0</v>
      </c>
      <c r="CB382" s="104">
        <f t="shared" si="1590"/>
        <v>0</v>
      </c>
      <c r="CC382" s="104">
        <f t="shared" si="1590"/>
        <v>0</v>
      </c>
      <c r="CD382" s="104">
        <f t="shared" si="1590"/>
        <v>0</v>
      </c>
      <c r="CE382" s="104">
        <f t="shared" si="1590"/>
        <v>0.45419703302540682</v>
      </c>
      <c r="CF382" s="104">
        <f t="shared" si="1590"/>
        <v>0</v>
      </c>
      <c r="CG382" s="104">
        <f t="shared" si="1590"/>
        <v>0</v>
      </c>
      <c r="CH382" s="104">
        <f t="shared" si="1590"/>
        <v>0</v>
      </c>
      <c r="CI382" s="104">
        <f t="shared" si="1590"/>
        <v>0</v>
      </c>
      <c r="CJ382" s="104">
        <f t="shared" si="1590"/>
        <v>0</v>
      </c>
      <c r="CK382" s="104">
        <f t="shared" si="1590"/>
        <v>0</v>
      </c>
      <c r="CL382" s="104">
        <f t="shared" si="1590"/>
        <v>0</v>
      </c>
      <c r="CM382" s="104">
        <f t="shared" si="1590"/>
        <v>0.93027671126291844</v>
      </c>
      <c r="CN382" s="120">
        <f t="shared" si="1591"/>
        <v>0</v>
      </c>
      <c r="CO382" s="104">
        <f t="shared" si="1591"/>
        <v>0</v>
      </c>
      <c r="CP382" s="104">
        <f t="shared" si="1591"/>
        <v>0</v>
      </c>
      <c r="CQ382" s="104">
        <f t="shared" si="1591"/>
        <v>0</v>
      </c>
      <c r="CR382" s="104">
        <f t="shared" si="1591"/>
        <v>0</v>
      </c>
      <c r="CS382" s="104">
        <f t="shared" si="1591"/>
        <v>0</v>
      </c>
      <c r="CT382" s="104">
        <f t="shared" si="1591"/>
        <v>0</v>
      </c>
      <c r="CU382" s="104">
        <f t="shared" si="1591"/>
        <v>7.54564343960304E-3</v>
      </c>
      <c r="CV382" s="104">
        <f t="shared" si="1591"/>
        <v>0</v>
      </c>
      <c r="CW382" s="104">
        <f t="shared" si="1591"/>
        <v>0</v>
      </c>
      <c r="CX382" s="104">
        <f t="shared" si="1591"/>
        <v>0</v>
      </c>
      <c r="CY382" s="104">
        <f t="shared" si="1591"/>
        <v>0</v>
      </c>
      <c r="CZ382" s="104">
        <f t="shared" si="1591"/>
        <v>0</v>
      </c>
      <c r="DA382" s="104">
        <f t="shared" si="1591"/>
        <v>0</v>
      </c>
      <c r="DB382" s="104">
        <f t="shared" si="1591"/>
        <v>0</v>
      </c>
      <c r="DC382" s="104">
        <f t="shared" si="1591"/>
        <v>1.5454826546530685E-2</v>
      </c>
      <c r="DD382" s="120">
        <f t="shared" si="1592"/>
        <v>0</v>
      </c>
      <c r="DE382" s="104">
        <f t="shared" si="1592"/>
        <v>0</v>
      </c>
      <c r="DF382" s="104">
        <f t="shared" si="1592"/>
        <v>0</v>
      </c>
      <c r="DG382" s="104">
        <f t="shared" si="1592"/>
        <v>0</v>
      </c>
      <c r="DH382" s="104">
        <f t="shared" si="1592"/>
        <v>0</v>
      </c>
      <c r="DI382" s="104">
        <f t="shared" si="1592"/>
        <v>0</v>
      </c>
      <c r="DJ382" s="104">
        <f t="shared" si="1592"/>
        <v>0</v>
      </c>
      <c r="DK382" s="104">
        <f t="shared" si="1592"/>
        <v>0</v>
      </c>
      <c r="DL382" s="104">
        <f t="shared" si="1592"/>
        <v>0</v>
      </c>
      <c r="DM382" s="104">
        <f t="shared" si="1592"/>
        <v>0</v>
      </c>
      <c r="DN382" s="104">
        <f t="shared" si="1592"/>
        <v>0</v>
      </c>
      <c r="DO382" s="104">
        <f t="shared" si="1592"/>
        <v>0</v>
      </c>
      <c r="DP382" s="104">
        <f t="shared" si="1592"/>
        <v>0</v>
      </c>
      <c r="DQ382" s="104">
        <f t="shared" si="1592"/>
        <v>0</v>
      </c>
      <c r="DR382" s="104">
        <f t="shared" si="1592"/>
        <v>0</v>
      </c>
      <c r="DS382" s="104">
        <f t="shared" si="1592"/>
        <v>0</v>
      </c>
      <c r="DT382" s="120">
        <f t="shared" si="1593"/>
        <v>0</v>
      </c>
      <c r="DU382" s="104">
        <f t="shared" si="1593"/>
        <v>0</v>
      </c>
      <c r="DV382" s="104">
        <f t="shared" si="1593"/>
        <v>0</v>
      </c>
      <c r="DW382" s="104">
        <f t="shared" si="1593"/>
        <v>0</v>
      </c>
      <c r="DX382" s="104">
        <f t="shared" si="1593"/>
        <v>0</v>
      </c>
      <c r="DY382" s="104">
        <f t="shared" si="1593"/>
        <v>0</v>
      </c>
      <c r="DZ382" s="104">
        <f t="shared" si="1593"/>
        <v>0</v>
      </c>
      <c r="EA382" s="104">
        <f t="shared" si="1593"/>
        <v>3.7728217198015205E-3</v>
      </c>
      <c r="EB382" s="104">
        <f t="shared" si="1593"/>
        <v>0</v>
      </c>
      <c r="EC382" s="104">
        <f t="shared" si="1593"/>
        <v>0</v>
      </c>
      <c r="ED382" s="104">
        <f t="shared" si="1593"/>
        <v>0</v>
      </c>
      <c r="EE382" s="104">
        <f t="shared" si="1593"/>
        <v>0</v>
      </c>
      <c r="EF382" s="104">
        <f t="shared" si="1593"/>
        <v>0</v>
      </c>
      <c r="EG382" s="104">
        <f t="shared" si="1593"/>
        <v>0</v>
      </c>
      <c r="EH382" s="104">
        <f t="shared" si="1593"/>
        <v>0</v>
      </c>
      <c r="EI382" s="104">
        <f t="shared" si="1593"/>
        <v>7.7274132732653442E-3</v>
      </c>
      <c r="EJ382" s="120">
        <f t="shared" si="1594"/>
        <v>0</v>
      </c>
      <c r="EK382" s="104">
        <f t="shared" si="1594"/>
        <v>0</v>
      </c>
      <c r="EL382" s="104">
        <f t="shared" si="1594"/>
        <v>0</v>
      </c>
      <c r="EM382" s="104">
        <f t="shared" si="1594"/>
        <v>0</v>
      </c>
      <c r="EN382" s="104">
        <f t="shared" si="1594"/>
        <v>0</v>
      </c>
      <c r="EO382" s="104">
        <f t="shared" si="1594"/>
        <v>0</v>
      </c>
      <c r="EP382" s="104">
        <f t="shared" si="1594"/>
        <v>0</v>
      </c>
      <c r="EQ382" s="104">
        <f t="shared" si="1594"/>
        <v>0.42724462107149319</v>
      </c>
      <c r="ER382" s="104">
        <f t="shared" si="1594"/>
        <v>0</v>
      </c>
      <c r="ES382" s="104">
        <f t="shared" si="1594"/>
        <v>0</v>
      </c>
      <c r="ET382" s="104">
        <f t="shared" si="1594"/>
        <v>0</v>
      </c>
      <c r="EU382" s="104">
        <f t="shared" si="1594"/>
        <v>0</v>
      </c>
      <c r="EV382" s="104">
        <f t="shared" si="1594"/>
        <v>0</v>
      </c>
      <c r="EW382" s="104">
        <f t="shared" si="1594"/>
        <v>0</v>
      </c>
      <c r="EX382" s="104">
        <f t="shared" si="1594"/>
        <v>0</v>
      </c>
      <c r="EY382" s="104">
        <f t="shared" si="1594"/>
        <v>0.87507335384317153</v>
      </c>
      <c r="EZ382" s="120">
        <f t="shared" si="1595"/>
        <v>0</v>
      </c>
      <c r="FA382" s="104">
        <f t="shared" si="1595"/>
        <v>0</v>
      </c>
      <c r="FB382" s="104">
        <f t="shared" si="1595"/>
        <v>0</v>
      </c>
      <c r="FC382" s="104">
        <f t="shared" si="1595"/>
        <v>0</v>
      </c>
      <c r="FD382" s="104">
        <f t="shared" si="1595"/>
        <v>0</v>
      </c>
      <c r="FE382" s="104">
        <f t="shared" si="1595"/>
        <v>0</v>
      </c>
      <c r="FF382" s="104">
        <f t="shared" si="1595"/>
        <v>0</v>
      </c>
      <c r="FG382" s="104">
        <f t="shared" si="1595"/>
        <v>7.5456434396030409E-3</v>
      </c>
      <c r="FH382" s="104">
        <f t="shared" si="1595"/>
        <v>0</v>
      </c>
      <c r="FI382" s="104">
        <f t="shared" si="1595"/>
        <v>0</v>
      </c>
      <c r="FJ382" s="104">
        <f t="shared" si="1595"/>
        <v>0</v>
      </c>
      <c r="FK382" s="104">
        <f t="shared" si="1595"/>
        <v>0</v>
      </c>
      <c r="FL382" s="104">
        <f t="shared" si="1595"/>
        <v>0</v>
      </c>
      <c r="FM382" s="104">
        <f t="shared" si="1595"/>
        <v>0</v>
      </c>
      <c r="FN382" s="104">
        <f t="shared" si="1595"/>
        <v>0</v>
      </c>
      <c r="FO382" s="122">
        <f t="shared" si="1595"/>
        <v>1.5454826546530688E-2</v>
      </c>
    </row>
    <row r="383" spans="24:171" x14ac:dyDescent="0.2">
      <c r="X383" s="165"/>
      <c r="Y383" s="159" t="str">
        <f t="shared" si="1586"/>
        <v>Cuba</v>
      </c>
      <c r="Z383" s="203">
        <f t="shared" si="1568"/>
        <v>3.7499999999999999E-2</v>
      </c>
      <c r="AA383" s="229"/>
      <c r="AB383" s="159" t="str">
        <f t="shared" si="1576"/>
        <v>US</v>
      </c>
      <c r="AC383" s="104">
        <f t="shared" si="1596"/>
        <v>0.99998911999999995</v>
      </c>
      <c r="AD383" s="104" t="str">
        <f t="shared" si="1601"/>
        <v>Havana Harbor</v>
      </c>
      <c r="AE383" s="104" t="str">
        <f t="shared" si="1601"/>
        <v>Los Angeles, CA</v>
      </c>
      <c r="AF383" s="104">
        <f t="shared" si="1601"/>
        <v>23.133543700000001</v>
      </c>
      <c r="AG383" s="104">
        <f t="shared" si="1601"/>
        <v>-82.339669700000002</v>
      </c>
      <c r="AH383" s="104">
        <f t="shared" si="1601"/>
        <v>33.736540099999999</v>
      </c>
      <c r="AI383" s="104">
        <f t="shared" si="1601"/>
        <v>-118.264982</v>
      </c>
      <c r="AJ383" s="104" t="e">
        <f t="shared" ca="1" si="1531"/>
        <v>#NAME?</v>
      </c>
      <c r="AK383" s="104">
        <f t="shared" si="1529"/>
        <v>160.94</v>
      </c>
      <c r="AL383" s="104">
        <f>SUMPRODUCT($E$4:$E$8,D$100:D$104)</f>
        <v>9687.5065831303727</v>
      </c>
      <c r="AM383" s="104">
        <f>SUMPRODUCT($E$11:$E$15,D$100:D$104)</f>
        <v>160.93999999999997</v>
      </c>
      <c r="AN383" s="104">
        <f>SUMPRODUCT($E$4:$E$8,E$100:E$104)</f>
        <v>0</v>
      </c>
      <c r="AO383" s="104">
        <f>SUMPRODUCT($E$11:$E$15,E$100:E$104)</f>
        <v>80.47</v>
      </c>
      <c r="AP383" s="104">
        <f>SUMPRODUCT($E$4:$E$8,F$100:F$104)</f>
        <v>9112.6422637939359</v>
      </c>
      <c r="AQ383" s="104">
        <f>SUMPRODUCT($E$11:$E$15,F$100:F$104)</f>
        <v>160.94</v>
      </c>
      <c r="AR383" s="120" t="e">
        <f t="shared" ca="1" si="1588"/>
        <v>#NAME?</v>
      </c>
      <c r="AS383" s="104" t="e">
        <f t="shared" ca="1" si="1588"/>
        <v>#NAME?</v>
      </c>
      <c r="AT383" s="104" t="e">
        <f t="shared" ca="1" si="1588"/>
        <v>#NAME?</v>
      </c>
      <c r="AU383" s="104" t="e">
        <f t="shared" ca="1" si="1588"/>
        <v>#NAME?</v>
      </c>
      <c r="AV383" s="104" t="e">
        <f t="shared" ca="1" si="1588"/>
        <v>#NAME?</v>
      </c>
      <c r="AW383" s="104" t="e">
        <f t="shared" ca="1" si="1588"/>
        <v>#NAME?</v>
      </c>
      <c r="AX383" s="104" t="e">
        <f t="shared" ca="1" si="1588"/>
        <v>#NAME?</v>
      </c>
      <c r="AY383" s="104" t="e">
        <f t="shared" ca="1" si="1588"/>
        <v>#NAME?</v>
      </c>
      <c r="AZ383" s="104" t="e">
        <f t="shared" ca="1" si="1588"/>
        <v>#NAME?</v>
      </c>
      <c r="BA383" s="104" t="e">
        <f t="shared" ca="1" si="1588"/>
        <v>#NAME?</v>
      </c>
      <c r="BB383" s="104" t="e">
        <f t="shared" ca="1" si="1588"/>
        <v>#NAME?</v>
      </c>
      <c r="BC383" s="104" t="e">
        <f t="shared" ca="1" si="1588"/>
        <v>#NAME?</v>
      </c>
      <c r="BD383" s="104" t="e">
        <f t="shared" ca="1" si="1588"/>
        <v>#NAME?</v>
      </c>
      <c r="BE383" s="104" t="e">
        <f t="shared" ca="1" si="1588"/>
        <v>#NAME?</v>
      </c>
      <c r="BF383" s="104" t="e">
        <f t="shared" ca="1" si="1588"/>
        <v>#NAME?</v>
      </c>
      <c r="BG383" s="122" t="e">
        <f t="shared" ca="1" si="1588"/>
        <v>#NAME?</v>
      </c>
      <c r="BH383" s="120">
        <f t="shared" si="1589"/>
        <v>0</v>
      </c>
      <c r="BI383" s="104">
        <f t="shared" si="1589"/>
        <v>0</v>
      </c>
      <c r="BJ383" s="104">
        <f t="shared" si="1589"/>
        <v>0</v>
      </c>
      <c r="BK383" s="104">
        <f t="shared" si="1589"/>
        <v>0</v>
      </c>
      <c r="BL383" s="104">
        <f t="shared" si="1589"/>
        <v>0</v>
      </c>
      <c r="BM383" s="104">
        <f t="shared" si="1589"/>
        <v>0</v>
      </c>
      <c r="BN383" s="104">
        <f t="shared" si="1589"/>
        <v>0</v>
      </c>
      <c r="BO383" s="104">
        <f t="shared" si="1589"/>
        <v>7.5455613430024174E-3</v>
      </c>
      <c r="BP383" s="104">
        <f t="shared" si="1589"/>
        <v>0</v>
      </c>
      <c r="BQ383" s="104">
        <f t="shared" si="1589"/>
        <v>0</v>
      </c>
      <c r="BR383" s="104">
        <f t="shared" si="1589"/>
        <v>0</v>
      </c>
      <c r="BS383" s="104">
        <f t="shared" si="1589"/>
        <v>0</v>
      </c>
      <c r="BT383" s="104">
        <f t="shared" si="1589"/>
        <v>0</v>
      </c>
      <c r="BU383" s="104">
        <f t="shared" si="1589"/>
        <v>0</v>
      </c>
      <c r="BV383" s="104">
        <f t="shared" si="1589"/>
        <v>0</v>
      </c>
      <c r="BW383" s="104">
        <f t="shared" si="1589"/>
        <v>1.5454658398017861E-2</v>
      </c>
      <c r="BX383" s="120">
        <f t="shared" si="1590"/>
        <v>0</v>
      </c>
      <c r="BY383" s="104">
        <f t="shared" si="1590"/>
        <v>0</v>
      </c>
      <c r="BZ383" s="104">
        <f t="shared" si="1590"/>
        <v>0</v>
      </c>
      <c r="CA383" s="104">
        <f t="shared" si="1590"/>
        <v>0</v>
      </c>
      <c r="CB383" s="104">
        <f t="shared" si="1590"/>
        <v>0</v>
      </c>
      <c r="CC383" s="104">
        <f t="shared" si="1590"/>
        <v>0</v>
      </c>
      <c r="CD383" s="104">
        <f t="shared" si="1590"/>
        <v>0</v>
      </c>
      <c r="CE383" s="104">
        <f t="shared" si="1590"/>
        <v>0.45419703302540682</v>
      </c>
      <c r="CF383" s="104">
        <f t="shared" si="1590"/>
        <v>0</v>
      </c>
      <c r="CG383" s="104">
        <f t="shared" si="1590"/>
        <v>0</v>
      </c>
      <c r="CH383" s="104">
        <f t="shared" si="1590"/>
        <v>0</v>
      </c>
      <c r="CI383" s="104">
        <f t="shared" si="1590"/>
        <v>0</v>
      </c>
      <c r="CJ383" s="104">
        <f t="shared" si="1590"/>
        <v>0</v>
      </c>
      <c r="CK383" s="104">
        <f t="shared" si="1590"/>
        <v>0</v>
      </c>
      <c r="CL383" s="104">
        <f t="shared" si="1590"/>
        <v>0</v>
      </c>
      <c r="CM383" s="104">
        <f t="shared" si="1590"/>
        <v>0.93027671126291844</v>
      </c>
      <c r="CN383" s="120">
        <f t="shared" si="1591"/>
        <v>0</v>
      </c>
      <c r="CO383" s="104">
        <f t="shared" si="1591"/>
        <v>0</v>
      </c>
      <c r="CP383" s="104">
        <f t="shared" si="1591"/>
        <v>0</v>
      </c>
      <c r="CQ383" s="104">
        <f t="shared" si="1591"/>
        <v>0</v>
      </c>
      <c r="CR383" s="104">
        <f t="shared" si="1591"/>
        <v>0</v>
      </c>
      <c r="CS383" s="104">
        <f t="shared" si="1591"/>
        <v>0</v>
      </c>
      <c r="CT383" s="104">
        <f t="shared" si="1591"/>
        <v>0</v>
      </c>
      <c r="CU383" s="104">
        <f t="shared" si="1591"/>
        <v>7.54564343960304E-3</v>
      </c>
      <c r="CV383" s="104">
        <f t="shared" si="1591"/>
        <v>0</v>
      </c>
      <c r="CW383" s="104">
        <f t="shared" si="1591"/>
        <v>0</v>
      </c>
      <c r="CX383" s="104">
        <f t="shared" si="1591"/>
        <v>0</v>
      </c>
      <c r="CY383" s="104">
        <f t="shared" si="1591"/>
        <v>0</v>
      </c>
      <c r="CZ383" s="104">
        <f t="shared" si="1591"/>
        <v>0</v>
      </c>
      <c r="DA383" s="104">
        <f t="shared" si="1591"/>
        <v>0</v>
      </c>
      <c r="DB383" s="104">
        <f t="shared" si="1591"/>
        <v>0</v>
      </c>
      <c r="DC383" s="104">
        <f t="shared" si="1591"/>
        <v>1.5454826546530685E-2</v>
      </c>
      <c r="DD383" s="120">
        <f t="shared" si="1592"/>
        <v>0</v>
      </c>
      <c r="DE383" s="104">
        <f t="shared" si="1592"/>
        <v>0</v>
      </c>
      <c r="DF383" s="104">
        <f t="shared" si="1592"/>
        <v>0</v>
      </c>
      <c r="DG383" s="104">
        <f t="shared" si="1592"/>
        <v>0</v>
      </c>
      <c r="DH383" s="104">
        <f t="shared" si="1592"/>
        <v>0</v>
      </c>
      <c r="DI383" s="104">
        <f t="shared" si="1592"/>
        <v>0</v>
      </c>
      <c r="DJ383" s="104">
        <f t="shared" si="1592"/>
        <v>0</v>
      </c>
      <c r="DK383" s="104">
        <f t="shared" si="1592"/>
        <v>0</v>
      </c>
      <c r="DL383" s="104">
        <f t="shared" si="1592"/>
        <v>0</v>
      </c>
      <c r="DM383" s="104">
        <f t="shared" si="1592"/>
        <v>0</v>
      </c>
      <c r="DN383" s="104">
        <f t="shared" si="1592"/>
        <v>0</v>
      </c>
      <c r="DO383" s="104">
        <f t="shared" si="1592"/>
        <v>0</v>
      </c>
      <c r="DP383" s="104">
        <f t="shared" si="1592"/>
        <v>0</v>
      </c>
      <c r="DQ383" s="104">
        <f t="shared" si="1592"/>
        <v>0</v>
      </c>
      <c r="DR383" s="104">
        <f t="shared" si="1592"/>
        <v>0</v>
      </c>
      <c r="DS383" s="104">
        <f t="shared" si="1592"/>
        <v>0</v>
      </c>
      <c r="DT383" s="120">
        <f t="shared" si="1593"/>
        <v>0</v>
      </c>
      <c r="DU383" s="104">
        <f t="shared" si="1593"/>
        <v>0</v>
      </c>
      <c r="DV383" s="104">
        <f t="shared" si="1593"/>
        <v>0</v>
      </c>
      <c r="DW383" s="104">
        <f t="shared" si="1593"/>
        <v>0</v>
      </c>
      <c r="DX383" s="104">
        <f t="shared" si="1593"/>
        <v>0</v>
      </c>
      <c r="DY383" s="104">
        <f t="shared" si="1593"/>
        <v>0</v>
      </c>
      <c r="DZ383" s="104">
        <f t="shared" si="1593"/>
        <v>0</v>
      </c>
      <c r="EA383" s="104">
        <f t="shared" si="1593"/>
        <v>3.7728217198015205E-3</v>
      </c>
      <c r="EB383" s="104">
        <f t="shared" si="1593"/>
        <v>0</v>
      </c>
      <c r="EC383" s="104">
        <f t="shared" si="1593"/>
        <v>0</v>
      </c>
      <c r="ED383" s="104">
        <f t="shared" si="1593"/>
        <v>0</v>
      </c>
      <c r="EE383" s="104">
        <f t="shared" si="1593"/>
        <v>0</v>
      </c>
      <c r="EF383" s="104">
        <f t="shared" si="1593"/>
        <v>0</v>
      </c>
      <c r="EG383" s="104">
        <f t="shared" si="1593"/>
        <v>0</v>
      </c>
      <c r="EH383" s="104">
        <f t="shared" si="1593"/>
        <v>0</v>
      </c>
      <c r="EI383" s="104">
        <f t="shared" si="1593"/>
        <v>7.7274132732653442E-3</v>
      </c>
      <c r="EJ383" s="120">
        <f t="shared" si="1594"/>
        <v>0</v>
      </c>
      <c r="EK383" s="104">
        <f t="shared" si="1594"/>
        <v>0</v>
      </c>
      <c r="EL383" s="104">
        <f t="shared" si="1594"/>
        <v>0</v>
      </c>
      <c r="EM383" s="104">
        <f t="shared" si="1594"/>
        <v>0</v>
      </c>
      <c r="EN383" s="104">
        <f t="shared" si="1594"/>
        <v>0</v>
      </c>
      <c r="EO383" s="104">
        <f t="shared" si="1594"/>
        <v>0</v>
      </c>
      <c r="EP383" s="104">
        <f t="shared" si="1594"/>
        <v>0</v>
      </c>
      <c r="EQ383" s="104">
        <f t="shared" si="1594"/>
        <v>0.42724462107149319</v>
      </c>
      <c r="ER383" s="104">
        <f t="shared" si="1594"/>
        <v>0</v>
      </c>
      <c r="ES383" s="104">
        <f t="shared" si="1594"/>
        <v>0</v>
      </c>
      <c r="ET383" s="104">
        <f t="shared" si="1594"/>
        <v>0</v>
      </c>
      <c r="EU383" s="104">
        <f t="shared" si="1594"/>
        <v>0</v>
      </c>
      <c r="EV383" s="104">
        <f t="shared" si="1594"/>
        <v>0</v>
      </c>
      <c r="EW383" s="104">
        <f t="shared" si="1594"/>
        <v>0</v>
      </c>
      <c r="EX383" s="104">
        <f t="shared" si="1594"/>
        <v>0</v>
      </c>
      <c r="EY383" s="104">
        <f t="shared" si="1594"/>
        <v>0.87507335384317153</v>
      </c>
      <c r="EZ383" s="120">
        <f t="shared" si="1595"/>
        <v>0</v>
      </c>
      <c r="FA383" s="104">
        <f t="shared" si="1595"/>
        <v>0</v>
      </c>
      <c r="FB383" s="104">
        <f t="shared" si="1595"/>
        <v>0</v>
      </c>
      <c r="FC383" s="104">
        <f t="shared" si="1595"/>
        <v>0</v>
      </c>
      <c r="FD383" s="104">
        <f t="shared" si="1595"/>
        <v>0</v>
      </c>
      <c r="FE383" s="104">
        <f t="shared" si="1595"/>
        <v>0</v>
      </c>
      <c r="FF383" s="104">
        <f t="shared" si="1595"/>
        <v>0</v>
      </c>
      <c r="FG383" s="104">
        <f t="shared" si="1595"/>
        <v>7.5456434396030409E-3</v>
      </c>
      <c r="FH383" s="104">
        <f t="shared" si="1595"/>
        <v>0</v>
      </c>
      <c r="FI383" s="104">
        <f t="shared" si="1595"/>
        <v>0</v>
      </c>
      <c r="FJ383" s="104">
        <f t="shared" si="1595"/>
        <v>0</v>
      </c>
      <c r="FK383" s="104">
        <f t="shared" si="1595"/>
        <v>0</v>
      </c>
      <c r="FL383" s="104">
        <f t="shared" si="1595"/>
        <v>0</v>
      </c>
      <c r="FM383" s="104">
        <f t="shared" si="1595"/>
        <v>0</v>
      </c>
      <c r="FN383" s="104">
        <f t="shared" si="1595"/>
        <v>0</v>
      </c>
      <c r="FO383" s="122">
        <f t="shared" si="1595"/>
        <v>1.5454826546530688E-2</v>
      </c>
    </row>
    <row r="384" spans="24:171" x14ac:dyDescent="0.2">
      <c r="X384" s="165"/>
      <c r="Y384" s="159" t="str">
        <f t="shared" si="1586"/>
        <v>Australia</v>
      </c>
      <c r="Z384" s="203">
        <f t="shared" si="1568"/>
        <v>4.9999999999999996E-2</v>
      </c>
      <c r="AA384" s="229"/>
      <c r="AB384" s="159" t="str">
        <f t="shared" si="1576"/>
        <v>US</v>
      </c>
      <c r="AC384" s="104">
        <f t="shared" si="1596"/>
        <v>0.99998911999999995</v>
      </c>
      <c r="AD384" s="104" t="str">
        <f t="shared" si="1601"/>
        <v>The Port of Melbourne, Australia</v>
      </c>
      <c r="AE384" s="104" t="str">
        <f t="shared" si="1601"/>
        <v>Los Angeles, CA</v>
      </c>
      <c r="AF384" s="104">
        <f t="shared" si="1601"/>
        <v>-37.821584199999997</v>
      </c>
      <c r="AG384" s="104">
        <f t="shared" si="1601"/>
        <v>144.9443459</v>
      </c>
      <c r="AH384" s="104">
        <f t="shared" si="1601"/>
        <v>33.736540099999999</v>
      </c>
      <c r="AI384" s="104">
        <f t="shared" si="1601"/>
        <v>-118.264982</v>
      </c>
      <c r="AJ384" s="104" t="e">
        <f t="shared" ca="1" si="1531"/>
        <v>#NAME?</v>
      </c>
      <c r="AK384" s="104">
        <f t="shared" si="1529"/>
        <v>160.94</v>
      </c>
      <c r="AL384" s="104">
        <f>SUMPRODUCT($E$4:$E$8,D$100:D$104)</f>
        <v>9687.5065831303727</v>
      </c>
      <c r="AM384" s="104">
        <f>SUMPRODUCT($E$11:$E$15,D$100:D$104)</f>
        <v>160.93999999999997</v>
      </c>
      <c r="AN384" s="104">
        <f>SUMPRODUCT($E$4:$E$8,E$100:E$104)</f>
        <v>0</v>
      </c>
      <c r="AO384" s="104">
        <f>SUMPRODUCT($E$11:$E$15,E$100:E$104)</f>
        <v>80.47</v>
      </c>
      <c r="AP384" s="104">
        <f>SUMPRODUCT($E$4:$E$8,F$100:F$104)</f>
        <v>9112.6422637939359</v>
      </c>
      <c r="AQ384" s="104">
        <f>SUMPRODUCT($E$11:$E$15,F$100:F$104)</f>
        <v>160.94</v>
      </c>
      <c r="AR384" s="120" t="e">
        <f t="shared" ca="1" si="1588"/>
        <v>#NAME?</v>
      </c>
      <c r="AS384" s="104" t="e">
        <f t="shared" ca="1" si="1588"/>
        <v>#NAME?</v>
      </c>
      <c r="AT384" s="104" t="e">
        <f t="shared" ca="1" si="1588"/>
        <v>#NAME?</v>
      </c>
      <c r="AU384" s="104" t="e">
        <f t="shared" ca="1" si="1588"/>
        <v>#NAME?</v>
      </c>
      <c r="AV384" s="104" t="e">
        <f t="shared" ca="1" si="1588"/>
        <v>#NAME?</v>
      </c>
      <c r="AW384" s="104" t="e">
        <f t="shared" ca="1" si="1588"/>
        <v>#NAME?</v>
      </c>
      <c r="AX384" s="104" t="e">
        <f t="shared" ca="1" si="1588"/>
        <v>#NAME?</v>
      </c>
      <c r="AY384" s="104" t="e">
        <f t="shared" ca="1" si="1588"/>
        <v>#NAME?</v>
      </c>
      <c r="AZ384" s="104" t="e">
        <f t="shared" ca="1" si="1588"/>
        <v>#NAME?</v>
      </c>
      <c r="BA384" s="104" t="e">
        <f t="shared" ca="1" si="1588"/>
        <v>#NAME?</v>
      </c>
      <c r="BB384" s="104" t="e">
        <f t="shared" ca="1" si="1588"/>
        <v>#NAME?</v>
      </c>
      <c r="BC384" s="104" t="e">
        <f t="shared" ca="1" si="1588"/>
        <v>#NAME?</v>
      </c>
      <c r="BD384" s="104" t="e">
        <f t="shared" ca="1" si="1588"/>
        <v>#NAME?</v>
      </c>
      <c r="BE384" s="104" t="e">
        <f t="shared" ca="1" si="1588"/>
        <v>#NAME?</v>
      </c>
      <c r="BF384" s="104" t="e">
        <f t="shared" ca="1" si="1588"/>
        <v>#NAME?</v>
      </c>
      <c r="BG384" s="122" t="e">
        <f t="shared" ca="1" si="1588"/>
        <v>#NAME?</v>
      </c>
      <c r="BH384" s="120">
        <f t="shared" si="1589"/>
        <v>0</v>
      </c>
      <c r="BI384" s="104">
        <f t="shared" si="1589"/>
        <v>0</v>
      </c>
      <c r="BJ384" s="104">
        <f t="shared" si="1589"/>
        <v>0</v>
      </c>
      <c r="BK384" s="104">
        <f t="shared" si="1589"/>
        <v>0</v>
      </c>
      <c r="BL384" s="104">
        <f t="shared" si="1589"/>
        <v>0</v>
      </c>
      <c r="BM384" s="104">
        <f t="shared" si="1589"/>
        <v>0</v>
      </c>
      <c r="BN384" s="104">
        <f t="shared" si="1589"/>
        <v>0</v>
      </c>
      <c r="BO384" s="104">
        <f t="shared" si="1589"/>
        <v>7.5455613430024174E-3</v>
      </c>
      <c r="BP384" s="104">
        <f t="shared" si="1589"/>
        <v>0</v>
      </c>
      <c r="BQ384" s="104">
        <f t="shared" si="1589"/>
        <v>0</v>
      </c>
      <c r="BR384" s="104">
        <f t="shared" si="1589"/>
        <v>0</v>
      </c>
      <c r="BS384" s="104">
        <f t="shared" si="1589"/>
        <v>0</v>
      </c>
      <c r="BT384" s="104">
        <f t="shared" si="1589"/>
        <v>0</v>
      </c>
      <c r="BU384" s="104">
        <f t="shared" si="1589"/>
        <v>0</v>
      </c>
      <c r="BV384" s="104">
        <f t="shared" si="1589"/>
        <v>0</v>
      </c>
      <c r="BW384" s="104">
        <f t="shared" si="1589"/>
        <v>1.5454658398017861E-2</v>
      </c>
      <c r="BX384" s="120">
        <f t="shared" si="1590"/>
        <v>0</v>
      </c>
      <c r="BY384" s="104">
        <f t="shared" si="1590"/>
        <v>0</v>
      </c>
      <c r="BZ384" s="104">
        <f t="shared" si="1590"/>
        <v>0</v>
      </c>
      <c r="CA384" s="104">
        <f t="shared" si="1590"/>
        <v>0</v>
      </c>
      <c r="CB384" s="104">
        <f t="shared" si="1590"/>
        <v>0</v>
      </c>
      <c r="CC384" s="104">
        <f t="shared" si="1590"/>
        <v>0</v>
      </c>
      <c r="CD384" s="104">
        <f t="shared" si="1590"/>
        <v>0</v>
      </c>
      <c r="CE384" s="104">
        <f t="shared" si="1590"/>
        <v>0.45419703302540682</v>
      </c>
      <c r="CF384" s="104">
        <f t="shared" si="1590"/>
        <v>0</v>
      </c>
      <c r="CG384" s="104">
        <f t="shared" si="1590"/>
        <v>0</v>
      </c>
      <c r="CH384" s="104">
        <f t="shared" si="1590"/>
        <v>0</v>
      </c>
      <c r="CI384" s="104">
        <f t="shared" si="1590"/>
        <v>0</v>
      </c>
      <c r="CJ384" s="104">
        <f t="shared" si="1590"/>
        <v>0</v>
      </c>
      <c r="CK384" s="104">
        <f t="shared" si="1590"/>
        <v>0</v>
      </c>
      <c r="CL384" s="104">
        <f t="shared" si="1590"/>
        <v>0</v>
      </c>
      <c r="CM384" s="104">
        <f t="shared" si="1590"/>
        <v>0.93027671126291844</v>
      </c>
      <c r="CN384" s="120">
        <f t="shared" si="1591"/>
        <v>0</v>
      </c>
      <c r="CO384" s="104">
        <f t="shared" si="1591"/>
        <v>0</v>
      </c>
      <c r="CP384" s="104">
        <f t="shared" si="1591"/>
        <v>0</v>
      </c>
      <c r="CQ384" s="104">
        <f t="shared" si="1591"/>
        <v>0</v>
      </c>
      <c r="CR384" s="104">
        <f t="shared" si="1591"/>
        <v>0</v>
      </c>
      <c r="CS384" s="104">
        <f t="shared" si="1591"/>
        <v>0</v>
      </c>
      <c r="CT384" s="104">
        <f t="shared" si="1591"/>
        <v>0</v>
      </c>
      <c r="CU384" s="104">
        <f t="shared" si="1591"/>
        <v>7.54564343960304E-3</v>
      </c>
      <c r="CV384" s="104">
        <f t="shared" si="1591"/>
        <v>0</v>
      </c>
      <c r="CW384" s="104">
        <f t="shared" si="1591"/>
        <v>0</v>
      </c>
      <c r="CX384" s="104">
        <f t="shared" si="1591"/>
        <v>0</v>
      </c>
      <c r="CY384" s="104">
        <f t="shared" si="1591"/>
        <v>0</v>
      </c>
      <c r="CZ384" s="104">
        <f t="shared" si="1591"/>
        <v>0</v>
      </c>
      <c r="DA384" s="104">
        <f t="shared" si="1591"/>
        <v>0</v>
      </c>
      <c r="DB384" s="104">
        <f t="shared" si="1591"/>
        <v>0</v>
      </c>
      <c r="DC384" s="104">
        <f t="shared" si="1591"/>
        <v>1.5454826546530685E-2</v>
      </c>
      <c r="DD384" s="120">
        <f t="shared" si="1592"/>
        <v>0</v>
      </c>
      <c r="DE384" s="104">
        <f t="shared" si="1592"/>
        <v>0</v>
      </c>
      <c r="DF384" s="104">
        <f t="shared" si="1592"/>
        <v>0</v>
      </c>
      <c r="DG384" s="104">
        <f t="shared" si="1592"/>
        <v>0</v>
      </c>
      <c r="DH384" s="104">
        <f t="shared" si="1592"/>
        <v>0</v>
      </c>
      <c r="DI384" s="104">
        <f t="shared" si="1592"/>
        <v>0</v>
      </c>
      <c r="DJ384" s="104">
        <f t="shared" si="1592"/>
        <v>0</v>
      </c>
      <c r="DK384" s="104">
        <f t="shared" si="1592"/>
        <v>0</v>
      </c>
      <c r="DL384" s="104">
        <f t="shared" si="1592"/>
        <v>0</v>
      </c>
      <c r="DM384" s="104">
        <f t="shared" si="1592"/>
        <v>0</v>
      </c>
      <c r="DN384" s="104">
        <f t="shared" si="1592"/>
        <v>0</v>
      </c>
      <c r="DO384" s="104">
        <f t="shared" si="1592"/>
        <v>0</v>
      </c>
      <c r="DP384" s="104">
        <f t="shared" si="1592"/>
        <v>0</v>
      </c>
      <c r="DQ384" s="104">
        <f t="shared" si="1592"/>
        <v>0</v>
      </c>
      <c r="DR384" s="104">
        <f t="shared" si="1592"/>
        <v>0</v>
      </c>
      <c r="DS384" s="104">
        <f t="shared" si="1592"/>
        <v>0</v>
      </c>
      <c r="DT384" s="120">
        <f t="shared" si="1593"/>
        <v>0</v>
      </c>
      <c r="DU384" s="104">
        <f t="shared" si="1593"/>
        <v>0</v>
      </c>
      <c r="DV384" s="104">
        <f t="shared" si="1593"/>
        <v>0</v>
      </c>
      <c r="DW384" s="104">
        <f t="shared" si="1593"/>
        <v>0</v>
      </c>
      <c r="DX384" s="104">
        <f t="shared" si="1593"/>
        <v>0</v>
      </c>
      <c r="DY384" s="104">
        <f t="shared" si="1593"/>
        <v>0</v>
      </c>
      <c r="DZ384" s="104">
        <f t="shared" si="1593"/>
        <v>0</v>
      </c>
      <c r="EA384" s="104">
        <f t="shared" si="1593"/>
        <v>3.7728217198015205E-3</v>
      </c>
      <c r="EB384" s="104">
        <f t="shared" si="1593"/>
        <v>0</v>
      </c>
      <c r="EC384" s="104">
        <f t="shared" si="1593"/>
        <v>0</v>
      </c>
      <c r="ED384" s="104">
        <f t="shared" si="1593"/>
        <v>0</v>
      </c>
      <c r="EE384" s="104">
        <f t="shared" si="1593"/>
        <v>0</v>
      </c>
      <c r="EF384" s="104">
        <f t="shared" si="1593"/>
        <v>0</v>
      </c>
      <c r="EG384" s="104">
        <f t="shared" si="1593"/>
        <v>0</v>
      </c>
      <c r="EH384" s="104">
        <f t="shared" si="1593"/>
        <v>0</v>
      </c>
      <c r="EI384" s="104">
        <f t="shared" si="1593"/>
        <v>7.7274132732653442E-3</v>
      </c>
      <c r="EJ384" s="120">
        <f t="shared" si="1594"/>
        <v>0</v>
      </c>
      <c r="EK384" s="104">
        <f t="shared" si="1594"/>
        <v>0</v>
      </c>
      <c r="EL384" s="104">
        <f t="shared" si="1594"/>
        <v>0</v>
      </c>
      <c r="EM384" s="104">
        <f t="shared" si="1594"/>
        <v>0</v>
      </c>
      <c r="EN384" s="104">
        <f t="shared" si="1594"/>
        <v>0</v>
      </c>
      <c r="EO384" s="104">
        <f t="shared" si="1594"/>
        <v>0</v>
      </c>
      <c r="EP384" s="104">
        <f t="shared" si="1594"/>
        <v>0</v>
      </c>
      <c r="EQ384" s="104">
        <f t="shared" si="1594"/>
        <v>0.42724462107149319</v>
      </c>
      <c r="ER384" s="104">
        <f t="shared" si="1594"/>
        <v>0</v>
      </c>
      <c r="ES384" s="104">
        <f t="shared" si="1594"/>
        <v>0</v>
      </c>
      <c r="ET384" s="104">
        <f t="shared" si="1594"/>
        <v>0</v>
      </c>
      <c r="EU384" s="104">
        <f t="shared" si="1594"/>
        <v>0</v>
      </c>
      <c r="EV384" s="104">
        <f t="shared" si="1594"/>
        <v>0</v>
      </c>
      <c r="EW384" s="104">
        <f t="shared" si="1594"/>
        <v>0</v>
      </c>
      <c r="EX384" s="104">
        <f t="shared" si="1594"/>
        <v>0</v>
      </c>
      <c r="EY384" s="104">
        <f t="shared" si="1594"/>
        <v>0.87507335384317153</v>
      </c>
      <c r="EZ384" s="120">
        <f t="shared" si="1595"/>
        <v>0</v>
      </c>
      <c r="FA384" s="104">
        <f t="shared" si="1595"/>
        <v>0</v>
      </c>
      <c r="FB384" s="104">
        <f t="shared" si="1595"/>
        <v>0</v>
      </c>
      <c r="FC384" s="104">
        <f t="shared" si="1595"/>
        <v>0</v>
      </c>
      <c r="FD384" s="104">
        <f t="shared" si="1595"/>
        <v>0</v>
      </c>
      <c r="FE384" s="104">
        <f t="shared" si="1595"/>
        <v>0</v>
      </c>
      <c r="FF384" s="104">
        <f t="shared" si="1595"/>
        <v>0</v>
      </c>
      <c r="FG384" s="104">
        <f t="shared" si="1595"/>
        <v>7.5456434396030409E-3</v>
      </c>
      <c r="FH384" s="104">
        <f t="shared" si="1595"/>
        <v>0</v>
      </c>
      <c r="FI384" s="104">
        <f t="shared" si="1595"/>
        <v>0</v>
      </c>
      <c r="FJ384" s="104">
        <f t="shared" si="1595"/>
        <v>0</v>
      </c>
      <c r="FK384" s="104">
        <f t="shared" si="1595"/>
        <v>0</v>
      </c>
      <c r="FL384" s="104">
        <f t="shared" si="1595"/>
        <v>0</v>
      </c>
      <c r="FM384" s="104">
        <f t="shared" si="1595"/>
        <v>0</v>
      </c>
      <c r="FN384" s="104">
        <f t="shared" si="1595"/>
        <v>0</v>
      </c>
      <c r="FO384" s="122">
        <f t="shared" si="1595"/>
        <v>1.5454826546530688E-2</v>
      </c>
    </row>
    <row r="385" spans="24:171" x14ac:dyDescent="0.2">
      <c r="X385" s="165"/>
      <c r="Y385" s="159" t="str">
        <f t="shared" si="1586"/>
        <v>Congo</v>
      </c>
      <c r="Z385" s="203">
        <f t="shared" si="1568"/>
        <v>0.86249999999999993</v>
      </c>
      <c r="AA385" s="229">
        <f t="shared" ref="AA385" si="1602">SUM(Z385:Z388)</f>
        <v>1</v>
      </c>
      <c r="AB385" s="159" t="str">
        <f t="shared" si="1576"/>
        <v>Japan</v>
      </c>
      <c r="AC385" s="104">
        <f t="shared" si="1596"/>
        <v>0.99998911999999995</v>
      </c>
      <c r="AD385" s="104" t="str">
        <f t="shared" si="1601"/>
        <v>Matadi Port, Congo</v>
      </c>
      <c r="AE385" s="104" t="str">
        <f t="shared" si="1601"/>
        <v>Tokyo, Japan</v>
      </c>
      <c r="AF385" s="104">
        <f t="shared" si="1601"/>
        <v>-5.8237994000000004</v>
      </c>
      <c r="AG385" s="104">
        <f t="shared" si="1601"/>
        <v>13.4515381</v>
      </c>
      <c r="AH385" s="104">
        <f t="shared" si="1601"/>
        <v>35.616811599999998</v>
      </c>
      <c r="AI385" s="104">
        <f t="shared" si="1601"/>
        <v>139.79578069999999</v>
      </c>
      <c r="AJ385" s="104" t="e">
        <f t="shared" ca="1" si="1531"/>
        <v>#NAME?</v>
      </c>
      <c r="AK385" s="104">
        <f t="shared" si="1529"/>
        <v>160.94</v>
      </c>
      <c r="AL385" s="104">
        <f>SUMPRODUCT($G$4:$G$8,D$100:D$104)</f>
        <v>1791.9483528117548</v>
      </c>
      <c r="AM385" s="104">
        <f>SUMPRODUCT($G$11:$G$15,D$100:D$104)</f>
        <v>134.38489999999999</v>
      </c>
      <c r="AN385" s="104">
        <f>SUMPRODUCT($G$4:$G$8,E$100:E$104)</f>
        <v>8852.6976130126332</v>
      </c>
      <c r="AO385" s="104">
        <f>SUMPRODUCT($G$11:$G$15,E$100:E$104)</f>
        <v>160.94</v>
      </c>
      <c r="AP385" s="104">
        <f>SUMPRODUCT($G$4:$G$8,F$100:F$104)</f>
        <v>1808.2883495837675</v>
      </c>
      <c r="AQ385" s="104">
        <f>SUMPRODUCT($G$11:$G$15,F$100:F$104)</f>
        <v>115.15534482758621</v>
      </c>
      <c r="AR385" s="120" t="e">
        <f t="shared" ca="1" si="1588"/>
        <v>#NAME?</v>
      </c>
      <c r="AS385" s="104" t="e">
        <f t="shared" ca="1" si="1588"/>
        <v>#NAME?</v>
      </c>
      <c r="AT385" s="104" t="e">
        <f t="shared" ca="1" si="1588"/>
        <v>#NAME?</v>
      </c>
      <c r="AU385" s="104" t="e">
        <f t="shared" ca="1" si="1588"/>
        <v>#NAME?</v>
      </c>
      <c r="AV385" s="104" t="e">
        <f t="shared" ca="1" si="1588"/>
        <v>#NAME?</v>
      </c>
      <c r="AW385" s="104" t="e">
        <f t="shared" ca="1" si="1588"/>
        <v>#NAME?</v>
      </c>
      <c r="AX385" s="104" t="e">
        <f t="shared" ca="1" si="1588"/>
        <v>#NAME?</v>
      </c>
      <c r="AY385" s="104" t="e">
        <f t="shared" ca="1" si="1588"/>
        <v>#NAME?</v>
      </c>
      <c r="AZ385" s="104" t="e">
        <f t="shared" ca="1" si="1588"/>
        <v>#NAME?</v>
      </c>
      <c r="BA385" s="104" t="e">
        <f t="shared" ca="1" si="1588"/>
        <v>#NAME?</v>
      </c>
      <c r="BB385" s="104" t="e">
        <f t="shared" ca="1" si="1588"/>
        <v>#NAME?</v>
      </c>
      <c r="BC385" s="104" t="e">
        <f t="shared" ca="1" si="1588"/>
        <v>#NAME?</v>
      </c>
      <c r="BD385" s="104" t="e">
        <f t="shared" ca="1" si="1588"/>
        <v>#NAME?</v>
      </c>
      <c r="BE385" s="104" t="e">
        <f t="shared" ca="1" si="1588"/>
        <v>#NAME?</v>
      </c>
      <c r="BF385" s="104" t="e">
        <f t="shared" ca="1" si="1588"/>
        <v>#NAME?</v>
      </c>
      <c r="BG385" s="122" t="e">
        <f t="shared" ca="1" si="1588"/>
        <v>#NAME?</v>
      </c>
      <c r="BH385" s="120">
        <f t="shared" si="1589"/>
        <v>0</v>
      </c>
      <c r="BI385" s="104">
        <f t="shared" si="1589"/>
        <v>0</v>
      </c>
      <c r="BJ385" s="104">
        <f t="shared" si="1589"/>
        <v>0</v>
      </c>
      <c r="BK385" s="104">
        <f t="shared" si="1589"/>
        <v>0</v>
      </c>
      <c r="BL385" s="104">
        <f t="shared" si="1589"/>
        <v>0</v>
      </c>
      <c r="BM385" s="104">
        <f t="shared" si="1589"/>
        <v>0</v>
      </c>
      <c r="BN385" s="104">
        <f t="shared" si="1589"/>
        <v>0</v>
      </c>
      <c r="BO385" s="104">
        <f t="shared" si="1589"/>
        <v>7.5455613430024174E-3</v>
      </c>
      <c r="BP385" s="104">
        <f t="shared" si="1589"/>
        <v>0</v>
      </c>
      <c r="BQ385" s="104">
        <f t="shared" si="1589"/>
        <v>0</v>
      </c>
      <c r="BR385" s="104">
        <f t="shared" si="1589"/>
        <v>0</v>
      </c>
      <c r="BS385" s="104">
        <f t="shared" si="1589"/>
        <v>0</v>
      </c>
      <c r="BT385" s="104">
        <f t="shared" si="1589"/>
        <v>0</v>
      </c>
      <c r="BU385" s="104">
        <f t="shared" si="1589"/>
        <v>0</v>
      </c>
      <c r="BV385" s="104">
        <f t="shared" si="1589"/>
        <v>0</v>
      </c>
      <c r="BW385" s="104">
        <f t="shared" si="1589"/>
        <v>1.5454658398017861E-2</v>
      </c>
      <c r="BX385" s="120">
        <f t="shared" si="1590"/>
        <v>0</v>
      </c>
      <c r="BY385" s="104">
        <f t="shared" si="1590"/>
        <v>0</v>
      </c>
      <c r="BZ385" s="104">
        <f t="shared" si="1590"/>
        <v>0</v>
      </c>
      <c r="CA385" s="104">
        <f t="shared" si="1590"/>
        <v>0</v>
      </c>
      <c r="CB385" s="104">
        <f t="shared" si="1590"/>
        <v>0</v>
      </c>
      <c r="CC385" s="104">
        <f t="shared" si="1590"/>
        <v>0</v>
      </c>
      <c r="CD385" s="104">
        <f t="shared" si="1590"/>
        <v>0</v>
      </c>
      <c r="CE385" s="104">
        <f t="shared" si="1590"/>
        <v>8.4015181636022701E-2</v>
      </c>
      <c r="CF385" s="104">
        <f t="shared" si="1590"/>
        <v>0</v>
      </c>
      <c r="CG385" s="104">
        <f t="shared" si="1590"/>
        <v>0</v>
      </c>
      <c r="CH385" s="104">
        <f t="shared" si="1590"/>
        <v>0</v>
      </c>
      <c r="CI385" s="104">
        <f t="shared" si="1590"/>
        <v>0</v>
      </c>
      <c r="CJ385" s="104">
        <f t="shared" si="1590"/>
        <v>0</v>
      </c>
      <c r="CK385" s="104">
        <f t="shared" si="1590"/>
        <v>0</v>
      </c>
      <c r="CL385" s="104">
        <f t="shared" si="1590"/>
        <v>0</v>
      </c>
      <c r="CM385" s="104">
        <f t="shared" si="1590"/>
        <v>0.17207810968713216</v>
      </c>
      <c r="CN385" s="120">
        <f t="shared" si="1591"/>
        <v>0</v>
      </c>
      <c r="CO385" s="104">
        <f t="shared" si="1591"/>
        <v>0</v>
      </c>
      <c r="CP385" s="104">
        <f t="shared" si="1591"/>
        <v>0</v>
      </c>
      <c r="CQ385" s="104">
        <f t="shared" si="1591"/>
        <v>0</v>
      </c>
      <c r="CR385" s="104">
        <f t="shared" si="1591"/>
        <v>0</v>
      </c>
      <c r="CS385" s="104">
        <f t="shared" si="1591"/>
        <v>0</v>
      </c>
      <c r="CT385" s="104">
        <f t="shared" si="1591"/>
        <v>0</v>
      </c>
      <c r="CU385" s="104">
        <f t="shared" si="1591"/>
        <v>6.3006122720685384E-3</v>
      </c>
      <c r="CV385" s="104">
        <f t="shared" si="1591"/>
        <v>0</v>
      </c>
      <c r="CW385" s="104">
        <f t="shared" si="1591"/>
        <v>0</v>
      </c>
      <c r="CX385" s="104">
        <f t="shared" si="1591"/>
        <v>0</v>
      </c>
      <c r="CY385" s="104">
        <f t="shared" si="1591"/>
        <v>0</v>
      </c>
      <c r="CZ385" s="104">
        <f t="shared" si="1591"/>
        <v>0</v>
      </c>
      <c r="DA385" s="104">
        <f t="shared" si="1591"/>
        <v>0</v>
      </c>
      <c r="DB385" s="104">
        <f t="shared" si="1591"/>
        <v>0</v>
      </c>
      <c r="DC385" s="104">
        <f t="shared" si="1591"/>
        <v>1.2904780166353123E-2</v>
      </c>
      <c r="DD385" s="120">
        <f t="shared" si="1592"/>
        <v>0</v>
      </c>
      <c r="DE385" s="104">
        <f t="shared" si="1592"/>
        <v>0</v>
      </c>
      <c r="DF385" s="104">
        <f t="shared" si="1592"/>
        <v>0</v>
      </c>
      <c r="DG385" s="104">
        <f t="shared" si="1592"/>
        <v>0</v>
      </c>
      <c r="DH385" s="104">
        <f t="shared" si="1592"/>
        <v>0</v>
      </c>
      <c r="DI385" s="104">
        <f t="shared" si="1592"/>
        <v>0</v>
      </c>
      <c r="DJ385" s="104">
        <f t="shared" si="1592"/>
        <v>0</v>
      </c>
      <c r="DK385" s="104">
        <f t="shared" si="1592"/>
        <v>0.41505716208784815</v>
      </c>
      <c r="DL385" s="104">
        <f t="shared" si="1592"/>
        <v>0</v>
      </c>
      <c r="DM385" s="104">
        <f t="shared" si="1592"/>
        <v>0</v>
      </c>
      <c r="DN385" s="104">
        <f t="shared" si="1592"/>
        <v>0</v>
      </c>
      <c r="DO385" s="104">
        <f t="shared" si="1592"/>
        <v>0</v>
      </c>
      <c r="DP385" s="104">
        <f t="shared" si="1592"/>
        <v>0</v>
      </c>
      <c r="DQ385" s="104">
        <f t="shared" si="1592"/>
        <v>0</v>
      </c>
      <c r="DR385" s="104">
        <f t="shared" si="1592"/>
        <v>0</v>
      </c>
      <c r="DS385" s="104">
        <f t="shared" si="1592"/>
        <v>0.85011125933886234</v>
      </c>
      <c r="DT385" s="120">
        <f t="shared" si="1593"/>
        <v>0</v>
      </c>
      <c r="DU385" s="104">
        <f t="shared" si="1593"/>
        <v>0</v>
      </c>
      <c r="DV385" s="104">
        <f t="shared" si="1593"/>
        <v>0</v>
      </c>
      <c r="DW385" s="104">
        <f t="shared" si="1593"/>
        <v>0</v>
      </c>
      <c r="DX385" s="104">
        <f t="shared" si="1593"/>
        <v>0</v>
      </c>
      <c r="DY385" s="104">
        <f t="shared" si="1593"/>
        <v>0</v>
      </c>
      <c r="DZ385" s="104">
        <f t="shared" si="1593"/>
        <v>0</v>
      </c>
      <c r="EA385" s="104">
        <f t="shared" si="1593"/>
        <v>7.5456434396030409E-3</v>
      </c>
      <c r="EB385" s="104">
        <f t="shared" si="1593"/>
        <v>0</v>
      </c>
      <c r="EC385" s="104">
        <f t="shared" si="1593"/>
        <v>0</v>
      </c>
      <c r="ED385" s="104">
        <f t="shared" si="1593"/>
        <v>0</v>
      </c>
      <c r="EE385" s="104">
        <f t="shared" si="1593"/>
        <v>0</v>
      </c>
      <c r="EF385" s="104">
        <f t="shared" si="1593"/>
        <v>0</v>
      </c>
      <c r="EG385" s="104">
        <f t="shared" si="1593"/>
        <v>0</v>
      </c>
      <c r="EH385" s="104">
        <f t="shared" si="1593"/>
        <v>0</v>
      </c>
      <c r="EI385" s="104">
        <f t="shared" si="1593"/>
        <v>1.5454826546530688E-2</v>
      </c>
      <c r="EJ385" s="120">
        <f t="shared" si="1594"/>
        <v>0</v>
      </c>
      <c r="EK385" s="104">
        <f t="shared" si="1594"/>
        <v>0</v>
      </c>
      <c r="EL385" s="104">
        <f t="shared" si="1594"/>
        <v>0</v>
      </c>
      <c r="EM385" s="104">
        <f t="shared" si="1594"/>
        <v>0</v>
      </c>
      <c r="EN385" s="104">
        <f t="shared" si="1594"/>
        <v>0</v>
      </c>
      <c r="EO385" s="104">
        <f t="shared" si="1594"/>
        <v>0</v>
      </c>
      <c r="EP385" s="104">
        <f t="shared" si="1594"/>
        <v>0</v>
      </c>
      <c r="EQ385" s="104">
        <f t="shared" si="1594"/>
        <v>8.4781279495137113E-2</v>
      </c>
      <c r="ER385" s="104">
        <f t="shared" si="1594"/>
        <v>0</v>
      </c>
      <c r="ES385" s="104">
        <f t="shared" si="1594"/>
        <v>0</v>
      </c>
      <c r="ET385" s="104">
        <f t="shared" si="1594"/>
        <v>0</v>
      </c>
      <c r="EU385" s="104">
        <f t="shared" si="1594"/>
        <v>0</v>
      </c>
      <c r="EV385" s="104">
        <f t="shared" si="1594"/>
        <v>0</v>
      </c>
      <c r="EW385" s="104">
        <f t="shared" si="1594"/>
        <v>0</v>
      </c>
      <c r="EX385" s="104">
        <f t="shared" si="1594"/>
        <v>0</v>
      </c>
      <c r="EY385" s="104">
        <f t="shared" si="1594"/>
        <v>0.17364721504243427</v>
      </c>
      <c r="EZ385" s="120">
        <f t="shared" si="1595"/>
        <v>0</v>
      </c>
      <c r="FA385" s="104">
        <f t="shared" si="1595"/>
        <v>0</v>
      </c>
      <c r="FB385" s="104">
        <f t="shared" si="1595"/>
        <v>0</v>
      </c>
      <c r="FC385" s="104">
        <f t="shared" si="1595"/>
        <v>0</v>
      </c>
      <c r="FD385" s="104">
        <f t="shared" si="1595"/>
        <v>0</v>
      </c>
      <c r="FE385" s="104">
        <f t="shared" si="1595"/>
        <v>0</v>
      </c>
      <c r="FF385" s="104">
        <f t="shared" si="1595"/>
        <v>0</v>
      </c>
      <c r="FG385" s="104">
        <f t="shared" si="1595"/>
        <v>5.3990379783366588E-3</v>
      </c>
      <c r="FH385" s="104">
        <f t="shared" si="1595"/>
        <v>0</v>
      </c>
      <c r="FI385" s="104">
        <f t="shared" si="1595"/>
        <v>0</v>
      </c>
      <c r="FJ385" s="104">
        <f t="shared" si="1595"/>
        <v>0</v>
      </c>
      <c r="FK385" s="104">
        <f t="shared" si="1595"/>
        <v>0</v>
      </c>
      <c r="FL385" s="104">
        <f t="shared" si="1595"/>
        <v>0</v>
      </c>
      <c r="FM385" s="104">
        <f t="shared" si="1595"/>
        <v>0</v>
      </c>
      <c r="FN385" s="104">
        <f t="shared" si="1595"/>
        <v>0</v>
      </c>
      <c r="FO385" s="122">
        <f t="shared" si="1595"/>
        <v>1.1058194856569371E-2</v>
      </c>
    </row>
    <row r="386" spans="24:171" x14ac:dyDescent="0.2">
      <c r="X386" s="165"/>
      <c r="Y386" s="159" t="str">
        <f t="shared" si="1586"/>
        <v>Russia</v>
      </c>
      <c r="Z386" s="203">
        <f t="shared" si="1568"/>
        <v>4.9999999999999996E-2</v>
      </c>
      <c r="AA386" s="229"/>
      <c r="AB386" s="159" t="str">
        <f t="shared" si="1576"/>
        <v>Japan</v>
      </c>
      <c r="AC386" s="104">
        <f t="shared" si="1596"/>
        <v>0.99998911999999995</v>
      </c>
      <c r="AD386" s="104" t="str">
        <f t="shared" si="1601"/>
        <v>St Petersburg, Russia</v>
      </c>
      <c r="AE386" s="104" t="str">
        <f t="shared" si="1601"/>
        <v>Tokyo, Japan</v>
      </c>
      <c r="AF386" s="104">
        <f t="shared" si="1601"/>
        <v>44.725277800000001</v>
      </c>
      <c r="AG386" s="104">
        <f t="shared" si="1601"/>
        <v>37.7936111</v>
      </c>
      <c r="AH386" s="104">
        <f t="shared" si="1601"/>
        <v>35.616811599999998</v>
      </c>
      <c r="AI386" s="104">
        <f t="shared" si="1601"/>
        <v>139.79578069999999</v>
      </c>
      <c r="AJ386" s="104" t="e">
        <f t="shared" ca="1" si="1531"/>
        <v>#NAME?</v>
      </c>
      <c r="AK386" s="104">
        <f t="shared" si="1529"/>
        <v>160.94</v>
      </c>
      <c r="AL386" s="104">
        <f>SUMPRODUCT($G$4:$G$8,D$100:D$104)</f>
        <v>1791.9483528117548</v>
      </c>
      <c r="AM386" s="104">
        <f>SUMPRODUCT($G$11:$G$15,D$100:D$104)</f>
        <v>134.38489999999999</v>
      </c>
      <c r="AN386" s="104">
        <f>SUMPRODUCT($G$4:$G$8,E$100:E$104)</f>
        <v>8852.6976130126332</v>
      </c>
      <c r="AO386" s="104">
        <f>SUMPRODUCT($G$11:$G$15,E$100:E$104)</f>
        <v>160.94</v>
      </c>
      <c r="AP386" s="104">
        <f>SUMPRODUCT($G$4:$G$8,F$100:F$104)</f>
        <v>1808.2883495837675</v>
      </c>
      <c r="AQ386" s="104">
        <f>SUMPRODUCT($G$11:$G$15,F$100:F$104)</f>
        <v>115.15534482758621</v>
      </c>
      <c r="AR386" s="120" t="e">
        <f t="shared" ca="1" si="1588"/>
        <v>#NAME?</v>
      </c>
      <c r="AS386" s="104" t="e">
        <f t="shared" ca="1" si="1588"/>
        <v>#NAME?</v>
      </c>
      <c r="AT386" s="104" t="e">
        <f t="shared" ca="1" si="1588"/>
        <v>#NAME?</v>
      </c>
      <c r="AU386" s="104" t="e">
        <f t="shared" ca="1" si="1588"/>
        <v>#NAME?</v>
      </c>
      <c r="AV386" s="104" t="e">
        <f t="shared" ca="1" si="1588"/>
        <v>#NAME?</v>
      </c>
      <c r="AW386" s="104" t="e">
        <f t="shared" ca="1" si="1588"/>
        <v>#NAME?</v>
      </c>
      <c r="AX386" s="104" t="e">
        <f t="shared" ca="1" si="1588"/>
        <v>#NAME?</v>
      </c>
      <c r="AY386" s="104" t="e">
        <f t="shared" ca="1" si="1588"/>
        <v>#NAME?</v>
      </c>
      <c r="AZ386" s="104" t="e">
        <f t="shared" ca="1" si="1588"/>
        <v>#NAME?</v>
      </c>
      <c r="BA386" s="104" t="e">
        <f t="shared" ca="1" si="1588"/>
        <v>#NAME?</v>
      </c>
      <c r="BB386" s="104" t="e">
        <f t="shared" ca="1" si="1588"/>
        <v>#NAME?</v>
      </c>
      <c r="BC386" s="104" t="e">
        <f t="shared" ca="1" si="1588"/>
        <v>#NAME?</v>
      </c>
      <c r="BD386" s="104" t="e">
        <f t="shared" ca="1" si="1588"/>
        <v>#NAME?</v>
      </c>
      <c r="BE386" s="104" t="e">
        <f t="shared" ca="1" si="1588"/>
        <v>#NAME?</v>
      </c>
      <c r="BF386" s="104" t="e">
        <f t="shared" ca="1" si="1588"/>
        <v>#NAME?</v>
      </c>
      <c r="BG386" s="122" t="e">
        <f t="shared" ca="1" si="1588"/>
        <v>#NAME?</v>
      </c>
      <c r="BH386" s="120">
        <f t="shared" si="1589"/>
        <v>0</v>
      </c>
      <c r="BI386" s="104">
        <f t="shared" si="1589"/>
        <v>0</v>
      </c>
      <c r="BJ386" s="104">
        <f t="shared" si="1589"/>
        <v>0</v>
      </c>
      <c r="BK386" s="104">
        <f t="shared" si="1589"/>
        <v>0</v>
      </c>
      <c r="BL386" s="104">
        <f t="shared" si="1589"/>
        <v>0</v>
      </c>
      <c r="BM386" s="104">
        <f t="shared" si="1589"/>
        <v>0</v>
      </c>
      <c r="BN386" s="104">
        <f t="shared" si="1589"/>
        <v>0</v>
      </c>
      <c r="BO386" s="104">
        <f t="shared" si="1589"/>
        <v>7.5455613430024174E-3</v>
      </c>
      <c r="BP386" s="104">
        <f t="shared" si="1589"/>
        <v>0</v>
      </c>
      <c r="BQ386" s="104">
        <f t="shared" si="1589"/>
        <v>0</v>
      </c>
      <c r="BR386" s="104">
        <f t="shared" si="1589"/>
        <v>0</v>
      </c>
      <c r="BS386" s="104">
        <f t="shared" si="1589"/>
        <v>0</v>
      </c>
      <c r="BT386" s="104">
        <f t="shared" si="1589"/>
        <v>0</v>
      </c>
      <c r="BU386" s="104">
        <f t="shared" si="1589"/>
        <v>0</v>
      </c>
      <c r="BV386" s="104">
        <f t="shared" si="1589"/>
        <v>0</v>
      </c>
      <c r="BW386" s="104">
        <f t="shared" si="1589"/>
        <v>1.5454658398017861E-2</v>
      </c>
      <c r="BX386" s="120">
        <f t="shared" si="1590"/>
        <v>0</v>
      </c>
      <c r="BY386" s="104">
        <f t="shared" si="1590"/>
        <v>0</v>
      </c>
      <c r="BZ386" s="104">
        <f t="shared" si="1590"/>
        <v>0</v>
      </c>
      <c r="CA386" s="104">
        <f t="shared" si="1590"/>
        <v>0</v>
      </c>
      <c r="CB386" s="104">
        <f t="shared" si="1590"/>
        <v>0</v>
      </c>
      <c r="CC386" s="104">
        <f t="shared" si="1590"/>
        <v>0</v>
      </c>
      <c r="CD386" s="104">
        <f t="shared" si="1590"/>
        <v>0</v>
      </c>
      <c r="CE386" s="104">
        <f t="shared" si="1590"/>
        <v>8.4015181636022701E-2</v>
      </c>
      <c r="CF386" s="104">
        <f t="shared" si="1590"/>
        <v>0</v>
      </c>
      <c r="CG386" s="104">
        <f t="shared" si="1590"/>
        <v>0</v>
      </c>
      <c r="CH386" s="104">
        <f t="shared" si="1590"/>
        <v>0</v>
      </c>
      <c r="CI386" s="104">
        <f t="shared" si="1590"/>
        <v>0</v>
      </c>
      <c r="CJ386" s="104">
        <f t="shared" si="1590"/>
        <v>0</v>
      </c>
      <c r="CK386" s="104">
        <f t="shared" si="1590"/>
        <v>0</v>
      </c>
      <c r="CL386" s="104">
        <f t="shared" si="1590"/>
        <v>0</v>
      </c>
      <c r="CM386" s="104">
        <f t="shared" si="1590"/>
        <v>0.17207810968713216</v>
      </c>
      <c r="CN386" s="120">
        <f t="shared" si="1591"/>
        <v>0</v>
      </c>
      <c r="CO386" s="104">
        <f t="shared" si="1591"/>
        <v>0</v>
      </c>
      <c r="CP386" s="104">
        <f t="shared" si="1591"/>
        <v>0</v>
      </c>
      <c r="CQ386" s="104">
        <f t="shared" si="1591"/>
        <v>0</v>
      </c>
      <c r="CR386" s="104">
        <f t="shared" si="1591"/>
        <v>0</v>
      </c>
      <c r="CS386" s="104">
        <f t="shared" si="1591"/>
        <v>0</v>
      </c>
      <c r="CT386" s="104">
        <f t="shared" si="1591"/>
        <v>0</v>
      </c>
      <c r="CU386" s="104">
        <f t="shared" si="1591"/>
        <v>6.3006122720685384E-3</v>
      </c>
      <c r="CV386" s="104">
        <f t="shared" si="1591"/>
        <v>0</v>
      </c>
      <c r="CW386" s="104">
        <f t="shared" si="1591"/>
        <v>0</v>
      </c>
      <c r="CX386" s="104">
        <f t="shared" si="1591"/>
        <v>0</v>
      </c>
      <c r="CY386" s="104">
        <f t="shared" si="1591"/>
        <v>0</v>
      </c>
      <c r="CZ386" s="104">
        <f t="shared" si="1591"/>
        <v>0</v>
      </c>
      <c r="DA386" s="104">
        <f t="shared" si="1591"/>
        <v>0</v>
      </c>
      <c r="DB386" s="104">
        <f t="shared" si="1591"/>
        <v>0</v>
      </c>
      <c r="DC386" s="104">
        <f t="shared" si="1591"/>
        <v>1.2904780166353123E-2</v>
      </c>
      <c r="DD386" s="120">
        <f t="shared" si="1592"/>
        <v>0</v>
      </c>
      <c r="DE386" s="104">
        <f t="shared" si="1592"/>
        <v>0</v>
      </c>
      <c r="DF386" s="104">
        <f t="shared" si="1592"/>
        <v>0</v>
      </c>
      <c r="DG386" s="104">
        <f t="shared" si="1592"/>
        <v>0</v>
      </c>
      <c r="DH386" s="104">
        <f t="shared" si="1592"/>
        <v>0</v>
      </c>
      <c r="DI386" s="104">
        <f t="shared" si="1592"/>
        <v>0</v>
      </c>
      <c r="DJ386" s="104">
        <f t="shared" si="1592"/>
        <v>0</v>
      </c>
      <c r="DK386" s="104">
        <f t="shared" si="1592"/>
        <v>0.41505716208784815</v>
      </c>
      <c r="DL386" s="104">
        <f t="shared" si="1592"/>
        <v>0</v>
      </c>
      <c r="DM386" s="104">
        <f t="shared" si="1592"/>
        <v>0</v>
      </c>
      <c r="DN386" s="104">
        <f t="shared" si="1592"/>
        <v>0</v>
      </c>
      <c r="DO386" s="104">
        <f t="shared" si="1592"/>
        <v>0</v>
      </c>
      <c r="DP386" s="104">
        <f t="shared" si="1592"/>
        <v>0</v>
      </c>
      <c r="DQ386" s="104">
        <f t="shared" si="1592"/>
        <v>0</v>
      </c>
      <c r="DR386" s="104">
        <f t="shared" si="1592"/>
        <v>0</v>
      </c>
      <c r="DS386" s="104">
        <f t="shared" si="1592"/>
        <v>0.85011125933886234</v>
      </c>
      <c r="DT386" s="120">
        <f t="shared" si="1593"/>
        <v>0</v>
      </c>
      <c r="DU386" s="104">
        <f t="shared" si="1593"/>
        <v>0</v>
      </c>
      <c r="DV386" s="104">
        <f t="shared" si="1593"/>
        <v>0</v>
      </c>
      <c r="DW386" s="104">
        <f t="shared" si="1593"/>
        <v>0</v>
      </c>
      <c r="DX386" s="104">
        <f t="shared" si="1593"/>
        <v>0</v>
      </c>
      <c r="DY386" s="104">
        <f t="shared" si="1593"/>
        <v>0</v>
      </c>
      <c r="DZ386" s="104">
        <f t="shared" si="1593"/>
        <v>0</v>
      </c>
      <c r="EA386" s="104">
        <f t="shared" si="1593"/>
        <v>7.5456434396030409E-3</v>
      </c>
      <c r="EB386" s="104">
        <f t="shared" si="1593"/>
        <v>0</v>
      </c>
      <c r="EC386" s="104">
        <f t="shared" si="1593"/>
        <v>0</v>
      </c>
      <c r="ED386" s="104">
        <f t="shared" si="1593"/>
        <v>0</v>
      </c>
      <c r="EE386" s="104">
        <f t="shared" si="1593"/>
        <v>0</v>
      </c>
      <c r="EF386" s="104">
        <f t="shared" si="1593"/>
        <v>0</v>
      </c>
      <c r="EG386" s="104">
        <f t="shared" si="1593"/>
        <v>0</v>
      </c>
      <c r="EH386" s="104">
        <f t="shared" si="1593"/>
        <v>0</v>
      </c>
      <c r="EI386" s="104">
        <f t="shared" si="1593"/>
        <v>1.5454826546530688E-2</v>
      </c>
      <c r="EJ386" s="120">
        <f t="shared" si="1594"/>
        <v>0</v>
      </c>
      <c r="EK386" s="104">
        <f t="shared" si="1594"/>
        <v>0</v>
      </c>
      <c r="EL386" s="104">
        <f t="shared" si="1594"/>
        <v>0</v>
      </c>
      <c r="EM386" s="104">
        <f t="shared" si="1594"/>
        <v>0</v>
      </c>
      <c r="EN386" s="104">
        <f t="shared" si="1594"/>
        <v>0</v>
      </c>
      <c r="EO386" s="104">
        <f t="shared" si="1594"/>
        <v>0</v>
      </c>
      <c r="EP386" s="104">
        <f t="shared" si="1594"/>
        <v>0</v>
      </c>
      <c r="EQ386" s="104">
        <f t="shared" si="1594"/>
        <v>8.4781279495137113E-2</v>
      </c>
      <c r="ER386" s="104">
        <f t="shared" si="1594"/>
        <v>0</v>
      </c>
      <c r="ES386" s="104">
        <f t="shared" si="1594"/>
        <v>0</v>
      </c>
      <c r="ET386" s="104">
        <f t="shared" si="1594"/>
        <v>0</v>
      </c>
      <c r="EU386" s="104">
        <f t="shared" si="1594"/>
        <v>0</v>
      </c>
      <c r="EV386" s="104">
        <f t="shared" si="1594"/>
        <v>0</v>
      </c>
      <c r="EW386" s="104">
        <f t="shared" si="1594"/>
        <v>0</v>
      </c>
      <c r="EX386" s="104">
        <f t="shared" si="1594"/>
        <v>0</v>
      </c>
      <c r="EY386" s="104">
        <f t="shared" si="1594"/>
        <v>0.17364721504243427</v>
      </c>
      <c r="EZ386" s="120">
        <f t="shared" si="1595"/>
        <v>0</v>
      </c>
      <c r="FA386" s="104">
        <f t="shared" si="1595"/>
        <v>0</v>
      </c>
      <c r="FB386" s="104">
        <f t="shared" si="1595"/>
        <v>0</v>
      </c>
      <c r="FC386" s="104">
        <f t="shared" si="1595"/>
        <v>0</v>
      </c>
      <c r="FD386" s="104">
        <f t="shared" si="1595"/>
        <v>0</v>
      </c>
      <c r="FE386" s="104">
        <f t="shared" si="1595"/>
        <v>0</v>
      </c>
      <c r="FF386" s="104">
        <f t="shared" si="1595"/>
        <v>0</v>
      </c>
      <c r="FG386" s="104">
        <f t="shared" si="1595"/>
        <v>5.3990379783366588E-3</v>
      </c>
      <c r="FH386" s="104">
        <f t="shared" si="1595"/>
        <v>0</v>
      </c>
      <c r="FI386" s="104">
        <f t="shared" si="1595"/>
        <v>0</v>
      </c>
      <c r="FJ386" s="104">
        <f t="shared" si="1595"/>
        <v>0</v>
      </c>
      <c r="FK386" s="104">
        <f t="shared" si="1595"/>
        <v>0</v>
      </c>
      <c r="FL386" s="104">
        <f t="shared" si="1595"/>
        <v>0</v>
      </c>
      <c r="FM386" s="104">
        <f t="shared" si="1595"/>
        <v>0</v>
      </c>
      <c r="FN386" s="104">
        <f t="shared" si="1595"/>
        <v>0</v>
      </c>
      <c r="FO386" s="122">
        <f t="shared" si="1595"/>
        <v>1.1058194856569371E-2</v>
      </c>
    </row>
    <row r="387" spans="24:171" x14ac:dyDescent="0.2">
      <c r="X387" s="165"/>
      <c r="Y387" s="159" t="str">
        <f t="shared" si="1586"/>
        <v>Cuba</v>
      </c>
      <c r="Z387" s="203">
        <f t="shared" si="1568"/>
        <v>3.7499999999999999E-2</v>
      </c>
      <c r="AA387" s="229"/>
      <c r="AB387" s="159" t="str">
        <f t="shared" si="1576"/>
        <v>Japan</v>
      </c>
      <c r="AC387" s="104">
        <f t="shared" si="1596"/>
        <v>0.99998911999999995</v>
      </c>
      <c r="AD387" s="104" t="str">
        <f t="shared" si="1601"/>
        <v>Havana Harbor</v>
      </c>
      <c r="AE387" s="104" t="str">
        <f t="shared" si="1601"/>
        <v>Tokyo, Japan</v>
      </c>
      <c r="AF387" s="104">
        <f t="shared" si="1601"/>
        <v>23.133543700000001</v>
      </c>
      <c r="AG387" s="104">
        <f t="shared" si="1601"/>
        <v>-82.339669700000002</v>
      </c>
      <c r="AH387" s="104">
        <f t="shared" si="1601"/>
        <v>35.616811599999998</v>
      </c>
      <c r="AI387" s="104">
        <f t="shared" si="1601"/>
        <v>139.79578069999999</v>
      </c>
      <c r="AJ387" s="104" t="e">
        <f t="shared" ca="1" si="1531"/>
        <v>#NAME?</v>
      </c>
      <c r="AK387" s="104">
        <f t="shared" si="1529"/>
        <v>160.94</v>
      </c>
      <c r="AL387" s="104">
        <f>SUMPRODUCT($G$4:$G$8,D$100:D$104)</f>
        <v>1791.9483528117548</v>
      </c>
      <c r="AM387" s="104">
        <f>SUMPRODUCT($G$11:$G$15,D$100:D$104)</f>
        <v>134.38489999999999</v>
      </c>
      <c r="AN387" s="104">
        <f>SUMPRODUCT($G$4:$G$8,E$100:E$104)</f>
        <v>8852.6976130126332</v>
      </c>
      <c r="AO387" s="104">
        <f>SUMPRODUCT($G$11:$G$15,E$100:E$104)</f>
        <v>160.94</v>
      </c>
      <c r="AP387" s="104">
        <f>SUMPRODUCT($G$4:$G$8,F$100:F$104)</f>
        <v>1808.2883495837675</v>
      </c>
      <c r="AQ387" s="104">
        <f>SUMPRODUCT($G$11:$G$15,F$100:F$104)</f>
        <v>115.15534482758621</v>
      </c>
      <c r="AR387" s="120" t="e">
        <f t="shared" ca="1" si="1588"/>
        <v>#NAME?</v>
      </c>
      <c r="AS387" s="104" t="e">
        <f t="shared" ca="1" si="1588"/>
        <v>#NAME?</v>
      </c>
      <c r="AT387" s="104" t="e">
        <f t="shared" ca="1" si="1588"/>
        <v>#NAME?</v>
      </c>
      <c r="AU387" s="104" t="e">
        <f t="shared" ca="1" si="1588"/>
        <v>#NAME?</v>
      </c>
      <c r="AV387" s="104" t="e">
        <f t="shared" ca="1" si="1588"/>
        <v>#NAME?</v>
      </c>
      <c r="AW387" s="104" t="e">
        <f t="shared" ca="1" si="1588"/>
        <v>#NAME?</v>
      </c>
      <c r="AX387" s="104" t="e">
        <f t="shared" ca="1" si="1588"/>
        <v>#NAME?</v>
      </c>
      <c r="AY387" s="104" t="e">
        <f t="shared" ca="1" si="1588"/>
        <v>#NAME?</v>
      </c>
      <c r="AZ387" s="104" t="e">
        <f t="shared" ca="1" si="1588"/>
        <v>#NAME?</v>
      </c>
      <c r="BA387" s="104" t="e">
        <f t="shared" ca="1" si="1588"/>
        <v>#NAME?</v>
      </c>
      <c r="BB387" s="104" t="e">
        <f t="shared" ca="1" si="1588"/>
        <v>#NAME?</v>
      </c>
      <c r="BC387" s="104" t="e">
        <f t="shared" ca="1" si="1588"/>
        <v>#NAME?</v>
      </c>
      <c r="BD387" s="104" t="e">
        <f t="shared" ca="1" si="1588"/>
        <v>#NAME?</v>
      </c>
      <c r="BE387" s="104" t="e">
        <f t="shared" ca="1" si="1588"/>
        <v>#NAME?</v>
      </c>
      <c r="BF387" s="104" t="e">
        <f t="shared" ca="1" si="1588"/>
        <v>#NAME?</v>
      </c>
      <c r="BG387" s="122" t="e">
        <f t="shared" ca="1" si="1588"/>
        <v>#NAME?</v>
      </c>
      <c r="BH387" s="120">
        <f t="shared" si="1589"/>
        <v>0</v>
      </c>
      <c r="BI387" s="104">
        <f t="shared" si="1589"/>
        <v>0</v>
      </c>
      <c r="BJ387" s="104">
        <f t="shared" si="1589"/>
        <v>0</v>
      </c>
      <c r="BK387" s="104">
        <f t="shared" si="1589"/>
        <v>0</v>
      </c>
      <c r="BL387" s="104">
        <f t="shared" si="1589"/>
        <v>0</v>
      </c>
      <c r="BM387" s="104">
        <f t="shared" si="1589"/>
        <v>0</v>
      </c>
      <c r="BN387" s="104">
        <f t="shared" si="1589"/>
        <v>0</v>
      </c>
      <c r="BO387" s="104">
        <f t="shared" si="1589"/>
        <v>7.5455613430024174E-3</v>
      </c>
      <c r="BP387" s="104">
        <f t="shared" si="1589"/>
        <v>0</v>
      </c>
      <c r="BQ387" s="104">
        <f t="shared" si="1589"/>
        <v>0</v>
      </c>
      <c r="BR387" s="104">
        <f t="shared" si="1589"/>
        <v>0</v>
      </c>
      <c r="BS387" s="104">
        <f t="shared" si="1589"/>
        <v>0</v>
      </c>
      <c r="BT387" s="104">
        <f t="shared" si="1589"/>
        <v>0</v>
      </c>
      <c r="BU387" s="104">
        <f t="shared" si="1589"/>
        <v>0</v>
      </c>
      <c r="BV387" s="104">
        <f t="shared" si="1589"/>
        <v>0</v>
      </c>
      <c r="BW387" s="104">
        <f t="shared" si="1589"/>
        <v>1.5454658398017861E-2</v>
      </c>
      <c r="BX387" s="120">
        <f t="shared" si="1590"/>
        <v>0</v>
      </c>
      <c r="BY387" s="104">
        <f t="shared" si="1590"/>
        <v>0</v>
      </c>
      <c r="BZ387" s="104">
        <f t="shared" si="1590"/>
        <v>0</v>
      </c>
      <c r="CA387" s="104">
        <f t="shared" si="1590"/>
        <v>0</v>
      </c>
      <c r="CB387" s="104">
        <f t="shared" si="1590"/>
        <v>0</v>
      </c>
      <c r="CC387" s="104">
        <f t="shared" si="1590"/>
        <v>0</v>
      </c>
      <c r="CD387" s="104">
        <f t="shared" si="1590"/>
        <v>0</v>
      </c>
      <c r="CE387" s="104">
        <f t="shared" si="1590"/>
        <v>8.4015181636022701E-2</v>
      </c>
      <c r="CF387" s="104">
        <f t="shared" si="1590"/>
        <v>0</v>
      </c>
      <c r="CG387" s="104">
        <f t="shared" si="1590"/>
        <v>0</v>
      </c>
      <c r="CH387" s="104">
        <f t="shared" si="1590"/>
        <v>0</v>
      </c>
      <c r="CI387" s="104">
        <f t="shared" si="1590"/>
        <v>0</v>
      </c>
      <c r="CJ387" s="104">
        <f t="shared" si="1590"/>
        <v>0</v>
      </c>
      <c r="CK387" s="104">
        <f t="shared" si="1590"/>
        <v>0</v>
      </c>
      <c r="CL387" s="104">
        <f t="shared" si="1590"/>
        <v>0</v>
      </c>
      <c r="CM387" s="104">
        <f t="shared" si="1590"/>
        <v>0.17207810968713216</v>
      </c>
      <c r="CN387" s="120">
        <f t="shared" si="1591"/>
        <v>0</v>
      </c>
      <c r="CO387" s="104">
        <f t="shared" si="1591"/>
        <v>0</v>
      </c>
      <c r="CP387" s="104">
        <f t="shared" si="1591"/>
        <v>0</v>
      </c>
      <c r="CQ387" s="104">
        <f t="shared" si="1591"/>
        <v>0</v>
      </c>
      <c r="CR387" s="104">
        <f t="shared" si="1591"/>
        <v>0</v>
      </c>
      <c r="CS387" s="104">
        <f t="shared" si="1591"/>
        <v>0</v>
      </c>
      <c r="CT387" s="104">
        <f t="shared" si="1591"/>
        <v>0</v>
      </c>
      <c r="CU387" s="104">
        <f t="shared" si="1591"/>
        <v>6.3006122720685384E-3</v>
      </c>
      <c r="CV387" s="104">
        <f t="shared" si="1591"/>
        <v>0</v>
      </c>
      <c r="CW387" s="104">
        <f t="shared" si="1591"/>
        <v>0</v>
      </c>
      <c r="CX387" s="104">
        <f t="shared" si="1591"/>
        <v>0</v>
      </c>
      <c r="CY387" s="104">
        <f t="shared" si="1591"/>
        <v>0</v>
      </c>
      <c r="CZ387" s="104">
        <f t="shared" si="1591"/>
        <v>0</v>
      </c>
      <c r="DA387" s="104">
        <f t="shared" si="1591"/>
        <v>0</v>
      </c>
      <c r="DB387" s="104">
        <f t="shared" si="1591"/>
        <v>0</v>
      </c>
      <c r="DC387" s="104">
        <f t="shared" si="1591"/>
        <v>1.2904780166353123E-2</v>
      </c>
      <c r="DD387" s="120">
        <f t="shared" si="1592"/>
        <v>0</v>
      </c>
      <c r="DE387" s="104">
        <f t="shared" si="1592"/>
        <v>0</v>
      </c>
      <c r="DF387" s="104">
        <f t="shared" si="1592"/>
        <v>0</v>
      </c>
      <c r="DG387" s="104">
        <f t="shared" si="1592"/>
        <v>0</v>
      </c>
      <c r="DH387" s="104">
        <f t="shared" si="1592"/>
        <v>0</v>
      </c>
      <c r="DI387" s="104">
        <f t="shared" si="1592"/>
        <v>0</v>
      </c>
      <c r="DJ387" s="104">
        <f t="shared" si="1592"/>
        <v>0</v>
      </c>
      <c r="DK387" s="104">
        <f t="shared" si="1592"/>
        <v>0.41505716208784815</v>
      </c>
      <c r="DL387" s="104">
        <f t="shared" si="1592"/>
        <v>0</v>
      </c>
      <c r="DM387" s="104">
        <f t="shared" si="1592"/>
        <v>0</v>
      </c>
      <c r="DN387" s="104">
        <f t="shared" si="1592"/>
        <v>0</v>
      </c>
      <c r="DO387" s="104">
        <f t="shared" si="1592"/>
        <v>0</v>
      </c>
      <c r="DP387" s="104">
        <f t="shared" si="1592"/>
        <v>0</v>
      </c>
      <c r="DQ387" s="104">
        <f t="shared" si="1592"/>
        <v>0</v>
      </c>
      <c r="DR387" s="104">
        <f t="shared" si="1592"/>
        <v>0</v>
      </c>
      <c r="DS387" s="104">
        <f t="shared" si="1592"/>
        <v>0.85011125933886234</v>
      </c>
      <c r="DT387" s="120">
        <f t="shared" si="1593"/>
        <v>0</v>
      </c>
      <c r="DU387" s="104">
        <f t="shared" si="1593"/>
        <v>0</v>
      </c>
      <c r="DV387" s="104">
        <f t="shared" si="1593"/>
        <v>0</v>
      </c>
      <c r="DW387" s="104">
        <f t="shared" si="1593"/>
        <v>0</v>
      </c>
      <c r="DX387" s="104">
        <f t="shared" si="1593"/>
        <v>0</v>
      </c>
      <c r="DY387" s="104">
        <f t="shared" si="1593"/>
        <v>0</v>
      </c>
      <c r="DZ387" s="104">
        <f t="shared" si="1593"/>
        <v>0</v>
      </c>
      <c r="EA387" s="104">
        <f t="shared" si="1593"/>
        <v>7.5456434396030409E-3</v>
      </c>
      <c r="EB387" s="104">
        <f t="shared" si="1593"/>
        <v>0</v>
      </c>
      <c r="EC387" s="104">
        <f t="shared" si="1593"/>
        <v>0</v>
      </c>
      <c r="ED387" s="104">
        <f t="shared" si="1593"/>
        <v>0</v>
      </c>
      <c r="EE387" s="104">
        <f t="shared" si="1593"/>
        <v>0</v>
      </c>
      <c r="EF387" s="104">
        <f t="shared" si="1593"/>
        <v>0</v>
      </c>
      <c r="EG387" s="104">
        <f t="shared" si="1593"/>
        <v>0</v>
      </c>
      <c r="EH387" s="104">
        <f t="shared" si="1593"/>
        <v>0</v>
      </c>
      <c r="EI387" s="104">
        <f t="shared" si="1593"/>
        <v>1.5454826546530688E-2</v>
      </c>
      <c r="EJ387" s="120">
        <f t="shared" si="1594"/>
        <v>0</v>
      </c>
      <c r="EK387" s="104">
        <f t="shared" si="1594"/>
        <v>0</v>
      </c>
      <c r="EL387" s="104">
        <f t="shared" si="1594"/>
        <v>0</v>
      </c>
      <c r="EM387" s="104">
        <f t="shared" si="1594"/>
        <v>0</v>
      </c>
      <c r="EN387" s="104">
        <f t="shared" si="1594"/>
        <v>0</v>
      </c>
      <c r="EO387" s="104">
        <f t="shared" si="1594"/>
        <v>0</v>
      </c>
      <c r="EP387" s="104">
        <f t="shared" si="1594"/>
        <v>0</v>
      </c>
      <c r="EQ387" s="104">
        <f t="shared" si="1594"/>
        <v>8.4781279495137113E-2</v>
      </c>
      <c r="ER387" s="104">
        <f t="shared" si="1594"/>
        <v>0</v>
      </c>
      <c r="ES387" s="104">
        <f t="shared" si="1594"/>
        <v>0</v>
      </c>
      <c r="ET387" s="104">
        <f t="shared" si="1594"/>
        <v>0</v>
      </c>
      <c r="EU387" s="104">
        <f t="shared" si="1594"/>
        <v>0</v>
      </c>
      <c r="EV387" s="104">
        <f t="shared" si="1594"/>
        <v>0</v>
      </c>
      <c r="EW387" s="104">
        <f t="shared" si="1594"/>
        <v>0</v>
      </c>
      <c r="EX387" s="104">
        <f t="shared" si="1594"/>
        <v>0</v>
      </c>
      <c r="EY387" s="104">
        <f t="shared" si="1594"/>
        <v>0.17364721504243427</v>
      </c>
      <c r="EZ387" s="120">
        <f t="shared" si="1595"/>
        <v>0</v>
      </c>
      <c r="FA387" s="104">
        <f t="shared" si="1595"/>
        <v>0</v>
      </c>
      <c r="FB387" s="104">
        <f t="shared" si="1595"/>
        <v>0</v>
      </c>
      <c r="FC387" s="104">
        <f t="shared" si="1595"/>
        <v>0</v>
      </c>
      <c r="FD387" s="104">
        <f t="shared" si="1595"/>
        <v>0</v>
      </c>
      <c r="FE387" s="104">
        <f t="shared" si="1595"/>
        <v>0</v>
      </c>
      <c r="FF387" s="104">
        <f t="shared" si="1595"/>
        <v>0</v>
      </c>
      <c r="FG387" s="104">
        <f t="shared" si="1595"/>
        <v>5.3990379783366588E-3</v>
      </c>
      <c r="FH387" s="104">
        <f t="shared" si="1595"/>
        <v>0</v>
      </c>
      <c r="FI387" s="104">
        <f t="shared" si="1595"/>
        <v>0</v>
      </c>
      <c r="FJ387" s="104">
        <f t="shared" si="1595"/>
        <v>0</v>
      </c>
      <c r="FK387" s="104">
        <f t="shared" si="1595"/>
        <v>0</v>
      </c>
      <c r="FL387" s="104">
        <f t="shared" si="1595"/>
        <v>0</v>
      </c>
      <c r="FM387" s="104">
        <f t="shared" si="1595"/>
        <v>0</v>
      </c>
      <c r="FN387" s="104">
        <f t="shared" si="1595"/>
        <v>0</v>
      </c>
      <c r="FO387" s="122">
        <f t="shared" si="1595"/>
        <v>1.1058194856569371E-2</v>
      </c>
    </row>
    <row r="388" spans="24:171" x14ac:dyDescent="0.2">
      <c r="X388" s="168"/>
      <c r="Y388" s="181" t="str">
        <f t="shared" si="1586"/>
        <v>Australia</v>
      </c>
      <c r="Z388" s="215">
        <f t="shared" si="1568"/>
        <v>4.9999999999999996E-2</v>
      </c>
      <c r="AA388" s="235"/>
      <c r="AB388" s="181" t="str">
        <f t="shared" si="1576"/>
        <v>Japan</v>
      </c>
      <c r="AC388" s="128">
        <f t="shared" si="1596"/>
        <v>0.99998911999999995</v>
      </c>
      <c r="AD388" s="128" t="str">
        <f t="shared" si="1601"/>
        <v>The Port of Melbourne, Australia</v>
      </c>
      <c r="AE388" s="128" t="str">
        <f t="shared" si="1601"/>
        <v>Tokyo, Japan</v>
      </c>
      <c r="AF388" s="128">
        <f t="shared" si="1601"/>
        <v>-37.821584199999997</v>
      </c>
      <c r="AG388" s="128">
        <f t="shared" si="1601"/>
        <v>144.9443459</v>
      </c>
      <c r="AH388" s="128">
        <f t="shared" si="1601"/>
        <v>35.616811599999998</v>
      </c>
      <c r="AI388" s="128">
        <f t="shared" si="1601"/>
        <v>139.79578069999999</v>
      </c>
      <c r="AJ388" s="128" t="e">
        <f t="shared" ca="1" si="1531"/>
        <v>#NAME?</v>
      </c>
      <c r="AK388" s="128">
        <f t="shared" si="1529"/>
        <v>160.94</v>
      </c>
      <c r="AL388" s="128">
        <f>SUMPRODUCT($G$4:$G$8,D$100:D$104)</f>
        <v>1791.9483528117548</v>
      </c>
      <c r="AM388" s="128">
        <f>SUMPRODUCT($G$11:$G$15,D$100:D$104)</f>
        <v>134.38489999999999</v>
      </c>
      <c r="AN388" s="128">
        <f>SUMPRODUCT($G$4:$G$8,E$100:E$104)</f>
        <v>8852.6976130126332</v>
      </c>
      <c r="AO388" s="128">
        <f>SUMPRODUCT($G$11:$G$15,E$100:E$104)</f>
        <v>160.94</v>
      </c>
      <c r="AP388" s="128">
        <f>SUMPRODUCT($G$4:$G$8,F$100:F$104)</f>
        <v>1808.2883495837675</v>
      </c>
      <c r="AQ388" s="128">
        <f>SUMPRODUCT($G$11:$G$15,F$100:F$104)</f>
        <v>115.15534482758621</v>
      </c>
      <c r="AR388" s="120" t="e">
        <f t="shared" ca="1" si="1588"/>
        <v>#NAME?</v>
      </c>
      <c r="AS388" s="104" t="e">
        <f t="shared" ca="1" si="1588"/>
        <v>#NAME?</v>
      </c>
      <c r="AT388" s="104" t="e">
        <f t="shared" ca="1" si="1588"/>
        <v>#NAME?</v>
      </c>
      <c r="AU388" s="104" t="e">
        <f t="shared" ca="1" si="1588"/>
        <v>#NAME?</v>
      </c>
      <c r="AV388" s="104" t="e">
        <f t="shared" ca="1" si="1588"/>
        <v>#NAME?</v>
      </c>
      <c r="AW388" s="104" t="e">
        <f t="shared" ca="1" si="1588"/>
        <v>#NAME?</v>
      </c>
      <c r="AX388" s="104" t="e">
        <f t="shared" ca="1" si="1588"/>
        <v>#NAME?</v>
      </c>
      <c r="AY388" s="104" t="e">
        <f t="shared" ca="1" si="1588"/>
        <v>#NAME?</v>
      </c>
      <c r="AZ388" s="104" t="e">
        <f t="shared" ca="1" si="1588"/>
        <v>#NAME?</v>
      </c>
      <c r="BA388" s="104" t="e">
        <f t="shared" ca="1" si="1588"/>
        <v>#NAME?</v>
      </c>
      <c r="BB388" s="104" t="e">
        <f t="shared" ca="1" si="1588"/>
        <v>#NAME?</v>
      </c>
      <c r="BC388" s="104" t="e">
        <f t="shared" ca="1" si="1588"/>
        <v>#NAME?</v>
      </c>
      <c r="BD388" s="104" t="e">
        <f t="shared" ca="1" si="1588"/>
        <v>#NAME?</v>
      </c>
      <c r="BE388" s="104" t="e">
        <f t="shared" ca="1" si="1588"/>
        <v>#NAME?</v>
      </c>
      <c r="BF388" s="104" t="e">
        <f t="shared" ca="1" si="1588"/>
        <v>#NAME?</v>
      </c>
      <c r="BG388" s="122" t="e">
        <f t="shared" ca="1" si="1588"/>
        <v>#NAME?</v>
      </c>
      <c r="BH388" s="120">
        <f t="shared" si="1589"/>
        <v>0</v>
      </c>
      <c r="BI388" s="104">
        <f t="shared" si="1589"/>
        <v>0</v>
      </c>
      <c r="BJ388" s="104">
        <f t="shared" si="1589"/>
        <v>0</v>
      </c>
      <c r="BK388" s="104">
        <f t="shared" si="1589"/>
        <v>0</v>
      </c>
      <c r="BL388" s="104">
        <f t="shared" si="1589"/>
        <v>0</v>
      </c>
      <c r="BM388" s="104">
        <f t="shared" si="1589"/>
        <v>0</v>
      </c>
      <c r="BN388" s="104">
        <f t="shared" si="1589"/>
        <v>0</v>
      </c>
      <c r="BO388" s="104">
        <f t="shared" si="1589"/>
        <v>7.5455613430024174E-3</v>
      </c>
      <c r="BP388" s="104">
        <f t="shared" si="1589"/>
        <v>0</v>
      </c>
      <c r="BQ388" s="104">
        <f t="shared" si="1589"/>
        <v>0</v>
      </c>
      <c r="BR388" s="104">
        <f t="shared" si="1589"/>
        <v>0</v>
      </c>
      <c r="BS388" s="104">
        <f t="shared" si="1589"/>
        <v>0</v>
      </c>
      <c r="BT388" s="104">
        <f t="shared" si="1589"/>
        <v>0</v>
      </c>
      <c r="BU388" s="104">
        <f t="shared" si="1589"/>
        <v>0</v>
      </c>
      <c r="BV388" s="104">
        <f t="shared" si="1589"/>
        <v>0</v>
      </c>
      <c r="BW388" s="104">
        <f t="shared" si="1589"/>
        <v>1.5454658398017861E-2</v>
      </c>
      <c r="BX388" s="120">
        <f t="shared" si="1590"/>
        <v>0</v>
      </c>
      <c r="BY388" s="104">
        <f t="shared" si="1590"/>
        <v>0</v>
      </c>
      <c r="BZ388" s="104">
        <f t="shared" si="1590"/>
        <v>0</v>
      </c>
      <c r="CA388" s="104">
        <f t="shared" si="1590"/>
        <v>0</v>
      </c>
      <c r="CB388" s="104">
        <f t="shared" si="1590"/>
        <v>0</v>
      </c>
      <c r="CC388" s="104">
        <f t="shared" si="1590"/>
        <v>0</v>
      </c>
      <c r="CD388" s="104">
        <f t="shared" si="1590"/>
        <v>0</v>
      </c>
      <c r="CE388" s="104">
        <f t="shared" si="1590"/>
        <v>8.4015181636022701E-2</v>
      </c>
      <c r="CF388" s="104">
        <f t="shared" si="1590"/>
        <v>0</v>
      </c>
      <c r="CG388" s="104">
        <f t="shared" si="1590"/>
        <v>0</v>
      </c>
      <c r="CH388" s="104">
        <f t="shared" si="1590"/>
        <v>0</v>
      </c>
      <c r="CI388" s="104">
        <f t="shared" si="1590"/>
        <v>0</v>
      </c>
      <c r="CJ388" s="104">
        <f t="shared" si="1590"/>
        <v>0</v>
      </c>
      <c r="CK388" s="104">
        <f t="shared" si="1590"/>
        <v>0</v>
      </c>
      <c r="CL388" s="104">
        <f t="shared" si="1590"/>
        <v>0</v>
      </c>
      <c r="CM388" s="104">
        <f t="shared" si="1590"/>
        <v>0.17207810968713216</v>
      </c>
      <c r="CN388" s="120">
        <f t="shared" si="1591"/>
        <v>0</v>
      </c>
      <c r="CO388" s="104">
        <f t="shared" si="1591"/>
        <v>0</v>
      </c>
      <c r="CP388" s="104">
        <f t="shared" si="1591"/>
        <v>0</v>
      </c>
      <c r="CQ388" s="104">
        <f t="shared" si="1591"/>
        <v>0</v>
      </c>
      <c r="CR388" s="104">
        <f t="shared" si="1591"/>
        <v>0</v>
      </c>
      <c r="CS388" s="104">
        <f t="shared" si="1591"/>
        <v>0</v>
      </c>
      <c r="CT388" s="104">
        <f t="shared" si="1591"/>
        <v>0</v>
      </c>
      <c r="CU388" s="104">
        <f t="shared" si="1591"/>
        <v>6.3006122720685384E-3</v>
      </c>
      <c r="CV388" s="104">
        <f t="shared" si="1591"/>
        <v>0</v>
      </c>
      <c r="CW388" s="104">
        <f t="shared" si="1591"/>
        <v>0</v>
      </c>
      <c r="CX388" s="104">
        <f t="shared" si="1591"/>
        <v>0</v>
      </c>
      <c r="CY388" s="104">
        <f t="shared" si="1591"/>
        <v>0</v>
      </c>
      <c r="CZ388" s="104">
        <f t="shared" si="1591"/>
        <v>0</v>
      </c>
      <c r="DA388" s="104">
        <f t="shared" si="1591"/>
        <v>0</v>
      </c>
      <c r="DB388" s="104">
        <f t="shared" si="1591"/>
        <v>0</v>
      </c>
      <c r="DC388" s="104">
        <f t="shared" si="1591"/>
        <v>1.2904780166353123E-2</v>
      </c>
      <c r="DD388" s="120">
        <f t="shared" si="1592"/>
        <v>0</v>
      </c>
      <c r="DE388" s="104">
        <f t="shared" si="1592"/>
        <v>0</v>
      </c>
      <c r="DF388" s="104">
        <f t="shared" si="1592"/>
        <v>0</v>
      </c>
      <c r="DG388" s="104">
        <f t="shared" si="1592"/>
        <v>0</v>
      </c>
      <c r="DH388" s="104">
        <f t="shared" si="1592"/>
        <v>0</v>
      </c>
      <c r="DI388" s="104">
        <f t="shared" si="1592"/>
        <v>0</v>
      </c>
      <c r="DJ388" s="104">
        <f t="shared" si="1592"/>
        <v>0</v>
      </c>
      <c r="DK388" s="104">
        <f t="shared" si="1592"/>
        <v>0.41505716208784815</v>
      </c>
      <c r="DL388" s="104">
        <f t="shared" si="1592"/>
        <v>0</v>
      </c>
      <c r="DM388" s="104">
        <f t="shared" si="1592"/>
        <v>0</v>
      </c>
      <c r="DN388" s="104">
        <f t="shared" si="1592"/>
        <v>0</v>
      </c>
      <c r="DO388" s="104">
        <f t="shared" si="1592"/>
        <v>0</v>
      </c>
      <c r="DP388" s="104">
        <f t="shared" si="1592"/>
        <v>0</v>
      </c>
      <c r="DQ388" s="104">
        <f t="shared" si="1592"/>
        <v>0</v>
      </c>
      <c r="DR388" s="104">
        <f t="shared" si="1592"/>
        <v>0</v>
      </c>
      <c r="DS388" s="104">
        <f t="shared" si="1592"/>
        <v>0.85011125933886234</v>
      </c>
      <c r="DT388" s="120">
        <f t="shared" si="1593"/>
        <v>0</v>
      </c>
      <c r="DU388" s="104">
        <f t="shared" si="1593"/>
        <v>0</v>
      </c>
      <c r="DV388" s="104">
        <f t="shared" si="1593"/>
        <v>0</v>
      </c>
      <c r="DW388" s="104">
        <f t="shared" si="1593"/>
        <v>0</v>
      </c>
      <c r="DX388" s="104">
        <f t="shared" si="1593"/>
        <v>0</v>
      </c>
      <c r="DY388" s="104">
        <f t="shared" si="1593"/>
        <v>0</v>
      </c>
      <c r="DZ388" s="104">
        <f t="shared" si="1593"/>
        <v>0</v>
      </c>
      <c r="EA388" s="104">
        <f t="shared" si="1593"/>
        <v>7.5456434396030409E-3</v>
      </c>
      <c r="EB388" s="104">
        <f t="shared" si="1593"/>
        <v>0</v>
      </c>
      <c r="EC388" s="104">
        <f t="shared" si="1593"/>
        <v>0</v>
      </c>
      <c r="ED388" s="104">
        <f t="shared" si="1593"/>
        <v>0</v>
      </c>
      <c r="EE388" s="104">
        <f t="shared" si="1593"/>
        <v>0</v>
      </c>
      <c r="EF388" s="104">
        <f t="shared" si="1593"/>
        <v>0</v>
      </c>
      <c r="EG388" s="104">
        <f t="shared" si="1593"/>
        <v>0</v>
      </c>
      <c r="EH388" s="104">
        <f t="shared" si="1593"/>
        <v>0</v>
      </c>
      <c r="EI388" s="104">
        <f t="shared" si="1593"/>
        <v>1.5454826546530688E-2</v>
      </c>
      <c r="EJ388" s="120">
        <f t="shared" si="1594"/>
        <v>0</v>
      </c>
      <c r="EK388" s="104">
        <f t="shared" si="1594"/>
        <v>0</v>
      </c>
      <c r="EL388" s="104">
        <f t="shared" si="1594"/>
        <v>0</v>
      </c>
      <c r="EM388" s="104">
        <f t="shared" si="1594"/>
        <v>0</v>
      </c>
      <c r="EN388" s="104">
        <f t="shared" si="1594"/>
        <v>0</v>
      </c>
      <c r="EO388" s="104">
        <f t="shared" si="1594"/>
        <v>0</v>
      </c>
      <c r="EP388" s="104">
        <f t="shared" si="1594"/>
        <v>0</v>
      </c>
      <c r="EQ388" s="104">
        <f t="shared" si="1594"/>
        <v>8.4781279495137113E-2</v>
      </c>
      <c r="ER388" s="104">
        <f t="shared" si="1594"/>
        <v>0</v>
      </c>
      <c r="ES388" s="104">
        <f t="shared" si="1594"/>
        <v>0</v>
      </c>
      <c r="ET388" s="104">
        <f t="shared" si="1594"/>
        <v>0</v>
      </c>
      <c r="EU388" s="104">
        <f t="shared" si="1594"/>
        <v>0</v>
      </c>
      <c r="EV388" s="104">
        <f t="shared" si="1594"/>
        <v>0</v>
      </c>
      <c r="EW388" s="104">
        <f t="shared" si="1594"/>
        <v>0</v>
      </c>
      <c r="EX388" s="104">
        <f t="shared" si="1594"/>
        <v>0</v>
      </c>
      <c r="EY388" s="104">
        <f t="shared" si="1594"/>
        <v>0.17364721504243427</v>
      </c>
      <c r="EZ388" s="120">
        <f t="shared" si="1595"/>
        <v>0</v>
      </c>
      <c r="FA388" s="104">
        <f t="shared" si="1595"/>
        <v>0</v>
      </c>
      <c r="FB388" s="104">
        <f t="shared" si="1595"/>
        <v>0</v>
      </c>
      <c r="FC388" s="104">
        <f t="shared" si="1595"/>
        <v>0</v>
      </c>
      <c r="FD388" s="104">
        <f t="shared" si="1595"/>
        <v>0</v>
      </c>
      <c r="FE388" s="104">
        <f t="shared" si="1595"/>
        <v>0</v>
      </c>
      <c r="FF388" s="104">
        <f t="shared" si="1595"/>
        <v>0</v>
      </c>
      <c r="FG388" s="104">
        <f t="shared" si="1595"/>
        <v>5.3990379783366588E-3</v>
      </c>
      <c r="FH388" s="104">
        <f t="shared" si="1595"/>
        <v>0</v>
      </c>
      <c r="FI388" s="104">
        <f t="shared" si="1595"/>
        <v>0</v>
      </c>
      <c r="FJ388" s="104">
        <f t="shared" si="1595"/>
        <v>0</v>
      </c>
      <c r="FK388" s="104">
        <f t="shared" si="1595"/>
        <v>0</v>
      </c>
      <c r="FL388" s="104">
        <f t="shared" si="1595"/>
        <v>0</v>
      </c>
      <c r="FM388" s="104">
        <f t="shared" si="1595"/>
        <v>0</v>
      </c>
      <c r="FN388" s="104">
        <f t="shared" si="1595"/>
        <v>0</v>
      </c>
      <c r="FO388" s="122">
        <f t="shared" si="1595"/>
        <v>1.1058194856569371E-2</v>
      </c>
    </row>
    <row r="389" spans="24:171" x14ac:dyDescent="0.2">
      <c r="X389" s="200"/>
      <c r="Y389" s="159"/>
      <c r="Z389" s="203"/>
      <c r="AA389" s="230"/>
      <c r="AB389" s="159"/>
      <c r="AC389" s="159" t="str">
        <f>D281</f>
        <v>BAU</v>
      </c>
      <c r="AD389" s="159" t="str">
        <f t="shared" ref="AD389:AE393" si="1603">E281</f>
        <v>Reshoring</v>
      </c>
      <c r="AE389" s="159" t="str">
        <f t="shared" si="1603"/>
        <v>Ally-shoring</v>
      </c>
      <c r="AR389" s="120"/>
      <c r="BH389" s="120"/>
      <c r="BX389" s="120"/>
      <c r="CN389" s="120"/>
      <c r="DD389" s="120"/>
      <c r="DT389" s="120"/>
      <c r="EJ389" s="120"/>
      <c r="FO389" s="122"/>
    </row>
    <row r="390" spans="24:171" x14ac:dyDescent="0.2">
      <c r="X390" s="194" t="str">
        <f>X263</f>
        <v>Li2CO3</v>
      </c>
      <c r="Y390" s="193"/>
      <c r="Z390" s="193"/>
      <c r="AA390" s="195"/>
      <c r="AB390" s="159" t="str">
        <f>C282</f>
        <v>CL</v>
      </c>
      <c r="AC390" s="203">
        <f>D282</f>
        <v>0.3</v>
      </c>
      <c r="AD390" s="203">
        <f t="shared" si="1603"/>
        <v>0</v>
      </c>
      <c r="AE390" s="203">
        <f t="shared" si="1603"/>
        <v>0.74999999999999989</v>
      </c>
      <c r="AR390" s="204" t="e">
        <f ca="1">AR271</f>
        <v>#NAME?</v>
      </c>
      <c r="AS390" s="209" t="e">
        <f t="shared" ref="AS390:DD390" ca="1" si="1604">AS271</f>
        <v>#NAME?</v>
      </c>
      <c r="AT390" s="209" t="e">
        <f t="shared" ca="1" si="1604"/>
        <v>#NAME?</v>
      </c>
      <c r="AU390" s="209" t="e">
        <f t="shared" ca="1" si="1604"/>
        <v>#NAME?</v>
      </c>
      <c r="AV390" s="209" t="e">
        <f t="shared" ca="1" si="1604"/>
        <v>#NAME?</v>
      </c>
      <c r="AW390" s="209" t="e">
        <f t="shared" ca="1" si="1604"/>
        <v>#NAME?</v>
      </c>
      <c r="AX390" s="209" t="e">
        <f t="shared" ca="1" si="1604"/>
        <v>#NAME?</v>
      </c>
      <c r="AY390" s="209" t="e">
        <f t="shared" ca="1" si="1604"/>
        <v>#NAME?</v>
      </c>
      <c r="AZ390" s="209" t="e">
        <f t="shared" ca="1" si="1604"/>
        <v>#NAME?</v>
      </c>
      <c r="BA390" s="209" t="e">
        <f t="shared" ca="1" si="1604"/>
        <v>#NAME?</v>
      </c>
      <c r="BB390" s="209" t="e">
        <f t="shared" ca="1" si="1604"/>
        <v>#NAME?</v>
      </c>
      <c r="BC390" s="209" t="e">
        <f t="shared" ca="1" si="1604"/>
        <v>#NAME?</v>
      </c>
      <c r="BD390" s="209" t="e">
        <f t="shared" ca="1" si="1604"/>
        <v>#NAME?</v>
      </c>
      <c r="BE390" s="209" t="e">
        <f t="shared" ca="1" si="1604"/>
        <v>#NAME?</v>
      </c>
      <c r="BF390" s="209" t="e">
        <f t="shared" ca="1" si="1604"/>
        <v>#NAME?</v>
      </c>
      <c r="BG390" s="209" t="e">
        <f t="shared" ca="1" si="1604"/>
        <v>#NAME?</v>
      </c>
      <c r="BH390" s="204">
        <f t="shared" si="1604"/>
        <v>5.6607380750544012</v>
      </c>
      <c r="BI390" s="209">
        <f t="shared" si="1604"/>
        <v>0</v>
      </c>
      <c r="BJ390" s="209">
        <f t="shared" si="1604"/>
        <v>0</v>
      </c>
      <c r="BK390" s="209">
        <f t="shared" si="1604"/>
        <v>0</v>
      </c>
      <c r="BL390" s="209">
        <f t="shared" si="1604"/>
        <v>0</v>
      </c>
      <c r="BM390" s="209">
        <f t="shared" si="1604"/>
        <v>0</v>
      </c>
      <c r="BN390" s="209">
        <f t="shared" si="1604"/>
        <v>0.31613419299177775</v>
      </c>
      <c r="BO390" s="209">
        <f t="shared" si="1604"/>
        <v>0</v>
      </c>
      <c r="BP390" s="209">
        <f t="shared" si="1604"/>
        <v>11.133902125132801</v>
      </c>
      <c r="BQ390" s="209">
        <f t="shared" si="1604"/>
        <v>0</v>
      </c>
      <c r="BR390" s="209">
        <f t="shared" si="1604"/>
        <v>0</v>
      </c>
      <c r="BS390" s="209">
        <f t="shared" si="1604"/>
        <v>0</v>
      </c>
      <c r="BT390" s="209">
        <f t="shared" si="1604"/>
        <v>0</v>
      </c>
      <c r="BU390" s="209">
        <f t="shared" si="1604"/>
        <v>0</v>
      </c>
      <c r="BV390" s="209">
        <f t="shared" si="1604"/>
        <v>0.60796136025002079</v>
      </c>
      <c r="BW390" s="228">
        <f t="shared" si="1604"/>
        <v>0</v>
      </c>
      <c r="BX390" s="204">
        <f t="shared" si="1604"/>
        <v>294.04476799263097</v>
      </c>
      <c r="BY390" s="209">
        <f t="shared" si="1604"/>
        <v>0</v>
      </c>
      <c r="BZ390" s="209">
        <f t="shared" si="1604"/>
        <v>0</v>
      </c>
      <c r="CA390" s="209">
        <f t="shared" si="1604"/>
        <v>0</v>
      </c>
      <c r="CB390" s="209">
        <f t="shared" si="1604"/>
        <v>0</v>
      </c>
      <c r="CC390" s="209">
        <f t="shared" si="1604"/>
        <v>0</v>
      </c>
      <c r="CD390" s="209">
        <f t="shared" si="1604"/>
        <v>16.421463809189152</v>
      </c>
      <c r="CE390" s="209">
        <f t="shared" si="1604"/>
        <v>0</v>
      </c>
      <c r="CF390" s="209">
        <f t="shared" si="1604"/>
        <v>578.34607852013585</v>
      </c>
      <c r="CG390" s="209">
        <f t="shared" si="1604"/>
        <v>0</v>
      </c>
      <c r="CH390" s="209">
        <f t="shared" si="1604"/>
        <v>0</v>
      </c>
      <c r="CI390" s="209">
        <f t="shared" si="1604"/>
        <v>0</v>
      </c>
      <c r="CJ390" s="209">
        <f t="shared" si="1604"/>
        <v>0</v>
      </c>
      <c r="CK390" s="209">
        <f t="shared" si="1604"/>
        <v>0</v>
      </c>
      <c r="CL390" s="209">
        <f t="shared" si="1604"/>
        <v>31.580308919607397</v>
      </c>
      <c r="CM390" s="228">
        <f t="shared" si="1604"/>
        <v>0</v>
      </c>
      <c r="CN390" s="204">
        <f t="shared" si="1604"/>
        <v>2.7020229475199997</v>
      </c>
      <c r="CO390" s="209">
        <f t="shared" si="1604"/>
        <v>0</v>
      </c>
      <c r="CP390" s="209">
        <f t="shared" si="1604"/>
        <v>0</v>
      </c>
      <c r="CQ390" s="209">
        <f t="shared" si="1604"/>
        <v>0</v>
      </c>
      <c r="CR390" s="209">
        <f t="shared" si="1604"/>
        <v>0</v>
      </c>
      <c r="CS390" s="209">
        <f t="shared" si="1604"/>
        <v>0</v>
      </c>
      <c r="CT390" s="209">
        <f t="shared" si="1604"/>
        <v>0.15089937612972681</v>
      </c>
      <c r="CU390" s="209">
        <f t="shared" si="1604"/>
        <v>0</v>
      </c>
      <c r="CV390" s="209">
        <f t="shared" si="1604"/>
        <v>5.3145117542399989</v>
      </c>
      <c r="CW390" s="209">
        <f t="shared" si="1604"/>
        <v>0</v>
      </c>
      <c r="CX390" s="209">
        <f t="shared" si="1604"/>
        <v>0</v>
      </c>
      <c r="CY390" s="209">
        <f t="shared" si="1604"/>
        <v>0</v>
      </c>
      <c r="CZ390" s="209">
        <f t="shared" si="1604"/>
        <v>0</v>
      </c>
      <c r="DA390" s="209">
        <f t="shared" si="1604"/>
        <v>0</v>
      </c>
      <c r="DB390" s="209">
        <f t="shared" si="1604"/>
        <v>0.29019635334129862</v>
      </c>
      <c r="DC390" s="228">
        <f t="shared" si="1604"/>
        <v>0</v>
      </c>
      <c r="DD390" s="204">
        <f t="shared" si="1604"/>
        <v>149.84532816171478</v>
      </c>
      <c r="DE390" s="209">
        <f t="shared" ref="DE390:FO390" si="1605">DE271</f>
        <v>0</v>
      </c>
      <c r="DF390" s="209">
        <f t="shared" si="1605"/>
        <v>0</v>
      </c>
      <c r="DG390" s="209">
        <f t="shared" si="1605"/>
        <v>0</v>
      </c>
      <c r="DH390" s="209">
        <f t="shared" si="1605"/>
        <v>0</v>
      </c>
      <c r="DI390" s="209">
        <f t="shared" si="1605"/>
        <v>0</v>
      </c>
      <c r="DJ390" s="209">
        <f t="shared" si="1605"/>
        <v>8.3683843456290923</v>
      </c>
      <c r="DK390" s="209">
        <f t="shared" si="1605"/>
        <v>0</v>
      </c>
      <c r="DL390" s="209">
        <f t="shared" si="1605"/>
        <v>294.72538660868963</v>
      </c>
      <c r="DM390" s="209">
        <f t="shared" si="1605"/>
        <v>0</v>
      </c>
      <c r="DN390" s="209">
        <f t="shared" si="1605"/>
        <v>0</v>
      </c>
      <c r="DO390" s="209">
        <f t="shared" si="1605"/>
        <v>0</v>
      </c>
      <c r="DP390" s="209">
        <f t="shared" si="1605"/>
        <v>0</v>
      </c>
      <c r="DQ390" s="209">
        <f t="shared" si="1605"/>
        <v>0</v>
      </c>
      <c r="DR390" s="209">
        <f t="shared" si="1605"/>
        <v>16.093337711166111</v>
      </c>
      <c r="DS390" s="228">
        <f t="shared" si="1605"/>
        <v>0</v>
      </c>
      <c r="DT390" s="204">
        <f t="shared" si="1605"/>
        <v>2.7020229475200002</v>
      </c>
      <c r="DU390" s="209">
        <f t="shared" si="1605"/>
        <v>0</v>
      </c>
      <c r="DV390" s="209">
        <f t="shared" si="1605"/>
        <v>0</v>
      </c>
      <c r="DW390" s="209">
        <f t="shared" si="1605"/>
        <v>0</v>
      </c>
      <c r="DX390" s="209">
        <f t="shared" si="1605"/>
        <v>0</v>
      </c>
      <c r="DY390" s="209">
        <f t="shared" si="1605"/>
        <v>0</v>
      </c>
      <c r="DZ390" s="209">
        <f t="shared" si="1605"/>
        <v>0.15089937612972684</v>
      </c>
      <c r="EA390" s="209">
        <f t="shared" si="1605"/>
        <v>0</v>
      </c>
      <c r="EB390" s="209">
        <f t="shared" si="1605"/>
        <v>5.3145117542399998</v>
      </c>
      <c r="EC390" s="209">
        <f t="shared" si="1605"/>
        <v>0</v>
      </c>
      <c r="ED390" s="209">
        <f t="shared" si="1605"/>
        <v>0</v>
      </c>
      <c r="EE390" s="209">
        <f t="shared" si="1605"/>
        <v>0</v>
      </c>
      <c r="EF390" s="209">
        <f t="shared" si="1605"/>
        <v>0</v>
      </c>
      <c r="EG390" s="209">
        <f t="shared" si="1605"/>
        <v>0</v>
      </c>
      <c r="EH390" s="209">
        <f t="shared" si="1605"/>
        <v>0.29019635334129867</v>
      </c>
      <c r="EI390" s="228">
        <f t="shared" si="1605"/>
        <v>0</v>
      </c>
      <c r="EJ390" s="204">
        <f t="shared" si="1605"/>
        <v>278.65917590682238</v>
      </c>
      <c r="EK390" s="209">
        <f t="shared" si="1605"/>
        <v>0</v>
      </c>
      <c r="EL390" s="209">
        <f t="shared" si="1605"/>
        <v>0</v>
      </c>
      <c r="EM390" s="209">
        <f t="shared" si="1605"/>
        <v>0</v>
      </c>
      <c r="EN390" s="209">
        <f t="shared" si="1605"/>
        <v>0</v>
      </c>
      <c r="EO390" s="209">
        <f t="shared" si="1605"/>
        <v>0</v>
      </c>
      <c r="EP390" s="209">
        <f t="shared" si="1605"/>
        <v>15.562227491723423</v>
      </c>
      <c r="EQ390" s="209">
        <f t="shared" si="1605"/>
        <v>0</v>
      </c>
      <c r="ER390" s="209">
        <f t="shared" si="1605"/>
        <v>548.08471080635672</v>
      </c>
      <c r="ES390" s="209">
        <f t="shared" si="1605"/>
        <v>0</v>
      </c>
      <c r="ET390" s="209">
        <f t="shared" si="1605"/>
        <v>0</v>
      </c>
      <c r="EU390" s="209">
        <f t="shared" si="1605"/>
        <v>0</v>
      </c>
      <c r="EV390" s="209">
        <f t="shared" si="1605"/>
        <v>0</v>
      </c>
      <c r="EW390" s="209">
        <f t="shared" si="1605"/>
        <v>0</v>
      </c>
      <c r="EX390" s="209">
        <f t="shared" si="1605"/>
        <v>29.927901518183816</v>
      </c>
      <c r="EY390" s="228">
        <f t="shared" si="1605"/>
        <v>0</v>
      </c>
      <c r="EZ390" s="209">
        <f t="shared" si="1605"/>
        <v>2.7020229475200002</v>
      </c>
      <c r="FA390" s="209">
        <f t="shared" si="1605"/>
        <v>0</v>
      </c>
      <c r="FB390" s="209">
        <f t="shared" si="1605"/>
        <v>0</v>
      </c>
      <c r="FC390" s="209">
        <f t="shared" si="1605"/>
        <v>0</v>
      </c>
      <c r="FD390" s="209">
        <f t="shared" si="1605"/>
        <v>0</v>
      </c>
      <c r="FE390" s="209">
        <f t="shared" si="1605"/>
        <v>0</v>
      </c>
      <c r="FF390" s="209">
        <f t="shared" si="1605"/>
        <v>0.15089937612972684</v>
      </c>
      <c r="FG390" s="209">
        <f t="shared" si="1605"/>
        <v>0</v>
      </c>
      <c r="FH390" s="209">
        <f t="shared" si="1605"/>
        <v>5.3145117542399998</v>
      </c>
      <c r="FI390" s="209">
        <f t="shared" si="1605"/>
        <v>0</v>
      </c>
      <c r="FJ390" s="209">
        <f t="shared" si="1605"/>
        <v>0</v>
      </c>
      <c r="FK390" s="209">
        <f t="shared" si="1605"/>
        <v>0</v>
      </c>
      <c r="FL390" s="209">
        <f t="shared" si="1605"/>
        <v>0</v>
      </c>
      <c r="FM390" s="209">
        <f t="shared" si="1605"/>
        <v>0</v>
      </c>
      <c r="FN390" s="209">
        <f t="shared" si="1605"/>
        <v>0.29019635334129867</v>
      </c>
      <c r="FO390" s="228">
        <f t="shared" si="1605"/>
        <v>0</v>
      </c>
    </row>
    <row r="391" spans="24:171" x14ac:dyDescent="0.2">
      <c r="X391" s="165"/>
      <c r="Y391" s="196"/>
      <c r="Z391" s="196"/>
      <c r="AA391" s="197"/>
      <c r="AB391" s="159" t="str">
        <f>C283</f>
        <v>CN</v>
      </c>
      <c r="AC391" s="203">
        <f t="shared" ref="AC391:AC393" si="1606">D283</f>
        <v>0.6</v>
      </c>
      <c r="AD391" s="203">
        <f t="shared" si="1603"/>
        <v>0</v>
      </c>
      <c r="AE391" s="203">
        <f t="shared" si="1603"/>
        <v>0</v>
      </c>
      <c r="AR391" s="120" t="e">
        <f ca="1">SUMPRODUCT($Z267:$Z270,AR267:AR270)</f>
        <v>#NAME?</v>
      </c>
      <c r="AS391" s="104" t="e">
        <f t="shared" ref="AS391:DD391" ca="1" si="1607">SUMPRODUCT($Z267:$Z270,AS267:AS270)</f>
        <v>#NAME?</v>
      </c>
      <c r="AT391" s="104" t="e">
        <f t="shared" ca="1" si="1607"/>
        <v>#NAME?</v>
      </c>
      <c r="AU391" s="104" t="e">
        <f t="shared" ca="1" si="1607"/>
        <v>#NAME?</v>
      </c>
      <c r="AV391" s="104" t="e">
        <f t="shared" ca="1" si="1607"/>
        <v>#NAME?</v>
      </c>
      <c r="AW391" s="104" t="e">
        <f t="shared" ca="1" si="1607"/>
        <v>#NAME?</v>
      </c>
      <c r="AX391" s="104" t="e">
        <f t="shared" ca="1" si="1607"/>
        <v>#NAME?</v>
      </c>
      <c r="AY391" s="104" t="e">
        <f t="shared" ca="1" si="1607"/>
        <v>#NAME?</v>
      </c>
      <c r="AZ391" s="104" t="e">
        <f t="shared" ca="1" si="1607"/>
        <v>#NAME?</v>
      </c>
      <c r="BA391" s="104" t="e">
        <f t="shared" ca="1" si="1607"/>
        <v>#NAME?</v>
      </c>
      <c r="BB391" s="104" t="e">
        <f t="shared" ca="1" si="1607"/>
        <v>#NAME?</v>
      </c>
      <c r="BC391" s="104" t="e">
        <f t="shared" ca="1" si="1607"/>
        <v>#NAME?</v>
      </c>
      <c r="BD391" s="104" t="e">
        <f t="shared" ca="1" si="1607"/>
        <v>#NAME?</v>
      </c>
      <c r="BE391" s="104" t="e">
        <f t="shared" ca="1" si="1607"/>
        <v>#NAME?</v>
      </c>
      <c r="BF391" s="104" t="e">
        <f t="shared" ca="1" si="1607"/>
        <v>#NAME?</v>
      </c>
      <c r="BG391" s="104" t="e">
        <f t="shared" ca="1" si="1607"/>
        <v>#NAME?</v>
      </c>
      <c r="BH391" s="120">
        <f t="shared" si="1607"/>
        <v>10.785195700893121</v>
      </c>
      <c r="BI391" s="104">
        <f t="shared" si="1607"/>
        <v>0</v>
      </c>
      <c r="BJ391" s="104">
        <f t="shared" si="1607"/>
        <v>0</v>
      </c>
      <c r="BK391" s="104">
        <f t="shared" si="1607"/>
        <v>0</v>
      </c>
      <c r="BL391" s="104">
        <f t="shared" si="1607"/>
        <v>0</v>
      </c>
      <c r="BM391" s="104">
        <f t="shared" si="1607"/>
        <v>0</v>
      </c>
      <c r="BN391" s="104">
        <f t="shared" si="1607"/>
        <v>0.60231883085801863</v>
      </c>
      <c r="BO391" s="104">
        <f t="shared" si="1607"/>
        <v>0</v>
      </c>
      <c r="BP391" s="104">
        <f t="shared" si="1607"/>
        <v>21.213013522621445</v>
      </c>
      <c r="BQ391" s="104">
        <f t="shared" si="1607"/>
        <v>0</v>
      </c>
      <c r="BR391" s="104">
        <f t="shared" si="1607"/>
        <v>0</v>
      </c>
      <c r="BS391" s="104">
        <f t="shared" si="1607"/>
        <v>0</v>
      </c>
      <c r="BT391" s="104">
        <f t="shared" si="1607"/>
        <v>0</v>
      </c>
      <c r="BU391" s="104">
        <f t="shared" si="1607"/>
        <v>0</v>
      </c>
      <c r="BV391" s="104">
        <f t="shared" si="1607"/>
        <v>1.1583263811079343</v>
      </c>
      <c r="BW391" s="122">
        <f t="shared" si="1607"/>
        <v>0</v>
      </c>
      <c r="BX391" s="120">
        <f t="shared" si="1607"/>
        <v>26.2385514769521</v>
      </c>
      <c r="BY391" s="104">
        <f t="shared" si="1607"/>
        <v>0</v>
      </c>
      <c r="BZ391" s="104">
        <f t="shared" si="1607"/>
        <v>0</v>
      </c>
      <c r="CA391" s="104">
        <f t="shared" si="1607"/>
        <v>0</v>
      </c>
      <c r="CB391" s="104">
        <f t="shared" si="1607"/>
        <v>0</v>
      </c>
      <c r="CC391" s="104">
        <f t="shared" si="1607"/>
        <v>0</v>
      </c>
      <c r="CD391" s="104">
        <f t="shared" si="1607"/>
        <v>1.4653395346082598</v>
      </c>
      <c r="CE391" s="104">
        <f t="shared" si="1607"/>
        <v>0</v>
      </c>
      <c r="CF391" s="104">
        <f t="shared" si="1607"/>
        <v>51.607663201558019</v>
      </c>
      <c r="CG391" s="104">
        <f t="shared" si="1607"/>
        <v>0</v>
      </c>
      <c r="CH391" s="104">
        <f t="shared" si="1607"/>
        <v>0</v>
      </c>
      <c r="CI391" s="104">
        <f t="shared" si="1607"/>
        <v>0</v>
      </c>
      <c r="CJ391" s="104">
        <f t="shared" si="1607"/>
        <v>0</v>
      </c>
      <c r="CK391" s="104">
        <f t="shared" si="1607"/>
        <v>0</v>
      </c>
      <c r="CL391" s="104">
        <f t="shared" si="1607"/>
        <v>2.8180115800119738</v>
      </c>
      <c r="CM391" s="122">
        <f t="shared" si="1607"/>
        <v>0</v>
      </c>
      <c r="CN391" s="120">
        <f t="shared" si="1607"/>
        <v>2.1345981285408002</v>
      </c>
      <c r="CO391" s="104">
        <f t="shared" si="1607"/>
        <v>0</v>
      </c>
      <c r="CP391" s="104">
        <f t="shared" si="1607"/>
        <v>0</v>
      </c>
      <c r="CQ391" s="104">
        <f t="shared" si="1607"/>
        <v>0</v>
      </c>
      <c r="CR391" s="104">
        <f t="shared" si="1607"/>
        <v>0</v>
      </c>
      <c r="CS391" s="104">
        <f t="shared" si="1607"/>
        <v>0</v>
      </c>
      <c r="CT391" s="104">
        <f t="shared" si="1607"/>
        <v>0.1192105071424842</v>
      </c>
      <c r="CU391" s="104">
        <f t="shared" si="1607"/>
        <v>0</v>
      </c>
      <c r="CV391" s="104">
        <f t="shared" si="1607"/>
        <v>4.1984642858495986</v>
      </c>
      <c r="CW391" s="104">
        <f t="shared" si="1607"/>
        <v>0</v>
      </c>
      <c r="CX391" s="104">
        <f t="shared" si="1607"/>
        <v>0</v>
      </c>
      <c r="CY391" s="104">
        <f t="shared" si="1607"/>
        <v>0</v>
      </c>
      <c r="CZ391" s="104">
        <f t="shared" si="1607"/>
        <v>0</v>
      </c>
      <c r="DA391" s="104">
        <f t="shared" si="1607"/>
        <v>0</v>
      </c>
      <c r="DB391" s="104">
        <f t="shared" si="1607"/>
        <v>0.22925511913962593</v>
      </c>
      <c r="DC391" s="122">
        <f t="shared" si="1607"/>
        <v>0</v>
      </c>
      <c r="DD391" s="120">
        <f t="shared" si="1607"/>
        <v>175.97175162096019</v>
      </c>
      <c r="DE391" s="104">
        <f t="shared" ref="DE391:FO391" si="1608">SUMPRODUCT($Z267:$Z270,DE267:DE270)</f>
        <v>0</v>
      </c>
      <c r="DF391" s="104">
        <f t="shared" si="1608"/>
        <v>0</v>
      </c>
      <c r="DG391" s="104">
        <f t="shared" si="1608"/>
        <v>0</v>
      </c>
      <c r="DH391" s="104">
        <f t="shared" si="1608"/>
        <v>0</v>
      </c>
      <c r="DI391" s="104">
        <f t="shared" si="1608"/>
        <v>0</v>
      </c>
      <c r="DJ391" s="104">
        <f t="shared" si="1608"/>
        <v>9.8274618875573356</v>
      </c>
      <c r="DK391" s="104">
        <f t="shared" si="1608"/>
        <v>0</v>
      </c>
      <c r="DL391" s="104">
        <f t="shared" si="1608"/>
        <v>346.11250924502826</v>
      </c>
      <c r="DM391" s="104">
        <f t="shared" si="1608"/>
        <v>0</v>
      </c>
      <c r="DN391" s="104">
        <f t="shared" si="1608"/>
        <v>0</v>
      </c>
      <c r="DO391" s="104">
        <f t="shared" si="1608"/>
        <v>0</v>
      </c>
      <c r="DP391" s="104">
        <f t="shared" si="1608"/>
        <v>0</v>
      </c>
      <c r="DQ391" s="104">
        <f t="shared" si="1608"/>
        <v>0</v>
      </c>
      <c r="DR391" s="104">
        <f t="shared" si="1608"/>
        <v>18.899306779890114</v>
      </c>
      <c r="DS391" s="122">
        <f t="shared" si="1608"/>
        <v>0</v>
      </c>
      <c r="DT391" s="120">
        <f t="shared" si="1608"/>
        <v>2.7020229475200002</v>
      </c>
      <c r="DU391" s="104">
        <f t="shared" si="1608"/>
        <v>0</v>
      </c>
      <c r="DV391" s="104">
        <f t="shared" si="1608"/>
        <v>0</v>
      </c>
      <c r="DW391" s="104">
        <f t="shared" si="1608"/>
        <v>0</v>
      </c>
      <c r="DX391" s="104">
        <f t="shared" si="1608"/>
        <v>0</v>
      </c>
      <c r="DY391" s="104">
        <f t="shared" si="1608"/>
        <v>0</v>
      </c>
      <c r="DZ391" s="104">
        <f t="shared" si="1608"/>
        <v>0.15089937612972684</v>
      </c>
      <c r="EA391" s="104">
        <f t="shared" si="1608"/>
        <v>0</v>
      </c>
      <c r="EB391" s="104">
        <f t="shared" si="1608"/>
        <v>5.3145117542399998</v>
      </c>
      <c r="EC391" s="104">
        <f t="shared" si="1608"/>
        <v>0</v>
      </c>
      <c r="ED391" s="104">
        <f t="shared" si="1608"/>
        <v>0</v>
      </c>
      <c r="EE391" s="104">
        <f t="shared" si="1608"/>
        <v>0</v>
      </c>
      <c r="EF391" s="104">
        <f t="shared" si="1608"/>
        <v>0</v>
      </c>
      <c r="EG391" s="104">
        <f t="shared" si="1608"/>
        <v>0</v>
      </c>
      <c r="EH391" s="104">
        <f t="shared" si="1608"/>
        <v>0.29019635334129867</v>
      </c>
      <c r="EI391" s="122">
        <f t="shared" si="1608"/>
        <v>0</v>
      </c>
      <c r="EJ391" s="120">
        <f t="shared" si="1608"/>
        <v>45.238881856813983</v>
      </c>
      <c r="EK391" s="104">
        <f t="shared" si="1608"/>
        <v>0</v>
      </c>
      <c r="EL391" s="104">
        <f t="shared" si="1608"/>
        <v>0</v>
      </c>
      <c r="EM391" s="104">
        <f t="shared" si="1608"/>
        <v>0</v>
      </c>
      <c r="EN391" s="104">
        <f t="shared" si="1608"/>
        <v>0</v>
      </c>
      <c r="EO391" s="104">
        <f t="shared" si="1608"/>
        <v>0</v>
      </c>
      <c r="EP391" s="104">
        <f t="shared" si="1608"/>
        <v>2.5264474734625169</v>
      </c>
      <c r="EQ391" s="104">
        <f t="shared" si="1608"/>
        <v>0</v>
      </c>
      <c r="ER391" s="104">
        <f t="shared" si="1608"/>
        <v>88.978729657858636</v>
      </c>
      <c r="ES391" s="104">
        <f t="shared" si="1608"/>
        <v>0</v>
      </c>
      <c r="ET391" s="104">
        <f t="shared" si="1608"/>
        <v>0</v>
      </c>
      <c r="EU391" s="104">
        <f t="shared" si="1608"/>
        <v>0</v>
      </c>
      <c r="EV391" s="104">
        <f t="shared" si="1608"/>
        <v>0</v>
      </c>
      <c r="EW391" s="104">
        <f t="shared" si="1608"/>
        <v>0</v>
      </c>
      <c r="EX391" s="104">
        <f t="shared" si="1608"/>
        <v>4.8586406551930583</v>
      </c>
      <c r="EY391" s="122">
        <f t="shared" si="1608"/>
        <v>0</v>
      </c>
      <c r="EZ391" s="104">
        <f t="shared" si="1608"/>
        <v>2.7020229475200002</v>
      </c>
      <c r="FA391" s="104">
        <f t="shared" si="1608"/>
        <v>0</v>
      </c>
      <c r="FB391" s="104">
        <f t="shared" si="1608"/>
        <v>0</v>
      </c>
      <c r="FC391" s="104">
        <f t="shared" si="1608"/>
        <v>0</v>
      </c>
      <c r="FD391" s="104">
        <f t="shared" si="1608"/>
        <v>0</v>
      </c>
      <c r="FE391" s="104">
        <f t="shared" si="1608"/>
        <v>0</v>
      </c>
      <c r="FF391" s="104">
        <f t="shared" si="1608"/>
        <v>0.15089937612972684</v>
      </c>
      <c r="FG391" s="104">
        <f t="shared" si="1608"/>
        <v>0</v>
      </c>
      <c r="FH391" s="104">
        <f t="shared" si="1608"/>
        <v>5.3145117542399998</v>
      </c>
      <c r="FI391" s="104">
        <f t="shared" si="1608"/>
        <v>0</v>
      </c>
      <c r="FJ391" s="104">
        <f t="shared" si="1608"/>
        <v>0</v>
      </c>
      <c r="FK391" s="104">
        <f t="shared" si="1608"/>
        <v>0</v>
      </c>
      <c r="FL391" s="104">
        <f t="shared" si="1608"/>
        <v>0</v>
      </c>
      <c r="FM391" s="104">
        <f t="shared" si="1608"/>
        <v>0</v>
      </c>
      <c r="FN391" s="104">
        <f t="shared" si="1608"/>
        <v>0.29019635334129867</v>
      </c>
      <c r="FO391" s="122">
        <f t="shared" si="1608"/>
        <v>0</v>
      </c>
    </row>
    <row r="392" spans="24:171" x14ac:dyDescent="0.2">
      <c r="X392" s="165"/>
      <c r="Y392" s="196"/>
      <c r="Z392" s="196"/>
      <c r="AA392" s="197"/>
      <c r="AB392" s="159" t="str">
        <f>C284</f>
        <v>AR</v>
      </c>
      <c r="AC392" s="203">
        <f t="shared" si="1606"/>
        <v>0.1</v>
      </c>
      <c r="AD392" s="203">
        <f t="shared" si="1603"/>
        <v>0</v>
      </c>
      <c r="AE392" s="203">
        <f t="shared" si="1603"/>
        <v>0.25</v>
      </c>
      <c r="AR392" s="120" t="e">
        <f ca="1">AR272</f>
        <v>#NAME?</v>
      </c>
      <c r="AS392" s="104" t="e">
        <f t="shared" ref="AS392:DD392" ca="1" si="1609">AS272</f>
        <v>#NAME?</v>
      </c>
      <c r="AT392" s="104" t="e">
        <f t="shared" ca="1" si="1609"/>
        <v>#NAME?</v>
      </c>
      <c r="AU392" s="104" t="e">
        <f t="shared" ca="1" si="1609"/>
        <v>#NAME?</v>
      </c>
      <c r="AV392" s="104" t="e">
        <f t="shared" ca="1" si="1609"/>
        <v>#NAME?</v>
      </c>
      <c r="AW392" s="104" t="e">
        <f t="shared" ca="1" si="1609"/>
        <v>#NAME?</v>
      </c>
      <c r="AX392" s="104" t="e">
        <f t="shared" ca="1" si="1609"/>
        <v>#NAME?</v>
      </c>
      <c r="AY392" s="104" t="e">
        <f t="shared" ca="1" si="1609"/>
        <v>#NAME?</v>
      </c>
      <c r="AZ392" s="104" t="e">
        <f t="shared" ca="1" si="1609"/>
        <v>#NAME?</v>
      </c>
      <c r="BA392" s="104" t="e">
        <f t="shared" ca="1" si="1609"/>
        <v>#NAME?</v>
      </c>
      <c r="BB392" s="104" t="e">
        <f t="shared" ca="1" si="1609"/>
        <v>#NAME?</v>
      </c>
      <c r="BC392" s="104" t="e">
        <f t="shared" ca="1" si="1609"/>
        <v>#NAME?</v>
      </c>
      <c r="BD392" s="104" t="e">
        <f t="shared" ca="1" si="1609"/>
        <v>#NAME?</v>
      </c>
      <c r="BE392" s="104" t="e">
        <f t="shared" ca="1" si="1609"/>
        <v>#NAME?</v>
      </c>
      <c r="BF392" s="104" t="e">
        <f t="shared" ca="1" si="1609"/>
        <v>#NAME?</v>
      </c>
      <c r="BG392" s="104" t="e">
        <f t="shared" ca="1" si="1609"/>
        <v>#NAME?</v>
      </c>
      <c r="BH392" s="120">
        <f t="shared" si="1609"/>
        <v>5.6607380750544012</v>
      </c>
      <c r="BI392" s="104">
        <f t="shared" si="1609"/>
        <v>0</v>
      </c>
      <c r="BJ392" s="104">
        <f t="shared" si="1609"/>
        <v>0</v>
      </c>
      <c r="BK392" s="104">
        <f t="shared" si="1609"/>
        <v>0</v>
      </c>
      <c r="BL392" s="104">
        <f t="shared" si="1609"/>
        <v>0</v>
      </c>
      <c r="BM392" s="104">
        <f t="shared" si="1609"/>
        <v>0</v>
      </c>
      <c r="BN392" s="104">
        <f t="shared" si="1609"/>
        <v>0.31613419299177775</v>
      </c>
      <c r="BO392" s="104">
        <f t="shared" si="1609"/>
        <v>0</v>
      </c>
      <c r="BP392" s="104">
        <f t="shared" si="1609"/>
        <v>11.133902125132801</v>
      </c>
      <c r="BQ392" s="104">
        <f t="shared" si="1609"/>
        <v>0</v>
      </c>
      <c r="BR392" s="104">
        <f t="shared" si="1609"/>
        <v>0</v>
      </c>
      <c r="BS392" s="104">
        <f t="shared" si="1609"/>
        <v>0</v>
      </c>
      <c r="BT392" s="104">
        <f t="shared" si="1609"/>
        <v>0</v>
      </c>
      <c r="BU392" s="104">
        <f t="shared" si="1609"/>
        <v>0</v>
      </c>
      <c r="BV392" s="104">
        <f t="shared" si="1609"/>
        <v>0.60796136025002079</v>
      </c>
      <c r="BW392" s="122">
        <f t="shared" si="1609"/>
        <v>0</v>
      </c>
      <c r="BX392" s="120">
        <f t="shared" si="1609"/>
        <v>309.01359203016887</v>
      </c>
      <c r="BY392" s="104">
        <f t="shared" si="1609"/>
        <v>0</v>
      </c>
      <c r="BZ392" s="104">
        <f t="shared" si="1609"/>
        <v>0</v>
      </c>
      <c r="CA392" s="104">
        <f t="shared" si="1609"/>
        <v>0</v>
      </c>
      <c r="CB392" s="104">
        <f t="shared" si="1609"/>
        <v>0</v>
      </c>
      <c r="CC392" s="104">
        <f t="shared" si="1609"/>
        <v>0</v>
      </c>
      <c r="CD392" s="104">
        <f t="shared" si="1609"/>
        <v>17.257424958495196</v>
      </c>
      <c r="CE392" s="104">
        <f t="shared" si="1609"/>
        <v>0</v>
      </c>
      <c r="CF392" s="104">
        <f t="shared" si="1609"/>
        <v>607.78772014929393</v>
      </c>
      <c r="CG392" s="104">
        <f t="shared" si="1609"/>
        <v>0</v>
      </c>
      <c r="CH392" s="104">
        <f t="shared" si="1609"/>
        <v>0</v>
      </c>
      <c r="CI392" s="104">
        <f t="shared" si="1609"/>
        <v>0</v>
      </c>
      <c r="CJ392" s="104">
        <f t="shared" si="1609"/>
        <v>0</v>
      </c>
      <c r="CK392" s="104">
        <f t="shared" si="1609"/>
        <v>0</v>
      </c>
      <c r="CL392" s="104">
        <f t="shared" si="1609"/>
        <v>33.187955573196341</v>
      </c>
      <c r="CM392" s="122">
        <f t="shared" si="1609"/>
        <v>0</v>
      </c>
      <c r="CN392" s="120">
        <f t="shared" si="1609"/>
        <v>2.7020229475199997</v>
      </c>
      <c r="CO392" s="104">
        <f t="shared" si="1609"/>
        <v>0</v>
      </c>
      <c r="CP392" s="104">
        <f t="shared" si="1609"/>
        <v>0</v>
      </c>
      <c r="CQ392" s="104">
        <f t="shared" si="1609"/>
        <v>0</v>
      </c>
      <c r="CR392" s="104">
        <f t="shared" si="1609"/>
        <v>0</v>
      </c>
      <c r="CS392" s="104">
        <f t="shared" si="1609"/>
        <v>0</v>
      </c>
      <c r="CT392" s="104">
        <f t="shared" si="1609"/>
        <v>0.15089937612972681</v>
      </c>
      <c r="CU392" s="104">
        <f t="shared" si="1609"/>
        <v>0</v>
      </c>
      <c r="CV392" s="104">
        <f t="shared" si="1609"/>
        <v>5.3145117542399989</v>
      </c>
      <c r="CW392" s="104">
        <f t="shared" si="1609"/>
        <v>0</v>
      </c>
      <c r="CX392" s="104">
        <f t="shared" si="1609"/>
        <v>0</v>
      </c>
      <c r="CY392" s="104">
        <f t="shared" si="1609"/>
        <v>0</v>
      </c>
      <c r="CZ392" s="104">
        <f t="shared" si="1609"/>
        <v>0</v>
      </c>
      <c r="DA392" s="104">
        <f t="shared" si="1609"/>
        <v>0</v>
      </c>
      <c r="DB392" s="104">
        <f t="shared" si="1609"/>
        <v>0.29019635334129862</v>
      </c>
      <c r="DC392" s="122">
        <f t="shared" si="1609"/>
        <v>0</v>
      </c>
      <c r="DD392" s="120">
        <f t="shared" si="1609"/>
        <v>165.00714614024531</v>
      </c>
      <c r="DE392" s="104">
        <f t="shared" ref="DE392:FO392" si="1610">DE272</f>
        <v>0</v>
      </c>
      <c r="DF392" s="104">
        <f t="shared" si="1610"/>
        <v>0</v>
      </c>
      <c r="DG392" s="104">
        <f t="shared" si="1610"/>
        <v>0</v>
      </c>
      <c r="DH392" s="104">
        <f t="shared" si="1610"/>
        <v>0</v>
      </c>
      <c r="DI392" s="104">
        <f t="shared" si="1610"/>
        <v>0</v>
      </c>
      <c r="DJ392" s="104">
        <f t="shared" si="1610"/>
        <v>9.2151235918862877</v>
      </c>
      <c r="DK392" s="104">
        <f t="shared" si="1610"/>
        <v>0</v>
      </c>
      <c r="DL392" s="104">
        <f t="shared" si="1610"/>
        <v>324.54662107914612</v>
      </c>
      <c r="DM392" s="104">
        <f t="shared" si="1610"/>
        <v>0</v>
      </c>
      <c r="DN392" s="104">
        <f t="shared" si="1610"/>
        <v>0</v>
      </c>
      <c r="DO392" s="104">
        <f t="shared" si="1610"/>
        <v>0</v>
      </c>
      <c r="DP392" s="104">
        <f t="shared" si="1610"/>
        <v>0</v>
      </c>
      <c r="DQ392" s="104">
        <f t="shared" si="1610"/>
        <v>0</v>
      </c>
      <c r="DR392" s="104">
        <f t="shared" si="1610"/>
        <v>17.721711848932955</v>
      </c>
      <c r="DS392" s="122">
        <f t="shared" si="1610"/>
        <v>0</v>
      </c>
      <c r="DT392" s="120">
        <f t="shared" si="1610"/>
        <v>2.7020229475200002</v>
      </c>
      <c r="DU392" s="104">
        <f t="shared" si="1610"/>
        <v>0</v>
      </c>
      <c r="DV392" s="104">
        <f t="shared" si="1610"/>
        <v>0</v>
      </c>
      <c r="DW392" s="104">
        <f t="shared" si="1610"/>
        <v>0</v>
      </c>
      <c r="DX392" s="104">
        <f t="shared" si="1610"/>
        <v>0</v>
      </c>
      <c r="DY392" s="104">
        <f t="shared" si="1610"/>
        <v>0</v>
      </c>
      <c r="DZ392" s="104">
        <f t="shared" si="1610"/>
        <v>0.15089937612972684</v>
      </c>
      <c r="EA392" s="104">
        <f t="shared" si="1610"/>
        <v>0</v>
      </c>
      <c r="EB392" s="104">
        <f t="shared" si="1610"/>
        <v>5.3145117542399998</v>
      </c>
      <c r="EC392" s="104">
        <f t="shared" si="1610"/>
        <v>0</v>
      </c>
      <c r="ED392" s="104">
        <f t="shared" si="1610"/>
        <v>0</v>
      </c>
      <c r="EE392" s="104">
        <f t="shared" si="1610"/>
        <v>0</v>
      </c>
      <c r="EF392" s="104">
        <f t="shared" si="1610"/>
        <v>0</v>
      </c>
      <c r="EG392" s="104">
        <f t="shared" si="1610"/>
        <v>0</v>
      </c>
      <c r="EH392" s="104">
        <f t="shared" si="1610"/>
        <v>0.29019635334129867</v>
      </c>
      <c r="EI392" s="122">
        <f t="shared" si="1610"/>
        <v>0</v>
      </c>
      <c r="EJ392" s="120">
        <f t="shared" si="1610"/>
        <v>293.75667319431591</v>
      </c>
      <c r="EK392" s="104">
        <f t="shared" si="1610"/>
        <v>0</v>
      </c>
      <c r="EL392" s="104">
        <f t="shared" si="1610"/>
        <v>0</v>
      </c>
      <c r="EM392" s="104">
        <f t="shared" si="1610"/>
        <v>0</v>
      </c>
      <c r="EN392" s="104">
        <f t="shared" si="1610"/>
        <v>0</v>
      </c>
      <c r="EO392" s="104">
        <f t="shared" si="1610"/>
        <v>0</v>
      </c>
      <c r="EP392" s="104">
        <f t="shared" si="1610"/>
        <v>16.405374632236803</v>
      </c>
      <c r="EQ392" s="104">
        <f t="shared" si="1610"/>
        <v>0</v>
      </c>
      <c r="ER392" s="104">
        <f t="shared" si="1610"/>
        <v>577.77943522297733</v>
      </c>
      <c r="ES392" s="104">
        <f t="shared" si="1610"/>
        <v>0</v>
      </c>
      <c r="ET392" s="104">
        <f t="shared" si="1610"/>
        <v>0</v>
      </c>
      <c r="EU392" s="104">
        <f t="shared" si="1610"/>
        <v>0</v>
      </c>
      <c r="EV392" s="104">
        <f t="shared" si="1610"/>
        <v>0</v>
      </c>
      <c r="EW392" s="104">
        <f t="shared" si="1610"/>
        <v>0</v>
      </c>
      <c r="EX392" s="104">
        <f t="shared" si="1610"/>
        <v>31.549367635424609</v>
      </c>
      <c r="EY392" s="122">
        <f t="shared" si="1610"/>
        <v>0</v>
      </c>
      <c r="EZ392" s="104">
        <f t="shared" si="1610"/>
        <v>2.7020229475200002</v>
      </c>
      <c r="FA392" s="104">
        <f t="shared" si="1610"/>
        <v>0</v>
      </c>
      <c r="FB392" s="104">
        <f t="shared" si="1610"/>
        <v>0</v>
      </c>
      <c r="FC392" s="104">
        <f t="shared" si="1610"/>
        <v>0</v>
      </c>
      <c r="FD392" s="104">
        <f t="shared" si="1610"/>
        <v>0</v>
      </c>
      <c r="FE392" s="104">
        <f t="shared" si="1610"/>
        <v>0</v>
      </c>
      <c r="FF392" s="104">
        <f t="shared" si="1610"/>
        <v>0.15089937612972684</v>
      </c>
      <c r="FG392" s="104">
        <f t="shared" si="1610"/>
        <v>0</v>
      </c>
      <c r="FH392" s="104">
        <f t="shared" si="1610"/>
        <v>5.3145117542399998</v>
      </c>
      <c r="FI392" s="104">
        <f t="shared" si="1610"/>
        <v>0</v>
      </c>
      <c r="FJ392" s="104">
        <f t="shared" si="1610"/>
        <v>0</v>
      </c>
      <c r="FK392" s="104">
        <f t="shared" si="1610"/>
        <v>0</v>
      </c>
      <c r="FL392" s="104">
        <f t="shared" si="1610"/>
        <v>0</v>
      </c>
      <c r="FM392" s="104">
        <f t="shared" si="1610"/>
        <v>0</v>
      </c>
      <c r="FN392" s="104">
        <f t="shared" si="1610"/>
        <v>0.29019635334129867</v>
      </c>
      <c r="FO392" s="122">
        <f t="shared" si="1610"/>
        <v>0</v>
      </c>
    </row>
    <row r="393" spans="24:171" x14ac:dyDescent="0.2">
      <c r="X393" s="165"/>
      <c r="Y393" s="196"/>
      <c r="Z393" s="196"/>
      <c r="AA393" s="197"/>
      <c r="AB393" s="159" t="str">
        <f>C285</f>
        <v>US</v>
      </c>
      <c r="AC393" s="203">
        <f t="shared" si="1606"/>
        <v>0</v>
      </c>
      <c r="AD393" s="203">
        <f t="shared" si="1603"/>
        <v>1</v>
      </c>
      <c r="AE393" s="203">
        <f t="shared" si="1603"/>
        <v>0</v>
      </c>
      <c r="AR393" s="120" t="e">
        <f ca="1">SUMPRODUCT($Z263:$Z266,AR263:AR266)</f>
        <v>#NAME?</v>
      </c>
      <c r="AS393" s="104" t="e">
        <f t="shared" ref="AS393:DD393" ca="1" si="1611">SUMPRODUCT($Z263:$Z266,AS263:AS266)</f>
        <v>#NAME?</v>
      </c>
      <c r="AT393" s="104" t="e">
        <f t="shared" ca="1" si="1611"/>
        <v>#NAME?</v>
      </c>
      <c r="AU393" s="104" t="e">
        <f t="shared" ca="1" si="1611"/>
        <v>#NAME?</v>
      </c>
      <c r="AV393" s="104" t="e">
        <f t="shared" ca="1" si="1611"/>
        <v>#NAME?</v>
      </c>
      <c r="AW393" s="104" t="e">
        <f t="shared" ca="1" si="1611"/>
        <v>#NAME?</v>
      </c>
      <c r="AX393" s="104" t="e">
        <f t="shared" ca="1" si="1611"/>
        <v>#NAME?</v>
      </c>
      <c r="AY393" s="104" t="e">
        <f t="shared" ca="1" si="1611"/>
        <v>#NAME?</v>
      </c>
      <c r="AZ393" s="104" t="e">
        <f t="shared" ca="1" si="1611"/>
        <v>#NAME?</v>
      </c>
      <c r="BA393" s="104" t="e">
        <f t="shared" ca="1" si="1611"/>
        <v>#NAME?</v>
      </c>
      <c r="BB393" s="104" t="e">
        <f t="shared" ca="1" si="1611"/>
        <v>#NAME?</v>
      </c>
      <c r="BC393" s="104" t="e">
        <f t="shared" ca="1" si="1611"/>
        <v>#NAME?</v>
      </c>
      <c r="BD393" s="104" t="e">
        <f t="shared" ca="1" si="1611"/>
        <v>#NAME?</v>
      </c>
      <c r="BE393" s="104" t="e">
        <f t="shared" ca="1" si="1611"/>
        <v>#NAME?</v>
      </c>
      <c r="BF393" s="104" t="e">
        <f t="shared" ca="1" si="1611"/>
        <v>#NAME?</v>
      </c>
      <c r="BG393" s="104" t="e">
        <f t="shared" ca="1" si="1611"/>
        <v>#NAME?</v>
      </c>
      <c r="BH393" s="120">
        <f t="shared" si="1611"/>
        <v>11.321476150108802</v>
      </c>
      <c r="BI393" s="104">
        <f t="shared" si="1611"/>
        <v>0</v>
      </c>
      <c r="BJ393" s="104">
        <f t="shared" si="1611"/>
        <v>0</v>
      </c>
      <c r="BK393" s="104">
        <f t="shared" si="1611"/>
        <v>0</v>
      </c>
      <c r="BL393" s="104">
        <f t="shared" si="1611"/>
        <v>0</v>
      </c>
      <c r="BM393" s="104">
        <f t="shared" si="1611"/>
        <v>0</v>
      </c>
      <c r="BN393" s="104">
        <f t="shared" si="1611"/>
        <v>0.63226838598355539</v>
      </c>
      <c r="BO393" s="104">
        <f t="shared" si="1611"/>
        <v>0</v>
      </c>
      <c r="BP393" s="104">
        <f t="shared" si="1611"/>
        <v>22.267804250265606</v>
      </c>
      <c r="BQ393" s="104">
        <f t="shared" si="1611"/>
        <v>0</v>
      </c>
      <c r="BR393" s="104">
        <f t="shared" si="1611"/>
        <v>0</v>
      </c>
      <c r="BS393" s="104">
        <f t="shared" si="1611"/>
        <v>0</v>
      </c>
      <c r="BT393" s="104">
        <f t="shared" si="1611"/>
        <v>0</v>
      </c>
      <c r="BU393" s="104">
        <f t="shared" si="1611"/>
        <v>0</v>
      </c>
      <c r="BV393" s="104">
        <f t="shared" si="1611"/>
        <v>1.2159227205000416</v>
      </c>
      <c r="BW393" s="122">
        <f t="shared" si="1611"/>
        <v>0</v>
      </c>
      <c r="BX393" s="120">
        <f t="shared" si="1611"/>
        <v>162.64362552422853</v>
      </c>
      <c r="BY393" s="104">
        <f t="shared" si="1611"/>
        <v>0</v>
      </c>
      <c r="BZ393" s="104">
        <f t="shared" si="1611"/>
        <v>0</v>
      </c>
      <c r="CA393" s="104">
        <f t="shared" si="1611"/>
        <v>0</v>
      </c>
      <c r="CB393" s="104">
        <f t="shared" si="1611"/>
        <v>0</v>
      </c>
      <c r="CC393" s="104">
        <f t="shared" si="1611"/>
        <v>0</v>
      </c>
      <c r="CD393" s="104">
        <f t="shared" si="1611"/>
        <v>9.0831284928979432</v>
      </c>
      <c r="CE393" s="104">
        <f t="shared" si="1611"/>
        <v>0</v>
      </c>
      <c r="CF393" s="104">
        <f t="shared" si="1611"/>
        <v>319.8978973861299</v>
      </c>
      <c r="CG393" s="104">
        <f t="shared" si="1611"/>
        <v>0</v>
      </c>
      <c r="CH393" s="104">
        <f t="shared" si="1611"/>
        <v>0</v>
      </c>
      <c r="CI393" s="104">
        <f t="shared" si="1611"/>
        <v>0</v>
      </c>
      <c r="CJ393" s="104">
        <f t="shared" si="1611"/>
        <v>0</v>
      </c>
      <c r="CK393" s="104">
        <f t="shared" si="1611"/>
        <v>0</v>
      </c>
      <c r="CL393" s="104">
        <f t="shared" si="1611"/>
        <v>17.467870531839559</v>
      </c>
      <c r="CM393" s="122">
        <f t="shared" si="1611"/>
        <v>0</v>
      </c>
      <c r="CN393" s="120">
        <f t="shared" si="1611"/>
        <v>2.7020229475199997</v>
      </c>
      <c r="CO393" s="104">
        <f t="shared" si="1611"/>
        <v>0</v>
      </c>
      <c r="CP393" s="104">
        <f t="shared" si="1611"/>
        <v>0</v>
      </c>
      <c r="CQ393" s="104">
        <f t="shared" si="1611"/>
        <v>0</v>
      </c>
      <c r="CR393" s="104">
        <f t="shared" si="1611"/>
        <v>0</v>
      </c>
      <c r="CS393" s="104">
        <f t="shared" si="1611"/>
        <v>0</v>
      </c>
      <c r="CT393" s="104">
        <f t="shared" si="1611"/>
        <v>0.15089937612972681</v>
      </c>
      <c r="CU393" s="104">
        <f t="shared" si="1611"/>
        <v>0</v>
      </c>
      <c r="CV393" s="104">
        <f t="shared" si="1611"/>
        <v>5.3145117542399989</v>
      </c>
      <c r="CW393" s="104">
        <f t="shared" si="1611"/>
        <v>0</v>
      </c>
      <c r="CX393" s="104">
        <f t="shared" si="1611"/>
        <v>0</v>
      </c>
      <c r="CY393" s="104">
        <f t="shared" si="1611"/>
        <v>0</v>
      </c>
      <c r="CZ393" s="104">
        <f t="shared" si="1611"/>
        <v>0</v>
      </c>
      <c r="DA393" s="104">
        <f t="shared" si="1611"/>
        <v>0</v>
      </c>
      <c r="DB393" s="104">
        <f t="shared" si="1611"/>
        <v>0.29019635334129862</v>
      </c>
      <c r="DC393" s="122">
        <f t="shared" si="1611"/>
        <v>0</v>
      </c>
      <c r="DD393" s="120">
        <f t="shared" si="1611"/>
        <v>0</v>
      </c>
      <c r="DE393" s="104">
        <f t="shared" ref="DE393:FO393" si="1612">SUMPRODUCT($Z263:$Z266,DE263:DE266)</f>
        <v>0</v>
      </c>
      <c r="DF393" s="104">
        <f t="shared" si="1612"/>
        <v>0</v>
      </c>
      <c r="DG393" s="104">
        <f t="shared" si="1612"/>
        <v>0</v>
      </c>
      <c r="DH393" s="104">
        <f t="shared" si="1612"/>
        <v>0</v>
      </c>
      <c r="DI393" s="104">
        <f t="shared" si="1612"/>
        <v>0</v>
      </c>
      <c r="DJ393" s="104">
        <f t="shared" si="1612"/>
        <v>0</v>
      </c>
      <c r="DK393" s="104">
        <f t="shared" si="1612"/>
        <v>0</v>
      </c>
      <c r="DL393" s="104">
        <f t="shared" si="1612"/>
        <v>0</v>
      </c>
      <c r="DM393" s="104">
        <f t="shared" si="1612"/>
        <v>0</v>
      </c>
      <c r="DN393" s="104">
        <f t="shared" si="1612"/>
        <v>0</v>
      </c>
      <c r="DO393" s="104">
        <f t="shared" si="1612"/>
        <v>0</v>
      </c>
      <c r="DP393" s="104">
        <f t="shared" si="1612"/>
        <v>0</v>
      </c>
      <c r="DQ393" s="104">
        <f t="shared" si="1612"/>
        <v>0</v>
      </c>
      <c r="DR393" s="104">
        <f t="shared" si="1612"/>
        <v>0</v>
      </c>
      <c r="DS393" s="122">
        <f t="shared" si="1612"/>
        <v>0</v>
      </c>
      <c r="DT393" s="120">
        <f t="shared" si="1612"/>
        <v>1.3510114737600001</v>
      </c>
      <c r="DU393" s="104">
        <f t="shared" si="1612"/>
        <v>0</v>
      </c>
      <c r="DV393" s="104">
        <f t="shared" si="1612"/>
        <v>0</v>
      </c>
      <c r="DW393" s="104">
        <f t="shared" si="1612"/>
        <v>0</v>
      </c>
      <c r="DX393" s="104">
        <f t="shared" si="1612"/>
        <v>0</v>
      </c>
      <c r="DY393" s="104">
        <f t="shared" si="1612"/>
        <v>0</v>
      </c>
      <c r="DZ393" s="104">
        <f t="shared" si="1612"/>
        <v>7.5449688064863421E-2</v>
      </c>
      <c r="EA393" s="104">
        <f t="shared" si="1612"/>
        <v>0</v>
      </c>
      <c r="EB393" s="104">
        <f t="shared" si="1612"/>
        <v>2.6572558771199999</v>
      </c>
      <c r="EC393" s="104">
        <f t="shared" si="1612"/>
        <v>0</v>
      </c>
      <c r="ED393" s="104">
        <f t="shared" si="1612"/>
        <v>0</v>
      </c>
      <c r="EE393" s="104">
        <f t="shared" si="1612"/>
        <v>0</v>
      </c>
      <c r="EF393" s="104">
        <f t="shared" si="1612"/>
        <v>0</v>
      </c>
      <c r="EG393" s="104">
        <f t="shared" si="1612"/>
        <v>0</v>
      </c>
      <c r="EH393" s="104">
        <f t="shared" si="1612"/>
        <v>0.14509817667064934</v>
      </c>
      <c r="EI393" s="122">
        <f t="shared" si="1612"/>
        <v>0</v>
      </c>
      <c r="EJ393" s="120">
        <f t="shared" si="1612"/>
        <v>152.9922238679745</v>
      </c>
      <c r="EK393" s="104">
        <f t="shared" si="1612"/>
        <v>0</v>
      </c>
      <c r="EL393" s="104">
        <f t="shared" si="1612"/>
        <v>0</v>
      </c>
      <c r="EM393" s="104">
        <f t="shared" si="1612"/>
        <v>0</v>
      </c>
      <c r="EN393" s="104">
        <f t="shared" si="1612"/>
        <v>0</v>
      </c>
      <c r="EO393" s="104">
        <f t="shared" si="1612"/>
        <v>0</v>
      </c>
      <c r="EP393" s="104">
        <f t="shared" si="1612"/>
        <v>8.5441284484894169</v>
      </c>
      <c r="EQ393" s="104">
        <f t="shared" si="1612"/>
        <v>0</v>
      </c>
      <c r="ER393" s="104">
        <f t="shared" si="1612"/>
        <v>300.91490259175515</v>
      </c>
      <c r="ES393" s="104">
        <f t="shared" si="1612"/>
        <v>0</v>
      </c>
      <c r="ET393" s="104">
        <f t="shared" si="1612"/>
        <v>0</v>
      </c>
      <c r="EU393" s="104">
        <f t="shared" si="1612"/>
        <v>0</v>
      </c>
      <c r="EV393" s="104">
        <f t="shared" si="1612"/>
        <v>0</v>
      </c>
      <c r="EW393" s="104">
        <f t="shared" si="1612"/>
        <v>0</v>
      </c>
      <c r="EX393" s="104">
        <f t="shared" si="1612"/>
        <v>16.431313248768465</v>
      </c>
      <c r="EY393" s="122">
        <f t="shared" si="1612"/>
        <v>0</v>
      </c>
      <c r="EZ393" s="104">
        <f t="shared" si="1612"/>
        <v>2.7020229475200002</v>
      </c>
      <c r="FA393" s="104">
        <f t="shared" si="1612"/>
        <v>0</v>
      </c>
      <c r="FB393" s="104">
        <f t="shared" si="1612"/>
        <v>0</v>
      </c>
      <c r="FC393" s="104">
        <f t="shared" si="1612"/>
        <v>0</v>
      </c>
      <c r="FD393" s="104">
        <f t="shared" si="1612"/>
        <v>0</v>
      </c>
      <c r="FE393" s="104">
        <f t="shared" si="1612"/>
        <v>0</v>
      </c>
      <c r="FF393" s="104">
        <f t="shared" si="1612"/>
        <v>0.15089937612972684</v>
      </c>
      <c r="FG393" s="104">
        <f t="shared" si="1612"/>
        <v>0</v>
      </c>
      <c r="FH393" s="104">
        <f t="shared" si="1612"/>
        <v>5.3145117542399998</v>
      </c>
      <c r="FI393" s="104">
        <f t="shared" si="1612"/>
        <v>0</v>
      </c>
      <c r="FJ393" s="104">
        <f t="shared" si="1612"/>
        <v>0</v>
      </c>
      <c r="FK393" s="104">
        <f t="shared" si="1612"/>
        <v>0</v>
      </c>
      <c r="FL393" s="104">
        <f t="shared" si="1612"/>
        <v>0</v>
      </c>
      <c r="FM393" s="104">
        <f t="shared" si="1612"/>
        <v>0</v>
      </c>
      <c r="FN393" s="104">
        <f t="shared" si="1612"/>
        <v>0.29019635334129867</v>
      </c>
      <c r="FO393" s="122">
        <f t="shared" si="1612"/>
        <v>0</v>
      </c>
    </row>
    <row r="394" spans="24:171" x14ac:dyDescent="0.2">
      <c r="X394" s="194" t="str">
        <f>X273</f>
        <v>LiOH</v>
      </c>
      <c r="Y394" s="193"/>
      <c r="Z394" s="193"/>
      <c r="AA394" s="195"/>
      <c r="AB394" s="159" t="str">
        <f>AB390</f>
        <v>CL</v>
      </c>
      <c r="AC394" s="203">
        <f>AC390</f>
        <v>0.3</v>
      </c>
      <c r="AD394" s="203">
        <f t="shared" ref="AD394:AE394" si="1613">AD390</f>
        <v>0</v>
      </c>
      <c r="AE394" s="203">
        <f t="shared" si="1613"/>
        <v>0.74999999999999989</v>
      </c>
      <c r="AR394" s="120" t="e">
        <f ca="1">AR281</f>
        <v>#NAME?</v>
      </c>
      <c r="AS394" s="104" t="e">
        <f t="shared" ref="AS394:DD394" ca="1" si="1614">AS281</f>
        <v>#NAME?</v>
      </c>
      <c r="AT394" s="104" t="e">
        <f t="shared" ca="1" si="1614"/>
        <v>#NAME?</v>
      </c>
      <c r="AU394" s="104" t="e">
        <f t="shared" ca="1" si="1614"/>
        <v>#NAME?</v>
      </c>
      <c r="AV394" s="104" t="e">
        <f t="shared" ca="1" si="1614"/>
        <v>#NAME?</v>
      </c>
      <c r="AW394" s="104" t="e">
        <f t="shared" ca="1" si="1614"/>
        <v>#NAME?</v>
      </c>
      <c r="AX394" s="104" t="e">
        <f t="shared" ca="1" si="1614"/>
        <v>#NAME?</v>
      </c>
      <c r="AY394" s="104" t="e">
        <f t="shared" ca="1" si="1614"/>
        <v>#NAME?</v>
      </c>
      <c r="AZ394" s="104" t="e">
        <f t="shared" ca="1" si="1614"/>
        <v>#NAME?</v>
      </c>
      <c r="BA394" s="104" t="e">
        <f t="shared" ca="1" si="1614"/>
        <v>#NAME?</v>
      </c>
      <c r="BB394" s="104" t="e">
        <f t="shared" ca="1" si="1614"/>
        <v>#NAME?</v>
      </c>
      <c r="BC394" s="104" t="e">
        <f t="shared" ca="1" si="1614"/>
        <v>#NAME?</v>
      </c>
      <c r="BD394" s="104" t="e">
        <f t="shared" ca="1" si="1614"/>
        <v>#NAME?</v>
      </c>
      <c r="BE394" s="104" t="e">
        <f t="shared" ca="1" si="1614"/>
        <v>#NAME?</v>
      </c>
      <c r="BF394" s="104" t="e">
        <f t="shared" ca="1" si="1614"/>
        <v>#NAME?</v>
      </c>
      <c r="BG394" s="104" t="e">
        <f t="shared" ca="1" si="1614"/>
        <v>#NAME?</v>
      </c>
      <c r="BH394" s="120">
        <f t="shared" si="1614"/>
        <v>0</v>
      </c>
      <c r="BI394" s="104">
        <f t="shared" si="1614"/>
        <v>5.1266454728506003</v>
      </c>
      <c r="BJ394" s="104">
        <f t="shared" si="1614"/>
        <v>5.5524433198208376</v>
      </c>
      <c r="BK394" s="104">
        <f t="shared" si="1614"/>
        <v>15.080249585409742</v>
      </c>
      <c r="BL394" s="104">
        <f t="shared" si="1614"/>
        <v>4.9431288988672817</v>
      </c>
      <c r="BM394" s="104">
        <f t="shared" si="1614"/>
        <v>5.4178426126058827</v>
      </c>
      <c r="BN394" s="104">
        <f t="shared" si="1614"/>
        <v>6.5619046559737184E-3</v>
      </c>
      <c r="BO394" s="104">
        <f t="shared" si="1614"/>
        <v>0</v>
      </c>
      <c r="BP394" s="104">
        <f t="shared" si="1614"/>
        <v>0</v>
      </c>
      <c r="BQ394" s="104">
        <f t="shared" si="1614"/>
        <v>10.083234442439377</v>
      </c>
      <c r="BR394" s="104">
        <f t="shared" si="1614"/>
        <v>10.921041771250517</v>
      </c>
      <c r="BS394" s="104">
        <f t="shared" si="1614"/>
        <v>29.647474594000485</v>
      </c>
      <c r="BT394" s="104">
        <f t="shared" si="1614"/>
        <v>9.7227671826295694</v>
      </c>
      <c r="BU394" s="104">
        <f t="shared" si="1614"/>
        <v>10.656436478530383</v>
      </c>
      <c r="BV394" s="104">
        <f t="shared" si="1614"/>
        <v>1.2619275513106203E-2</v>
      </c>
      <c r="BW394" s="122">
        <f t="shared" si="1614"/>
        <v>0</v>
      </c>
      <c r="BX394" s="120">
        <f t="shared" si="1614"/>
        <v>0</v>
      </c>
      <c r="BY394" s="104">
        <f t="shared" si="1614"/>
        <v>164.10033625475398</v>
      </c>
      <c r="BZ394" s="104">
        <f t="shared" si="1614"/>
        <v>177.72982755357674</v>
      </c>
      <c r="CA394" s="104">
        <f t="shared" si="1614"/>
        <v>482.70824282205433</v>
      </c>
      <c r="CB394" s="104">
        <f t="shared" si="1614"/>
        <v>158.22609906428218</v>
      </c>
      <c r="CC394" s="104">
        <f t="shared" si="1614"/>
        <v>173.42135304893733</v>
      </c>
      <c r="CD394" s="104">
        <f t="shared" si="1614"/>
        <v>0.21004197895474475</v>
      </c>
      <c r="CE394" s="104">
        <f t="shared" si="1614"/>
        <v>0</v>
      </c>
      <c r="CF394" s="104">
        <f t="shared" si="1614"/>
        <v>0</v>
      </c>
      <c r="CG394" s="104">
        <f t="shared" si="1614"/>
        <v>322.75728276950002</v>
      </c>
      <c r="CH394" s="104">
        <f t="shared" si="1614"/>
        <v>349.5749094422801</v>
      </c>
      <c r="CI394" s="104">
        <f t="shared" si="1614"/>
        <v>948.99492772503947</v>
      </c>
      <c r="CJ394" s="104">
        <f t="shared" si="1614"/>
        <v>311.2189778765877</v>
      </c>
      <c r="CK394" s="104">
        <f t="shared" si="1614"/>
        <v>341.10507907462306</v>
      </c>
      <c r="CL394" s="104">
        <f t="shared" si="1614"/>
        <v>0.40393418385544339</v>
      </c>
      <c r="CM394" s="122">
        <f t="shared" si="1614"/>
        <v>0</v>
      </c>
      <c r="CN394" s="120">
        <f t="shared" si="1614"/>
        <v>0</v>
      </c>
      <c r="CO394" s="104">
        <f t="shared" si="1614"/>
        <v>1.5079434239999998</v>
      </c>
      <c r="CP394" s="104">
        <f t="shared" si="1614"/>
        <v>1.6331869319999996</v>
      </c>
      <c r="CQ394" s="104">
        <f t="shared" si="1614"/>
        <v>4.4356808589599996</v>
      </c>
      <c r="CR394" s="104">
        <f t="shared" si="1614"/>
        <v>1.4539641479999996</v>
      </c>
      <c r="CS394" s="104">
        <f t="shared" si="1614"/>
        <v>1.5935956919999998</v>
      </c>
      <c r="CT394" s="104">
        <f t="shared" si="1614"/>
        <v>1.930108299333713E-3</v>
      </c>
      <c r="CU394" s="104">
        <f t="shared" si="1614"/>
        <v>0</v>
      </c>
      <c r="CV394" s="104">
        <f t="shared" si="1614"/>
        <v>0</v>
      </c>
      <c r="CW394" s="104">
        <f t="shared" si="1614"/>
        <v>2.9658666959999986</v>
      </c>
      <c r="CX394" s="104">
        <f t="shared" si="1614"/>
        <v>3.2122980239999999</v>
      </c>
      <c r="CY394" s="104">
        <f t="shared" si="1614"/>
        <v>8.7204614769999971</v>
      </c>
      <c r="CZ394" s="104">
        <f t="shared" si="1614"/>
        <v>2.8598394239999991</v>
      </c>
      <c r="DA394" s="104">
        <f t="shared" si="1614"/>
        <v>3.1344674399999994</v>
      </c>
      <c r="DB394" s="104">
        <f t="shared" si="1614"/>
        <v>3.711813821807308E-3</v>
      </c>
      <c r="DC394" s="122">
        <f t="shared" si="1614"/>
        <v>0</v>
      </c>
      <c r="DD394" s="120">
        <f t="shared" si="1614"/>
        <v>0</v>
      </c>
      <c r="DE394" s="104">
        <f t="shared" ref="DE394:FO394" si="1615">DE281</f>
        <v>83.625595195618615</v>
      </c>
      <c r="DF394" s="104">
        <f t="shared" si="1615"/>
        <v>90.571189263799795</v>
      </c>
      <c r="DG394" s="104">
        <f t="shared" si="1615"/>
        <v>245.98830833081891</v>
      </c>
      <c r="DH394" s="104">
        <f t="shared" si="1615"/>
        <v>80.632081638091009</v>
      </c>
      <c r="DI394" s="104">
        <f t="shared" si="1615"/>
        <v>88.375588980103359</v>
      </c>
      <c r="DJ394" s="104">
        <f t="shared" si="1615"/>
        <v>0.10703747418827897</v>
      </c>
      <c r="DK394" s="104">
        <f t="shared" si="1615"/>
        <v>0</v>
      </c>
      <c r="DL394" s="104">
        <f t="shared" si="1615"/>
        <v>0</v>
      </c>
      <c r="DM394" s="104">
        <f t="shared" si="1615"/>
        <v>164.47723686207925</v>
      </c>
      <c r="DN394" s="104">
        <f t="shared" si="1615"/>
        <v>178.14350984742885</v>
      </c>
      <c r="DO394" s="104">
        <f t="shared" si="1615"/>
        <v>483.60818435757727</v>
      </c>
      <c r="DP394" s="104">
        <f t="shared" si="1615"/>
        <v>158.59731219988734</v>
      </c>
      <c r="DQ394" s="104">
        <f t="shared" si="1615"/>
        <v>173.82728099704022</v>
      </c>
      <c r="DR394" s="104">
        <f t="shared" si="1615"/>
        <v>0.20584501723584561</v>
      </c>
      <c r="DS394" s="122">
        <f t="shared" si="1615"/>
        <v>0</v>
      </c>
      <c r="DT394" s="120">
        <f t="shared" si="1615"/>
        <v>0</v>
      </c>
      <c r="DU394" s="104">
        <f t="shared" si="1615"/>
        <v>1.507943424</v>
      </c>
      <c r="DV394" s="104">
        <f t="shared" si="1615"/>
        <v>1.6331869320000001</v>
      </c>
      <c r="DW394" s="104">
        <f t="shared" si="1615"/>
        <v>4.4356808589600005</v>
      </c>
      <c r="DX394" s="104">
        <f t="shared" si="1615"/>
        <v>1.4539641479999998</v>
      </c>
      <c r="DY394" s="104">
        <f t="shared" si="1615"/>
        <v>1.5935956920000003</v>
      </c>
      <c r="DZ394" s="104">
        <f t="shared" si="1615"/>
        <v>1.9301082993337132E-3</v>
      </c>
      <c r="EA394" s="104">
        <f t="shared" si="1615"/>
        <v>0</v>
      </c>
      <c r="EB394" s="104">
        <f t="shared" si="1615"/>
        <v>0</v>
      </c>
      <c r="EC394" s="104">
        <f t="shared" si="1615"/>
        <v>2.9658666959999995</v>
      </c>
      <c r="ED394" s="104">
        <f t="shared" si="1615"/>
        <v>3.2122980240000003</v>
      </c>
      <c r="EE394" s="104">
        <f t="shared" si="1615"/>
        <v>8.7204614769999989</v>
      </c>
      <c r="EF394" s="104">
        <f t="shared" si="1615"/>
        <v>2.859839424</v>
      </c>
      <c r="EG394" s="104">
        <f t="shared" si="1615"/>
        <v>3.1344674399999999</v>
      </c>
      <c r="EH394" s="104">
        <f t="shared" si="1615"/>
        <v>3.7118138218073088E-3</v>
      </c>
      <c r="EI394" s="122">
        <f t="shared" si="1615"/>
        <v>0</v>
      </c>
      <c r="EJ394" s="120">
        <f t="shared" si="1615"/>
        <v>0</v>
      </c>
      <c r="EK394" s="104">
        <f t="shared" si="1615"/>
        <v>155.51395380695288</v>
      </c>
      <c r="EL394" s="104">
        <f t="shared" si="1615"/>
        <v>168.43029589760462</v>
      </c>
      <c r="EM394" s="104">
        <f t="shared" si="1615"/>
        <v>457.45102715650063</v>
      </c>
      <c r="EN394" s="104">
        <f t="shared" si="1615"/>
        <v>149.94708007628645</v>
      </c>
      <c r="EO394" s="104">
        <f t="shared" si="1615"/>
        <v>164.34725791983502</v>
      </c>
      <c r="EP394" s="104">
        <f t="shared" si="1615"/>
        <v>0.19905174698715986</v>
      </c>
      <c r="EQ394" s="104">
        <f t="shared" si="1615"/>
        <v>0</v>
      </c>
      <c r="ER394" s="104">
        <f t="shared" si="1615"/>
        <v>0</v>
      </c>
      <c r="ES394" s="104">
        <f t="shared" si="1615"/>
        <v>305.86933768101625</v>
      </c>
      <c r="ET394" s="104">
        <f t="shared" si="1615"/>
        <v>331.28375943532882</v>
      </c>
      <c r="EU394" s="104">
        <f t="shared" si="1615"/>
        <v>899.33973763560107</v>
      </c>
      <c r="EV394" s="104">
        <f t="shared" si="1615"/>
        <v>294.93476280396493</v>
      </c>
      <c r="EW394" s="104">
        <f t="shared" si="1615"/>
        <v>323.25710428878654</v>
      </c>
      <c r="EX394" s="104">
        <f t="shared" si="1615"/>
        <v>0.38279874034886274</v>
      </c>
      <c r="EY394" s="122">
        <f t="shared" si="1615"/>
        <v>0</v>
      </c>
      <c r="EZ394" s="104">
        <f t="shared" si="1615"/>
        <v>0</v>
      </c>
      <c r="FA394" s="104">
        <f t="shared" si="1615"/>
        <v>1.507943424</v>
      </c>
      <c r="FB394" s="104">
        <f t="shared" si="1615"/>
        <v>1.6331869320000001</v>
      </c>
      <c r="FC394" s="104">
        <f t="shared" si="1615"/>
        <v>4.4356808589600005</v>
      </c>
      <c r="FD394" s="104">
        <f t="shared" si="1615"/>
        <v>1.4539641479999998</v>
      </c>
      <c r="FE394" s="104">
        <f t="shared" si="1615"/>
        <v>1.5935956920000003</v>
      </c>
      <c r="FF394" s="104">
        <f t="shared" si="1615"/>
        <v>1.9301082993337132E-3</v>
      </c>
      <c r="FG394" s="104">
        <f t="shared" si="1615"/>
        <v>0</v>
      </c>
      <c r="FH394" s="104">
        <f t="shared" si="1615"/>
        <v>0</v>
      </c>
      <c r="FI394" s="104">
        <f t="shared" si="1615"/>
        <v>2.9658666959999995</v>
      </c>
      <c r="FJ394" s="104">
        <f t="shared" si="1615"/>
        <v>3.2122980240000003</v>
      </c>
      <c r="FK394" s="104">
        <f t="shared" si="1615"/>
        <v>8.7204614769999989</v>
      </c>
      <c r="FL394" s="104">
        <f t="shared" si="1615"/>
        <v>2.859839424</v>
      </c>
      <c r="FM394" s="104">
        <f t="shared" si="1615"/>
        <v>3.1344674399999999</v>
      </c>
      <c r="FN394" s="104">
        <f t="shared" si="1615"/>
        <v>3.7118138218073088E-3</v>
      </c>
      <c r="FO394" s="122">
        <f t="shared" si="1615"/>
        <v>0</v>
      </c>
    </row>
    <row r="395" spans="24:171" x14ac:dyDescent="0.2">
      <c r="X395" s="165"/>
      <c r="Y395" s="196"/>
      <c r="Z395" s="196"/>
      <c r="AA395" s="197"/>
      <c r="AB395" s="159" t="str">
        <f t="shared" ref="AB395:AE405" si="1616">AB391</f>
        <v>CN</v>
      </c>
      <c r="AC395" s="203">
        <f t="shared" si="1616"/>
        <v>0.6</v>
      </c>
      <c r="AD395" s="203">
        <f t="shared" si="1616"/>
        <v>0</v>
      </c>
      <c r="AE395" s="203">
        <f t="shared" si="1616"/>
        <v>0</v>
      </c>
      <c r="AR395" s="120" t="e">
        <f ca="1">SUMPRODUCT($Z277:$Z280,AR277:AR280)</f>
        <v>#NAME?</v>
      </c>
      <c r="AS395" s="104" t="e">
        <f t="shared" ref="AS395:DD395" ca="1" si="1617">SUMPRODUCT($Z277:$Z280,AS277:AS280)</f>
        <v>#NAME?</v>
      </c>
      <c r="AT395" s="104" t="e">
        <f t="shared" ca="1" si="1617"/>
        <v>#NAME?</v>
      </c>
      <c r="AU395" s="104" t="e">
        <f t="shared" ca="1" si="1617"/>
        <v>#NAME?</v>
      </c>
      <c r="AV395" s="104" t="e">
        <f t="shared" ca="1" si="1617"/>
        <v>#NAME?</v>
      </c>
      <c r="AW395" s="104" t="e">
        <f t="shared" ca="1" si="1617"/>
        <v>#NAME?</v>
      </c>
      <c r="AX395" s="104" t="e">
        <f t="shared" ca="1" si="1617"/>
        <v>#NAME?</v>
      </c>
      <c r="AY395" s="104" t="e">
        <f t="shared" ca="1" si="1617"/>
        <v>#NAME?</v>
      </c>
      <c r="AZ395" s="104" t="e">
        <f t="shared" ca="1" si="1617"/>
        <v>#NAME?</v>
      </c>
      <c r="BA395" s="104" t="e">
        <f t="shared" ca="1" si="1617"/>
        <v>#NAME?</v>
      </c>
      <c r="BB395" s="104" t="e">
        <f t="shared" ca="1" si="1617"/>
        <v>#NAME?</v>
      </c>
      <c r="BC395" s="104" t="e">
        <f t="shared" ca="1" si="1617"/>
        <v>#NAME?</v>
      </c>
      <c r="BD395" s="104" t="e">
        <f t="shared" ca="1" si="1617"/>
        <v>#NAME?</v>
      </c>
      <c r="BE395" s="104" t="e">
        <f t="shared" ca="1" si="1617"/>
        <v>#NAME?</v>
      </c>
      <c r="BF395" s="104" t="e">
        <f t="shared" ca="1" si="1617"/>
        <v>#NAME?</v>
      </c>
      <c r="BG395" s="104" t="e">
        <f t="shared" ca="1" si="1617"/>
        <v>#NAME?</v>
      </c>
      <c r="BH395" s="120">
        <f t="shared" si="1617"/>
        <v>0</v>
      </c>
      <c r="BI395" s="104">
        <f t="shared" si="1617"/>
        <v>9.7676087430100917</v>
      </c>
      <c r="BJ395" s="104">
        <f t="shared" si="1617"/>
        <v>10.578865693553384</v>
      </c>
      <c r="BK395" s="104">
        <f t="shared" si="1617"/>
        <v>28.731843946938564</v>
      </c>
      <c r="BL395" s="104">
        <f t="shared" si="1617"/>
        <v>9.4179613757366099</v>
      </c>
      <c r="BM395" s="104">
        <f t="shared" si="1617"/>
        <v>10.322415925070157</v>
      </c>
      <c r="BN395" s="104">
        <f t="shared" si="1617"/>
        <v>1.2502155186644662E-2</v>
      </c>
      <c r="BO395" s="104">
        <f t="shared" si="1617"/>
        <v>0</v>
      </c>
      <c r="BP395" s="104">
        <f t="shared" si="1617"/>
        <v>0</v>
      </c>
      <c r="BQ395" s="104">
        <f t="shared" si="1617"/>
        <v>19.211215095595023</v>
      </c>
      <c r="BR395" s="104">
        <f t="shared" si="1617"/>
        <v>20.807458532593088</v>
      </c>
      <c r="BS395" s="104">
        <f t="shared" si="1617"/>
        <v>56.486241068569342</v>
      </c>
      <c r="BT395" s="104">
        <f t="shared" si="1617"/>
        <v>18.524430105852129</v>
      </c>
      <c r="BU395" s="104">
        <f t="shared" si="1617"/>
        <v>20.303315816989464</v>
      </c>
      <c r="BV395" s="104">
        <f t="shared" si="1617"/>
        <v>2.4043040714444446E-2</v>
      </c>
      <c r="BW395" s="122">
        <f t="shared" si="1617"/>
        <v>0</v>
      </c>
      <c r="BX395" s="120">
        <f t="shared" si="1617"/>
        <v>0</v>
      </c>
      <c r="BY395" s="104">
        <f t="shared" si="1617"/>
        <v>14.643195828988254</v>
      </c>
      <c r="BZ395" s="104">
        <f t="shared" si="1617"/>
        <v>15.859398761249894</v>
      </c>
      <c r="CA395" s="104">
        <f t="shared" si="1617"/>
        <v>43.073594419312975</v>
      </c>
      <c r="CB395" s="104">
        <f t="shared" si="1617"/>
        <v>14.119018929116038</v>
      </c>
      <c r="CC395" s="104">
        <f t="shared" si="1617"/>
        <v>15.474939854366877</v>
      </c>
      <c r="CD395" s="104">
        <f t="shared" si="1617"/>
        <v>1.8742714977547485E-2</v>
      </c>
      <c r="CE395" s="104">
        <f t="shared" si="1617"/>
        <v>0</v>
      </c>
      <c r="CF395" s="104">
        <f t="shared" si="1617"/>
        <v>0</v>
      </c>
      <c r="CG395" s="104">
        <f t="shared" si="1617"/>
        <v>28.800660648792586</v>
      </c>
      <c r="CH395" s="104">
        <f t="shared" si="1617"/>
        <v>31.193682917976641</v>
      </c>
      <c r="CI395" s="104">
        <f t="shared" si="1617"/>
        <v>84.681840906293246</v>
      </c>
      <c r="CJ395" s="104">
        <f t="shared" si="1617"/>
        <v>27.771060942066867</v>
      </c>
      <c r="CK395" s="104">
        <f t="shared" si="1617"/>
        <v>30.437892969323684</v>
      </c>
      <c r="CL395" s="104">
        <f t="shared" si="1617"/>
        <v>3.6044334162943857E-2</v>
      </c>
      <c r="CM395" s="122">
        <f t="shared" si="1617"/>
        <v>0</v>
      </c>
      <c r="CN395" s="120">
        <f t="shared" si="1617"/>
        <v>0</v>
      </c>
      <c r="CO395" s="104">
        <f t="shared" si="1617"/>
        <v>1.1912753049599998</v>
      </c>
      <c r="CP395" s="104">
        <f t="shared" si="1617"/>
        <v>1.2902176762799999</v>
      </c>
      <c r="CQ395" s="104">
        <f t="shared" si="1617"/>
        <v>3.5041878785783998</v>
      </c>
      <c r="CR395" s="104">
        <f t="shared" si="1617"/>
        <v>1.1486316769199998</v>
      </c>
      <c r="CS395" s="104">
        <f t="shared" si="1617"/>
        <v>1.25894059668</v>
      </c>
      <c r="CT395" s="104">
        <f t="shared" si="1617"/>
        <v>1.5247855564736335E-3</v>
      </c>
      <c r="CU395" s="104">
        <f t="shared" si="1617"/>
        <v>0</v>
      </c>
      <c r="CV395" s="104">
        <f t="shared" si="1617"/>
        <v>0</v>
      </c>
      <c r="CW395" s="104">
        <f t="shared" si="1617"/>
        <v>2.3430346898399992</v>
      </c>
      <c r="CX395" s="104">
        <f t="shared" si="1617"/>
        <v>2.5377154389599998</v>
      </c>
      <c r="CY395" s="104">
        <f t="shared" si="1617"/>
        <v>6.889164566829999</v>
      </c>
      <c r="CZ395" s="104">
        <f t="shared" si="1617"/>
        <v>2.2592731449599994</v>
      </c>
      <c r="DA395" s="104">
        <f t="shared" si="1617"/>
        <v>2.476229277599999</v>
      </c>
      <c r="DB395" s="104">
        <f t="shared" si="1617"/>
        <v>2.9323329192277735E-3</v>
      </c>
      <c r="DC395" s="122">
        <f t="shared" si="1617"/>
        <v>0</v>
      </c>
      <c r="DD395" s="120">
        <f t="shared" si="1617"/>
        <v>0</v>
      </c>
      <c r="DE395" s="104">
        <f t="shared" ref="DE395:FO395" si="1618">SUMPRODUCT($Z277:$Z280,DE277:DE280)</f>
        <v>98.206214684497638</v>
      </c>
      <c r="DF395" s="104">
        <f t="shared" si="1618"/>
        <v>106.36281435443829</v>
      </c>
      <c r="DG395" s="104">
        <f t="shared" si="1618"/>
        <v>288.87783173683749</v>
      </c>
      <c r="DH395" s="104">
        <f t="shared" si="1618"/>
        <v>94.690764248493878</v>
      </c>
      <c r="DI395" s="104">
        <f t="shared" si="1618"/>
        <v>103.78439811336223</v>
      </c>
      <c r="DJ395" s="104">
        <f t="shared" si="1618"/>
        <v>0.12570009391061696</v>
      </c>
      <c r="DK395" s="104">
        <f t="shared" si="1618"/>
        <v>0</v>
      </c>
      <c r="DL395" s="104">
        <f t="shared" si="1618"/>
        <v>0</v>
      </c>
      <c r="DM395" s="104">
        <f t="shared" si="1618"/>
        <v>193.15482055709913</v>
      </c>
      <c r="DN395" s="104">
        <f t="shared" si="1618"/>
        <v>209.20388945277267</v>
      </c>
      <c r="DO395" s="104">
        <f t="shared" si="1618"/>
        <v>567.92814526584868</v>
      </c>
      <c r="DP395" s="104">
        <f t="shared" si="1618"/>
        <v>186.2496960870954</v>
      </c>
      <c r="DQ395" s="104">
        <f t="shared" si="1618"/>
        <v>204.13510045202312</v>
      </c>
      <c r="DR395" s="104">
        <f t="shared" si="1618"/>
        <v>0.24173531927766423</v>
      </c>
      <c r="DS395" s="122">
        <f t="shared" si="1618"/>
        <v>0</v>
      </c>
      <c r="DT395" s="120">
        <f t="shared" si="1618"/>
        <v>0</v>
      </c>
      <c r="DU395" s="104">
        <f t="shared" si="1618"/>
        <v>1.5079434239999998</v>
      </c>
      <c r="DV395" s="104">
        <f t="shared" si="1618"/>
        <v>1.6331869320000001</v>
      </c>
      <c r="DW395" s="104">
        <f t="shared" si="1618"/>
        <v>4.4356808589599996</v>
      </c>
      <c r="DX395" s="104">
        <f t="shared" si="1618"/>
        <v>1.4539641479999996</v>
      </c>
      <c r="DY395" s="104">
        <f t="shared" si="1618"/>
        <v>1.5935956920000003</v>
      </c>
      <c r="DZ395" s="104">
        <f t="shared" si="1618"/>
        <v>1.9301082993337135E-3</v>
      </c>
      <c r="EA395" s="104">
        <f t="shared" si="1618"/>
        <v>0</v>
      </c>
      <c r="EB395" s="104">
        <f t="shared" si="1618"/>
        <v>0</v>
      </c>
      <c r="EC395" s="104">
        <f t="shared" si="1618"/>
        <v>2.9658666959999995</v>
      </c>
      <c r="ED395" s="104">
        <f t="shared" si="1618"/>
        <v>3.2122980240000003</v>
      </c>
      <c r="EE395" s="104">
        <f t="shared" si="1618"/>
        <v>8.7204614769999989</v>
      </c>
      <c r="EF395" s="104">
        <f t="shared" si="1618"/>
        <v>2.859839424</v>
      </c>
      <c r="EG395" s="104">
        <f t="shared" si="1618"/>
        <v>3.1344674399999999</v>
      </c>
      <c r="EH395" s="104">
        <f t="shared" si="1618"/>
        <v>3.7118138218073093E-3</v>
      </c>
      <c r="EI395" s="122">
        <f t="shared" si="1618"/>
        <v>0</v>
      </c>
      <c r="EJ395" s="120">
        <f t="shared" si="1618"/>
        <v>0</v>
      </c>
      <c r="EK395" s="104">
        <f t="shared" si="1618"/>
        <v>25.24688936032457</v>
      </c>
      <c r="EL395" s="104">
        <f t="shared" si="1618"/>
        <v>27.343790967672224</v>
      </c>
      <c r="EM395" s="104">
        <f t="shared" si="1618"/>
        <v>74.264817964332707</v>
      </c>
      <c r="EN395" s="104">
        <f t="shared" si="1618"/>
        <v>24.343136084682829</v>
      </c>
      <c r="EO395" s="104">
        <f t="shared" si="1618"/>
        <v>26.680930783391169</v>
      </c>
      <c r="EP395" s="104">
        <f t="shared" si="1618"/>
        <v>3.2315025823357733E-2</v>
      </c>
      <c r="EQ395" s="104">
        <f t="shared" si="1618"/>
        <v>0</v>
      </c>
      <c r="ER395" s="104">
        <f t="shared" si="1618"/>
        <v>0</v>
      </c>
      <c r="ES395" s="104">
        <f t="shared" si="1618"/>
        <v>49.6563114634355</v>
      </c>
      <c r="ET395" s="104">
        <f t="shared" si="1618"/>
        <v>53.78221192754593</v>
      </c>
      <c r="EU395" s="104">
        <f t="shared" si="1618"/>
        <v>146.00317397636769</v>
      </c>
      <c r="EV395" s="104">
        <f t="shared" si="1618"/>
        <v>47.881139555287689</v>
      </c>
      <c r="EW395" s="104">
        <f t="shared" si="1618"/>
        <v>52.479125809178768</v>
      </c>
      <c r="EX395" s="104">
        <f t="shared" si="1618"/>
        <v>6.2145403729213532E-2</v>
      </c>
      <c r="EY395" s="122">
        <f t="shared" si="1618"/>
        <v>0</v>
      </c>
      <c r="EZ395" s="104">
        <f t="shared" si="1618"/>
        <v>0</v>
      </c>
      <c r="FA395" s="104">
        <f t="shared" si="1618"/>
        <v>1.5079434239999998</v>
      </c>
      <c r="FB395" s="104">
        <f t="shared" si="1618"/>
        <v>1.6331869320000001</v>
      </c>
      <c r="FC395" s="104">
        <f t="shared" si="1618"/>
        <v>4.4356808589599996</v>
      </c>
      <c r="FD395" s="104">
        <f t="shared" si="1618"/>
        <v>1.4539641479999996</v>
      </c>
      <c r="FE395" s="104">
        <f t="shared" si="1618"/>
        <v>1.5935956920000003</v>
      </c>
      <c r="FF395" s="104">
        <f t="shared" si="1618"/>
        <v>1.9301082993337135E-3</v>
      </c>
      <c r="FG395" s="104">
        <f t="shared" si="1618"/>
        <v>0</v>
      </c>
      <c r="FH395" s="104">
        <f t="shared" si="1618"/>
        <v>0</v>
      </c>
      <c r="FI395" s="104">
        <f t="shared" si="1618"/>
        <v>2.9658666959999995</v>
      </c>
      <c r="FJ395" s="104">
        <f t="shared" si="1618"/>
        <v>3.2122980240000003</v>
      </c>
      <c r="FK395" s="104">
        <f t="shared" si="1618"/>
        <v>8.7204614769999989</v>
      </c>
      <c r="FL395" s="104">
        <f t="shared" si="1618"/>
        <v>2.859839424</v>
      </c>
      <c r="FM395" s="104">
        <f t="shared" si="1618"/>
        <v>3.1344674399999999</v>
      </c>
      <c r="FN395" s="104">
        <f t="shared" si="1618"/>
        <v>3.7118138218073093E-3</v>
      </c>
      <c r="FO395" s="122">
        <f t="shared" si="1618"/>
        <v>0</v>
      </c>
    </row>
    <row r="396" spans="24:171" x14ac:dyDescent="0.2">
      <c r="X396" s="165"/>
      <c r="Y396" s="196"/>
      <c r="Z396" s="196"/>
      <c r="AA396" s="197"/>
      <c r="AB396" s="159" t="str">
        <f t="shared" si="1616"/>
        <v>AR</v>
      </c>
      <c r="AC396" s="203">
        <f t="shared" si="1616"/>
        <v>0.1</v>
      </c>
      <c r="AD396" s="203">
        <f t="shared" si="1616"/>
        <v>0</v>
      </c>
      <c r="AE396" s="203">
        <f t="shared" si="1616"/>
        <v>0.25</v>
      </c>
      <c r="AR396" s="120" t="e">
        <f ca="1">AR282</f>
        <v>#NAME?</v>
      </c>
      <c r="AS396" s="104" t="e">
        <f t="shared" ref="AS396:DD396" ca="1" si="1619">AS282</f>
        <v>#NAME?</v>
      </c>
      <c r="AT396" s="104" t="e">
        <f t="shared" ca="1" si="1619"/>
        <v>#NAME?</v>
      </c>
      <c r="AU396" s="104" t="e">
        <f t="shared" ca="1" si="1619"/>
        <v>#NAME?</v>
      </c>
      <c r="AV396" s="104" t="e">
        <f t="shared" ca="1" si="1619"/>
        <v>#NAME?</v>
      </c>
      <c r="AW396" s="104" t="e">
        <f t="shared" ca="1" si="1619"/>
        <v>#NAME?</v>
      </c>
      <c r="AX396" s="104" t="e">
        <f t="shared" ca="1" si="1619"/>
        <v>#NAME?</v>
      </c>
      <c r="AY396" s="104" t="e">
        <f t="shared" ca="1" si="1619"/>
        <v>#NAME?</v>
      </c>
      <c r="AZ396" s="104" t="e">
        <f t="shared" ca="1" si="1619"/>
        <v>#NAME?</v>
      </c>
      <c r="BA396" s="104" t="e">
        <f t="shared" ca="1" si="1619"/>
        <v>#NAME?</v>
      </c>
      <c r="BB396" s="104" t="e">
        <f t="shared" ca="1" si="1619"/>
        <v>#NAME?</v>
      </c>
      <c r="BC396" s="104" t="e">
        <f t="shared" ca="1" si="1619"/>
        <v>#NAME?</v>
      </c>
      <c r="BD396" s="104" t="e">
        <f t="shared" ca="1" si="1619"/>
        <v>#NAME?</v>
      </c>
      <c r="BE396" s="104" t="e">
        <f t="shared" ca="1" si="1619"/>
        <v>#NAME?</v>
      </c>
      <c r="BF396" s="104" t="e">
        <f t="shared" ca="1" si="1619"/>
        <v>#NAME?</v>
      </c>
      <c r="BG396" s="104" t="e">
        <f t="shared" ca="1" si="1619"/>
        <v>#NAME?</v>
      </c>
      <c r="BH396" s="120">
        <f t="shared" si="1619"/>
        <v>0</v>
      </c>
      <c r="BI396" s="104">
        <f t="shared" si="1619"/>
        <v>5.1266454728506003</v>
      </c>
      <c r="BJ396" s="104">
        <f t="shared" si="1619"/>
        <v>5.5524433198208376</v>
      </c>
      <c r="BK396" s="104">
        <f t="shared" si="1619"/>
        <v>15.080249585409742</v>
      </c>
      <c r="BL396" s="104">
        <f t="shared" si="1619"/>
        <v>4.9431288988672817</v>
      </c>
      <c r="BM396" s="104">
        <f t="shared" si="1619"/>
        <v>5.4178426126058827</v>
      </c>
      <c r="BN396" s="104">
        <f t="shared" si="1619"/>
        <v>6.5619046559737184E-3</v>
      </c>
      <c r="BO396" s="104">
        <f t="shared" si="1619"/>
        <v>0</v>
      </c>
      <c r="BP396" s="104">
        <f t="shared" si="1619"/>
        <v>0</v>
      </c>
      <c r="BQ396" s="104">
        <f t="shared" si="1619"/>
        <v>10.083234442439377</v>
      </c>
      <c r="BR396" s="104">
        <f t="shared" si="1619"/>
        <v>10.921041771250517</v>
      </c>
      <c r="BS396" s="104">
        <f t="shared" si="1619"/>
        <v>29.647474594000485</v>
      </c>
      <c r="BT396" s="104">
        <f t="shared" si="1619"/>
        <v>9.7227671826295694</v>
      </c>
      <c r="BU396" s="104">
        <f t="shared" si="1619"/>
        <v>10.656436478530383</v>
      </c>
      <c r="BV396" s="104">
        <f t="shared" si="1619"/>
        <v>1.2619275513106203E-2</v>
      </c>
      <c r="BW396" s="122">
        <f t="shared" si="1619"/>
        <v>0</v>
      </c>
      <c r="BX396" s="120">
        <f t="shared" si="1619"/>
        <v>0</v>
      </c>
      <c r="BY396" s="104">
        <f t="shared" si="1619"/>
        <v>172.45412902810395</v>
      </c>
      <c r="BZ396" s="104">
        <f t="shared" si="1619"/>
        <v>186.7774516042727</v>
      </c>
      <c r="CA396" s="104">
        <f t="shared" si="1619"/>
        <v>507.28128589165084</v>
      </c>
      <c r="CB396" s="104">
        <f t="shared" si="1619"/>
        <v>166.28085430175213</v>
      </c>
      <c r="CC396" s="104">
        <f t="shared" si="1619"/>
        <v>182.24964724326333</v>
      </c>
      <c r="CD396" s="104">
        <f t="shared" si="1619"/>
        <v>0.22073450528307786</v>
      </c>
      <c r="CE396" s="104">
        <f t="shared" si="1619"/>
        <v>0</v>
      </c>
      <c r="CF396" s="104">
        <f t="shared" si="1619"/>
        <v>0</v>
      </c>
      <c r="CG396" s="104">
        <f t="shared" si="1619"/>
        <v>339.18776376595696</v>
      </c>
      <c r="CH396" s="104">
        <f t="shared" si="1619"/>
        <v>367.37058505692278</v>
      </c>
      <c r="CI396" s="104">
        <f t="shared" si="1619"/>
        <v>997.30504792411091</v>
      </c>
      <c r="CJ396" s="104">
        <f t="shared" si="1619"/>
        <v>327.0620828186685</v>
      </c>
      <c r="CK396" s="104">
        <f t="shared" si="1619"/>
        <v>358.46958428869453</v>
      </c>
      <c r="CL396" s="104">
        <f t="shared" si="1619"/>
        <v>0.42449710616879038</v>
      </c>
      <c r="CM396" s="122">
        <f t="shared" si="1619"/>
        <v>0</v>
      </c>
      <c r="CN396" s="120">
        <f t="shared" si="1619"/>
        <v>0</v>
      </c>
      <c r="CO396" s="104">
        <f t="shared" si="1619"/>
        <v>1.5079434239999998</v>
      </c>
      <c r="CP396" s="104">
        <f t="shared" si="1619"/>
        <v>1.6331869319999996</v>
      </c>
      <c r="CQ396" s="104">
        <f t="shared" si="1619"/>
        <v>4.4356808589599996</v>
      </c>
      <c r="CR396" s="104">
        <f t="shared" si="1619"/>
        <v>1.4539641479999996</v>
      </c>
      <c r="CS396" s="104">
        <f t="shared" si="1619"/>
        <v>1.5935956919999998</v>
      </c>
      <c r="CT396" s="104">
        <f t="shared" si="1619"/>
        <v>1.930108299333713E-3</v>
      </c>
      <c r="CU396" s="104">
        <f t="shared" si="1619"/>
        <v>0</v>
      </c>
      <c r="CV396" s="104">
        <f t="shared" si="1619"/>
        <v>0</v>
      </c>
      <c r="CW396" s="104">
        <f t="shared" si="1619"/>
        <v>2.9658666959999986</v>
      </c>
      <c r="CX396" s="104">
        <f t="shared" si="1619"/>
        <v>3.2122980239999999</v>
      </c>
      <c r="CY396" s="104">
        <f t="shared" si="1619"/>
        <v>8.7204614769999971</v>
      </c>
      <c r="CZ396" s="104">
        <f t="shared" si="1619"/>
        <v>2.8598394239999991</v>
      </c>
      <c r="DA396" s="104">
        <f t="shared" si="1619"/>
        <v>3.1344674399999994</v>
      </c>
      <c r="DB396" s="104">
        <f t="shared" si="1619"/>
        <v>3.711813821807308E-3</v>
      </c>
      <c r="DC396" s="122">
        <f t="shared" si="1619"/>
        <v>0</v>
      </c>
      <c r="DD396" s="120">
        <f t="shared" si="1619"/>
        <v>0</v>
      </c>
      <c r="DE396" s="104">
        <f t="shared" ref="DE396:FO396" si="1620">DE282</f>
        <v>92.087093917379889</v>
      </c>
      <c r="DF396" s="104">
        <f t="shared" si="1620"/>
        <v>99.735464870943005</v>
      </c>
      <c r="DG396" s="104">
        <f t="shared" si="1620"/>
        <v>270.878173110143</v>
      </c>
      <c r="DH396" s="104">
        <f t="shared" si="1620"/>
        <v>88.790687315188819</v>
      </c>
      <c r="DI396" s="104">
        <f t="shared" si="1620"/>
        <v>97.31770689795853</v>
      </c>
      <c r="DJ396" s="104">
        <f t="shared" si="1620"/>
        <v>0.11786785989621984</v>
      </c>
      <c r="DK396" s="104">
        <f t="shared" si="1620"/>
        <v>0</v>
      </c>
      <c r="DL396" s="104">
        <f t="shared" si="1620"/>
        <v>0</v>
      </c>
      <c r="DM396" s="104">
        <f t="shared" si="1620"/>
        <v>181.11955702986714</v>
      </c>
      <c r="DN396" s="104">
        <f t="shared" si="1620"/>
        <v>196.16862616902915</v>
      </c>
      <c r="DO396" s="104">
        <f t="shared" si="1620"/>
        <v>532.54116981738446</v>
      </c>
      <c r="DP396" s="104">
        <f t="shared" si="1620"/>
        <v>174.64468323880141</v>
      </c>
      <c r="DQ396" s="104">
        <f t="shared" si="1620"/>
        <v>191.41566781238157</v>
      </c>
      <c r="DR396" s="104">
        <f t="shared" si="1620"/>
        <v>0.22667305853286335</v>
      </c>
      <c r="DS396" s="122">
        <f t="shared" si="1620"/>
        <v>0</v>
      </c>
      <c r="DT396" s="120">
        <f t="shared" si="1620"/>
        <v>0</v>
      </c>
      <c r="DU396" s="104">
        <f t="shared" si="1620"/>
        <v>1.507943424</v>
      </c>
      <c r="DV396" s="104">
        <f t="shared" si="1620"/>
        <v>1.6331869320000001</v>
      </c>
      <c r="DW396" s="104">
        <f t="shared" si="1620"/>
        <v>4.4356808589600005</v>
      </c>
      <c r="DX396" s="104">
        <f t="shared" si="1620"/>
        <v>1.4539641479999998</v>
      </c>
      <c r="DY396" s="104">
        <f t="shared" si="1620"/>
        <v>1.5935956920000003</v>
      </c>
      <c r="DZ396" s="104">
        <f t="shared" si="1620"/>
        <v>1.9301082993337132E-3</v>
      </c>
      <c r="EA396" s="104">
        <f t="shared" si="1620"/>
        <v>0</v>
      </c>
      <c r="EB396" s="104">
        <f t="shared" si="1620"/>
        <v>0</v>
      </c>
      <c r="EC396" s="104">
        <f t="shared" si="1620"/>
        <v>2.9658666959999995</v>
      </c>
      <c r="ED396" s="104">
        <f t="shared" si="1620"/>
        <v>3.2122980240000003</v>
      </c>
      <c r="EE396" s="104">
        <f t="shared" si="1620"/>
        <v>8.7204614769999989</v>
      </c>
      <c r="EF396" s="104">
        <f t="shared" si="1620"/>
        <v>2.859839424</v>
      </c>
      <c r="EG396" s="104">
        <f t="shared" si="1620"/>
        <v>3.1344674399999999</v>
      </c>
      <c r="EH396" s="104">
        <f t="shared" si="1620"/>
        <v>3.7118138218073088E-3</v>
      </c>
      <c r="EI396" s="122">
        <f t="shared" si="1620"/>
        <v>0</v>
      </c>
      <c r="EJ396" s="120">
        <f t="shared" si="1620"/>
        <v>0</v>
      </c>
      <c r="EK396" s="104">
        <f t="shared" si="1620"/>
        <v>163.93955647418014</v>
      </c>
      <c r="EL396" s="104">
        <f t="shared" si="1620"/>
        <v>177.55569407324595</v>
      </c>
      <c r="EM396" s="104">
        <f t="shared" si="1620"/>
        <v>482.23530213751098</v>
      </c>
      <c r="EN396" s="104">
        <f t="shared" si="1620"/>
        <v>158.0710746562327</v>
      </c>
      <c r="EO396" s="104">
        <f t="shared" si="1620"/>
        <v>173.25144086151352</v>
      </c>
      <c r="EP396" s="104">
        <f t="shared" si="1620"/>
        <v>0.20983618715651697</v>
      </c>
      <c r="EQ396" s="104">
        <f t="shared" si="1620"/>
        <v>0</v>
      </c>
      <c r="ER396" s="104">
        <f t="shared" si="1620"/>
        <v>0</v>
      </c>
      <c r="ES396" s="104">
        <f t="shared" si="1620"/>
        <v>322.44105645158601</v>
      </c>
      <c r="ET396" s="104">
        <f t="shared" si="1620"/>
        <v>349.23240814997934</v>
      </c>
      <c r="EU396" s="104">
        <f t="shared" si="1620"/>
        <v>948.06513562511054</v>
      </c>
      <c r="EV396" s="104">
        <f t="shared" si="1620"/>
        <v>310.9140563869953</v>
      </c>
      <c r="EW396" s="104">
        <f t="shared" si="1620"/>
        <v>340.77087622642716</v>
      </c>
      <c r="EX396" s="104">
        <f t="shared" si="1620"/>
        <v>0.40353842324380307</v>
      </c>
      <c r="EY396" s="122">
        <f t="shared" si="1620"/>
        <v>0</v>
      </c>
      <c r="EZ396" s="104">
        <f t="shared" si="1620"/>
        <v>0</v>
      </c>
      <c r="FA396" s="104">
        <f t="shared" si="1620"/>
        <v>1.507943424</v>
      </c>
      <c r="FB396" s="104">
        <f t="shared" si="1620"/>
        <v>1.6331869320000001</v>
      </c>
      <c r="FC396" s="104">
        <f t="shared" si="1620"/>
        <v>4.4356808589600005</v>
      </c>
      <c r="FD396" s="104">
        <f t="shared" si="1620"/>
        <v>1.4539641479999998</v>
      </c>
      <c r="FE396" s="104">
        <f t="shared" si="1620"/>
        <v>1.5935956920000003</v>
      </c>
      <c r="FF396" s="104">
        <f t="shared" si="1620"/>
        <v>1.9301082993337132E-3</v>
      </c>
      <c r="FG396" s="104">
        <f t="shared" si="1620"/>
        <v>0</v>
      </c>
      <c r="FH396" s="104">
        <f t="shared" si="1620"/>
        <v>0</v>
      </c>
      <c r="FI396" s="104">
        <f t="shared" si="1620"/>
        <v>2.9658666959999995</v>
      </c>
      <c r="FJ396" s="104">
        <f t="shared" si="1620"/>
        <v>3.2122980240000003</v>
      </c>
      <c r="FK396" s="104">
        <f t="shared" si="1620"/>
        <v>8.7204614769999989</v>
      </c>
      <c r="FL396" s="104">
        <f t="shared" si="1620"/>
        <v>2.859839424</v>
      </c>
      <c r="FM396" s="104">
        <f t="shared" si="1620"/>
        <v>3.1344674399999999</v>
      </c>
      <c r="FN396" s="104">
        <f t="shared" si="1620"/>
        <v>3.7118138218073088E-3</v>
      </c>
      <c r="FO396" s="122">
        <f t="shared" si="1620"/>
        <v>0</v>
      </c>
    </row>
    <row r="397" spans="24:171" x14ac:dyDescent="0.2">
      <c r="X397" s="165"/>
      <c r="Y397" s="196"/>
      <c r="Z397" s="196"/>
      <c r="AA397" s="197"/>
      <c r="AB397" s="159" t="str">
        <f t="shared" si="1616"/>
        <v>US</v>
      </c>
      <c r="AC397" s="203">
        <f t="shared" si="1616"/>
        <v>0</v>
      </c>
      <c r="AD397" s="203">
        <f t="shared" si="1616"/>
        <v>1</v>
      </c>
      <c r="AE397" s="203">
        <f t="shared" si="1616"/>
        <v>0</v>
      </c>
      <c r="AR397" s="120" t="e">
        <f ca="1">SUMPRODUCT($Z273:$Z276,AR273:AR276)</f>
        <v>#NAME?</v>
      </c>
      <c r="AS397" s="104" t="e">
        <f t="shared" ref="AS397:DD397" ca="1" si="1621">SUMPRODUCT($Z273:$Z276,AS273:AS276)</f>
        <v>#NAME?</v>
      </c>
      <c r="AT397" s="104" t="e">
        <f t="shared" ca="1" si="1621"/>
        <v>#NAME?</v>
      </c>
      <c r="AU397" s="104" t="e">
        <f t="shared" ca="1" si="1621"/>
        <v>#NAME?</v>
      </c>
      <c r="AV397" s="104" t="e">
        <f t="shared" ca="1" si="1621"/>
        <v>#NAME?</v>
      </c>
      <c r="AW397" s="104" t="e">
        <f t="shared" ca="1" si="1621"/>
        <v>#NAME?</v>
      </c>
      <c r="AX397" s="104" t="e">
        <f t="shared" ca="1" si="1621"/>
        <v>#NAME?</v>
      </c>
      <c r="AY397" s="104" t="e">
        <f t="shared" ca="1" si="1621"/>
        <v>#NAME?</v>
      </c>
      <c r="AZ397" s="104" t="e">
        <f t="shared" ca="1" si="1621"/>
        <v>#NAME?</v>
      </c>
      <c r="BA397" s="104" t="e">
        <f t="shared" ca="1" si="1621"/>
        <v>#NAME?</v>
      </c>
      <c r="BB397" s="104" t="e">
        <f t="shared" ca="1" si="1621"/>
        <v>#NAME?</v>
      </c>
      <c r="BC397" s="104" t="e">
        <f t="shared" ca="1" si="1621"/>
        <v>#NAME?</v>
      </c>
      <c r="BD397" s="104" t="e">
        <f t="shared" ca="1" si="1621"/>
        <v>#NAME?</v>
      </c>
      <c r="BE397" s="104" t="e">
        <f t="shared" ca="1" si="1621"/>
        <v>#NAME?</v>
      </c>
      <c r="BF397" s="104" t="e">
        <f t="shared" ca="1" si="1621"/>
        <v>#NAME?</v>
      </c>
      <c r="BG397" s="104" t="e">
        <f t="shared" ca="1" si="1621"/>
        <v>#NAME?</v>
      </c>
      <c r="BH397" s="120">
        <f t="shared" si="1621"/>
        <v>0</v>
      </c>
      <c r="BI397" s="104">
        <f t="shared" si="1621"/>
        <v>10.253290945701202</v>
      </c>
      <c r="BJ397" s="104">
        <f t="shared" si="1621"/>
        <v>11.104886639641673</v>
      </c>
      <c r="BK397" s="104">
        <f t="shared" si="1621"/>
        <v>30.160499170819488</v>
      </c>
      <c r="BL397" s="104">
        <f t="shared" si="1621"/>
        <v>9.8862577977345616</v>
      </c>
      <c r="BM397" s="104">
        <f t="shared" si="1621"/>
        <v>10.835685225211765</v>
      </c>
      <c r="BN397" s="104">
        <f t="shared" si="1621"/>
        <v>1.3123809311947437E-2</v>
      </c>
      <c r="BO397" s="104">
        <f t="shared" si="1621"/>
        <v>0</v>
      </c>
      <c r="BP397" s="104">
        <f t="shared" si="1621"/>
        <v>0</v>
      </c>
      <c r="BQ397" s="104">
        <f t="shared" si="1621"/>
        <v>20.166468884878753</v>
      </c>
      <c r="BR397" s="104">
        <f t="shared" si="1621"/>
        <v>21.84208354250103</v>
      </c>
      <c r="BS397" s="104">
        <f t="shared" si="1621"/>
        <v>59.294949188000963</v>
      </c>
      <c r="BT397" s="104">
        <f t="shared" si="1621"/>
        <v>19.445534365259139</v>
      </c>
      <c r="BU397" s="104">
        <f t="shared" si="1621"/>
        <v>21.312872957060765</v>
      </c>
      <c r="BV397" s="104">
        <f t="shared" si="1621"/>
        <v>2.5238551026212402E-2</v>
      </c>
      <c r="BW397" s="122">
        <f t="shared" si="1621"/>
        <v>0</v>
      </c>
      <c r="BX397" s="120">
        <f t="shared" si="1621"/>
        <v>0</v>
      </c>
      <c r="BY397" s="104">
        <f t="shared" si="1621"/>
        <v>90.768061681298335</v>
      </c>
      <c r="BZ397" s="104">
        <f t="shared" si="1621"/>
        <v>98.306879304290391</v>
      </c>
      <c r="CA397" s="104">
        <f t="shared" si="1621"/>
        <v>266.99818268820917</v>
      </c>
      <c r="CB397" s="104">
        <f t="shared" si="1621"/>
        <v>87.518871973316408</v>
      </c>
      <c r="CC397" s="104">
        <f t="shared" si="1621"/>
        <v>95.923752684840323</v>
      </c>
      <c r="CD397" s="104">
        <f t="shared" si="1621"/>
        <v>0.11617955049055498</v>
      </c>
      <c r="CE397" s="104">
        <f t="shared" si="1621"/>
        <v>0</v>
      </c>
      <c r="CF397" s="104">
        <f t="shared" si="1621"/>
        <v>0</v>
      </c>
      <c r="CG397" s="104">
        <f t="shared" si="1621"/>
        <v>178.52524631655973</v>
      </c>
      <c r="CH397" s="104">
        <f t="shared" si="1621"/>
        <v>193.358756396649</v>
      </c>
      <c r="CI397" s="104">
        <f t="shared" si="1621"/>
        <v>524.91318482895667</v>
      </c>
      <c r="CJ397" s="104">
        <f t="shared" si="1621"/>
        <v>172.14311697959346</v>
      </c>
      <c r="CK397" s="104">
        <f t="shared" si="1621"/>
        <v>188.67387821304715</v>
      </c>
      <c r="CL397" s="104">
        <f t="shared" si="1621"/>
        <v>0.22342625098864555</v>
      </c>
      <c r="CM397" s="122">
        <f t="shared" si="1621"/>
        <v>0</v>
      </c>
      <c r="CN397" s="120">
        <f t="shared" si="1621"/>
        <v>0</v>
      </c>
      <c r="CO397" s="104">
        <f t="shared" si="1621"/>
        <v>1.5079434239999996</v>
      </c>
      <c r="CP397" s="104">
        <f t="shared" si="1621"/>
        <v>1.6331869319999996</v>
      </c>
      <c r="CQ397" s="104">
        <f t="shared" si="1621"/>
        <v>4.4356808589599996</v>
      </c>
      <c r="CR397" s="104">
        <f t="shared" si="1621"/>
        <v>1.4539641479999994</v>
      </c>
      <c r="CS397" s="104">
        <f t="shared" si="1621"/>
        <v>1.5935956920000001</v>
      </c>
      <c r="CT397" s="104">
        <f t="shared" si="1621"/>
        <v>1.9301082993337132E-3</v>
      </c>
      <c r="CU397" s="104">
        <f t="shared" si="1621"/>
        <v>0</v>
      </c>
      <c r="CV397" s="104">
        <f t="shared" si="1621"/>
        <v>0</v>
      </c>
      <c r="CW397" s="104">
        <f t="shared" si="1621"/>
        <v>2.9658666959999986</v>
      </c>
      <c r="CX397" s="104">
        <f t="shared" si="1621"/>
        <v>3.2122980239999999</v>
      </c>
      <c r="CY397" s="104">
        <f t="shared" si="1621"/>
        <v>8.7204614769999971</v>
      </c>
      <c r="CZ397" s="104">
        <f t="shared" si="1621"/>
        <v>2.8598394239999991</v>
      </c>
      <c r="DA397" s="104">
        <f t="shared" si="1621"/>
        <v>3.1344674399999999</v>
      </c>
      <c r="DB397" s="104">
        <f t="shared" si="1621"/>
        <v>3.7118138218073075E-3</v>
      </c>
      <c r="DC397" s="122">
        <f t="shared" si="1621"/>
        <v>0</v>
      </c>
      <c r="DD397" s="120">
        <f t="shared" si="1621"/>
        <v>0</v>
      </c>
      <c r="DE397" s="104">
        <f t="shared" ref="DE397:FO397" si="1622">SUMPRODUCT($Z273:$Z276,DE273:DE276)</f>
        <v>0</v>
      </c>
      <c r="DF397" s="104">
        <f t="shared" si="1622"/>
        <v>0</v>
      </c>
      <c r="DG397" s="104">
        <f t="shared" si="1622"/>
        <v>0</v>
      </c>
      <c r="DH397" s="104">
        <f t="shared" si="1622"/>
        <v>0</v>
      </c>
      <c r="DI397" s="104">
        <f t="shared" si="1622"/>
        <v>0</v>
      </c>
      <c r="DJ397" s="104">
        <f t="shared" si="1622"/>
        <v>0</v>
      </c>
      <c r="DK397" s="104">
        <f t="shared" si="1622"/>
        <v>0</v>
      </c>
      <c r="DL397" s="104">
        <f t="shared" si="1622"/>
        <v>0</v>
      </c>
      <c r="DM397" s="104">
        <f t="shared" si="1622"/>
        <v>0</v>
      </c>
      <c r="DN397" s="104">
        <f t="shared" si="1622"/>
        <v>0</v>
      </c>
      <c r="DO397" s="104">
        <f t="shared" si="1622"/>
        <v>0</v>
      </c>
      <c r="DP397" s="104">
        <f t="shared" si="1622"/>
        <v>0</v>
      </c>
      <c r="DQ397" s="104">
        <f t="shared" si="1622"/>
        <v>0</v>
      </c>
      <c r="DR397" s="104">
        <f t="shared" si="1622"/>
        <v>0</v>
      </c>
      <c r="DS397" s="122">
        <f t="shared" si="1622"/>
        <v>0</v>
      </c>
      <c r="DT397" s="120">
        <f t="shared" si="1622"/>
        <v>0</v>
      </c>
      <c r="DU397" s="104">
        <f t="shared" si="1622"/>
        <v>0.75397171199999991</v>
      </c>
      <c r="DV397" s="104">
        <f t="shared" si="1622"/>
        <v>0.81659346600000005</v>
      </c>
      <c r="DW397" s="104">
        <f t="shared" si="1622"/>
        <v>2.2178404294799998</v>
      </c>
      <c r="DX397" s="104">
        <f t="shared" si="1622"/>
        <v>0.72698207399999981</v>
      </c>
      <c r="DY397" s="104">
        <f t="shared" si="1622"/>
        <v>0.79679784600000014</v>
      </c>
      <c r="DZ397" s="104">
        <f t="shared" si="1622"/>
        <v>9.6505414966685673E-4</v>
      </c>
      <c r="EA397" s="104">
        <f t="shared" si="1622"/>
        <v>0</v>
      </c>
      <c r="EB397" s="104">
        <f t="shared" si="1622"/>
        <v>0</v>
      </c>
      <c r="EC397" s="104">
        <f t="shared" si="1622"/>
        <v>1.4829333479999998</v>
      </c>
      <c r="ED397" s="104">
        <f t="shared" si="1622"/>
        <v>1.6061490120000002</v>
      </c>
      <c r="EE397" s="104">
        <f t="shared" si="1622"/>
        <v>4.3602307384999994</v>
      </c>
      <c r="EF397" s="104">
        <f t="shared" si="1622"/>
        <v>1.429919712</v>
      </c>
      <c r="EG397" s="104">
        <f t="shared" si="1622"/>
        <v>1.5672337199999999</v>
      </c>
      <c r="EH397" s="104">
        <f t="shared" si="1622"/>
        <v>1.8559069109036546E-3</v>
      </c>
      <c r="EI397" s="122">
        <f t="shared" si="1622"/>
        <v>0</v>
      </c>
      <c r="EJ397" s="120">
        <f t="shared" si="1622"/>
        <v>0</v>
      </c>
      <c r="EK397" s="104">
        <f t="shared" si="1622"/>
        <v>85.381812954843667</v>
      </c>
      <c r="EL397" s="104">
        <f t="shared" si="1622"/>
        <v>92.473271164528114</v>
      </c>
      <c r="EM397" s="104">
        <f t="shared" si="1622"/>
        <v>251.15429889437485</v>
      </c>
      <c r="EN397" s="104">
        <f t="shared" si="1622"/>
        <v>82.325432739567162</v>
      </c>
      <c r="EO397" s="104">
        <f t="shared" si="1622"/>
        <v>90.231561167634808</v>
      </c>
      <c r="EP397" s="104">
        <f t="shared" si="1622"/>
        <v>0.10928536387602729</v>
      </c>
      <c r="EQ397" s="104">
        <f t="shared" si="1622"/>
        <v>0</v>
      </c>
      <c r="ER397" s="104">
        <f t="shared" si="1622"/>
        <v>0</v>
      </c>
      <c r="ES397" s="104">
        <f t="shared" si="1622"/>
        <v>167.93141669410011</v>
      </c>
      <c r="ET397" s="104">
        <f t="shared" si="1622"/>
        <v>181.88469452842148</v>
      </c>
      <c r="EU397" s="104">
        <f t="shared" si="1622"/>
        <v>493.76442037465563</v>
      </c>
      <c r="EV397" s="104">
        <f t="shared" si="1622"/>
        <v>161.92800797071271</v>
      </c>
      <c r="EW397" s="104">
        <f t="shared" si="1622"/>
        <v>177.47782072965066</v>
      </c>
      <c r="EX397" s="104">
        <f t="shared" si="1622"/>
        <v>0.2101679601586664</v>
      </c>
      <c r="EY397" s="122">
        <f t="shared" si="1622"/>
        <v>0</v>
      </c>
      <c r="EZ397" s="104">
        <f t="shared" si="1622"/>
        <v>0</v>
      </c>
      <c r="FA397" s="104">
        <f t="shared" si="1622"/>
        <v>1.5079434239999998</v>
      </c>
      <c r="FB397" s="104">
        <f t="shared" si="1622"/>
        <v>1.6331869320000001</v>
      </c>
      <c r="FC397" s="104">
        <f t="shared" si="1622"/>
        <v>4.4356808589599996</v>
      </c>
      <c r="FD397" s="104">
        <f t="shared" si="1622"/>
        <v>1.4539641479999996</v>
      </c>
      <c r="FE397" s="104">
        <f t="shared" si="1622"/>
        <v>1.5935956920000003</v>
      </c>
      <c r="FF397" s="104">
        <f t="shared" si="1622"/>
        <v>1.9301082993337135E-3</v>
      </c>
      <c r="FG397" s="104">
        <f t="shared" si="1622"/>
        <v>0</v>
      </c>
      <c r="FH397" s="104">
        <f t="shared" si="1622"/>
        <v>0</v>
      </c>
      <c r="FI397" s="104">
        <f t="shared" si="1622"/>
        <v>2.9658666959999995</v>
      </c>
      <c r="FJ397" s="104">
        <f t="shared" si="1622"/>
        <v>3.2122980240000003</v>
      </c>
      <c r="FK397" s="104">
        <f t="shared" si="1622"/>
        <v>8.7204614769999989</v>
      </c>
      <c r="FL397" s="104">
        <f t="shared" si="1622"/>
        <v>2.859839424</v>
      </c>
      <c r="FM397" s="104">
        <f t="shared" si="1622"/>
        <v>3.1344674399999999</v>
      </c>
      <c r="FN397" s="104">
        <f t="shared" si="1622"/>
        <v>3.7118138218073093E-3</v>
      </c>
      <c r="FO397" s="122">
        <f t="shared" si="1622"/>
        <v>0</v>
      </c>
    </row>
    <row r="398" spans="24:171" x14ac:dyDescent="0.2">
      <c r="X398" s="194" t="str">
        <f>X283</f>
        <v>LiCl</v>
      </c>
      <c r="Y398" s="193"/>
      <c r="Z398" s="193"/>
      <c r="AA398" s="195"/>
      <c r="AB398" s="159" t="str">
        <f t="shared" si="1616"/>
        <v>CL</v>
      </c>
      <c r="AC398" s="203">
        <f>AC394</f>
        <v>0.3</v>
      </c>
      <c r="AD398" s="203">
        <f t="shared" si="1616"/>
        <v>0</v>
      </c>
      <c r="AE398" s="203">
        <f t="shared" si="1616"/>
        <v>0.74999999999999989</v>
      </c>
      <c r="AR398" s="120" t="e">
        <f ca="1">AR291</f>
        <v>#NAME?</v>
      </c>
      <c r="AS398" s="104" t="e">
        <f t="shared" ref="AS398:DD398" ca="1" si="1623">AS291</f>
        <v>#NAME?</v>
      </c>
      <c r="AT398" s="104" t="e">
        <f t="shared" ca="1" si="1623"/>
        <v>#NAME?</v>
      </c>
      <c r="AU398" s="104" t="e">
        <f t="shared" ca="1" si="1623"/>
        <v>#NAME?</v>
      </c>
      <c r="AV398" s="104" t="e">
        <f t="shared" ca="1" si="1623"/>
        <v>#NAME?</v>
      </c>
      <c r="AW398" s="104" t="e">
        <f t="shared" ca="1" si="1623"/>
        <v>#NAME?</v>
      </c>
      <c r="AX398" s="104" t="e">
        <f t="shared" ca="1" si="1623"/>
        <v>#NAME?</v>
      </c>
      <c r="AY398" s="104" t="e">
        <f t="shared" ca="1" si="1623"/>
        <v>#NAME?</v>
      </c>
      <c r="AZ398" s="104" t="e">
        <f t="shared" ca="1" si="1623"/>
        <v>#NAME?</v>
      </c>
      <c r="BA398" s="104" t="e">
        <f t="shared" ca="1" si="1623"/>
        <v>#NAME?</v>
      </c>
      <c r="BB398" s="104" t="e">
        <f t="shared" ca="1" si="1623"/>
        <v>#NAME?</v>
      </c>
      <c r="BC398" s="104" t="e">
        <f t="shared" ca="1" si="1623"/>
        <v>#NAME?</v>
      </c>
      <c r="BD398" s="104" t="e">
        <f t="shared" ca="1" si="1623"/>
        <v>#NAME?</v>
      </c>
      <c r="BE398" s="104" t="e">
        <f t="shared" ca="1" si="1623"/>
        <v>#NAME?</v>
      </c>
      <c r="BF398" s="104" t="e">
        <f t="shared" ca="1" si="1623"/>
        <v>#NAME?</v>
      </c>
      <c r="BG398" s="104" t="e">
        <f t="shared" ca="1" si="1623"/>
        <v>#NAME?</v>
      </c>
      <c r="BH398" s="120">
        <f t="shared" si="1623"/>
        <v>0</v>
      </c>
      <c r="BI398" s="104">
        <f t="shared" si="1623"/>
        <v>0</v>
      </c>
      <c r="BJ398" s="104">
        <f t="shared" si="1623"/>
        <v>0</v>
      </c>
      <c r="BK398" s="104">
        <f t="shared" si="1623"/>
        <v>0</v>
      </c>
      <c r="BL398" s="104">
        <f t="shared" si="1623"/>
        <v>0</v>
      </c>
      <c r="BM398" s="104">
        <f t="shared" si="1623"/>
        <v>0</v>
      </c>
      <c r="BN398" s="104">
        <f t="shared" si="1623"/>
        <v>0</v>
      </c>
      <c r="BO398" s="104">
        <f t="shared" si="1623"/>
        <v>0.55174364763869799</v>
      </c>
      <c r="BP398" s="104">
        <f t="shared" si="1623"/>
        <v>0</v>
      </c>
      <c r="BQ398" s="104">
        <f t="shared" si="1623"/>
        <v>0</v>
      </c>
      <c r="BR398" s="104">
        <f t="shared" si="1623"/>
        <v>0</v>
      </c>
      <c r="BS398" s="104">
        <f t="shared" si="1623"/>
        <v>0</v>
      </c>
      <c r="BT398" s="104">
        <f t="shared" si="1623"/>
        <v>0</v>
      </c>
      <c r="BU398" s="104">
        <f t="shared" si="1623"/>
        <v>0</v>
      </c>
      <c r="BV398" s="104">
        <f t="shared" si="1623"/>
        <v>0</v>
      </c>
      <c r="BW398" s="122">
        <f t="shared" si="1623"/>
        <v>0.94256770412400548</v>
      </c>
      <c r="BX398" s="120">
        <f t="shared" si="1623"/>
        <v>0</v>
      </c>
      <c r="BY398" s="104">
        <f t="shared" si="1623"/>
        <v>0</v>
      </c>
      <c r="BZ398" s="104">
        <f t="shared" si="1623"/>
        <v>0</v>
      </c>
      <c r="CA398" s="104">
        <f t="shared" si="1623"/>
        <v>0</v>
      </c>
      <c r="CB398" s="104">
        <f t="shared" si="1623"/>
        <v>0</v>
      </c>
      <c r="CC398" s="104">
        <f t="shared" si="1623"/>
        <v>0</v>
      </c>
      <c r="CD398" s="104">
        <f t="shared" si="1623"/>
        <v>0</v>
      </c>
      <c r="CE398" s="104">
        <f t="shared" si="1623"/>
        <v>30.906377943776025</v>
      </c>
      <c r="CF398" s="104">
        <f t="shared" si="1623"/>
        <v>0</v>
      </c>
      <c r="CG398" s="104">
        <f t="shared" si="1623"/>
        <v>0</v>
      </c>
      <c r="CH398" s="104">
        <f t="shared" si="1623"/>
        <v>0</v>
      </c>
      <c r="CI398" s="104">
        <f t="shared" si="1623"/>
        <v>0</v>
      </c>
      <c r="CJ398" s="104">
        <f t="shared" si="1623"/>
        <v>0</v>
      </c>
      <c r="CK398" s="104">
        <f t="shared" si="1623"/>
        <v>0</v>
      </c>
      <c r="CL398" s="104">
        <f t="shared" si="1623"/>
        <v>0</v>
      </c>
      <c r="CM398" s="122">
        <f t="shared" si="1623"/>
        <v>52.798711550060368</v>
      </c>
      <c r="CN398" s="120">
        <f t="shared" si="1623"/>
        <v>0</v>
      </c>
      <c r="CO398" s="104">
        <f t="shared" si="1623"/>
        <v>0</v>
      </c>
      <c r="CP398" s="104">
        <f t="shared" si="1623"/>
        <v>0</v>
      </c>
      <c r="CQ398" s="104">
        <f t="shared" si="1623"/>
        <v>0</v>
      </c>
      <c r="CR398" s="104">
        <f t="shared" si="1623"/>
        <v>0</v>
      </c>
      <c r="CS398" s="104">
        <f t="shared" si="1623"/>
        <v>0</v>
      </c>
      <c r="CT398" s="104">
        <f t="shared" si="1623"/>
        <v>0</v>
      </c>
      <c r="CU398" s="104">
        <f t="shared" si="1623"/>
        <v>0.28400349715082035</v>
      </c>
      <c r="CV398" s="104">
        <f t="shared" si="1623"/>
        <v>0</v>
      </c>
      <c r="CW398" s="104">
        <f t="shared" si="1623"/>
        <v>0</v>
      </c>
      <c r="CX398" s="104">
        <f t="shared" si="1623"/>
        <v>0</v>
      </c>
      <c r="CY398" s="104">
        <f t="shared" si="1623"/>
        <v>0</v>
      </c>
      <c r="CZ398" s="104">
        <f t="shared" si="1623"/>
        <v>0</v>
      </c>
      <c r="DA398" s="104">
        <f t="shared" si="1623"/>
        <v>0</v>
      </c>
      <c r="DB398" s="104">
        <f t="shared" si="1623"/>
        <v>0</v>
      </c>
      <c r="DC398" s="122">
        <f t="shared" si="1623"/>
        <v>0.48517554378429772</v>
      </c>
      <c r="DD398" s="120">
        <f t="shared" si="1623"/>
        <v>0</v>
      </c>
      <c r="DE398" s="104">
        <f t="shared" ref="DE398:FO398" si="1624">DE291</f>
        <v>0</v>
      </c>
      <c r="DF398" s="104">
        <f t="shared" si="1624"/>
        <v>0</v>
      </c>
      <c r="DG398" s="104">
        <f t="shared" si="1624"/>
        <v>0</v>
      </c>
      <c r="DH398" s="104">
        <f t="shared" si="1624"/>
        <v>0</v>
      </c>
      <c r="DI398" s="104">
        <f t="shared" si="1624"/>
        <v>0</v>
      </c>
      <c r="DJ398" s="104">
        <f t="shared" si="1624"/>
        <v>0</v>
      </c>
      <c r="DK398" s="104">
        <f t="shared" si="1624"/>
        <v>15.749902223702081</v>
      </c>
      <c r="DL398" s="104">
        <f t="shared" si="1624"/>
        <v>0</v>
      </c>
      <c r="DM398" s="104">
        <f t="shared" si="1624"/>
        <v>0</v>
      </c>
      <c r="DN398" s="104">
        <f t="shared" si="1624"/>
        <v>0</v>
      </c>
      <c r="DO398" s="104">
        <f t="shared" si="1624"/>
        <v>0</v>
      </c>
      <c r="DP398" s="104">
        <f t="shared" si="1624"/>
        <v>0</v>
      </c>
      <c r="DQ398" s="104">
        <f t="shared" si="1624"/>
        <v>0</v>
      </c>
      <c r="DR398" s="104">
        <f t="shared" si="1624"/>
        <v>0</v>
      </c>
      <c r="DS398" s="122">
        <f t="shared" si="1624"/>
        <v>26.906243946271434</v>
      </c>
      <c r="DT398" s="120">
        <f t="shared" si="1624"/>
        <v>0</v>
      </c>
      <c r="DU398" s="104">
        <f t="shared" si="1624"/>
        <v>0</v>
      </c>
      <c r="DV398" s="104">
        <f t="shared" si="1624"/>
        <v>0</v>
      </c>
      <c r="DW398" s="104">
        <f t="shared" si="1624"/>
        <v>0</v>
      </c>
      <c r="DX398" s="104">
        <f t="shared" si="1624"/>
        <v>0</v>
      </c>
      <c r="DY398" s="104">
        <f t="shared" si="1624"/>
        <v>0</v>
      </c>
      <c r="DZ398" s="104">
        <f t="shared" si="1624"/>
        <v>0</v>
      </c>
      <c r="EA398" s="104">
        <f t="shared" si="1624"/>
        <v>0.28400349715082041</v>
      </c>
      <c r="EB398" s="104">
        <f t="shared" si="1624"/>
        <v>0</v>
      </c>
      <c r="EC398" s="104">
        <f t="shared" si="1624"/>
        <v>0</v>
      </c>
      <c r="ED398" s="104">
        <f t="shared" si="1624"/>
        <v>0</v>
      </c>
      <c r="EE398" s="104">
        <f t="shared" si="1624"/>
        <v>0</v>
      </c>
      <c r="EF398" s="104">
        <f t="shared" si="1624"/>
        <v>0</v>
      </c>
      <c r="EG398" s="104">
        <f t="shared" si="1624"/>
        <v>0</v>
      </c>
      <c r="EH398" s="104">
        <f t="shared" si="1624"/>
        <v>0</v>
      </c>
      <c r="EI398" s="122">
        <f t="shared" si="1624"/>
        <v>0.48517554378429784</v>
      </c>
      <c r="EJ398" s="120">
        <f t="shared" si="1624"/>
        <v>0</v>
      </c>
      <c r="EK398" s="104">
        <f t="shared" si="1624"/>
        <v>0</v>
      </c>
      <c r="EL398" s="104">
        <f t="shared" si="1624"/>
        <v>0</v>
      </c>
      <c r="EM398" s="104">
        <f t="shared" si="1624"/>
        <v>0</v>
      </c>
      <c r="EN398" s="104">
        <f t="shared" si="1624"/>
        <v>0</v>
      </c>
      <c r="EO398" s="104">
        <f t="shared" si="1624"/>
        <v>0</v>
      </c>
      <c r="EP398" s="104">
        <f t="shared" si="1624"/>
        <v>0</v>
      </c>
      <c r="EQ398" s="104">
        <f t="shared" si="1624"/>
        <v>29.289233292167438</v>
      </c>
      <c r="ER398" s="104">
        <f t="shared" si="1624"/>
        <v>0</v>
      </c>
      <c r="ES398" s="104">
        <f t="shared" si="1624"/>
        <v>0</v>
      </c>
      <c r="ET398" s="104">
        <f t="shared" si="1624"/>
        <v>0</v>
      </c>
      <c r="EU398" s="104">
        <f t="shared" si="1624"/>
        <v>0</v>
      </c>
      <c r="EV398" s="104">
        <f t="shared" si="1624"/>
        <v>0</v>
      </c>
      <c r="EW398" s="104">
        <f t="shared" si="1624"/>
        <v>0</v>
      </c>
      <c r="EX398" s="104">
        <f t="shared" si="1624"/>
        <v>0</v>
      </c>
      <c r="EY398" s="122">
        <f t="shared" si="1624"/>
        <v>50.036072907954491</v>
      </c>
      <c r="EZ398" s="104">
        <f t="shared" si="1624"/>
        <v>0</v>
      </c>
      <c r="FA398" s="104">
        <f t="shared" si="1624"/>
        <v>0</v>
      </c>
      <c r="FB398" s="104">
        <f t="shared" si="1624"/>
        <v>0</v>
      </c>
      <c r="FC398" s="104">
        <f t="shared" si="1624"/>
        <v>0</v>
      </c>
      <c r="FD398" s="104">
        <f t="shared" si="1624"/>
        <v>0</v>
      </c>
      <c r="FE398" s="104">
        <f t="shared" si="1624"/>
        <v>0</v>
      </c>
      <c r="FF398" s="104">
        <f t="shared" si="1624"/>
        <v>0</v>
      </c>
      <c r="FG398" s="104">
        <f t="shared" si="1624"/>
        <v>0.28400349715082041</v>
      </c>
      <c r="FH398" s="104">
        <f t="shared" si="1624"/>
        <v>0</v>
      </c>
      <c r="FI398" s="104">
        <f t="shared" si="1624"/>
        <v>0</v>
      </c>
      <c r="FJ398" s="104">
        <f t="shared" si="1624"/>
        <v>0</v>
      </c>
      <c r="FK398" s="104">
        <f t="shared" si="1624"/>
        <v>0</v>
      </c>
      <c r="FL398" s="104">
        <f t="shared" si="1624"/>
        <v>0</v>
      </c>
      <c r="FM398" s="104">
        <f t="shared" si="1624"/>
        <v>0</v>
      </c>
      <c r="FN398" s="104">
        <f t="shared" si="1624"/>
        <v>0</v>
      </c>
      <c r="FO398" s="122">
        <f t="shared" si="1624"/>
        <v>0.48517554378429784</v>
      </c>
    </row>
    <row r="399" spans="24:171" x14ac:dyDescent="0.2">
      <c r="X399" s="165"/>
      <c r="Y399" s="196"/>
      <c r="Z399" s="196"/>
      <c r="AA399" s="197"/>
      <c r="AB399" s="159" t="str">
        <f t="shared" si="1616"/>
        <v>CN</v>
      </c>
      <c r="AC399" s="203">
        <f t="shared" si="1616"/>
        <v>0.6</v>
      </c>
      <c r="AD399" s="203">
        <f t="shared" si="1616"/>
        <v>0</v>
      </c>
      <c r="AE399" s="203">
        <f t="shared" si="1616"/>
        <v>0</v>
      </c>
      <c r="AR399" s="120" t="e">
        <f ca="1">SUMPRODUCT($Z287:$Z290,AR287:AR290)</f>
        <v>#NAME?</v>
      </c>
      <c r="AS399" s="104" t="e">
        <f t="shared" ref="AS399:DD399" ca="1" si="1625">SUMPRODUCT($Z287:$Z290,AS287:AS290)</f>
        <v>#NAME?</v>
      </c>
      <c r="AT399" s="104" t="e">
        <f t="shared" ca="1" si="1625"/>
        <v>#NAME?</v>
      </c>
      <c r="AU399" s="104" t="e">
        <f t="shared" ca="1" si="1625"/>
        <v>#NAME?</v>
      </c>
      <c r="AV399" s="104" t="e">
        <f t="shared" ca="1" si="1625"/>
        <v>#NAME?</v>
      </c>
      <c r="AW399" s="104" t="e">
        <f t="shared" ca="1" si="1625"/>
        <v>#NAME?</v>
      </c>
      <c r="AX399" s="104" t="e">
        <f t="shared" ca="1" si="1625"/>
        <v>#NAME?</v>
      </c>
      <c r="AY399" s="104" t="e">
        <f t="shared" ca="1" si="1625"/>
        <v>#NAME?</v>
      </c>
      <c r="AZ399" s="104" t="e">
        <f t="shared" ca="1" si="1625"/>
        <v>#NAME?</v>
      </c>
      <c r="BA399" s="104" t="e">
        <f t="shared" ca="1" si="1625"/>
        <v>#NAME?</v>
      </c>
      <c r="BB399" s="104" t="e">
        <f t="shared" ca="1" si="1625"/>
        <v>#NAME?</v>
      </c>
      <c r="BC399" s="104" t="e">
        <f t="shared" ca="1" si="1625"/>
        <v>#NAME?</v>
      </c>
      <c r="BD399" s="104" t="e">
        <f t="shared" ca="1" si="1625"/>
        <v>#NAME?</v>
      </c>
      <c r="BE399" s="104" t="e">
        <f t="shared" ca="1" si="1625"/>
        <v>#NAME?</v>
      </c>
      <c r="BF399" s="104" t="e">
        <f t="shared" ca="1" si="1625"/>
        <v>#NAME?</v>
      </c>
      <c r="BG399" s="104" t="e">
        <f t="shared" ca="1" si="1625"/>
        <v>#NAME?</v>
      </c>
      <c r="BH399" s="120">
        <f t="shared" si="1625"/>
        <v>0</v>
      </c>
      <c r="BI399" s="104">
        <f t="shared" si="1625"/>
        <v>0</v>
      </c>
      <c r="BJ399" s="104">
        <f t="shared" si="1625"/>
        <v>0</v>
      </c>
      <c r="BK399" s="104">
        <f t="shared" si="1625"/>
        <v>0</v>
      </c>
      <c r="BL399" s="104">
        <f t="shared" si="1625"/>
        <v>0</v>
      </c>
      <c r="BM399" s="104">
        <f t="shared" si="1625"/>
        <v>0</v>
      </c>
      <c r="BN399" s="104">
        <f t="shared" si="1625"/>
        <v>0</v>
      </c>
      <c r="BO399" s="104">
        <f t="shared" si="1625"/>
        <v>1.0512168444484666</v>
      </c>
      <c r="BP399" s="104">
        <f t="shared" si="1625"/>
        <v>0</v>
      </c>
      <c r="BQ399" s="104">
        <f t="shared" si="1625"/>
        <v>0</v>
      </c>
      <c r="BR399" s="104">
        <f t="shared" si="1625"/>
        <v>0</v>
      </c>
      <c r="BS399" s="104">
        <f t="shared" si="1625"/>
        <v>0</v>
      </c>
      <c r="BT399" s="104">
        <f t="shared" si="1625"/>
        <v>0</v>
      </c>
      <c r="BU399" s="104">
        <f t="shared" si="1625"/>
        <v>0</v>
      </c>
      <c r="BV399" s="104">
        <f t="shared" si="1625"/>
        <v>0</v>
      </c>
      <c r="BW399" s="122">
        <f t="shared" si="1625"/>
        <v>1.7958395204888946</v>
      </c>
      <c r="BX399" s="120">
        <f t="shared" si="1625"/>
        <v>0</v>
      </c>
      <c r="BY399" s="104">
        <f t="shared" si="1625"/>
        <v>0</v>
      </c>
      <c r="BZ399" s="104">
        <f t="shared" si="1625"/>
        <v>0</v>
      </c>
      <c r="CA399" s="104">
        <f t="shared" si="1625"/>
        <v>0</v>
      </c>
      <c r="CB399" s="104">
        <f t="shared" si="1625"/>
        <v>0</v>
      </c>
      <c r="CC399" s="104">
        <f t="shared" si="1625"/>
        <v>0</v>
      </c>
      <c r="CD399" s="104">
        <f t="shared" si="1625"/>
        <v>0</v>
      </c>
      <c r="CE399" s="104">
        <f t="shared" si="1625"/>
        <v>2.7578745718890909</v>
      </c>
      <c r="CF399" s="104">
        <f t="shared" si="1625"/>
        <v>0</v>
      </c>
      <c r="CG399" s="104">
        <f t="shared" si="1625"/>
        <v>0</v>
      </c>
      <c r="CH399" s="104">
        <f t="shared" si="1625"/>
        <v>0</v>
      </c>
      <c r="CI399" s="104">
        <f t="shared" si="1625"/>
        <v>0</v>
      </c>
      <c r="CJ399" s="104">
        <f t="shared" si="1625"/>
        <v>0</v>
      </c>
      <c r="CK399" s="104">
        <f t="shared" si="1625"/>
        <v>0</v>
      </c>
      <c r="CL399" s="104">
        <f t="shared" si="1625"/>
        <v>0</v>
      </c>
      <c r="CM399" s="122">
        <f t="shared" si="1625"/>
        <v>4.7113972487268425</v>
      </c>
      <c r="CN399" s="120">
        <f t="shared" si="1625"/>
        <v>0</v>
      </c>
      <c r="CO399" s="104">
        <f t="shared" si="1625"/>
        <v>0</v>
      </c>
      <c r="CP399" s="104">
        <f t="shared" si="1625"/>
        <v>0</v>
      </c>
      <c r="CQ399" s="104">
        <f t="shared" si="1625"/>
        <v>0</v>
      </c>
      <c r="CR399" s="104">
        <f t="shared" si="1625"/>
        <v>0</v>
      </c>
      <c r="CS399" s="104">
        <f t="shared" si="1625"/>
        <v>0</v>
      </c>
      <c r="CT399" s="104">
        <f t="shared" si="1625"/>
        <v>0</v>
      </c>
      <c r="CU399" s="104">
        <f t="shared" si="1625"/>
        <v>0.22436276274914813</v>
      </c>
      <c r="CV399" s="104">
        <f t="shared" si="1625"/>
        <v>0</v>
      </c>
      <c r="CW399" s="104">
        <f t="shared" si="1625"/>
        <v>0</v>
      </c>
      <c r="CX399" s="104">
        <f t="shared" si="1625"/>
        <v>0</v>
      </c>
      <c r="CY399" s="104">
        <f t="shared" si="1625"/>
        <v>0</v>
      </c>
      <c r="CZ399" s="104">
        <f t="shared" si="1625"/>
        <v>0</v>
      </c>
      <c r="DA399" s="104">
        <f t="shared" si="1625"/>
        <v>0</v>
      </c>
      <c r="DB399" s="104">
        <f t="shared" si="1625"/>
        <v>0</v>
      </c>
      <c r="DC399" s="122">
        <f t="shared" si="1625"/>
        <v>0.38328867958959528</v>
      </c>
      <c r="DD399" s="120">
        <f t="shared" si="1625"/>
        <v>0</v>
      </c>
      <c r="DE399" s="104">
        <f t="shared" ref="DE399:FO399" si="1626">SUMPRODUCT($Z287:$Z290,DE287:DE290)</f>
        <v>0</v>
      </c>
      <c r="DF399" s="104">
        <f t="shared" si="1626"/>
        <v>0</v>
      </c>
      <c r="DG399" s="104">
        <f t="shared" si="1626"/>
        <v>0</v>
      </c>
      <c r="DH399" s="104">
        <f t="shared" si="1626"/>
        <v>0</v>
      </c>
      <c r="DI399" s="104">
        <f t="shared" si="1626"/>
        <v>0</v>
      </c>
      <c r="DJ399" s="104">
        <f t="shared" si="1626"/>
        <v>0</v>
      </c>
      <c r="DK399" s="104">
        <f t="shared" si="1626"/>
        <v>18.495991274233365</v>
      </c>
      <c r="DL399" s="104">
        <f t="shared" si="1626"/>
        <v>0</v>
      </c>
      <c r="DM399" s="104">
        <f t="shared" si="1626"/>
        <v>0</v>
      </c>
      <c r="DN399" s="104">
        <f t="shared" si="1626"/>
        <v>0</v>
      </c>
      <c r="DO399" s="104">
        <f t="shared" si="1626"/>
        <v>0</v>
      </c>
      <c r="DP399" s="104">
        <f t="shared" si="1626"/>
        <v>0</v>
      </c>
      <c r="DQ399" s="104">
        <f t="shared" si="1626"/>
        <v>0</v>
      </c>
      <c r="DR399" s="104">
        <f t="shared" si="1626"/>
        <v>0</v>
      </c>
      <c r="DS399" s="122">
        <f t="shared" si="1626"/>
        <v>31.597507475551438</v>
      </c>
      <c r="DT399" s="120">
        <f t="shared" si="1626"/>
        <v>0</v>
      </c>
      <c r="DU399" s="104">
        <f t="shared" si="1626"/>
        <v>0</v>
      </c>
      <c r="DV399" s="104">
        <f t="shared" si="1626"/>
        <v>0</v>
      </c>
      <c r="DW399" s="104">
        <f t="shared" si="1626"/>
        <v>0</v>
      </c>
      <c r="DX399" s="104">
        <f t="shared" si="1626"/>
        <v>0</v>
      </c>
      <c r="DY399" s="104">
        <f t="shared" si="1626"/>
        <v>0</v>
      </c>
      <c r="DZ399" s="104">
        <f t="shared" si="1626"/>
        <v>0</v>
      </c>
      <c r="EA399" s="104">
        <f t="shared" si="1626"/>
        <v>0.28400349715082035</v>
      </c>
      <c r="EB399" s="104">
        <f t="shared" si="1626"/>
        <v>0</v>
      </c>
      <c r="EC399" s="104">
        <f t="shared" si="1626"/>
        <v>0</v>
      </c>
      <c r="ED399" s="104">
        <f t="shared" si="1626"/>
        <v>0</v>
      </c>
      <c r="EE399" s="104">
        <f t="shared" si="1626"/>
        <v>0</v>
      </c>
      <c r="EF399" s="104">
        <f t="shared" si="1626"/>
        <v>0</v>
      </c>
      <c r="EG399" s="104">
        <f t="shared" si="1626"/>
        <v>0</v>
      </c>
      <c r="EH399" s="104">
        <f t="shared" si="1626"/>
        <v>0</v>
      </c>
      <c r="EI399" s="122">
        <f t="shared" si="1626"/>
        <v>0.48517554378429784</v>
      </c>
      <c r="EJ399" s="120">
        <f t="shared" si="1626"/>
        <v>0</v>
      </c>
      <c r="EK399" s="104">
        <f t="shared" si="1626"/>
        <v>0</v>
      </c>
      <c r="EL399" s="104">
        <f t="shared" si="1626"/>
        <v>0</v>
      </c>
      <c r="EM399" s="104">
        <f t="shared" si="1626"/>
        <v>0</v>
      </c>
      <c r="EN399" s="104">
        <f t="shared" si="1626"/>
        <v>0</v>
      </c>
      <c r="EO399" s="104">
        <f t="shared" si="1626"/>
        <v>0</v>
      </c>
      <c r="EP399" s="104">
        <f t="shared" si="1626"/>
        <v>0</v>
      </c>
      <c r="EQ399" s="104">
        <f t="shared" si="1626"/>
        <v>4.7549561584294677</v>
      </c>
      <c r="ER399" s="104">
        <f t="shared" si="1626"/>
        <v>0</v>
      </c>
      <c r="ES399" s="104">
        <f t="shared" si="1626"/>
        <v>0</v>
      </c>
      <c r="ET399" s="104">
        <f t="shared" si="1626"/>
        <v>0</v>
      </c>
      <c r="EU399" s="104">
        <f t="shared" si="1626"/>
        <v>0</v>
      </c>
      <c r="EV399" s="104">
        <f t="shared" si="1626"/>
        <v>0</v>
      </c>
      <c r="EW399" s="104">
        <f t="shared" si="1626"/>
        <v>0</v>
      </c>
      <c r="EX399" s="104">
        <f t="shared" si="1626"/>
        <v>0</v>
      </c>
      <c r="EY399" s="122">
        <f t="shared" si="1626"/>
        <v>8.1230987047014569</v>
      </c>
      <c r="EZ399" s="104">
        <f t="shared" si="1626"/>
        <v>0</v>
      </c>
      <c r="FA399" s="104">
        <f t="shared" si="1626"/>
        <v>0</v>
      </c>
      <c r="FB399" s="104">
        <f t="shared" si="1626"/>
        <v>0</v>
      </c>
      <c r="FC399" s="104">
        <f t="shared" si="1626"/>
        <v>0</v>
      </c>
      <c r="FD399" s="104">
        <f t="shared" si="1626"/>
        <v>0</v>
      </c>
      <c r="FE399" s="104">
        <f t="shared" si="1626"/>
        <v>0</v>
      </c>
      <c r="FF399" s="104">
        <f t="shared" si="1626"/>
        <v>0</v>
      </c>
      <c r="FG399" s="104">
        <f t="shared" si="1626"/>
        <v>0.28400349715082035</v>
      </c>
      <c r="FH399" s="104">
        <f t="shared" si="1626"/>
        <v>0</v>
      </c>
      <c r="FI399" s="104">
        <f t="shared" si="1626"/>
        <v>0</v>
      </c>
      <c r="FJ399" s="104">
        <f t="shared" si="1626"/>
        <v>0</v>
      </c>
      <c r="FK399" s="104">
        <f t="shared" si="1626"/>
        <v>0</v>
      </c>
      <c r="FL399" s="104">
        <f t="shared" si="1626"/>
        <v>0</v>
      </c>
      <c r="FM399" s="104">
        <f t="shared" si="1626"/>
        <v>0</v>
      </c>
      <c r="FN399" s="104">
        <f t="shared" si="1626"/>
        <v>0</v>
      </c>
      <c r="FO399" s="122">
        <f t="shared" si="1626"/>
        <v>0.48517554378429784</v>
      </c>
    </row>
    <row r="400" spans="24:171" x14ac:dyDescent="0.2">
      <c r="X400" s="165"/>
      <c r="Y400" s="196"/>
      <c r="Z400" s="196"/>
      <c r="AA400" s="197"/>
      <c r="AB400" s="159" t="str">
        <f t="shared" si="1616"/>
        <v>AR</v>
      </c>
      <c r="AC400" s="203">
        <f t="shared" si="1616"/>
        <v>0.1</v>
      </c>
      <c r="AD400" s="203">
        <f t="shared" si="1616"/>
        <v>0</v>
      </c>
      <c r="AE400" s="203">
        <f t="shared" si="1616"/>
        <v>0.25</v>
      </c>
      <c r="AR400" s="120" t="e">
        <f ca="1">AR292</f>
        <v>#NAME?</v>
      </c>
      <c r="AS400" s="104" t="e">
        <f t="shared" ref="AS400:DD400" ca="1" si="1627">AS292</f>
        <v>#NAME?</v>
      </c>
      <c r="AT400" s="104" t="e">
        <f t="shared" ca="1" si="1627"/>
        <v>#NAME?</v>
      </c>
      <c r="AU400" s="104" t="e">
        <f t="shared" ca="1" si="1627"/>
        <v>#NAME?</v>
      </c>
      <c r="AV400" s="104" t="e">
        <f t="shared" ca="1" si="1627"/>
        <v>#NAME?</v>
      </c>
      <c r="AW400" s="104" t="e">
        <f t="shared" ca="1" si="1627"/>
        <v>#NAME?</v>
      </c>
      <c r="AX400" s="104" t="e">
        <f t="shared" ca="1" si="1627"/>
        <v>#NAME?</v>
      </c>
      <c r="AY400" s="104" t="e">
        <f t="shared" ca="1" si="1627"/>
        <v>#NAME?</v>
      </c>
      <c r="AZ400" s="104" t="e">
        <f t="shared" ca="1" si="1627"/>
        <v>#NAME?</v>
      </c>
      <c r="BA400" s="104" t="e">
        <f t="shared" ca="1" si="1627"/>
        <v>#NAME?</v>
      </c>
      <c r="BB400" s="104" t="e">
        <f t="shared" ca="1" si="1627"/>
        <v>#NAME?</v>
      </c>
      <c r="BC400" s="104" t="e">
        <f t="shared" ca="1" si="1627"/>
        <v>#NAME?</v>
      </c>
      <c r="BD400" s="104" t="e">
        <f t="shared" ca="1" si="1627"/>
        <v>#NAME?</v>
      </c>
      <c r="BE400" s="104" t="e">
        <f t="shared" ca="1" si="1627"/>
        <v>#NAME?</v>
      </c>
      <c r="BF400" s="104" t="e">
        <f t="shared" ca="1" si="1627"/>
        <v>#NAME?</v>
      </c>
      <c r="BG400" s="104" t="e">
        <f t="shared" ca="1" si="1627"/>
        <v>#NAME?</v>
      </c>
      <c r="BH400" s="120">
        <f t="shared" si="1627"/>
        <v>0</v>
      </c>
      <c r="BI400" s="104">
        <f t="shared" si="1627"/>
        <v>0</v>
      </c>
      <c r="BJ400" s="104">
        <f t="shared" si="1627"/>
        <v>0</v>
      </c>
      <c r="BK400" s="104">
        <f t="shared" si="1627"/>
        <v>0</v>
      </c>
      <c r="BL400" s="104">
        <f t="shared" si="1627"/>
        <v>0</v>
      </c>
      <c r="BM400" s="104">
        <f t="shared" si="1627"/>
        <v>0</v>
      </c>
      <c r="BN400" s="104">
        <f t="shared" si="1627"/>
        <v>0</v>
      </c>
      <c r="BO400" s="104">
        <f t="shared" si="1627"/>
        <v>0.55174364763869799</v>
      </c>
      <c r="BP400" s="104">
        <f t="shared" si="1627"/>
        <v>0</v>
      </c>
      <c r="BQ400" s="104">
        <f t="shared" si="1627"/>
        <v>0</v>
      </c>
      <c r="BR400" s="104">
        <f t="shared" si="1627"/>
        <v>0</v>
      </c>
      <c r="BS400" s="104">
        <f t="shared" si="1627"/>
        <v>0</v>
      </c>
      <c r="BT400" s="104">
        <f t="shared" si="1627"/>
        <v>0</v>
      </c>
      <c r="BU400" s="104">
        <f t="shared" si="1627"/>
        <v>0</v>
      </c>
      <c r="BV400" s="104">
        <f t="shared" si="1627"/>
        <v>0</v>
      </c>
      <c r="BW400" s="122">
        <f t="shared" si="1627"/>
        <v>0.94256770412400548</v>
      </c>
      <c r="BX400" s="120">
        <f t="shared" si="1627"/>
        <v>0</v>
      </c>
      <c r="BY400" s="104">
        <f t="shared" si="1627"/>
        <v>0</v>
      </c>
      <c r="BZ400" s="104">
        <f t="shared" si="1627"/>
        <v>0</v>
      </c>
      <c r="CA400" s="104">
        <f t="shared" si="1627"/>
        <v>0</v>
      </c>
      <c r="CB400" s="104">
        <f t="shared" si="1627"/>
        <v>0</v>
      </c>
      <c r="CC400" s="104">
        <f t="shared" si="1627"/>
        <v>0</v>
      </c>
      <c r="CD400" s="104">
        <f t="shared" si="1627"/>
        <v>0</v>
      </c>
      <c r="CE400" s="104">
        <f t="shared" si="1627"/>
        <v>32.479717052090372</v>
      </c>
      <c r="CF400" s="104">
        <f t="shared" si="1627"/>
        <v>0</v>
      </c>
      <c r="CG400" s="104">
        <f t="shared" si="1627"/>
        <v>0</v>
      </c>
      <c r="CH400" s="104">
        <f t="shared" si="1627"/>
        <v>0</v>
      </c>
      <c r="CI400" s="104">
        <f t="shared" si="1627"/>
        <v>0</v>
      </c>
      <c r="CJ400" s="104">
        <f t="shared" si="1627"/>
        <v>0</v>
      </c>
      <c r="CK400" s="104">
        <f t="shared" si="1627"/>
        <v>0</v>
      </c>
      <c r="CL400" s="104">
        <f t="shared" si="1627"/>
        <v>0</v>
      </c>
      <c r="CM400" s="122">
        <f t="shared" si="1627"/>
        <v>55.486515274632609</v>
      </c>
      <c r="CN400" s="120">
        <f t="shared" si="1627"/>
        <v>0</v>
      </c>
      <c r="CO400" s="104">
        <f t="shared" si="1627"/>
        <v>0</v>
      </c>
      <c r="CP400" s="104">
        <f t="shared" si="1627"/>
        <v>0</v>
      </c>
      <c r="CQ400" s="104">
        <f t="shared" si="1627"/>
        <v>0</v>
      </c>
      <c r="CR400" s="104">
        <f t="shared" si="1627"/>
        <v>0</v>
      </c>
      <c r="CS400" s="104">
        <f t="shared" si="1627"/>
        <v>0</v>
      </c>
      <c r="CT400" s="104">
        <f t="shared" si="1627"/>
        <v>0</v>
      </c>
      <c r="CU400" s="104">
        <f t="shared" si="1627"/>
        <v>0.28400349715082035</v>
      </c>
      <c r="CV400" s="104">
        <f t="shared" si="1627"/>
        <v>0</v>
      </c>
      <c r="CW400" s="104">
        <f t="shared" si="1627"/>
        <v>0</v>
      </c>
      <c r="CX400" s="104">
        <f t="shared" si="1627"/>
        <v>0</v>
      </c>
      <c r="CY400" s="104">
        <f t="shared" si="1627"/>
        <v>0</v>
      </c>
      <c r="CZ400" s="104">
        <f t="shared" si="1627"/>
        <v>0</v>
      </c>
      <c r="DA400" s="104">
        <f t="shared" si="1627"/>
        <v>0</v>
      </c>
      <c r="DB400" s="104">
        <f t="shared" si="1627"/>
        <v>0</v>
      </c>
      <c r="DC400" s="122">
        <f t="shared" si="1627"/>
        <v>0.48517554378429772</v>
      </c>
      <c r="DD400" s="120">
        <f t="shared" si="1627"/>
        <v>0</v>
      </c>
      <c r="DE400" s="104">
        <f t="shared" ref="DE400:FO400" si="1628">DE292</f>
        <v>0</v>
      </c>
      <c r="DF400" s="104">
        <f t="shared" si="1628"/>
        <v>0</v>
      </c>
      <c r="DG400" s="104">
        <f t="shared" si="1628"/>
        <v>0</v>
      </c>
      <c r="DH400" s="104">
        <f t="shared" si="1628"/>
        <v>0</v>
      </c>
      <c r="DI400" s="104">
        <f t="shared" si="1628"/>
        <v>0</v>
      </c>
      <c r="DJ400" s="104">
        <f t="shared" si="1628"/>
        <v>0</v>
      </c>
      <c r="DK400" s="104">
        <f t="shared" si="1628"/>
        <v>17.343526486967143</v>
      </c>
      <c r="DL400" s="104">
        <f t="shared" si="1628"/>
        <v>0</v>
      </c>
      <c r="DM400" s="104">
        <f t="shared" si="1628"/>
        <v>0</v>
      </c>
      <c r="DN400" s="104">
        <f t="shared" si="1628"/>
        <v>0</v>
      </c>
      <c r="DO400" s="104">
        <f t="shared" si="1628"/>
        <v>0</v>
      </c>
      <c r="DP400" s="104">
        <f t="shared" si="1628"/>
        <v>0</v>
      </c>
      <c r="DQ400" s="104">
        <f t="shared" si="1628"/>
        <v>0</v>
      </c>
      <c r="DR400" s="104">
        <f t="shared" si="1628"/>
        <v>0</v>
      </c>
      <c r="DS400" s="122">
        <f t="shared" si="1628"/>
        <v>29.628701684553707</v>
      </c>
      <c r="DT400" s="120">
        <f t="shared" si="1628"/>
        <v>0</v>
      </c>
      <c r="DU400" s="104">
        <f t="shared" si="1628"/>
        <v>0</v>
      </c>
      <c r="DV400" s="104">
        <f t="shared" si="1628"/>
        <v>0</v>
      </c>
      <c r="DW400" s="104">
        <f t="shared" si="1628"/>
        <v>0</v>
      </c>
      <c r="DX400" s="104">
        <f t="shared" si="1628"/>
        <v>0</v>
      </c>
      <c r="DY400" s="104">
        <f t="shared" si="1628"/>
        <v>0</v>
      </c>
      <c r="DZ400" s="104">
        <f t="shared" si="1628"/>
        <v>0</v>
      </c>
      <c r="EA400" s="104">
        <f t="shared" si="1628"/>
        <v>0.28400349715082041</v>
      </c>
      <c r="EB400" s="104">
        <f t="shared" si="1628"/>
        <v>0</v>
      </c>
      <c r="EC400" s="104">
        <f t="shared" si="1628"/>
        <v>0</v>
      </c>
      <c r="ED400" s="104">
        <f t="shared" si="1628"/>
        <v>0</v>
      </c>
      <c r="EE400" s="104">
        <f t="shared" si="1628"/>
        <v>0</v>
      </c>
      <c r="EF400" s="104">
        <f t="shared" si="1628"/>
        <v>0</v>
      </c>
      <c r="EG400" s="104">
        <f t="shared" si="1628"/>
        <v>0</v>
      </c>
      <c r="EH400" s="104">
        <f t="shared" si="1628"/>
        <v>0</v>
      </c>
      <c r="EI400" s="122">
        <f t="shared" si="1628"/>
        <v>0.48517554378429784</v>
      </c>
      <c r="EJ400" s="120">
        <f t="shared" si="1628"/>
        <v>0</v>
      </c>
      <c r="EK400" s="104">
        <f t="shared" si="1628"/>
        <v>0</v>
      </c>
      <c r="EL400" s="104">
        <f t="shared" si="1628"/>
        <v>0</v>
      </c>
      <c r="EM400" s="104">
        <f t="shared" si="1628"/>
        <v>0</v>
      </c>
      <c r="EN400" s="104">
        <f t="shared" si="1628"/>
        <v>0</v>
      </c>
      <c r="EO400" s="104">
        <f t="shared" si="1628"/>
        <v>0</v>
      </c>
      <c r="EP400" s="104">
        <f t="shared" si="1628"/>
        <v>0</v>
      </c>
      <c r="EQ400" s="104">
        <f t="shared" si="1628"/>
        <v>30.876096953635827</v>
      </c>
      <c r="ER400" s="104">
        <f t="shared" si="1628"/>
        <v>0</v>
      </c>
      <c r="ES400" s="104">
        <f t="shared" si="1628"/>
        <v>0</v>
      </c>
      <c r="ET400" s="104">
        <f t="shared" si="1628"/>
        <v>0</v>
      </c>
      <c r="EU400" s="104">
        <f t="shared" si="1628"/>
        <v>0</v>
      </c>
      <c r="EV400" s="104">
        <f t="shared" si="1628"/>
        <v>0</v>
      </c>
      <c r="EW400" s="104">
        <f t="shared" si="1628"/>
        <v>0</v>
      </c>
      <c r="EX400" s="104">
        <f t="shared" si="1628"/>
        <v>0</v>
      </c>
      <c r="EY400" s="122">
        <f t="shared" si="1628"/>
        <v>52.746981215733555</v>
      </c>
      <c r="EZ400" s="104">
        <f t="shared" si="1628"/>
        <v>0</v>
      </c>
      <c r="FA400" s="104">
        <f t="shared" si="1628"/>
        <v>0</v>
      </c>
      <c r="FB400" s="104">
        <f t="shared" si="1628"/>
        <v>0</v>
      </c>
      <c r="FC400" s="104">
        <f t="shared" si="1628"/>
        <v>0</v>
      </c>
      <c r="FD400" s="104">
        <f t="shared" si="1628"/>
        <v>0</v>
      </c>
      <c r="FE400" s="104">
        <f t="shared" si="1628"/>
        <v>0</v>
      </c>
      <c r="FF400" s="104">
        <f t="shared" si="1628"/>
        <v>0</v>
      </c>
      <c r="FG400" s="104">
        <f t="shared" si="1628"/>
        <v>0.28400349715082041</v>
      </c>
      <c r="FH400" s="104">
        <f t="shared" si="1628"/>
        <v>0</v>
      </c>
      <c r="FI400" s="104">
        <f t="shared" si="1628"/>
        <v>0</v>
      </c>
      <c r="FJ400" s="104">
        <f t="shared" si="1628"/>
        <v>0</v>
      </c>
      <c r="FK400" s="104">
        <f t="shared" si="1628"/>
        <v>0</v>
      </c>
      <c r="FL400" s="104">
        <f t="shared" si="1628"/>
        <v>0</v>
      </c>
      <c r="FM400" s="104">
        <f t="shared" si="1628"/>
        <v>0</v>
      </c>
      <c r="FN400" s="104">
        <f t="shared" si="1628"/>
        <v>0</v>
      </c>
      <c r="FO400" s="122">
        <f t="shared" si="1628"/>
        <v>0.48517554378429784</v>
      </c>
    </row>
    <row r="401" spans="24:171" x14ac:dyDescent="0.2">
      <c r="X401" s="165"/>
      <c r="Y401" s="196"/>
      <c r="Z401" s="196"/>
      <c r="AA401" s="197"/>
      <c r="AB401" s="159" t="str">
        <f t="shared" si="1616"/>
        <v>US</v>
      </c>
      <c r="AC401" s="203">
        <f t="shared" si="1616"/>
        <v>0</v>
      </c>
      <c r="AD401" s="203">
        <f t="shared" si="1616"/>
        <v>1</v>
      </c>
      <c r="AE401" s="203">
        <f t="shared" si="1616"/>
        <v>0</v>
      </c>
      <c r="AR401" s="120" t="e">
        <f ca="1">SUMPRODUCT($Z273:$Z276,AR273:AR276)</f>
        <v>#NAME?</v>
      </c>
      <c r="AS401" s="104" t="e">
        <f t="shared" ref="AS401:DD401" ca="1" si="1629">SUMPRODUCT($Z273:$Z276,AS273:AS276)</f>
        <v>#NAME?</v>
      </c>
      <c r="AT401" s="104" t="e">
        <f t="shared" ca="1" si="1629"/>
        <v>#NAME?</v>
      </c>
      <c r="AU401" s="104" t="e">
        <f t="shared" ca="1" si="1629"/>
        <v>#NAME?</v>
      </c>
      <c r="AV401" s="104" t="e">
        <f t="shared" ca="1" si="1629"/>
        <v>#NAME?</v>
      </c>
      <c r="AW401" s="104" t="e">
        <f t="shared" ca="1" si="1629"/>
        <v>#NAME?</v>
      </c>
      <c r="AX401" s="104" t="e">
        <f t="shared" ca="1" si="1629"/>
        <v>#NAME?</v>
      </c>
      <c r="AY401" s="104" t="e">
        <f t="shared" ca="1" si="1629"/>
        <v>#NAME?</v>
      </c>
      <c r="AZ401" s="104" t="e">
        <f t="shared" ca="1" si="1629"/>
        <v>#NAME?</v>
      </c>
      <c r="BA401" s="104" t="e">
        <f t="shared" ca="1" si="1629"/>
        <v>#NAME?</v>
      </c>
      <c r="BB401" s="104" t="e">
        <f t="shared" ca="1" si="1629"/>
        <v>#NAME?</v>
      </c>
      <c r="BC401" s="104" t="e">
        <f t="shared" ca="1" si="1629"/>
        <v>#NAME?</v>
      </c>
      <c r="BD401" s="104" t="e">
        <f t="shared" ca="1" si="1629"/>
        <v>#NAME?</v>
      </c>
      <c r="BE401" s="104" t="e">
        <f t="shared" ca="1" si="1629"/>
        <v>#NAME?</v>
      </c>
      <c r="BF401" s="104" t="e">
        <f t="shared" ca="1" si="1629"/>
        <v>#NAME?</v>
      </c>
      <c r="BG401" s="104" t="e">
        <f t="shared" ca="1" si="1629"/>
        <v>#NAME?</v>
      </c>
      <c r="BH401" s="120">
        <f t="shared" si="1629"/>
        <v>0</v>
      </c>
      <c r="BI401" s="104">
        <f t="shared" si="1629"/>
        <v>10.253290945701202</v>
      </c>
      <c r="BJ401" s="104">
        <f t="shared" si="1629"/>
        <v>11.104886639641673</v>
      </c>
      <c r="BK401" s="104">
        <f t="shared" si="1629"/>
        <v>30.160499170819488</v>
      </c>
      <c r="BL401" s="104">
        <f t="shared" si="1629"/>
        <v>9.8862577977345616</v>
      </c>
      <c r="BM401" s="104">
        <f t="shared" si="1629"/>
        <v>10.835685225211765</v>
      </c>
      <c r="BN401" s="104">
        <f t="shared" si="1629"/>
        <v>1.3123809311947437E-2</v>
      </c>
      <c r="BO401" s="104">
        <f t="shared" si="1629"/>
        <v>0</v>
      </c>
      <c r="BP401" s="104">
        <f t="shared" si="1629"/>
        <v>0</v>
      </c>
      <c r="BQ401" s="104">
        <f t="shared" si="1629"/>
        <v>20.166468884878753</v>
      </c>
      <c r="BR401" s="104">
        <f t="shared" si="1629"/>
        <v>21.84208354250103</v>
      </c>
      <c r="BS401" s="104">
        <f t="shared" si="1629"/>
        <v>59.294949188000963</v>
      </c>
      <c r="BT401" s="104">
        <f t="shared" si="1629"/>
        <v>19.445534365259139</v>
      </c>
      <c r="BU401" s="104">
        <f t="shared" si="1629"/>
        <v>21.312872957060765</v>
      </c>
      <c r="BV401" s="104">
        <f t="shared" si="1629"/>
        <v>2.5238551026212402E-2</v>
      </c>
      <c r="BW401" s="122">
        <f t="shared" si="1629"/>
        <v>0</v>
      </c>
      <c r="BX401" s="120">
        <f t="shared" si="1629"/>
        <v>0</v>
      </c>
      <c r="BY401" s="104">
        <f t="shared" si="1629"/>
        <v>90.768061681298335</v>
      </c>
      <c r="BZ401" s="104">
        <f t="shared" si="1629"/>
        <v>98.306879304290391</v>
      </c>
      <c r="CA401" s="104">
        <f t="shared" si="1629"/>
        <v>266.99818268820917</v>
      </c>
      <c r="CB401" s="104">
        <f t="shared" si="1629"/>
        <v>87.518871973316408</v>
      </c>
      <c r="CC401" s="104">
        <f t="shared" si="1629"/>
        <v>95.923752684840323</v>
      </c>
      <c r="CD401" s="104">
        <f t="shared" si="1629"/>
        <v>0.11617955049055498</v>
      </c>
      <c r="CE401" s="104">
        <f t="shared" si="1629"/>
        <v>0</v>
      </c>
      <c r="CF401" s="104">
        <f t="shared" si="1629"/>
        <v>0</v>
      </c>
      <c r="CG401" s="104">
        <f t="shared" si="1629"/>
        <v>178.52524631655973</v>
      </c>
      <c r="CH401" s="104">
        <f t="shared" si="1629"/>
        <v>193.358756396649</v>
      </c>
      <c r="CI401" s="104">
        <f t="shared" si="1629"/>
        <v>524.91318482895667</v>
      </c>
      <c r="CJ401" s="104">
        <f t="shared" si="1629"/>
        <v>172.14311697959346</v>
      </c>
      <c r="CK401" s="104">
        <f t="shared" si="1629"/>
        <v>188.67387821304715</v>
      </c>
      <c r="CL401" s="104">
        <f t="shared" si="1629"/>
        <v>0.22342625098864555</v>
      </c>
      <c r="CM401" s="122">
        <f t="shared" si="1629"/>
        <v>0</v>
      </c>
      <c r="CN401" s="120">
        <f t="shared" si="1629"/>
        <v>0</v>
      </c>
      <c r="CO401" s="104">
        <f t="shared" si="1629"/>
        <v>1.5079434239999996</v>
      </c>
      <c r="CP401" s="104">
        <f t="shared" si="1629"/>
        <v>1.6331869319999996</v>
      </c>
      <c r="CQ401" s="104">
        <f t="shared" si="1629"/>
        <v>4.4356808589599996</v>
      </c>
      <c r="CR401" s="104">
        <f t="shared" si="1629"/>
        <v>1.4539641479999994</v>
      </c>
      <c r="CS401" s="104">
        <f t="shared" si="1629"/>
        <v>1.5935956920000001</v>
      </c>
      <c r="CT401" s="104">
        <f t="shared" si="1629"/>
        <v>1.9301082993337132E-3</v>
      </c>
      <c r="CU401" s="104">
        <f t="shared" si="1629"/>
        <v>0</v>
      </c>
      <c r="CV401" s="104">
        <f t="shared" si="1629"/>
        <v>0</v>
      </c>
      <c r="CW401" s="104">
        <f t="shared" si="1629"/>
        <v>2.9658666959999986</v>
      </c>
      <c r="CX401" s="104">
        <f t="shared" si="1629"/>
        <v>3.2122980239999999</v>
      </c>
      <c r="CY401" s="104">
        <f t="shared" si="1629"/>
        <v>8.7204614769999971</v>
      </c>
      <c r="CZ401" s="104">
        <f t="shared" si="1629"/>
        <v>2.8598394239999991</v>
      </c>
      <c r="DA401" s="104">
        <f t="shared" si="1629"/>
        <v>3.1344674399999999</v>
      </c>
      <c r="DB401" s="104">
        <f t="shared" si="1629"/>
        <v>3.7118138218073075E-3</v>
      </c>
      <c r="DC401" s="122">
        <f t="shared" si="1629"/>
        <v>0</v>
      </c>
      <c r="DD401" s="120">
        <f t="shared" si="1629"/>
        <v>0</v>
      </c>
      <c r="DE401" s="104">
        <f t="shared" ref="DE401:FO401" si="1630">SUMPRODUCT($Z273:$Z276,DE273:DE276)</f>
        <v>0</v>
      </c>
      <c r="DF401" s="104">
        <f t="shared" si="1630"/>
        <v>0</v>
      </c>
      <c r="DG401" s="104">
        <f t="shared" si="1630"/>
        <v>0</v>
      </c>
      <c r="DH401" s="104">
        <f t="shared" si="1630"/>
        <v>0</v>
      </c>
      <c r="DI401" s="104">
        <f t="shared" si="1630"/>
        <v>0</v>
      </c>
      <c r="DJ401" s="104">
        <f t="shared" si="1630"/>
        <v>0</v>
      </c>
      <c r="DK401" s="104">
        <f t="shared" si="1630"/>
        <v>0</v>
      </c>
      <c r="DL401" s="104">
        <f t="shared" si="1630"/>
        <v>0</v>
      </c>
      <c r="DM401" s="104">
        <f t="shared" si="1630"/>
        <v>0</v>
      </c>
      <c r="DN401" s="104">
        <f t="shared" si="1630"/>
        <v>0</v>
      </c>
      <c r="DO401" s="104">
        <f t="shared" si="1630"/>
        <v>0</v>
      </c>
      <c r="DP401" s="104">
        <f t="shared" si="1630"/>
        <v>0</v>
      </c>
      <c r="DQ401" s="104">
        <f t="shared" si="1630"/>
        <v>0</v>
      </c>
      <c r="DR401" s="104">
        <f t="shared" si="1630"/>
        <v>0</v>
      </c>
      <c r="DS401" s="122">
        <f t="shared" si="1630"/>
        <v>0</v>
      </c>
      <c r="DT401" s="120">
        <f t="shared" si="1630"/>
        <v>0</v>
      </c>
      <c r="DU401" s="104">
        <f t="shared" si="1630"/>
        <v>0.75397171199999991</v>
      </c>
      <c r="DV401" s="104">
        <f t="shared" si="1630"/>
        <v>0.81659346600000005</v>
      </c>
      <c r="DW401" s="104">
        <f t="shared" si="1630"/>
        <v>2.2178404294799998</v>
      </c>
      <c r="DX401" s="104">
        <f t="shared" si="1630"/>
        <v>0.72698207399999981</v>
      </c>
      <c r="DY401" s="104">
        <f t="shared" si="1630"/>
        <v>0.79679784600000014</v>
      </c>
      <c r="DZ401" s="104">
        <f t="shared" si="1630"/>
        <v>9.6505414966685673E-4</v>
      </c>
      <c r="EA401" s="104">
        <f t="shared" si="1630"/>
        <v>0</v>
      </c>
      <c r="EB401" s="104">
        <f t="shared" si="1630"/>
        <v>0</v>
      </c>
      <c r="EC401" s="104">
        <f t="shared" si="1630"/>
        <v>1.4829333479999998</v>
      </c>
      <c r="ED401" s="104">
        <f t="shared" si="1630"/>
        <v>1.6061490120000002</v>
      </c>
      <c r="EE401" s="104">
        <f t="shared" si="1630"/>
        <v>4.3602307384999994</v>
      </c>
      <c r="EF401" s="104">
        <f t="shared" si="1630"/>
        <v>1.429919712</v>
      </c>
      <c r="EG401" s="104">
        <f t="shared" si="1630"/>
        <v>1.5672337199999999</v>
      </c>
      <c r="EH401" s="104">
        <f t="shared" si="1630"/>
        <v>1.8559069109036546E-3</v>
      </c>
      <c r="EI401" s="122">
        <f t="shared" si="1630"/>
        <v>0</v>
      </c>
      <c r="EJ401" s="120">
        <f t="shared" si="1630"/>
        <v>0</v>
      </c>
      <c r="EK401" s="104">
        <f t="shared" si="1630"/>
        <v>85.381812954843667</v>
      </c>
      <c r="EL401" s="104">
        <f t="shared" si="1630"/>
        <v>92.473271164528114</v>
      </c>
      <c r="EM401" s="104">
        <f t="shared" si="1630"/>
        <v>251.15429889437485</v>
      </c>
      <c r="EN401" s="104">
        <f t="shared" si="1630"/>
        <v>82.325432739567162</v>
      </c>
      <c r="EO401" s="104">
        <f t="shared" si="1630"/>
        <v>90.231561167634808</v>
      </c>
      <c r="EP401" s="104">
        <f t="shared" si="1630"/>
        <v>0.10928536387602729</v>
      </c>
      <c r="EQ401" s="104">
        <f t="shared" si="1630"/>
        <v>0</v>
      </c>
      <c r="ER401" s="104">
        <f t="shared" si="1630"/>
        <v>0</v>
      </c>
      <c r="ES401" s="104">
        <f t="shared" si="1630"/>
        <v>167.93141669410011</v>
      </c>
      <c r="ET401" s="104">
        <f t="shared" si="1630"/>
        <v>181.88469452842148</v>
      </c>
      <c r="EU401" s="104">
        <f t="shared" si="1630"/>
        <v>493.76442037465563</v>
      </c>
      <c r="EV401" s="104">
        <f t="shared" si="1630"/>
        <v>161.92800797071271</v>
      </c>
      <c r="EW401" s="104">
        <f t="shared" si="1630"/>
        <v>177.47782072965066</v>
      </c>
      <c r="EX401" s="104">
        <f t="shared" si="1630"/>
        <v>0.2101679601586664</v>
      </c>
      <c r="EY401" s="122">
        <f t="shared" si="1630"/>
        <v>0</v>
      </c>
      <c r="EZ401" s="104">
        <f t="shared" si="1630"/>
        <v>0</v>
      </c>
      <c r="FA401" s="104">
        <f t="shared" si="1630"/>
        <v>1.5079434239999998</v>
      </c>
      <c r="FB401" s="104">
        <f t="shared" si="1630"/>
        <v>1.6331869320000001</v>
      </c>
      <c r="FC401" s="104">
        <f t="shared" si="1630"/>
        <v>4.4356808589599996</v>
      </c>
      <c r="FD401" s="104">
        <f t="shared" si="1630"/>
        <v>1.4539641479999996</v>
      </c>
      <c r="FE401" s="104">
        <f t="shared" si="1630"/>
        <v>1.5935956920000003</v>
      </c>
      <c r="FF401" s="104">
        <f t="shared" si="1630"/>
        <v>1.9301082993337135E-3</v>
      </c>
      <c r="FG401" s="104">
        <f t="shared" si="1630"/>
        <v>0</v>
      </c>
      <c r="FH401" s="104">
        <f t="shared" si="1630"/>
        <v>0</v>
      </c>
      <c r="FI401" s="104">
        <f t="shared" si="1630"/>
        <v>2.9658666959999995</v>
      </c>
      <c r="FJ401" s="104">
        <f t="shared" si="1630"/>
        <v>3.2122980240000003</v>
      </c>
      <c r="FK401" s="104">
        <f t="shared" si="1630"/>
        <v>8.7204614769999989</v>
      </c>
      <c r="FL401" s="104">
        <f t="shared" si="1630"/>
        <v>2.859839424</v>
      </c>
      <c r="FM401" s="104">
        <f t="shared" si="1630"/>
        <v>3.1344674399999999</v>
      </c>
      <c r="FN401" s="104">
        <f t="shared" si="1630"/>
        <v>3.7118138218073093E-3</v>
      </c>
      <c r="FO401" s="122">
        <f t="shared" si="1630"/>
        <v>0</v>
      </c>
    </row>
    <row r="402" spans="24:171" x14ac:dyDescent="0.2">
      <c r="X402" s="194" t="str">
        <f>X293</f>
        <v>Lithium</v>
      </c>
      <c r="Y402" s="193"/>
      <c r="Z402" s="193"/>
      <c r="AA402" s="195"/>
      <c r="AB402" s="159" t="str">
        <f t="shared" si="1616"/>
        <v>CL</v>
      </c>
      <c r="AC402" s="203">
        <f>AC398</f>
        <v>0.3</v>
      </c>
      <c r="AD402" s="203">
        <f t="shared" si="1616"/>
        <v>0</v>
      </c>
      <c r="AE402" s="203">
        <f t="shared" si="1616"/>
        <v>0.74999999999999989</v>
      </c>
      <c r="AR402" s="120" t="e">
        <f ca="1">AR301</f>
        <v>#NAME?</v>
      </c>
      <c r="AS402" s="104" t="e">
        <f t="shared" ref="AS402:DD402" ca="1" si="1631">AS301</f>
        <v>#NAME?</v>
      </c>
      <c r="AT402" s="104" t="e">
        <f t="shared" ca="1" si="1631"/>
        <v>#NAME?</v>
      </c>
      <c r="AU402" s="104" t="e">
        <f t="shared" ca="1" si="1631"/>
        <v>#NAME?</v>
      </c>
      <c r="AV402" s="104" t="e">
        <f t="shared" ca="1" si="1631"/>
        <v>#NAME?</v>
      </c>
      <c r="AW402" s="104" t="e">
        <f t="shared" ca="1" si="1631"/>
        <v>#NAME?</v>
      </c>
      <c r="AX402" s="104" t="e">
        <f t="shared" ca="1" si="1631"/>
        <v>#NAME?</v>
      </c>
      <c r="AY402" s="104" t="e">
        <f t="shared" ca="1" si="1631"/>
        <v>#NAME?</v>
      </c>
      <c r="AZ402" s="104" t="e">
        <f t="shared" ca="1" si="1631"/>
        <v>#NAME?</v>
      </c>
      <c r="BA402" s="104" t="e">
        <f t="shared" ca="1" si="1631"/>
        <v>#NAME?</v>
      </c>
      <c r="BB402" s="104" t="e">
        <f t="shared" ca="1" si="1631"/>
        <v>#NAME?</v>
      </c>
      <c r="BC402" s="104" t="e">
        <f t="shared" ca="1" si="1631"/>
        <v>#NAME?</v>
      </c>
      <c r="BD402" s="104" t="e">
        <f t="shared" ca="1" si="1631"/>
        <v>#NAME?</v>
      </c>
      <c r="BE402" s="104" t="e">
        <f t="shared" ca="1" si="1631"/>
        <v>#NAME?</v>
      </c>
      <c r="BF402" s="104" t="e">
        <f t="shared" ca="1" si="1631"/>
        <v>#NAME?</v>
      </c>
      <c r="BG402" s="104" t="e">
        <f t="shared" ca="1" si="1631"/>
        <v>#NAME?</v>
      </c>
      <c r="BH402" s="120">
        <f t="shared" si="1631"/>
        <v>0</v>
      </c>
      <c r="BI402" s="104">
        <f t="shared" si="1631"/>
        <v>0</v>
      </c>
      <c r="BJ402" s="104">
        <f t="shared" si="1631"/>
        <v>0</v>
      </c>
      <c r="BK402" s="104">
        <f t="shared" si="1631"/>
        <v>0</v>
      </c>
      <c r="BL402" s="104">
        <f t="shared" si="1631"/>
        <v>0</v>
      </c>
      <c r="BM402" s="104">
        <f t="shared" si="1631"/>
        <v>0</v>
      </c>
      <c r="BN402" s="104">
        <f t="shared" si="1631"/>
        <v>13.615528728845288</v>
      </c>
      <c r="BO402" s="104">
        <f t="shared" si="1631"/>
        <v>20.376035400393384</v>
      </c>
      <c r="BP402" s="104">
        <f t="shared" si="1631"/>
        <v>0</v>
      </c>
      <c r="BQ402" s="104">
        <f t="shared" si="1631"/>
        <v>0</v>
      </c>
      <c r="BR402" s="104">
        <f t="shared" si="1631"/>
        <v>0</v>
      </c>
      <c r="BS402" s="104">
        <f t="shared" si="1631"/>
        <v>0</v>
      </c>
      <c r="BT402" s="104">
        <f t="shared" si="1631"/>
        <v>0</v>
      </c>
      <c r="BU402" s="104">
        <f t="shared" si="1631"/>
        <v>0</v>
      </c>
      <c r="BV402" s="104">
        <f t="shared" si="1631"/>
        <v>27.457010954117923</v>
      </c>
      <c r="BW402" s="122">
        <f t="shared" si="1631"/>
        <v>41.460610918980599</v>
      </c>
      <c r="BX402" s="120">
        <f t="shared" si="1631"/>
        <v>0</v>
      </c>
      <c r="BY402" s="104">
        <f t="shared" si="1631"/>
        <v>0</v>
      </c>
      <c r="BZ402" s="104">
        <f t="shared" si="1631"/>
        <v>0</v>
      </c>
      <c r="CA402" s="104">
        <f t="shared" si="1631"/>
        <v>0</v>
      </c>
      <c r="CB402" s="104">
        <f t="shared" si="1631"/>
        <v>0</v>
      </c>
      <c r="CC402" s="104">
        <f t="shared" si="1631"/>
        <v>0</v>
      </c>
      <c r="CD402" s="104">
        <f t="shared" si="1631"/>
        <v>116.06819885925624</v>
      </c>
      <c r="CE402" s="104">
        <f t="shared" si="1631"/>
        <v>173.69944097768999</v>
      </c>
      <c r="CF402" s="104">
        <f t="shared" si="1631"/>
        <v>0</v>
      </c>
      <c r="CG402" s="104">
        <f t="shared" si="1631"/>
        <v>0</v>
      </c>
      <c r="CH402" s="104">
        <f t="shared" si="1631"/>
        <v>0</v>
      </c>
      <c r="CI402" s="104">
        <f t="shared" si="1631"/>
        <v>0</v>
      </c>
      <c r="CJ402" s="104">
        <f t="shared" si="1631"/>
        <v>0</v>
      </c>
      <c r="CK402" s="104">
        <f t="shared" si="1631"/>
        <v>0</v>
      </c>
      <c r="CL402" s="104">
        <f t="shared" si="1631"/>
        <v>234.06258184830781</v>
      </c>
      <c r="CM402" s="122">
        <f t="shared" si="1631"/>
        <v>353.43896875451065</v>
      </c>
      <c r="CN402" s="120">
        <f t="shared" si="1631"/>
        <v>0</v>
      </c>
      <c r="CO402" s="104">
        <f t="shared" si="1631"/>
        <v>0</v>
      </c>
      <c r="CP402" s="104">
        <f t="shared" si="1631"/>
        <v>0</v>
      </c>
      <c r="CQ402" s="104">
        <f t="shared" si="1631"/>
        <v>0</v>
      </c>
      <c r="CR402" s="104">
        <f t="shared" si="1631"/>
        <v>0</v>
      </c>
      <c r="CS402" s="104">
        <f t="shared" si="1631"/>
        <v>0</v>
      </c>
      <c r="CT402" s="104">
        <f t="shared" si="1631"/>
        <v>1.0665686689003921</v>
      </c>
      <c r="CU402" s="104">
        <f t="shared" si="1631"/>
        <v>1.5961510850785696</v>
      </c>
      <c r="CV402" s="104">
        <f t="shared" si="1631"/>
        <v>0</v>
      </c>
      <c r="CW402" s="104">
        <f t="shared" si="1631"/>
        <v>0</v>
      </c>
      <c r="CX402" s="104">
        <f t="shared" si="1631"/>
        <v>0</v>
      </c>
      <c r="CY402" s="104">
        <f t="shared" si="1631"/>
        <v>0</v>
      </c>
      <c r="CZ402" s="104">
        <f t="shared" si="1631"/>
        <v>0</v>
      </c>
      <c r="DA402" s="104">
        <f t="shared" si="1631"/>
        <v>0</v>
      </c>
      <c r="DB402" s="104">
        <f t="shared" si="1631"/>
        <v>2.1508373423116152</v>
      </c>
      <c r="DC402" s="122">
        <f t="shared" si="1631"/>
        <v>3.2478054639163823</v>
      </c>
      <c r="DD402" s="120">
        <f t="shared" si="1631"/>
        <v>0</v>
      </c>
      <c r="DE402" s="104">
        <f t="shared" ref="DE402:FO402" si="1632">DE301</f>
        <v>0</v>
      </c>
      <c r="DF402" s="104">
        <f t="shared" si="1632"/>
        <v>0</v>
      </c>
      <c r="DG402" s="104">
        <f t="shared" si="1632"/>
        <v>0</v>
      </c>
      <c r="DH402" s="104">
        <f t="shared" si="1632"/>
        <v>0</v>
      </c>
      <c r="DI402" s="104">
        <f t="shared" si="1632"/>
        <v>0</v>
      </c>
      <c r="DJ402" s="104">
        <f t="shared" si="1632"/>
        <v>59.148399292859672</v>
      </c>
      <c r="DK402" s="104">
        <f t="shared" si="1632"/>
        <v>88.517302696780675</v>
      </c>
      <c r="DL402" s="104">
        <f t="shared" si="1632"/>
        <v>0</v>
      </c>
      <c r="DM402" s="104">
        <f t="shared" si="1632"/>
        <v>0</v>
      </c>
      <c r="DN402" s="104">
        <f t="shared" si="1632"/>
        <v>0</v>
      </c>
      <c r="DO402" s="104">
        <f t="shared" si="1632"/>
        <v>0</v>
      </c>
      <c r="DP402" s="104">
        <f t="shared" si="1632"/>
        <v>0</v>
      </c>
      <c r="DQ402" s="104">
        <f t="shared" si="1632"/>
        <v>0</v>
      </c>
      <c r="DR402" s="104">
        <f t="shared" si="1632"/>
        <v>119.27838276760927</v>
      </c>
      <c r="DS402" s="122">
        <f t="shared" si="1632"/>
        <v>180.11263597618222</v>
      </c>
      <c r="DT402" s="120">
        <f t="shared" si="1632"/>
        <v>0</v>
      </c>
      <c r="DU402" s="104">
        <f t="shared" si="1632"/>
        <v>0</v>
      </c>
      <c r="DV402" s="104">
        <f t="shared" si="1632"/>
        <v>0</v>
      </c>
      <c r="DW402" s="104">
        <f t="shared" si="1632"/>
        <v>0</v>
      </c>
      <c r="DX402" s="104">
        <f t="shared" si="1632"/>
        <v>0</v>
      </c>
      <c r="DY402" s="104">
        <f t="shared" si="1632"/>
        <v>0</v>
      </c>
      <c r="DZ402" s="104">
        <f t="shared" si="1632"/>
        <v>1.0665686689003924</v>
      </c>
      <c r="EA402" s="104">
        <f t="shared" si="1632"/>
        <v>1.5961510850785698</v>
      </c>
      <c r="EB402" s="104">
        <f t="shared" si="1632"/>
        <v>0</v>
      </c>
      <c r="EC402" s="104">
        <f t="shared" si="1632"/>
        <v>0</v>
      </c>
      <c r="ED402" s="104">
        <f t="shared" si="1632"/>
        <v>0</v>
      </c>
      <c r="EE402" s="104">
        <f t="shared" si="1632"/>
        <v>0</v>
      </c>
      <c r="EF402" s="104">
        <f t="shared" si="1632"/>
        <v>0</v>
      </c>
      <c r="EG402" s="104">
        <f t="shared" si="1632"/>
        <v>0</v>
      </c>
      <c r="EH402" s="104">
        <f t="shared" si="1632"/>
        <v>2.1508373423116156</v>
      </c>
      <c r="EI402" s="122">
        <f t="shared" si="1632"/>
        <v>3.2478054639163831</v>
      </c>
      <c r="EJ402" s="120">
        <f t="shared" si="1632"/>
        <v>0</v>
      </c>
      <c r="EK402" s="104">
        <f t="shared" si="1632"/>
        <v>0</v>
      </c>
      <c r="EL402" s="104">
        <f t="shared" si="1632"/>
        <v>0</v>
      </c>
      <c r="EM402" s="104">
        <f t="shared" si="1632"/>
        <v>0</v>
      </c>
      <c r="EN402" s="104">
        <f t="shared" si="1632"/>
        <v>0</v>
      </c>
      <c r="EO402" s="104">
        <f t="shared" si="1632"/>
        <v>0</v>
      </c>
      <c r="EP402" s="104">
        <f t="shared" si="1632"/>
        <v>109.99504893050872</v>
      </c>
      <c r="EQ402" s="104">
        <f t="shared" si="1632"/>
        <v>164.61079518181342</v>
      </c>
      <c r="ER402" s="104">
        <f t="shared" si="1632"/>
        <v>0</v>
      </c>
      <c r="ES402" s="104">
        <f t="shared" si="1632"/>
        <v>0</v>
      </c>
      <c r="ET402" s="104">
        <f t="shared" si="1632"/>
        <v>0</v>
      </c>
      <c r="EU402" s="104">
        <f t="shared" si="1632"/>
        <v>0</v>
      </c>
      <c r="EV402" s="104">
        <f t="shared" si="1632"/>
        <v>0</v>
      </c>
      <c r="EW402" s="104">
        <f t="shared" si="1632"/>
        <v>0</v>
      </c>
      <c r="EX402" s="104">
        <f t="shared" si="1632"/>
        <v>221.81549637403231</v>
      </c>
      <c r="EY402" s="122">
        <f t="shared" si="1632"/>
        <v>334.94563579161286</v>
      </c>
      <c r="EZ402" s="104">
        <f t="shared" si="1632"/>
        <v>0</v>
      </c>
      <c r="FA402" s="104">
        <f t="shared" si="1632"/>
        <v>0</v>
      </c>
      <c r="FB402" s="104">
        <f t="shared" si="1632"/>
        <v>0</v>
      </c>
      <c r="FC402" s="104">
        <f t="shared" si="1632"/>
        <v>0</v>
      </c>
      <c r="FD402" s="104">
        <f t="shared" si="1632"/>
        <v>0</v>
      </c>
      <c r="FE402" s="104">
        <f t="shared" si="1632"/>
        <v>0</v>
      </c>
      <c r="FF402" s="104">
        <f t="shared" si="1632"/>
        <v>1.0665686689003924</v>
      </c>
      <c r="FG402" s="104">
        <f t="shared" si="1632"/>
        <v>1.5961510850785698</v>
      </c>
      <c r="FH402" s="104">
        <f t="shared" si="1632"/>
        <v>0</v>
      </c>
      <c r="FI402" s="104">
        <f t="shared" si="1632"/>
        <v>0</v>
      </c>
      <c r="FJ402" s="104">
        <f t="shared" si="1632"/>
        <v>0</v>
      </c>
      <c r="FK402" s="104">
        <f t="shared" si="1632"/>
        <v>0</v>
      </c>
      <c r="FL402" s="104">
        <f t="shared" si="1632"/>
        <v>0</v>
      </c>
      <c r="FM402" s="104">
        <f t="shared" si="1632"/>
        <v>0</v>
      </c>
      <c r="FN402" s="104">
        <f t="shared" si="1632"/>
        <v>2.1508373423116156</v>
      </c>
      <c r="FO402" s="122">
        <f t="shared" si="1632"/>
        <v>3.2478054639163831</v>
      </c>
    </row>
    <row r="403" spans="24:171" x14ac:dyDescent="0.2">
      <c r="X403" s="165"/>
      <c r="Y403" s="196"/>
      <c r="Z403" s="196"/>
      <c r="AA403" s="197"/>
      <c r="AB403" s="159" t="str">
        <f t="shared" si="1616"/>
        <v>CN</v>
      </c>
      <c r="AC403" s="203">
        <f t="shared" si="1616"/>
        <v>0.6</v>
      </c>
      <c r="AD403" s="203">
        <f t="shared" si="1616"/>
        <v>0</v>
      </c>
      <c r="AE403" s="203">
        <f t="shared" si="1616"/>
        <v>0</v>
      </c>
      <c r="AR403" s="120" t="e">
        <f ca="1">SUMPRODUCT($Z297:$Z300,AR297:AR300)</f>
        <v>#NAME?</v>
      </c>
      <c r="AS403" s="104" t="e">
        <f t="shared" ref="AS403:DD403" ca="1" si="1633">SUMPRODUCT($Z297:$Z300,AS297:AS300)</f>
        <v>#NAME?</v>
      </c>
      <c r="AT403" s="104" t="e">
        <f t="shared" ca="1" si="1633"/>
        <v>#NAME?</v>
      </c>
      <c r="AU403" s="104" t="e">
        <f t="shared" ca="1" si="1633"/>
        <v>#NAME?</v>
      </c>
      <c r="AV403" s="104" t="e">
        <f t="shared" ca="1" si="1633"/>
        <v>#NAME?</v>
      </c>
      <c r="AW403" s="104" t="e">
        <f t="shared" ca="1" si="1633"/>
        <v>#NAME?</v>
      </c>
      <c r="AX403" s="104" t="e">
        <f t="shared" ca="1" si="1633"/>
        <v>#NAME?</v>
      </c>
      <c r="AY403" s="104" t="e">
        <f t="shared" ca="1" si="1633"/>
        <v>#NAME?</v>
      </c>
      <c r="AZ403" s="104" t="e">
        <f t="shared" ca="1" si="1633"/>
        <v>#NAME?</v>
      </c>
      <c r="BA403" s="104" t="e">
        <f t="shared" ca="1" si="1633"/>
        <v>#NAME?</v>
      </c>
      <c r="BB403" s="104" t="e">
        <f t="shared" ca="1" si="1633"/>
        <v>#NAME?</v>
      </c>
      <c r="BC403" s="104" t="e">
        <f t="shared" ca="1" si="1633"/>
        <v>#NAME?</v>
      </c>
      <c r="BD403" s="104" t="e">
        <f t="shared" ca="1" si="1633"/>
        <v>#NAME?</v>
      </c>
      <c r="BE403" s="104" t="e">
        <f t="shared" ca="1" si="1633"/>
        <v>#NAME?</v>
      </c>
      <c r="BF403" s="104" t="e">
        <f t="shared" ca="1" si="1633"/>
        <v>#NAME?</v>
      </c>
      <c r="BG403" s="104" t="e">
        <f t="shared" ca="1" si="1633"/>
        <v>#NAME?</v>
      </c>
      <c r="BH403" s="120">
        <f t="shared" si="1633"/>
        <v>0</v>
      </c>
      <c r="BI403" s="104">
        <f t="shared" si="1633"/>
        <v>0</v>
      </c>
      <c r="BJ403" s="104">
        <f t="shared" si="1633"/>
        <v>0</v>
      </c>
      <c r="BK403" s="104">
        <f t="shared" si="1633"/>
        <v>0</v>
      </c>
      <c r="BL403" s="104">
        <f t="shared" si="1633"/>
        <v>0</v>
      </c>
      <c r="BM403" s="104">
        <f t="shared" si="1633"/>
        <v>0</v>
      </c>
      <c r="BN403" s="104">
        <f t="shared" si="1633"/>
        <v>25.941165262326287</v>
      </c>
      <c r="BO403" s="104">
        <f t="shared" si="1633"/>
        <v>38.821709552328443</v>
      </c>
      <c r="BP403" s="104">
        <f t="shared" si="1633"/>
        <v>0</v>
      </c>
      <c r="BQ403" s="104">
        <f t="shared" si="1633"/>
        <v>0</v>
      </c>
      <c r="BR403" s="104">
        <f t="shared" si="1633"/>
        <v>0</v>
      </c>
      <c r="BS403" s="104">
        <f t="shared" si="1633"/>
        <v>0</v>
      </c>
      <c r="BT403" s="104">
        <f t="shared" si="1633"/>
        <v>0</v>
      </c>
      <c r="BU403" s="104">
        <f t="shared" si="1633"/>
        <v>0</v>
      </c>
      <c r="BV403" s="104">
        <f t="shared" si="1633"/>
        <v>52.312831396793094</v>
      </c>
      <c r="BW403" s="122">
        <f t="shared" si="1633"/>
        <v>78.993374487741988</v>
      </c>
      <c r="BX403" s="120">
        <f t="shared" si="1633"/>
        <v>0</v>
      </c>
      <c r="BY403" s="104">
        <f t="shared" si="1633"/>
        <v>0</v>
      </c>
      <c r="BZ403" s="104">
        <f t="shared" si="1633"/>
        <v>0</v>
      </c>
      <c r="CA403" s="104">
        <f t="shared" si="1633"/>
        <v>0</v>
      </c>
      <c r="CB403" s="104">
        <f t="shared" si="1633"/>
        <v>0</v>
      </c>
      <c r="CC403" s="104">
        <f t="shared" si="1633"/>
        <v>0</v>
      </c>
      <c r="CD403" s="104">
        <f t="shared" si="1633"/>
        <v>10.357135178416202</v>
      </c>
      <c r="CE403" s="104">
        <f t="shared" si="1633"/>
        <v>15.499754526239832</v>
      </c>
      <c r="CF403" s="104">
        <f t="shared" si="1633"/>
        <v>0</v>
      </c>
      <c r="CG403" s="104">
        <f t="shared" si="1633"/>
        <v>0</v>
      </c>
      <c r="CH403" s="104">
        <f t="shared" si="1633"/>
        <v>0</v>
      </c>
      <c r="CI403" s="104">
        <f t="shared" si="1633"/>
        <v>0</v>
      </c>
      <c r="CJ403" s="104">
        <f t="shared" si="1633"/>
        <v>0</v>
      </c>
      <c r="CK403" s="104">
        <f t="shared" si="1633"/>
        <v>0</v>
      </c>
      <c r="CL403" s="104">
        <f t="shared" si="1633"/>
        <v>20.886149903572001</v>
      </c>
      <c r="CM403" s="122">
        <f t="shared" si="1633"/>
        <v>31.538485241330676</v>
      </c>
      <c r="CN403" s="120">
        <f t="shared" si="1633"/>
        <v>0</v>
      </c>
      <c r="CO403" s="104">
        <f t="shared" si="1633"/>
        <v>0</v>
      </c>
      <c r="CP403" s="104">
        <f t="shared" si="1633"/>
        <v>0</v>
      </c>
      <c r="CQ403" s="104">
        <f t="shared" si="1633"/>
        <v>0</v>
      </c>
      <c r="CR403" s="104">
        <f t="shared" si="1633"/>
        <v>0</v>
      </c>
      <c r="CS403" s="104">
        <f t="shared" si="1633"/>
        <v>0</v>
      </c>
      <c r="CT403" s="104">
        <f t="shared" si="1633"/>
        <v>0.84258924843130978</v>
      </c>
      <c r="CU403" s="104">
        <f t="shared" si="1633"/>
        <v>1.2609593572120701</v>
      </c>
      <c r="CV403" s="104">
        <f t="shared" si="1633"/>
        <v>0</v>
      </c>
      <c r="CW403" s="104">
        <f t="shared" si="1633"/>
        <v>0</v>
      </c>
      <c r="CX403" s="104">
        <f t="shared" si="1633"/>
        <v>0</v>
      </c>
      <c r="CY403" s="104">
        <f t="shared" si="1633"/>
        <v>0</v>
      </c>
      <c r="CZ403" s="104">
        <f t="shared" si="1633"/>
        <v>0</v>
      </c>
      <c r="DA403" s="104">
        <f t="shared" si="1633"/>
        <v>0</v>
      </c>
      <c r="DB403" s="104">
        <f t="shared" si="1633"/>
        <v>1.699161500426176</v>
      </c>
      <c r="DC403" s="122">
        <f t="shared" si="1633"/>
        <v>2.5657663164939422</v>
      </c>
      <c r="DD403" s="120">
        <f t="shared" si="1633"/>
        <v>0</v>
      </c>
      <c r="DE403" s="104">
        <f t="shared" ref="DE403:FO403" si="1634">SUMPRODUCT($Z297:$Z300,DE297:DE300)</f>
        <v>0</v>
      </c>
      <c r="DF403" s="104">
        <f t="shared" si="1634"/>
        <v>0</v>
      </c>
      <c r="DG403" s="104">
        <f t="shared" si="1634"/>
        <v>0</v>
      </c>
      <c r="DH403" s="104">
        <f t="shared" si="1634"/>
        <v>0</v>
      </c>
      <c r="DI403" s="104">
        <f t="shared" si="1634"/>
        <v>0</v>
      </c>
      <c r="DJ403" s="104">
        <f t="shared" si="1634"/>
        <v>69.461274214085364</v>
      </c>
      <c r="DK403" s="104">
        <f t="shared" si="1634"/>
        <v>103.9508204587123</v>
      </c>
      <c r="DL403" s="104">
        <f t="shared" si="1634"/>
        <v>0</v>
      </c>
      <c r="DM403" s="104">
        <f t="shared" si="1634"/>
        <v>0</v>
      </c>
      <c r="DN403" s="104">
        <f t="shared" si="1634"/>
        <v>0</v>
      </c>
      <c r="DO403" s="104">
        <f t="shared" si="1634"/>
        <v>0</v>
      </c>
      <c r="DP403" s="104">
        <f t="shared" si="1634"/>
        <v>0</v>
      </c>
      <c r="DQ403" s="104">
        <f t="shared" si="1634"/>
        <v>0</v>
      </c>
      <c r="DR403" s="104">
        <f t="shared" si="1634"/>
        <v>140.07527764548868</v>
      </c>
      <c r="DS403" s="122">
        <f t="shared" si="1634"/>
        <v>211.51634442411068</v>
      </c>
      <c r="DT403" s="120">
        <f t="shared" si="1634"/>
        <v>0</v>
      </c>
      <c r="DU403" s="104">
        <f t="shared" si="1634"/>
        <v>0</v>
      </c>
      <c r="DV403" s="104">
        <f t="shared" si="1634"/>
        <v>0</v>
      </c>
      <c r="DW403" s="104">
        <f t="shared" si="1634"/>
        <v>0</v>
      </c>
      <c r="DX403" s="104">
        <f t="shared" si="1634"/>
        <v>0</v>
      </c>
      <c r="DY403" s="104">
        <f t="shared" si="1634"/>
        <v>0</v>
      </c>
      <c r="DZ403" s="104">
        <f t="shared" si="1634"/>
        <v>1.0665686689003924</v>
      </c>
      <c r="EA403" s="104">
        <f t="shared" si="1634"/>
        <v>1.5961510850785696</v>
      </c>
      <c r="EB403" s="104">
        <f t="shared" si="1634"/>
        <v>0</v>
      </c>
      <c r="EC403" s="104">
        <f t="shared" si="1634"/>
        <v>0</v>
      </c>
      <c r="ED403" s="104">
        <f t="shared" si="1634"/>
        <v>0</v>
      </c>
      <c r="EE403" s="104">
        <f t="shared" si="1634"/>
        <v>0</v>
      </c>
      <c r="EF403" s="104">
        <f t="shared" si="1634"/>
        <v>0</v>
      </c>
      <c r="EG403" s="104">
        <f t="shared" si="1634"/>
        <v>0</v>
      </c>
      <c r="EH403" s="104">
        <f t="shared" si="1634"/>
        <v>2.1508373423116156</v>
      </c>
      <c r="EI403" s="122">
        <f t="shared" si="1634"/>
        <v>3.2478054639163836</v>
      </c>
      <c r="EJ403" s="120">
        <f t="shared" si="1634"/>
        <v>0</v>
      </c>
      <c r="EK403" s="104">
        <f t="shared" si="1634"/>
        <v>0</v>
      </c>
      <c r="EL403" s="104">
        <f t="shared" si="1634"/>
        <v>0</v>
      </c>
      <c r="EM403" s="104">
        <f t="shared" si="1634"/>
        <v>0</v>
      </c>
      <c r="EN403" s="104">
        <f t="shared" si="1634"/>
        <v>0</v>
      </c>
      <c r="EO403" s="104">
        <f t="shared" si="1634"/>
        <v>0</v>
      </c>
      <c r="EP403" s="104">
        <f t="shared" si="1634"/>
        <v>17.857129617958972</v>
      </c>
      <c r="EQ403" s="104">
        <f t="shared" si="1634"/>
        <v>26.723714700413495</v>
      </c>
      <c r="ER403" s="104">
        <f t="shared" si="1634"/>
        <v>0</v>
      </c>
      <c r="ES403" s="104">
        <f t="shared" si="1634"/>
        <v>0</v>
      </c>
      <c r="ET403" s="104">
        <f t="shared" si="1634"/>
        <v>0</v>
      </c>
      <c r="EU403" s="104">
        <f t="shared" si="1634"/>
        <v>0</v>
      </c>
      <c r="EV403" s="104">
        <f t="shared" si="1634"/>
        <v>0</v>
      </c>
      <c r="EW403" s="104">
        <f t="shared" si="1634"/>
        <v>0</v>
      </c>
      <c r="EX403" s="104">
        <f t="shared" si="1634"/>
        <v>36.010603282020682</v>
      </c>
      <c r="EY403" s="122">
        <f t="shared" si="1634"/>
        <v>54.376698691949429</v>
      </c>
      <c r="EZ403" s="104">
        <f t="shared" si="1634"/>
        <v>0</v>
      </c>
      <c r="FA403" s="104">
        <f t="shared" si="1634"/>
        <v>0</v>
      </c>
      <c r="FB403" s="104">
        <f t="shared" si="1634"/>
        <v>0</v>
      </c>
      <c r="FC403" s="104">
        <f t="shared" si="1634"/>
        <v>0</v>
      </c>
      <c r="FD403" s="104">
        <f t="shared" si="1634"/>
        <v>0</v>
      </c>
      <c r="FE403" s="104">
        <f t="shared" si="1634"/>
        <v>0</v>
      </c>
      <c r="FF403" s="104">
        <f t="shared" si="1634"/>
        <v>1.0665686689003924</v>
      </c>
      <c r="FG403" s="104">
        <f t="shared" si="1634"/>
        <v>1.5961510850785696</v>
      </c>
      <c r="FH403" s="104">
        <f t="shared" si="1634"/>
        <v>0</v>
      </c>
      <c r="FI403" s="104">
        <f t="shared" si="1634"/>
        <v>0</v>
      </c>
      <c r="FJ403" s="104">
        <f t="shared" si="1634"/>
        <v>0</v>
      </c>
      <c r="FK403" s="104">
        <f t="shared" si="1634"/>
        <v>0</v>
      </c>
      <c r="FL403" s="104">
        <f t="shared" si="1634"/>
        <v>0</v>
      </c>
      <c r="FM403" s="104">
        <f t="shared" si="1634"/>
        <v>0</v>
      </c>
      <c r="FN403" s="104">
        <f t="shared" si="1634"/>
        <v>2.1508373423116156</v>
      </c>
      <c r="FO403" s="122">
        <f t="shared" si="1634"/>
        <v>3.2478054639163836</v>
      </c>
    </row>
    <row r="404" spans="24:171" x14ac:dyDescent="0.2">
      <c r="X404" s="165"/>
      <c r="Y404" s="196"/>
      <c r="Z404" s="196"/>
      <c r="AA404" s="197"/>
      <c r="AB404" s="159" t="str">
        <f t="shared" si="1616"/>
        <v>AR</v>
      </c>
      <c r="AC404" s="203">
        <f t="shared" si="1616"/>
        <v>0.1</v>
      </c>
      <c r="AD404" s="203">
        <f t="shared" si="1616"/>
        <v>0</v>
      </c>
      <c r="AE404" s="203">
        <f t="shared" si="1616"/>
        <v>0.25</v>
      </c>
      <c r="AR404" s="120" t="e">
        <f ca="1">AR302</f>
        <v>#NAME?</v>
      </c>
      <c r="AS404" s="104" t="e">
        <f t="shared" ref="AS404:DD404" ca="1" si="1635">AS302</f>
        <v>#NAME?</v>
      </c>
      <c r="AT404" s="104" t="e">
        <f t="shared" ca="1" si="1635"/>
        <v>#NAME?</v>
      </c>
      <c r="AU404" s="104" t="e">
        <f t="shared" ca="1" si="1635"/>
        <v>#NAME?</v>
      </c>
      <c r="AV404" s="104" t="e">
        <f t="shared" ca="1" si="1635"/>
        <v>#NAME?</v>
      </c>
      <c r="AW404" s="104" t="e">
        <f t="shared" ca="1" si="1635"/>
        <v>#NAME?</v>
      </c>
      <c r="AX404" s="104" t="e">
        <f t="shared" ca="1" si="1635"/>
        <v>#NAME?</v>
      </c>
      <c r="AY404" s="104" t="e">
        <f t="shared" ca="1" si="1635"/>
        <v>#NAME?</v>
      </c>
      <c r="AZ404" s="104" t="e">
        <f t="shared" ca="1" si="1635"/>
        <v>#NAME?</v>
      </c>
      <c r="BA404" s="104" t="e">
        <f t="shared" ca="1" si="1635"/>
        <v>#NAME?</v>
      </c>
      <c r="BB404" s="104" t="e">
        <f t="shared" ca="1" si="1635"/>
        <v>#NAME?</v>
      </c>
      <c r="BC404" s="104" t="e">
        <f t="shared" ca="1" si="1635"/>
        <v>#NAME?</v>
      </c>
      <c r="BD404" s="104" t="e">
        <f t="shared" ca="1" si="1635"/>
        <v>#NAME?</v>
      </c>
      <c r="BE404" s="104" t="e">
        <f t="shared" ca="1" si="1635"/>
        <v>#NAME?</v>
      </c>
      <c r="BF404" s="104" t="e">
        <f t="shared" ca="1" si="1635"/>
        <v>#NAME?</v>
      </c>
      <c r="BG404" s="104" t="e">
        <f t="shared" ca="1" si="1635"/>
        <v>#NAME?</v>
      </c>
      <c r="BH404" s="120">
        <f t="shared" si="1635"/>
        <v>0</v>
      </c>
      <c r="BI404" s="104">
        <f t="shared" si="1635"/>
        <v>0</v>
      </c>
      <c r="BJ404" s="104">
        <f t="shared" si="1635"/>
        <v>0</v>
      </c>
      <c r="BK404" s="104">
        <f t="shared" si="1635"/>
        <v>0</v>
      </c>
      <c r="BL404" s="104">
        <f t="shared" si="1635"/>
        <v>0</v>
      </c>
      <c r="BM404" s="104">
        <f t="shared" si="1635"/>
        <v>0</v>
      </c>
      <c r="BN404" s="104">
        <f t="shared" si="1635"/>
        <v>13.615528728845288</v>
      </c>
      <c r="BO404" s="104">
        <f t="shared" si="1635"/>
        <v>20.376035400393384</v>
      </c>
      <c r="BP404" s="104">
        <f t="shared" si="1635"/>
        <v>0</v>
      </c>
      <c r="BQ404" s="104">
        <f t="shared" si="1635"/>
        <v>0</v>
      </c>
      <c r="BR404" s="104">
        <f t="shared" si="1635"/>
        <v>0</v>
      </c>
      <c r="BS404" s="104">
        <f t="shared" si="1635"/>
        <v>0</v>
      </c>
      <c r="BT404" s="104">
        <f t="shared" si="1635"/>
        <v>0</v>
      </c>
      <c r="BU404" s="104">
        <f t="shared" si="1635"/>
        <v>0</v>
      </c>
      <c r="BV404" s="104">
        <f t="shared" si="1635"/>
        <v>27.457010954117923</v>
      </c>
      <c r="BW404" s="122">
        <f t="shared" si="1635"/>
        <v>41.460610918980599</v>
      </c>
      <c r="BX404" s="120">
        <f t="shared" si="1635"/>
        <v>0</v>
      </c>
      <c r="BY404" s="104">
        <f t="shared" si="1635"/>
        <v>0</v>
      </c>
      <c r="BZ404" s="104">
        <f t="shared" si="1635"/>
        <v>0</v>
      </c>
      <c r="CA404" s="104">
        <f t="shared" si="1635"/>
        <v>0</v>
      </c>
      <c r="CB404" s="104">
        <f t="shared" si="1635"/>
        <v>0</v>
      </c>
      <c r="CC404" s="104">
        <f t="shared" si="1635"/>
        <v>0</v>
      </c>
      <c r="CD404" s="104">
        <f t="shared" si="1635"/>
        <v>121.97683806728904</v>
      </c>
      <c r="CE404" s="104">
        <f t="shared" si="1635"/>
        <v>182.54189168736866</v>
      </c>
      <c r="CF404" s="104">
        <f t="shared" si="1635"/>
        <v>0</v>
      </c>
      <c r="CG404" s="104">
        <f t="shared" si="1635"/>
        <v>0</v>
      </c>
      <c r="CH404" s="104">
        <f t="shared" si="1635"/>
        <v>0</v>
      </c>
      <c r="CI404" s="104">
        <f t="shared" si="1635"/>
        <v>0</v>
      </c>
      <c r="CJ404" s="104">
        <f t="shared" si="1635"/>
        <v>0</v>
      </c>
      <c r="CK404" s="104">
        <f t="shared" si="1635"/>
        <v>0</v>
      </c>
      <c r="CL404" s="104">
        <f t="shared" si="1635"/>
        <v>245.97791577986385</v>
      </c>
      <c r="CM404" s="122">
        <f t="shared" si="1635"/>
        <v>371.4313505520596</v>
      </c>
      <c r="CN404" s="120">
        <f t="shared" si="1635"/>
        <v>0</v>
      </c>
      <c r="CO404" s="104">
        <f t="shared" si="1635"/>
        <v>0</v>
      </c>
      <c r="CP404" s="104">
        <f t="shared" si="1635"/>
        <v>0</v>
      </c>
      <c r="CQ404" s="104">
        <f t="shared" si="1635"/>
        <v>0</v>
      </c>
      <c r="CR404" s="104">
        <f t="shared" si="1635"/>
        <v>0</v>
      </c>
      <c r="CS404" s="104">
        <f t="shared" si="1635"/>
        <v>0</v>
      </c>
      <c r="CT404" s="104">
        <f t="shared" si="1635"/>
        <v>1.0665686689003921</v>
      </c>
      <c r="CU404" s="104">
        <f t="shared" si="1635"/>
        <v>1.5961510850785696</v>
      </c>
      <c r="CV404" s="104">
        <f t="shared" si="1635"/>
        <v>0</v>
      </c>
      <c r="CW404" s="104">
        <f t="shared" si="1635"/>
        <v>0</v>
      </c>
      <c r="CX404" s="104">
        <f t="shared" si="1635"/>
        <v>0</v>
      </c>
      <c r="CY404" s="104">
        <f t="shared" si="1635"/>
        <v>0</v>
      </c>
      <c r="CZ404" s="104">
        <f t="shared" si="1635"/>
        <v>0</v>
      </c>
      <c r="DA404" s="104">
        <f t="shared" si="1635"/>
        <v>0</v>
      </c>
      <c r="DB404" s="104">
        <f t="shared" si="1635"/>
        <v>2.1508373423116152</v>
      </c>
      <c r="DC404" s="122">
        <f t="shared" si="1635"/>
        <v>3.2478054639163823</v>
      </c>
      <c r="DD404" s="120">
        <f t="shared" si="1635"/>
        <v>0</v>
      </c>
      <c r="DE404" s="104">
        <f t="shared" ref="DE404:FO404" si="1636">DE302</f>
        <v>0</v>
      </c>
      <c r="DF404" s="104">
        <f t="shared" si="1636"/>
        <v>0</v>
      </c>
      <c r="DG404" s="104">
        <f t="shared" si="1636"/>
        <v>0</v>
      </c>
      <c r="DH404" s="104">
        <f t="shared" si="1636"/>
        <v>0</v>
      </c>
      <c r="DI404" s="104">
        <f t="shared" si="1636"/>
        <v>0</v>
      </c>
      <c r="DJ404" s="104">
        <f t="shared" si="1636"/>
        <v>65.133218938567609</v>
      </c>
      <c r="DK404" s="104">
        <f t="shared" si="1636"/>
        <v>97.473759650785198</v>
      </c>
      <c r="DL404" s="104">
        <f t="shared" si="1636"/>
        <v>0</v>
      </c>
      <c r="DM404" s="104">
        <f t="shared" si="1636"/>
        <v>0</v>
      </c>
      <c r="DN404" s="104">
        <f t="shared" si="1636"/>
        <v>0</v>
      </c>
      <c r="DO404" s="104">
        <f t="shared" si="1636"/>
        <v>0</v>
      </c>
      <c r="DP404" s="104">
        <f t="shared" si="1636"/>
        <v>0</v>
      </c>
      <c r="DQ404" s="104">
        <f t="shared" si="1636"/>
        <v>0</v>
      </c>
      <c r="DR404" s="104">
        <f t="shared" si="1636"/>
        <v>131.34734181012448</v>
      </c>
      <c r="DS404" s="122">
        <f t="shared" si="1636"/>
        <v>198.33699462523572</v>
      </c>
      <c r="DT404" s="120">
        <f t="shared" si="1636"/>
        <v>0</v>
      </c>
      <c r="DU404" s="104">
        <f t="shared" si="1636"/>
        <v>0</v>
      </c>
      <c r="DV404" s="104">
        <f t="shared" si="1636"/>
        <v>0</v>
      </c>
      <c r="DW404" s="104">
        <f t="shared" si="1636"/>
        <v>0</v>
      </c>
      <c r="DX404" s="104">
        <f t="shared" si="1636"/>
        <v>0</v>
      </c>
      <c r="DY404" s="104">
        <f t="shared" si="1636"/>
        <v>0</v>
      </c>
      <c r="DZ404" s="104">
        <f t="shared" si="1636"/>
        <v>1.0665686689003924</v>
      </c>
      <c r="EA404" s="104">
        <f t="shared" si="1636"/>
        <v>1.5961510850785698</v>
      </c>
      <c r="EB404" s="104">
        <f t="shared" si="1636"/>
        <v>0</v>
      </c>
      <c r="EC404" s="104">
        <f t="shared" si="1636"/>
        <v>0</v>
      </c>
      <c r="ED404" s="104">
        <f t="shared" si="1636"/>
        <v>0</v>
      </c>
      <c r="EE404" s="104">
        <f t="shared" si="1636"/>
        <v>0</v>
      </c>
      <c r="EF404" s="104">
        <f t="shared" si="1636"/>
        <v>0</v>
      </c>
      <c r="EG404" s="104">
        <f t="shared" si="1636"/>
        <v>0</v>
      </c>
      <c r="EH404" s="104">
        <f t="shared" si="1636"/>
        <v>2.1508373423116156</v>
      </c>
      <c r="EI404" s="122">
        <f t="shared" si="1636"/>
        <v>3.2478054639163831</v>
      </c>
      <c r="EJ404" s="120">
        <f t="shared" si="1636"/>
        <v>0</v>
      </c>
      <c r="EK404" s="104">
        <f t="shared" si="1636"/>
        <v>0</v>
      </c>
      <c r="EL404" s="104">
        <f t="shared" si="1636"/>
        <v>0</v>
      </c>
      <c r="EM404" s="104">
        <f t="shared" si="1636"/>
        <v>0</v>
      </c>
      <c r="EN404" s="104">
        <f t="shared" si="1636"/>
        <v>0</v>
      </c>
      <c r="EO404" s="104">
        <f t="shared" si="1636"/>
        <v>0</v>
      </c>
      <c r="EP404" s="104">
        <f t="shared" si="1636"/>
        <v>115.9544792900579</v>
      </c>
      <c r="EQ404" s="104">
        <f t="shared" si="1636"/>
        <v>173.52925632942188</v>
      </c>
      <c r="ER404" s="104">
        <f t="shared" si="1636"/>
        <v>0</v>
      </c>
      <c r="ES404" s="104">
        <f t="shared" si="1636"/>
        <v>0</v>
      </c>
      <c r="ET404" s="104">
        <f t="shared" si="1636"/>
        <v>0</v>
      </c>
      <c r="EU404" s="104">
        <f t="shared" si="1636"/>
        <v>0</v>
      </c>
      <c r="EV404" s="104">
        <f t="shared" si="1636"/>
        <v>0</v>
      </c>
      <c r="EW404" s="104">
        <f t="shared" si="1636"/>
        <v>0</v>
      </c>
      <c r="EX404" s="104">
        <f t="shared" si="1636"/>
        <v>233.83325550194553</v>
      </c>
      <c r="EY404" s="122">
        <f t="shared" si="1636"/>
        <v>353.09268159179339</v>
      </c>
      <c r="EZ404" s="104">
        <f t="shared" si="1636"/>
        <v>0</v>
      </c>
      <c r="FA404" s="104">
        <f t="shared" si="1636"/>
        <v>0</v>
      </c>
      <c r="FB404" s="104">
        <f t="shared" si="1636"/>
        <v>0</v>
      </c>
      <c r="FC404" s="104">
        <f t="shared" si="1636"/>
        <v>0</v>
      </c>
      <c r="FD404" s="104">
        <f t="shared" si="1636"/>
        <v>0</v>
      </c>
      <c r="FE404" s="104">
        <f t="shared" si="1636"/>
        <v>0</v>
      </c>
      <c r="FF404" s="104">
        <f t="shared" si="1636"/>
        <v>1.0665686689003924</v>
      </c>
      <c r="FG404" s="104">
        <f t="shared" si="1636"/>
        <v>1.5961510850785698</v>
      </c>
      <c r="FH404" s="104">
        <f t="shared" si="1636"/>
        <v>0</v>
      </c>
      <c r="FI404" s="104">
        <f t="shared" si="1636"/>
        <v>0</v>
      </c>
      <c r="FJ404" s="104">
        <f t="shared" si="1636"/>
        <v>0</v>
      </c>
      <c r="FK404" s="104">
        <f t="shared" si="1636"/>
        <v>0</v>
      </c>
      <c r="FL404" s="104">
        <f t="shared" si="1636"/>
        <v>0</v>
      </c>
      <c r="FM404" s="104">
        <f t="shared" si="1636"/>
        <v>0</v>
      </c>
      <c r="FN404" s="104">
        <f t="shared" si="1636"/>
        <v>2.1508373423116156</v>
      </c>
      <c r="FO404" s="122">
        <f t="shared" si="1636"/>
        <v>3.2478054639163831</v>
      </c>
    </row>
    <row r="405" spans="24:171" x14ac:dyDescent="0.2">
      <c r="X405" s="168"/>
      <c r="Y405" s="201"/>
      <c r="Z405" s="201"/>
      <c r="AA405" s="202"/>
      <c r="AB405" s="159" t="str">
        <f t="shared" si="1616"/>
        <v>US</v>
      </c>
      <c r="AC405" s="203">
        <f t="shared" si="1616"/>
        <v>0</v>
      </c>
      <c r="AD405" s="203">
        <f t="shared" si="1616"/>
        <v>1</v>
      </c>
      <c r="AE405" s="203">
        <f t="shared" si="1616"/>
        <v>0</v>
      </c>
      <c r="AR405" s="120" t="e">
        <f ca="1">SUMPRODUCT($Z293:$Z296,AR293:AR296)</f>
        <v>#NAME?</v>
      </c>
      <c r="AS405" s="104" t="e">
        <f t="shared" ref="AS405:DD405" ca="1" si="1637">SUMPRODUCT($Z293:$Z296,AS293:AS296)</f>
        <v>#NAME?</v>
      </c>
      <c r="AT405" s="104" t="e">
        <f t="shared" ca="1" si="1637"/>
        <v>#NAME?</v>
      </c>
      <c r="AU405" s="104" t="e">
        <f t="shared" ca="1" si="1637"/>
        <v>#NAME?</v>
      </c>
      <c r="AV405" s="104" t="e">
        <f t="shared" ca="1" si="1637"/>
        <v>#NAME?</v>
      </c>
      <c r="AW405" s="104" t="e">
        <f t="shared" ca="1" si="1637"/>
        <v>#NAME?</v>
      </c>
      <c r="AX405" s="104" t="e">
        <f t="shared" ca="1" si="1637"/>
        <v>#NAME?</v>
      </c>
      <c r="AY405" s="104" t="e">
        <f t="shared" ca="1" si="1637"/>
        <v>#NAME?</v>
      </c>
      <c r="AZ405" s="104" t="e">
        <f t="shared" ca="1" si="1637"/>
        <v>#NAME?</v>
      </c>
      <c r="BA405" s="104" t="e">
        <f t="shared" ca="1" si="1637"/>
        <v>#NAME?</v>
      </c>
      <c r="BB405" s="104" t="e">
        <f t="shared" ca="1" si="1637"/>
        <v>#NAME?</v>
      </c>
      <c r="BC405" s="104" t="e">
        <f t="shared" ca="1" si="1637"/>
        <v>#NAME?</v>
      </c>
      <c r="BD405" s="104" t="e">
        <f t="shared" ca="1" si="1637"/>
        <v>#NAME?</v>
      </c>
      <c r="BE405" s="104" t="e">
        <f t="shared" ca="1" si="1637"/>
        <v>#NAME?</v>
      </c>
      <c r="BF405" s="104" t="e">
        <f t="shared" ca="1" si="1637"/>
        <v>#NAME?</v>
      </c>
      <c r="BG405" s="104" t="e">
        <f t="shared" ca="1" si="1637"/>
        <v>#NAME?</v>
      </c>
      <c r="BH405" s="120">
        <f t="shared" si="1637"/>
        <v>0</v>
      </c>
      <c r="BI405" s="104">
        <f t="shared" si="1637"/>
        <v>0</v>
      </c>
      <c r="BJ405" s="104">
        <f t="shared" si="1637"/>
        <v>0</v>
      </c>
      <c r="BK405" s="104">
        <f t="shared" si="1637"/>
        <v>0</v>
      </c>
      <c r="BL405" s="104">
        <f t="shared" si="1637"/>
        <v>0</v>
      </c>
      <c r="BM405" s="104">
        <f t="shared" si="1637"/>
        <v>0</v>
      </c>
      <c r="BN405" s="104">
        <f t="shared" si="1637"/>
        <v>27.231057457690575</v>
      </c>
      <c r="BO405" s="104">
        <f t="shared" si="1637"/>
        <v>40.752070800786768</v>
      </c>
      <c r="BP405" s="104">
        <f t="shared" si="1637"/>
        <v>0</v>
      </c>
      <c r="BQ405" s="104">
        <f t="shared" si="1637"/>
        <v>0</v>
      </c>
      <c r="BR405" s="104">
        <f t="shared" si="1637"/>
        <v>0</v>
      </c>
      <c r="BS405" s="104">
        <f t="shared" si="1637"/>
        <v>0</v>
      </c>
      <c r="BT405" s="104">
        <f t="shared" si="1637"/>
        <v>0</v>
      </c>
      <c r="BU405" s="104">
        <f t="shared" si="1637"/>
        <v>0</v>
      </c>
      <c r="BV405" s="104">
        <f t="shared" si="1637"/>
        <v>54.914021908235846</v>
      </c>
      <c r="BW405" s="122">
        <f t="shared" si="1637"/>
        <v>82.921221837961212</v>
      </c>
      <c r="BX405" s="120">
        <f t="shared" si="1637"/>
        <v>0</v>
      </c>
      <c r="BY405" s="104">
        <f t="shared" si="1637"/>
        <v>0</v>
      </c>
      <c r="BZ405" s="104">
        <f t="shared" si="1637"/>
        <v>0</v>
      </c>
      <c r="CA405" s="104">
        <f t="shared" si="1637"/>
        <v>0</v>
      </c>
      <c r="CB405" s="104">
        <f t="shared" si="1637"/>
        <v>0</v>
      </c>
      <c r="CC405" s="104">
        <f t="shared" si="1637"/>
        <v>0</v>
      </c>
      <c r="CD405" s="104">
        <f t="shared" si="1637"/>
        <v>64.20026718859917</v>
      </c>
      <c r="CE405" s="104">
        <f t="shared" si="1637"/>
        <v>96.077570177515426</v>
      </c>
      <c r="CF405" s="104">
        <f t="shared" si="1637"/>
        <v>0</v>
      </c>
      <c r="CG405" s="104">
        <f t="shared" si="1637"/>
        <v>0</v>
      </c>
      <c r="CH405" s="104">
        <f t="shared" si="1637"/>
        <v>0</v>
      </c>
      <c r="CI405" s="104">
        <f t="shared" si="1637"/>
        <v>0</v>
      </c>
      <c r="CJ405" s="104">
        <f t="shared" si="1637"/>
        <v>0</v>
      </c>
      <c r="CK405" s="104">
        <f t="shared" si="1637"/>
        <v>0</v>
      </c>
      <c r="CL405" s="104">
        <f t="shared" si="1637"/>
        <v>129.46595571571027</v>
      </c>
      <c r="CM405" s="122">
        <f t="shared" si="1637"/>
        <v>195.49606569166619</v>
      </c>
      <c r="CN405" s="120">
        <f t="shared" si="1637"/>
        <v>0</v>
      </c>
      <c r="CO405" s="104">
        <f t="shared" si="1637"/>
        <v>0</v>
      </c>
      <c r="CP405" s="104">
        <f t="shared" si="1637"/>
        <v>0</v>
      </c>
      <c r="CQ405" s="104">
        <f t="shared" si="1637"/>
        <v>0</v>
      </c>
      <c r="CR405" s="104">
        <f t="shared" si="1637"/>
        <v>0</v>
      </c>
      <c r="CS405" s="104">
        <f t="shared" si="1637"/>
        <v>0</v>
      </c>
      <c r="CT405" s="104">
        <f t="shared" si="1637"/>
        <v>1.0665686689003921</v>
      </c>
      <c r="CU405" s="104">
        <f t="shared" si="1637"/>
        <v>1.5961510850785696</v>
      </c>
      <c r="CV405" s="104">
        <f t="shared" si="1637"/>
        <v>0</v>
      </c>
      <c r="CW405" s="104">
        <f t="shared" si="1637"/>
        <v>0</v>
      </c>
      <c r="CX405" s="104">
        <f t="shared" si="1637"/>
        <v>0</v>
      </c>
      <c r="CY405" s="104">
        <f t="shared" si="1637"/>
        <v>0</v>
      </c>
      <c r="CZ405" s="104">
        <f t="shared" si="1637"/>
        <v>0</v>
      </c>
      <c r="DA405" s="104">
        <f t="shared" si="1637"/>
        <v>0</v>
      </c>
      <c r="DB405" s="104">
        <f t="shared" si="1637"/>
        <v>2.1508373423116152</v>
      </c>
      <c r="DC405" s="122">
        <f t="shared" si="1637"/>
        <v>3.2478054639163823</v>
      </c>
      <c r="DD405" s="120">
        <f t="shared" si="1637"/>
        <v>0</v>
      </c>
      <c r="DE405" s="104">
        <f t="shared" ref="DE405:FO405" si="1638">SUMPRODUCT($Z293:$Z296,DE293:DE296)</f>
        <v>0</v>
      </c>
      <c r="DF405" s="104">
        <f t="shared" si="1638"/>
        <v>0</v>
      </c>
      <c r="DG405" s="104">
        <f t="shared" si="1638"/>
        <v>0</v>
      </c>
      <c r="DH405" s="104">
        <f t="shared" si="1638"/>
        <v>0</v>
      </c>
      <c r="DI405" s="104">
        <f t="shared" si="1638"/>
        <v>0</v>
      </c>
      <c r="DJ405" s="104">
        <f t="shared" si="1638"/>
        <v>0</v>
      </c>
      <c r="DK405" s="104">
        <f t="shared" si="1638"/>
        <v>0</v>
      </c>
      <c r="DL405" s="104">
        <f t="shared" si="1638"/>
        <v>0</v>
      </c>
      <c r="DM405" s="104">
        <f t="shared" si="1638"/>
        <v>0</v>
      </c>
      <c r="DN405" s="104">
        <f t="shared" si="1638"/>
        <v>0</v>
      </c>
      <c r="DO405" s="104">
        <f t="shared" si="1638"/>
        <v>0</v>
      </c>
      <c r="DP405" s="104">
        <f t="shared" si="1638"/>
        <v>0</v>
      </c>
      <c r="DQ405" s="104">
        <f t="shared" si="1638"/>
        <v>0</v>
      </c>
      <c r="DR405" s="104">
        <f t="shared" si="1638"/>
        <v>0</v>
      </c>
      <c r="DS405" s="122">
        <f t="shared" si="1638"/>
        <v>0</v>
      </c>
      <c r="DT405" s="120">
        <f t="shared" si="1638"/>
        <v>0</v>
      </c>
      <c r="DU405" s="104">
        <f t="shared" si="1638"/>
        <v>0</v>
      </c>
      <c r="DV405" s="104">
        <f t="shared" si="1638"/>
        <v>0</v>
      </c>
      <c r="DW405" s="104">
        <f t="shared" si="1638"/>
        <v>0</v>
      </c>
      <c r="DX405" s="104">
        <f t="shared" si="1638"/>
        <v>0</v>
      </c>
      <c r="DY405" s="104">
        <f t="shared" si="1638"/>
        <v>0</v>
      </c>
      <c r="DZ405" s="104">
        <f t="shared" si="1638"/>
        <v>0.53328433445019618</v>
      </c>
      <c r="EA405" s="104">
        <f t="shared" si="1638"/>
        <v>0.79807554253928481</v>
      </c>
      <c r="EB405" s="104">
        <f t="shared" si="1638"/>
        <v>0</v>
      </c>
      <c r="EC405" s="104">
        <f t="shared" si="1638"/>
        <v>0</v>
      </c>
      <c r="ED405" s="104">
        <f t="shared" si="1638"/>
        <v>0</v>
      </c>
      <c r="EE405" s="104">
        <f t="shared" si="1638"/>
        <v>0</v>
      </c>
      <c r="EF405" s="104">
        <f t="shared" si="1638"/>
        <v>0</v>
      </c>
      <c r="EG405" s="104">
        <f t="shared" si="1638"/>
        <v>0</v>
      </c>
      <c r="EH405" s="104">
        <f t="shared" si="1638"/>
        <v>1.0754186711558078</v>
      </c>
      <c r="EI405" s="122">
        <f t="shared" si="1638"/>
        <v>1.6239027319581918</v>
      </c>
      <c r="EJ405" s="120">
        <f t="shared" si="1638"/>
        <v>0</v>
      </c>
      <c r="EK405" s="104">
        <f t="shared" si="1638"/>
        <v>0</v>
      </c>
      <c r="EL405" s="104">
        <f t="shared" si="1638"/>
        <v>0</v>
      </c>
      <c r="EM405" s="104">
        <f t="shared" si="1638"/>
        <v>0</v>
      </c>
      <c r="EN405" s="104">
        <f t="shared" si="1638"/>
        <v>0</v>
      </c>
      <c r="EO405" s="104">
        <f t="shared" si="1638"/>
        <v>0</v>
      </c>
      <c r="EP405" s="104">
        <f t="shared" si="1638"/>
        <v>60.390572446005692</v>
      </c>
      <c r="EQ405" s="104">
        <f t="shared" si="1638"/>
        <v>90.376251008372847</v>
      </c>
      <c r="ER405" s="104">
        <f t="shared" si="1638"/>
        <v>0</v>
      </c>
      <c r="ES405" s="104">
        <f t="shared" si="1638"/>
        <v>0</v>
      </c>
      <c r="ET405" s="104">
        <f t="shared" si="1638"/>
        <v>0</v>
      </c>
      <c r="EU405" s="104">
        <f t="shared" si="1638"/>
        <v>0</v>
      </c>
      <c r="EV405" s="104">
        <f t="shared" si="1638"/>
        <v>0</v>
      </c>
      <c r="EW405" s="104">
        <f t="shared" si="1638"/>
        <v>0</v>
      </c>
      <c r="EX405" s="104">
        <f t="shared" si="1638"/>
        <v>121.78334328380174</v>
      </c>
      <c r="EY405" s="122">
        <f t="shared" si="1638"/>
        <v>183.89517419575807</v>
      </c>
      <c r="EZ405" s="104">
        <f t="shared" si="1638"/>
        <v>0</v>
      </c>
      <c r="FA405" s="104">
        <f t="shared" si="1638"/>
        <v>0</v>
      </c>
      <c r="FB405" s="104">
        <f t="shared" si="1638"/>
        <v>0</v>
      </c>
      <c r="FC405" s="104">
        <f t="shared" si="1638"/>
        <v>0</v>
      </c>
      <c r="FD405" s="104">
        <f t="shared" si="1638"/>
        <v>0</v>
      </c>
      <c r="FE405" s="104">
        <f t="shared" si="1638"/>
        <v>0</v>
      </c>
      <c r="FF405" s="104">
        <f t="shared" si="1638"/>
        <v>1.0665686689003924</v>
      </c>
      <c r="FG405" s="104">
        <f t="shared" si="1638"/>
        <v>1.5961510850785696</v>
      </c>
      <c r="FH405" s="104">
        <f t="shared" si="1638"/>
        <v>0</v>
      </c>
      <c r="FI405" s="104">
        <f t="shared" si="1638"/>
        <v>0</v>
      </c>
      <c r="FJ405" s="104">
        <f t="shared" si="1638"/>
        <v>0</v>
      </c>
      <c r="FK405" s="104">
        <f t="shared" si="1638"/>
        <v>0</v>
      </c>
      <c r="FL405" s="104">
        <f t="shared" si="1638"/>
        <v>0</v>
      </c>
      <c r="FM405" s="104">
        <f t="shared" si="1638"/>
        <v>0</v>
      </c>
      <c r="FN405" s="104">
        <f t="shared" si="1638"/>
        <v>2.1508373423116156</v>
      </c>
      <c r="FO405" s="122">
        <f t="shared" si="1638"/>
        <v>3.2478054639163836</v>
      </c>
    </row>
    <row r="406" spans="24:171" x14ac:dyDescent="0.2">
      <c r="X406" s="194" t="str">
        <f>X303</f>
        <v>NiSO4</v>
      </c>
      <c r="Y406" s="193"/>
      <c r="Z406" s="193"/>
      <c r="AA406" s="195"/>
      <c r="AB406" s="159" t="str">
        <f>C272</f>
        <v>Russia</v>
      </c>
      <c r="AC406" s="203">
        <f>D272</f>
        <v>0.32307692307692304</v>
      </c>
      <c r="AD406" s="203">
        <f t="shared" ref="AD406:AE413" si="1639">E272</f>
        <v>0</v>
      </c>
      <c r="AE406" s="203">
        <f t="shared" si="1639"/>
        <v>0.42857142857142855</v>
      </c>
      <c r="AR406" s="120" t="e">
        <f ca="1">AR303</f>
        <v>#NAME?</v>
      </c>
      <c r="AS406" s="104" t="e">
        <f t="shared" ref="AS406:DD406" ca="1" si="1640">AS303</f>
        <v>#NAME?</v>
      </c>
      <c r="AT406" s="104" t="e">
        <f t="shared" ca="1" si="1640"/>
        <v>#NAME?</v>
      </c>
      <c r="AU406" s="104" t="e">
        <f t="shared" ca="1" si="1640"/>
        <v>#NAME?</v>
      </c>
      <c r="AV406" s="104" t="e">
        <f t="shared" ca="1" si="1640"/>
        <v>#NAME?</v>
      </c>
      <c r="AW406" s="104" t="e">
        <f t="shared" ca="1" si="1640"/>
        <v>#NAME?</v>
      </c>
      <c r="AX406" s="104" t="e">
        <f t="shared" ca="1" si="1640"/>
        <v>#NAME?</v>
      </c>
      <c r="AY406" s="104" t="e">
        <f t="shared" ca="1" si="1640"/>
        <v>#NAME?</v>
      </c>
      <c r="AZ406" s="104" t="e">
        <f t="shared" ca="1" si="1640"/>
        <v>#NAME?</v>
      </c>
      <c r="BA406" s="104" t="e">
        <f t="shared" ca="1" si="1640"/>
        <v>#NAME?</v>
      </c>
      <c r="BB406" s="104" t="e">
        <f t="shared" ca="1" si="1640"/>
        <v>#NAME?</v>
      </c>
      <c r="BC406" s="104" t="e">
        <f t="shared" ca="1" si="1640"/>
        <v>#NAME?</v>
      </c>
      <c r="BD406" s="104" t="e">
        <f t="shared" ca="1" si="1640"/>
        <v>#NAME?</v>
      </c>
      <c r="BE406" s="104" t="e">
        <f t="shared" ca="1" si="1640"/>
        <v>#NAME?</v>
      </c>
      <c r="BF406" s="104" t="e">
        <f t="shared" ca="1" si="1640"/>
        <v>#NAME?</v>
      </c>
      <c r="BG406" s="104" t="e">
        <f t="shared" ca="1" si="1640"/>
        <v>#NAME?</v>
      </c>
      <c r="BH406" s="120">
        <f t="shared" si="1640"/>
        <v>20.301400545573806</v>
      </c>
      <c r="BI406" s="104">
        <f t="shared" si="1640"/>
        <v>21.654489494107452</v>
      </c>
      <c r="BJ406" s="104">
        <f t="shared" si="1640"/>
        <v>23.82236023066654</v>
      </c>
      <c r="BK406" s="104">
        <f t="shared" si="1640"/>
        <v>0</v>
      </c>
      <c r="BL406" s="104">
        <f t="shared" si="1640"/>
        <v>23.49499307948323</v>
      </c>
      <c r="BM406" s="104">
        <f t="shared" si="1640"/>
        <v>26.126055958019787</v>
      </c>
      <c r="BN406" s="104">
        <f t="shared" si="1640"/>
        <v>0</v>
      </c>
      <c r="BO406" s="104">
        <f t="shared" si="1640"/>
        <v>0</v>
      </c>
      <c r="BP406" s="104">
        <f t="shared" si="1640"/>
        <v>39.93009457081515</v>
      </c>
      <c r="BQ406" s="104">
        <f t="shared" si="1640"/>
        <v>42.590675609760247</v>
      </c>
      <c r="BR406" s="104">
        <f t="shared" si="1640"/>
        <v>46.8559472260009</v>
      </c>
      <c r="BS406" s="104">
        <f t="shared" si="1640"/>
        <v>0</v>
      </c>
      <c r="BT406" s="104">
        <f t="shared" si="1640"/>
        <v>46.212905296006859</v>
      </c>
      <c r="BU406" s="104">
        <f t="shared" si="1640"/>
        <v>51.387734133025639</v>
      </c>
      <c r="BV406" s="104">
        <f t="shared" si="1640"/>
        <v>0</v>
      </c>
      <c r="BW406" s="122">
        <f t="shared" si="1640"/>
        <v>0</v>
      </c>
      <c r="BX406" s="120">
        <f t="shared" si="1640"/>
        <v>168.24141428591994</v>
      </c>
      <c r="BY406" s="104">
        <f t="shared" si="1640"/>
        <v>179.45470953837881</v>
      </c>
      <c r="BZ406" s="104">
        <f t="shared" si="1640"/>
        <v>197.4202502846442</v>
      </c>
      <c r="CA406" s="104">
        <f t="shared" si="1640"/>
        <v>0</v>
      </c>
      <c r="CB406" s="104">
        <f t="shared" si="1640"/>
        <v>194.70729891056564</v>
      </c>
      <c r="CC406" s="104">
        <f t="shared" si="1640"/>
        <v>216.51139753747952</v>
      </c>
      <c r="CD406" s="104">
        <f t="shared" si="1640"/>
        <v>0</v>
      </c>
      <c r="CE406" s="104">
        <f t="shared" si="1640"/>
        <v>0</v>
      </c>
      <c r="CF406" s="104">
        <f t="shared" si="1640"/>
        <v>330.90798677085058</v>
      </c>
      <c r="CG406" s="104">
        <f t="shared" si="1640"/>
        <v>352.95670778443684</v>
      </c>
      <c r="CH406" s="104">
        <f t="shared" si="1640"/>
        <v>388.30379270200285</v>
      </c>
      <c r="CI406" s="104">
        <f t="shared" si="1640"/>
        <v>0</v>
      </c>
      <c r="CJ406" s="104">
        <f t="shared" si="1640"/>
        <v>382.97478677925966</v>
      </c>
      <c r="CK406" s="104">
        <f t="shared" si="1640"/>
        <v>425.85953851218471</v>
      </c>
      <c r="CL406" s="104">
        <f t="shared" si="1640"/>
        <v>0</v>
      </c>
      <c r="CM406" s="122">
        <f t="shared" si="1640"/>
        <v>0</v>
      </c>
      <c r="CN406" s="120">
        <f t="shared" si="1640"/>
        <v>146.42459442924618</v>
      </c>
      <c r="CO406" s="104">
        <f t="shared" si="1640"/>
        <v>156.18379799113688</v>
      </c>
      <c r="CP406" s="104">
        <f t="shared" si="1640"/>
        <v>171.81964501869101</v>
      </c>
      <c r="CQ406" s="104">
        <f t="shared" si="1640"/>
        <v>0</v>
      </c>
      <c r="CR406" s="104">
        <f t="shared" si="1640"/>
        <v>169.4584974597397</v>
      </c>
      <c r="CS406" s="104">
        <f t="shared" si="1640"/>
        <v>188.43513476329534</v>
      </c>
      <c r="CT406" s="104">
        <f t="shared" si="1640"/>
        <v>0</v>
      </c>
      <c r="CU406" s="104">
        <f t="shared" si="1640"/>
        <v>0</v>
      </c>
      <c r="CV406" s="104">
        <f t="shared" si="1640"/>
        <v>287.99726846076072</v>
      </c>
      <c r="CW406" s="104">
        <f t="shared" si="1640"/>
        <v>307.18680657657382</v>
      </c>
      <c r="CX406" s="104">
        <f t="shared" si="1640"/>
        <v>337.95023420988446</v>
      </c>
      <c r="CY406" s="104">
        <f t="shared" si="1640"/>
        <v>0</v>
      </c>
      <c r="CZ406" s="104">
        <f t="shared" si="1640"/>
        <v>333.31227075563874</v>
      </c>
      <c r="DA406" s="104">
        <f t="shared" si="1640"/>
        <v>370.63591313194968</v>
      </c>
      <c r="DB406" s="104">
        <f t="shared" si="1640"/>
        <v>0</v>
      </c>
      <c r="DC406" s="122">
        <f t="shared" si="1640"/>
        <v>0</v>
      </c>
      <c r="DD406" s="120">
        <f t="shared" si="1640"/>
        <v>485.322738983276</v>
      </c>
      <c r="DE406" s="104">
        <f t="shared" ref="DE406:FO406" si="1641">DE303</f>
        <v>517.66951393193949</v>
      </c>
      <c r="DF406" s="104">
        <f t="shared" si="1641"/>
        <v>569.49436026540764</v>
      </c>
      <c r="DG406" s="104">
        <f t="shared" si="1641"/>
        <v>0</v>
      </c>
      <c r="DH406" s="104">
        <f t="shared" si="1641"/>
        <v>561.66836214725913</v>
      </c>
      <c r="DI406" s="104">
        <f t="shared" si="1641"/>
        <v>624.56622181866908</v>
      </c>
      <c r="DJ406" s="104">
        <f t="shared" si="1641"/>
        <v>0</v>
      </c>
      <c r="DK406" s="104">
        <f t="shared" si="1641"/>
        <v>0</v>
      </c>
      <c r="DL406" s="104">
        <f t="shared" si="1641"/>
        <v>954.56384013832667</v>
      </c>
      <c r="DM406" s="104">
        <f t="shared" si="1641"/>
        <v>1018.1673572557368</v>
      </c>
      <c r="DN406" s="104">
        <f t="shared" si="1641"/>
        <v>1120.1324063494976</v>
      </c>
      <c r="DO406" s="104">
        <f t="shared" si="1641"/>
        <v>0</v>
      </c>
      <c r="DP406" s="104">
        <f t="shared" si="1641"/>
        <v>1104.759926502838</v>
      </c>
      <c r="DQ406" s="104">
        <f t="shared" si="1641"/>
        <v>1228.4687366075254</v>
      </c>
      <c r="DR406" s="104">
        <f t="shared" si="1641"/>
        <v>0</v>
      </c>
      <c r="DS406" s="122">
        <f t="shared" si="1641"/>
        <v>0</v>
      </c>
      <c r="DT406" s="120">
        <f t="shared" si="1641"/>
        <v>7.1049978618234269</v>
      </c>
      <c r="DU406" s="104">
        <f t="shared" si="1641"/>
        <v>7.5785461800592584</v>
      </c>
      <c r="DV406" s="104">
        <f t="shared" si="1641"/>
        <v>8.3372483648363609</v>
      </c>
      <c r="DW406" s="104">
        <f t="shared" si="1641"/>
        <v>0</v>
      </c>
      <c r="DX406" s="104">
        <f t="shared" si="1641"/>
        <v>8.2226778009007724</v>
      </c>
      <c r="DY406" s="104">
        <f t="shared" si="1641"/>
        <v>9.1434860025004845</v>
      </c>
      <c r="DZ406" s="104">
        <f t="shared" si="1641"/>
        <v>0</v>
      </c>
      <c r="EA406" s="104">
        <f t="shared" si="1641"/>
        <v>0</v>
      </c>
      <c r="EB406" s="104">
        <f t="shared" si="1641"/>
        <v>13.974564755331771</v>
      </c>
      <c r="EC406" s="104">
        <f t="shared" si="1641"/>
        <v>14.905703597229763</v>
      </c>
      <c r="ED406" s="104">
        <f t="shared" si="1641"/>
        <v>16.398445225840856</v>
      </c>
      <c r="EE406" s="104">
        <f t="shared" si="1641"/>
        <v>0</v>
      </c>
      <c r="EF406" s="104">
        <f t="shared" si="1641"/>
        <v>16.173396144748441</v>
      </c>
      <c r="EG406" s="104">
        <f t="shared" si="1641"/>
        <v>17.984460742965865</v>
      </c>
      <c r="EH406" s="104">
        <f t="shared" si="1641"/>
        <v>0</v>
      </c>
      <c r="EI406" s="122">
        <f t="shared" si="1641"/>
        <v>0</v>
      </c>
      <c r="EJ406" s="120">
        <f t="shared" si="1641"/>
        <v>290.07140394124133</v>
      </c>
      <c r="EK406" s="104">
        <f t="shared" si="1641"/>
        <v>309.40467161789456</v>
      </c>
      <c r="EL406" s="104">
        <f t="shared" si="1641"/>
        <v>340.3797418700762</v>
      </c>
      <c r="EM406" s="104">
        <f t="shared" si="1641"/>
        <v>0</v>
      </c>
      <c r="EN406" s="104">
        <f t="shared" si="1641"/>
        <v>335.70223950097528</v>
      </c>
      <c r="EO406" s="104">
        <f t="shared" si="1641"/>
        <v>373.29551299565435</v>
      </c>
      <c r="EP406" s="104">
        <f t="shared" si="1641"/>
        <v>0</v>
      </c>
      <c r="EQ406" s="104">
        <f t="shared" si="1641"/>
        <v>0</v>
      </c>
      <c r="ER406" s="104">
        <f t="shared" si="1641"/>
        <v>570.53101167388036</v>
      </c>
      <c r="ES406" s="104">
        <f t="shared" si="1641"/>
        <v>608.54604790420149</v>
      </c>
      <c r="ET406" s="104">
        <f t="shared" si="1641"/>
        <v>669.48929776207387</v>
      </c>
      <c r="EU406" s="104">
        <f t="shared" si="1641"/>
        <v>0</v>
      </c>
      <c r="EV406" s="104">
        <f t="shared" si="1641"/>
        <v>660.30135651596504</v>
      </c>
      <c r="EW406" s="104">
        <f t="shared" si="1641"/>
        <v>734.24058364169775</v>
      </c>
      <c r="EX406" s="104">
        <f t="shared" si="1641"/>
        <v>0</v>
      </c>
      <c r="EY406" s="122">
        <f t="shared" si="1641"/>
        <v>0</v>
      </c>
      <c r="EZ406" s="104">
        <f t="shared" si="1641"/>
        <v>22.8931411364706</v>
      </c>
      <c r="FA406" s="104">
        <f t="shared" si="1641"/>
        <v>24.418969672262577</v>
      </c>
      <c r="FB406" s="104">
        <f t="shared" si="1641"/>
        <v>26.863597599595014</v>
      </c>
      <c r="FC406" s="104">
        <f t="shared" si="1641"/>
        <v>0</v>
      </c>
      <c r="FD406" s="104">
        <f t="shared" si="1641"/>
        <v>26.494437729138795</v>
      </c>
      <c r="FE406" s="104">
        <f t="shared" si="1641"/>
        <v>29.461390362877079</v>
      </c>
      <c r="FF406" s="104">
        <f t="shared" si="1641"/>
        <v>0</v>
      </c>
      <c r="FG406" s="104">
        <f t="shared" si="1641"/>
        <v>0</v>
      </c>
      <c r="FH406" s="104">
        <f t="shared" si="1641"/>
        <v>45.02769592423963</v>
      </c>
      <c r="FI406" s="104">
        <f t="shared" si="1641"/>
        <v>48.027935099505157</v>
      </c>
      <c r="FJ406" s="104">
        <f t="shared" si="1641"/>
        <v>52.837724693911667</v>
      </c>
      <c r="FK406" s="104">
        <f t="shared" si="1641"/>
        <v>0</v>
      </c>
      <c r="FL406" s="104">
        <f t="shared" si="1641"/>
        <v>52.11259001037223</v>
      </c>
      <c r="FM406" s="104">
        <f t="shared" si="1641"/>
        <v>57.948053758649323</v>
      </c>
      <c r="FN406" s="104">
        <f t="shared" si="1641"/>
        <v>0</v>
      </c>
      <c r="FO406" s="122">
        <f t="shared" si="1641"/>
        <v>0</v>
      </c>
    </row>
    <row r="407" spans="24:171" x14ac:dyDescent="0.2">
      <c r="X407" s="165"/>
      <c r="Y407" s="196"/>
      <c r="Z407" s="196"/>
      <c r="AA407" s="197"/>
      <c r="AB407" s="159" t="str">
        <f t="shared" ref="AB407:AC413" si="1642">C273</f>
        <v>China</v>
      </c>
      <c r="AC407" s="203">
        <f t="shared" si="1642"/>
        <v>0.24615384615384614</v>
      </c>
      <c r="AD407" s="203">
        <f t="shared" si="1639"/>
        <v>0</v>
      </c>
      <c r="AE407" s="203">
        <f t="shared" si="1639"/>
        <v>0</v>
      </c>
      <c r="AR407" s="120" t="e">
        <f ca="1">SUMPRODUCT($Z304:$Z310,AR304:AR310)</f>
        <v>#NAME?</v>
      </c>
      <c r="AS407" s="104" t="e">
        <f t="shared" ref="AS407:DD407" ca="1" si="1643">SUMPRODUCT($Z304:$Z310,AS304:AS310)</f>
        <v>#NAME?</v>
      </c>
      <c r="AT407" s="104" t="e">
        <f t="shared" ca="1" si="1643"/>
        <v>#NAME?</v>
      </c>
      <c r="AU407" s="104" t="e">
        <f t="shared" ca="1" si="1643"/>
        <v>#NAME?</v>
      </c>
      <c r="AV407" s="104" t="e">
        <f t="shared" ca="1" si="1643"/>
        <v>#NAME?</v>
      </c>
      <c r="AW407" s="104" t="e">
        <f t="shared" ca="1" si="1643"/>
        <v>#NAME?</v>
      </c>
      <c r="AX407" s="104" t="e">
        <f t="shared" ca="1" si="1643"/>
        <v>#NAME?</v>
      </c>
      <c r="AY407" s="104" t="e">
        <f t="shared" ca="1" si="1643"/>
        <v>#NAME?</v>
      </c>
      <c r="AZ407" s="104" t="e">
        <f t="shared" ca="1" si="1643"/>
        <v>#NAME?</v>
      </c>
      <c r="BA407" s="104" t="e">
        <f t="shared" ca="1" si="1643"/>
        <v>#NAME?</v>
      </c>
      <c r="BB407" s="104" t="e">
        <f t="shared" ca="1" si="1643"/>
        <v>#NAME?</v>
      </c>
      <c r="BC407" s="104" t="e">
        <f t="shared" ca="1" si="1643"/>
        <v>#NAME?</v>
      </c>
      <c r="BD407" s="104" t="e">
        <f t="shared" ca="1" si="1643"/>
        <v>#NAME?</v>
      </c>
      <c r="BE407" s="104" t="e">
        <f t="shared" ca="1" si="1643"/>
        <v>#NAME?</v>
      </c>
      <c r="BF407" s="104" t="e">
        <f t="shared" ca="1" si="1643"/>
        <v>#NAME?</v>
      </c>
      <c r="BG407" s="104" t="e">
        <f t="shared" ca="1" si="1643"/>
        <v>#NAME?</v>
      </c>
      <c r="BH407" s="120">
        <f t="shared" si="1643"/>
        <v>37.294577563770673</v>
      </c>
      <c r="BI407" s="104">
        <f t="shared" si="1643"/>
        <v>39.780262264611238</v>
      </c>
      <c r="BJ407" s="104">
        <f t="shared" si="1643"/>
        <v>43.762737421994352</v>
      </c>
      <c r="BK407" s="104">
        <f t="shared" si="1643"/>
        <v>0</v>
      </c>
      <c r="BL407" s="104">
        <f t="shared" si="1643"/>
        <v>43.16134937567562</v>
      </c>
      <c r="BM407" s="104">
        <f t="shared" si="1643"/>
        <v>47.994729140705317</v>
      </c>
      <c r="BN407" s="104">
        <f t="shared" si="1643"/>
        <v>0</v>
      </c>
      <c r="BO407" s="104">
        <f t="shared" si="1643"/>
        <v>0</v>
      </c>
      <c r="BP407" s="104">
        <f t="shared" si="1643"/>
        <v>73.353363269542541</v>
      </c>
      <c r="BQ407" s="104">
        <f t="shared" si="1643"/>
        <v>78.240969210762614</v>
      </c>
      <c r="BR407" s="104">
        <f t="shared" si="1643"/>
        <v>86.076463257852794</v>
      </c>
      <c r="BS407" s="104">
        <f t="shared" si="1643"/>
        <v>0</v>
      </c>
      <c r="BT407" s="104">
        <f t="shared" si="1643"/>
        <v>84.895166574351407</v>
      </c>
      <c r="BU407" s="104">
        <f t="shared" si="1643"/>
        <v>94.401557771756316</v>
      </c>
      <c r="BV407" s="104">
        <f t="shared" si="1643"/>
        <v>0</v>
      </c>
      <c r="BW407" s="122">
        <f t="shared" si="1643"/>
        <v>0</v>
      </c>
      <c r="BX407" s="120">
        <f t="shared" si="1643"/>
        <v>68.994548070805621</v>
      </c>
      <c r="BY407" s="104">
        <f t="shared" si="1643"/>
        <v>73.593036746210544</v>
      </c>
      <c r="BZ407" s="104">
        <f t="shared" si="1643"/>
        <v>80.960570892884419</v>
      </c>
      <c r="CA407" s="104">
        <f t="shared" si="1643"/>
        <v>0</v>
      </c>
      <c r="CB407" s="104">
        <f t="shared" si="1643"/>
        <v>79.848009786648632</v>
      </c>
      <c r="CC407" s="104">
        <f t="shared" si="1643"/>
        <v>88.789707865212009</v>
      </c>
      <c r="CD407" s="104">
        <f t="shared" si="1643"/>
        <v>0</v>
      </c>
      <c r="CE407" s="104">
        <f t="shared" si="1643"/>
        <v>0</v>
      </c>
      <c r="CF407" s="104">
        <f t="shared" si="1643"/>
        <v>135.7028951354082</v>
      </c>
      <c r="CG407" s="104">
        <f t="shared" si="1643"/>
        <v>144.74491102863152</v>
      </c>
      <c r="CH407" s="104">
        <f t="shared" si="1643"/>
        <v>159.24048668614051</v>
      </c>
      <c r="CI407" s="104">
        <f t="shared" si="1643"/>
        <v>0</v>
      </c>
      <c r="CJ407" s="104">
        <f t="shared" si="1643"/>
        <v>157.05510113843306</v>
      </c>
      <c r="CK407" s="104">
        <f t="shared" si="1643"/>
        <v>174.64181768798289</v>
      </c>
      <c r="CL407" s="104">
        <f t="shared" si="1643"/>
        <v>0</v>
      </c>
      <c r="CM407" s="122">
        <f t="shared" si="1643"/>
        <v>0</v>
      </c>
      <c r="CN407" s="120">
        <f t="shared" si="1643"/>
        <v>5.6129483108405056</v>
      </c>
      <c r="CO407" s="104">
        <f t="shared" si="1643"/>
        <v>5.9870514822468124</v>
      </c>
      <c r="CP407" s="104">
        <f t="shared" si="1643"/>
        <v>6.5864262082207219</v>
      </c>
      <c r="CQ407" s="104">
        <f t="shared" si="1643"/>
        <v>0</v>
      </c>
      <c r="CR407" s="104">
        <f t="shared" si="1643"/>
        <v>6.4959154627116069</v>
      </c>
      <c r="CS407" s="104">
        <f t="shared" si="1643"/>
        <v>7.2233539419753807</v>
      </c>
      <c r="CT407" s="104">
        <f t="shared" si="1643"/>
        <v>0</v>
      </c>
      <c r="CU407" s="104">
        <f t="shared" si="1643"/>
        <v>0</v>
      </c>
      <c r="CV407" s="104">
        <f t="shared" si="1643"/>
        <v>11.039906156712096</v>
      </c>
      <c r="CW407" s="104">
        <f t="shared" si="1643"/>
        <v>11.77550584181151</v>
      </c>
      <c r="CX407" s="104">
        <f t="shared" si="1643"/>
        <v>12.954771728414272</v>
      </c>
      <c r="CY407" s="104">
        <f t="shared" si="1643"/>
        <v>0</v>
      </c>
      <c r="CZ407" s="104">
        <f t="shared" si="1643"/>
        <v>12.776982954351263</v>
      </c>
      <c r="DA407" s="104">
        <f t="shared" si="1643"/>
        <v>14.20772398694303</v>
      </c>
      <c r="DB407" s="104">
        <f t="shared" si="1643"/>
        <v>0</v>
      </c>
      <c r="DC407" s="122">
        <f t="shared" si="1643"/>
        <v>0</v>
      </c>
      <c r="DD407" s="120">
        <f t="shared" si="1643"/>
        <v>462.71957836471722</v>
      </c>
      <c r="DE407" s="104">
        <f t="shared" ref="DE407:FO407" si="1644">SUMPRODUCT($Z304:$Z310,DE304:DE310)</f>
        <v>493.5598519877089</v>
      </c>
      <c r="DF407" s="104">
        <f t="shared" si="1644"/>
        <v>542.97103575889616</v>
      </c>
      <c r="DG407" s="104">
        <f t="shared" si="1644"/>
        <v>0</v>
      </c>
      <c r="DH407" s="104">
        <f t="shared" si="1644"/>
        <v>535.50952147440375</v>
      </c>
      <c r="DI407" s="104">
        <f t="shared" si="1644"/>
        <v>595.47801000673451</v>
      </c>
      <c r="DJ407" s="104">
        <f t="shared" si="1644"/>
        <v>0</v>
      </c>
      <c r="DK407" s="104">
        <f t="shared" si="1644"/>
        <v>0</v>
      </c>
      <c r="DL407" s="104">
        <f t="shared" si="1644"/>
        <v>910.10649646529851</v>
      </c>
      <c r="DM407" s="104">
        <f t="shared" si="1644"/>
        <v>970.74777753268972</v>
      </c>
      <c r="DN407" s="104">
        <f t="shared" si="1644"/>
        <v>1067.9639611869832</v>
      </c>
      <c r="DO407" s="104">
        <f t="shared" si="1644"/>
        <v>0</v>
      </c>
      <c r="DP407" s="104">
        <f t="shared" si="1644"/>
        <v>1053.3074309614096</v>
      </c>
      <c r="DQ407" s="104">
        <f t="shared" si="1644"/>
        <v>1171.2546933780889</v>
      </c>
      <c r="DR407" s="104">
        <f t="shared" si="1644"/>
        <v>0</v>
      </c>
      <c r="DS407" s="122">
        <f t="shared" si="1644"/>
        <v>0</v>
      </c>
      <c r="DT407" s="120">
        <f t="shared" si="1644"/>
        <v>7.1049978618234251</v>
      </c>
      <c r="DU407" s="104">
        <f t="shared" si="1644"/>
        <v>7.5785461800592566</v>
      </c>
      <c r="DV407" s="104">
        <f t="shared" si="1644"/>
        <v>8.3372483648363591</v>
      </c>
      <c r="DW407" s="104">
        <f t="shared" si="1644"/>
        <v>0</v>
      </c>
      <c r="DX407" s="104">
        <f t="shared" si="1644"/>
        <v>8.2226778009007706</v>
      </c>
      <c r="DY407" s="104">
        <f t="shared" si="1644"/>
        <v>9.1434860025004827</v>
      </c>
      <c r="DZ407" s="104">
        <f t="shared" si="1644"/>
        <v>0</v>
      </c>
      <c r="EA407" s="104">
        <f t="shared" si="1644"/>
        <v>0</v>
      </c>
      <c r="EB407" s="104">
        <f t="shared" si="1644"/>
        <v>13.97456475533177</v>
      </c>
      <c r="EC407" s="104">
        <f t="shared" si="1644"/>
        <v>14.905703597229762</v>
      </c>
      <c r="ED407" s="104">
        <f t="shared" si="1644"/>
        <v>16.398445225840852</v>
      </c>
      <c r="EE407" s="104">
        <f t="shared" si="1644"/>
        <v>0</v>
      </c>
      <c r="EF407" s="104">
        <f t="shared" si="1644"/>
        <v>16.173396144748438</v>
      </c>
      <c r="EG407" s="104">
        <f t="shared" si="1644"/>
        <v>17.984460742965862</v>
      </c>
      <c r="EH407" s="104">
        <f t="shared" si="1644"/>
        <v>0</v>
      </c>
      <c r="EI407" s="122">
        <f t="shared" si="1644"/>
        <v>0</v>
      </c>
      <c r="EJ407" s="120">
        <f t="shared" si="1644"/>
        <v>118.95611736345798</v>
      </c>
      <c r="EK407" s="104">
        <f t="shared" si="1644"/>
        <v>126.88454611415611</v>
      </c>
      <c r="EL407" s="104">
        <f t="shared" si="1644"/>
        <v>139.58719119462833</v>
      </c>
      <c r="EM407" s="104">
        <f t="shared" si="1644"/>
        <v>0</v>
      </c>
      <c r="EN407" s="104">
        <f t="shared" si="1644"/>
        <v>137.66898239077352</v>
      </c>
      <c r="EO407" s="104">
        <f t="shared" si="1644"/>
        <v>153.0857032158828</v>
      </c>
      <c r="EP407" s="104">
        <f t="shared" si="1644"/>
        <v>0</v>
      </c>
      <c r="EQ407" s="104">
        <f t="shared" si="1644"/>
        <v>0</v>
      </c>
      <c r="ER407" s="104">
        <f t="shared" si="1644"/>
        <v>233.97050885415206</v>
      </c>
      <c r="ES407" s="104">
        <f t="shared" si="1644"/>
        <v>249.56019142867507</v>
      </c>
      <c r="ET407" s="104">
        <f t="shared" si="1644"/>
        <v>274.55256325196643</v>
      </c>
      <c r="EU407" s="104">
        <f t="shared" si="1644"/>
        <v>0</v>
      </c>
      <c r="EV407" s="104">
        <f t="shared" si="1644"/>
        <v>270.78465713522939</v>
      </c>
      <c r="EW407" s="104">
        <f t="shared" si="1644"/>
        <v>301.10658222066019</v>
      </c>
      <c r="EX407" s="104">
        <f t="shared" si="1644"/>
        <v>0</v>
      </c>
      <c r="EY407" s="122">
        <f t="shared" si="1644"/>
        <v>0</v>
      </c>
      <c r="EZ407" s="104">
        <f t="shared" si="1644"/>
        <v>7.1049978618234251</v>
      </c>
      <c r="FA407" s="104">
        <f t="shared" si="1644"/>
        <v>7.5785461800592566</v>
      </c>
      <c r="FB407" s="104">
        <f t="shared" si="1644"/>
        <v>8.3372483648363591</v>
      </c>
      <c r="FC407" s="104">
        <f t="shared" si="1644"/>
        <v>0</v>
      </c>
      <c r="FD407" s="104">
        <f t="shared" si="1644"/>
        <v>8.2226778009007706</v>
      </c>
      <c r="FE407" s="104">
        <f t="shared" si="1644"/>
        <v>9.1434860025004827</v>
      </c>
      <c r="FF407" s="104">
        <f t="shared" si="1644"/>
        <v>0</v>
      </c>
      <c r="FG407" s="104">
        <f t="shared" si="1644"/>
        <v>0</v>
      </c>
      <c r="FH407" s="104">
        <f t="shared" si="1644"/>
        <v>13.97456475533177</v>
      </c>
      <c r="FI407" s="104">
        <f t="shared" si="1644"/>
        <v>14.905703597229762</v>
      </c>
      <c r="FJ407" s="104">
        <f t="shared" si="1644"/>
        <v>16.398445225840852</v>
      </c>
      <c r="FK407" s="104">
        <f t="shared" si="1644"/>
        <v>0</v>
      </c>
      <c r="FL407" s="104">
        <f t="shared" si="1644"/>
        <v>16.173396144748438</v>
      </c>
      <c r="FM407" s="104">
        <f t="shared" si="1644"/>
        <v>17.984460742965862</v>
      </c>
      <c r="FN407" s="104">
        <f t="shared" si="1644"/>
        <v>0</v>
      </c>
      <c r="FO407" s="122">
        <f t="shared" si="1644"/>
        <v>0</v>
      </c>
    </row>
    <row r="408" spans="24:171" x14ac:dyDescent="0.2">
      <c r="X408" s="165"/>
      <c r="Y408" s="196"/>
      <c r="Z408" s="196"/>
      <c r="AA408" s="197"/>
      <c r="AB408" s="159" t="str">
        <f t="shared" si="1642"/>
        <v>Japan</v>
      </c>
      <c r="AC408" s="203">
        <f t="shared" si="1642"/>
        <v>0.23076923076923075</v>
      </c>
      <c r="AD408" s="203">
        <f t="shared" si="1639"/>
        <v>0</v>
      </c>
      <c r="AE408" s="203">
        <f t="shared" si="1639"/>
        <v>0.30612244897959184</v>
      </c>
      <c r="AR408" s="120" t="e">
        <f ca="1">SUMPRODUCT($Z311:$Z317,AR311:AR317)</f>
        <v>#NAME?</v>
      </c>
      <c r="AS408" s="104" t="e">
        <f t="shared" ref="AS408:DD408" ca="1" si="1645">SUMPRODUCT($Z311:$Z317,AS311:AS317)</f>
        <v>#NAME?</v>
      </c>
      <c r="AT408" s="104" t="e">
        <f t="shared" ca="1" si="1645"/>
        <v>#NAME?</v>
      </c>
      <c r="AU408" s="104" t="e">
        <f t="shared" ca="1" si="1645"/>
        <v>#NAME?</v>
      </c>
      <c r="AV408" s="104" t="e">
        <f t="shared" ca="1" si="1645"/>
        <v>#NAME?</v>
      </c>
      <c r="AW408" s="104" t="e">
        <f t="shared" ca="1" si="1645"/>
        <v>#NAME?</v>
      </c>
      <c r="AX408" s="104" t="e">
        <f t="shared" ca="1" si="1645"/>
        <v>#NAME?</v>
      </c>
      <c r="AY408" s="104" t="e">
        <f t="shared" ca="1" si="1645"/>
        <v>#NAME?</v>
      </c>
      <c r="AZ408" s="104" t="e">
        <f t="shared" ca="1" si="1645"/>
        <v>#NAME?</v>
      </c>
      <c r="BA408" s="104" t="e">
        <f t="shared" ca="1" si="1645"/>
        <v>#NAME?</v>
      </c>
      <c r="BB408" s="104" t="e">
        <f t="shared" ca="1" si="1645"/>
        <v>#NAME?</v>
      </c>
      <c r="BC408" s="104" t="e">
        <f t="shared" ca="1" si="1645"/>
        <v>#NAME?</v>
      </c>
      <c r="BD408" s="104" t="e">
        <f t="shared" ca="1" si="1645"/>
        <v>#NAME?</v>
      </c>
      <c r="BE408" s="104" t="e">
        <f t="shared" ca="1" si="1645"/>
        <v>#NAME?</v>
      </c>
      <c r="BF408" s="104" t="e">
        <f t="shared" ca="1" si="1645"/>
        <v>#NAME?</v>
      </c>
      <c r="BG408" s="104" t="e">
        <f t="shared" ca="1" si="1645"/>
        <v>#NAME?</v>
      </c>
      <c r="BH408" s="120">
        <f t="shared" si="1645"/>
        <v>38.466826656961345</v>
      </c>
      <c r="BI408" s="104">
        <f t="shared" si="1645"/>
        <v>41.030641794633802</v>
      </c>
      <c r="BJ408" s="104">
        <f t="shared" si="1645"/>
        <v>45.138294744523456</v>
      </c>
      <c r="BK408" s="104">
        <f t="shared" si="1645"/>
        <v>0</v>
      </c>
      <c r="BL408" s="104">
        <f t="shared" si="1645"/>
        <v>44.518003773490072</v>
      </c>
      <c r="BM408" s="104">
        <f t="shared" si="1645"/>
        <v>49.503307099978912</v>
      </c>
      <c r="BN408" s="104">
        <f t="shared" si="1645"/>
        <v>0</v>
      </c>
      <c r="BO408" s="104">
        <f t="shared" si="1645"/>
        <v>0</v>
      </c>
      <c r="BP408" s="104">
        <f t="shared" si="1645"/>
        <v>75.659017849707027</v>
      </c>
      <c r="BQ408" s="104">
        <f t="shared" si="1645"/>
        <v>80.700251798180204</v>
      </c>
      <c r="BR408" s="104">
        <f t="shared" si="1645"/>
        <v>88.782032340289561</v>
      </c>
      <c r="BS408" s="104">
        <f t="shared" si="1645"/>
        <v>0</v>
      </c>
      <c r="BT408" s="104">
        <f t="shared" si="1645"/>
        <v>87.563604951562851</v>
      </c>
      <c r="BU408" s="104">
        <f t="shared" si="1645"/>
        <v>97.368802548949589</v>
      </c>
      <c r="BV408" s="104">
        <f t="shared" si="1645"/>
        <v>0</v>
      </c>
      <c r="BW408" s="122">
        <f t="shared" si="1645"/>
        <v>0</v>
      </c>
      <c r="BX408" s="120">
        <f t="shared" si="1645"/>
        <v>79.108917703650619</v>
      </c>
      <c r="BY408" s="104">
        <f t="shared" si="1645"/>
        <v>84.381529415092587</v>
      </c>
      <c r="BZ408" s="104">
        <f t="shared" si="1645"/>
        <v>92.829119388287609</v>
      </c>
      <c r="CA408" s="104">
        <f t="shared" si="1645"/>
        <v>0</v>
      </c>
      <c r="CB408" s="104">
        <f t="shared" si="1645"/>
        <v>91.55346055067676</v>
      </c>
      <c r="CC408" s="104">
        <f t="shared" si="1645"/>
        <v>101.80598161512411</v>
      </c>
      <c r="CD408" s="104">
        <f t="shared" si="1645"/>
        <v>0</v>
      </c>
      <c r="CE408" s="104">
        <f t="shared" si="1645"/>
        <v>0</v>
      </c>
      <c r="CF408" s="104">
        <f t="shared" si="1645"/>
        <v>155.59648499178559</v>
      </c>
      <c r="CG408" s="104">
        <f t="shared" si="1645"/>
        <v>165.96403012648264</v>
      </c>
      <c r="CH408" s="104">
        <f t="shared" si="1645"/>
        <v>182.58460861885987</v>
      </c>
      <c r="CI408" s="104">
        <f t="shared" si="1645"/>
        <v>0</v>
      </c>
      <c r="CJ408" s="104">
        <f t="shared" si="1645"/>
        <v>180.0788528703489</v>
      </c>
      <c r="CK408" s="104">
        <f t="shared" si="1645"/>
        <v>200.24372315499778</v>
      </c>
      <c r="CL408" s="104">
        <f t="shared" si="1645"/>
        <v>0</v>
      </c>
      <c r="CM408" s="122">
        <f t="shared" si="1645"/>
        <v>0</v>
      </c>
      <c r="CN408" s="120">
        <f t="shared" si="1645"/>
        <v>5.9326732146225591</v>
      </c>
      <c r="CO408" s="104">
        <f t="shared" si="1645"/>
        <v>6.3280860603494791</v>
      </c>
      <c r="CP408" s="104">
        <f t="shared" si="1645"/>
        <v>6.9616023846383595</v>
      </c>
      <c r="CQ408" s="104">
        <f t="shared" si="1645"/>
        <v>0</v>
      </c>
      <c r="CR408" s="104">
        <f t="shared" si="1645"/>
        <v>6.8659359637521424</v>
      </c>
      <c r="CS408" s="104">
        <f t="shared" si="1645"/>
        <v>7.6348108120879026</v>
      </c>
      <c r="CT408" s="104">
        <f t="shared" si="1645"/>
        <v>0</v>
      </c>
      <c r="CU408" s="104">
        <f t="shared" si="1645"/>
        <v>0</v>
      </c>
      <c r="CV408" s="104">
        <f t="shared" si="1645"/>
        <v>11.668761570702026</v>
      </c>
      <c r="CW408" s="104">
        <f t="shared" si="1645"/>
        <v>12.446262503686848</v>
      </c>
      <c r="CX408" s="104">
        <f t="shared" si="1645"/>
        <v>13.692701763577114</v>
      </c>
      <c r="CY408" s="104">
        <f t="shared" si="1645"/>
        <v>0</v>
      </c>
      <c r="CZ408" s="104">
        <f t="shared" si="1645"/>
        <v>13.504785780864944</v>
      </c>
      <c r="DA408" s="104">
        <f t="shared" si="1645"/>
        <v>15.017024720376494</v>
      </c>
      <c r="DB408" s="104">
        <f t="shared" si="1645"/>
        <v>0</v>
      </c>
      <c r="DC408" s="122">
        <f t="shared" si="1645"/>
        <v>0</v>
      </c>
      <c r="DD408" s="120">
        <f t="shared" si="1645"/>
        <v>390.8189238960116</v>
      </c>
      <c r="DE408" s="104">
        <f t="shared" ref="DE408:FO408" si="1646">SUMPRODUCT($Z311:$Z317,DE311:DE317)</f>
        <v>416.86701676597852</v>
      </c>
      <c r="DF408" s="104">
        <f t="shared" si="1646"/>
        <v>458.60033986877289</v>
      </c>
      <c r="DG408" s="104">
        <f t="shared" si="1646"/>
        <v>0</v>
      </c>
      <c r="DH408" s="104">
        <f t="shared" si="1646"/>
        <v>452.29824866786515</v>
      </c>
      <c r="DI408" s="104">
        <f t="shared" si="1646"/>
        <v>502.94840753666233</v>
      </c>
      <c r="DJ408" s="104">
        <f t="shared" si="1646"/>
        <v>0</v>
      </c>
      <c r="DK408" s="104">
        <f t="shared" si="1646"/>
        <v>0</v>
      </c>
      <c r="DL408" s="104">
        <f t="shared" si="1646"/>
        <v>768.68768517718433</v>
      </c>
      <c r="DM408" s="104">
        <f t="shared" si="1646"/>
        <v>819.9060932985567</v>
      </c>
      <c r="DN408" s="104">
        <f t="shared" si="1646"/>
        <v>902.01613587622569</v>
      </c>
      <c r="DO408" s="104">
        <f t="shared" si="1646"/>
        <v>0</v>
      </c>
      <c r="DP408" s="104">
        <f t="shared" si="1646"/>
        <v>889.63704141246558</v>
      </c>
      <c r="DQ408" s="104">
        <f t="shared" si="1646"/>
        <v>989.25682049567081</v>
      </c>
      <c r="DR408" s="104">
        <f t="shared" si="1646"/>
        <v>0</v>
      </c>
      <c r="DS408" s="122">
        <f t="shared" si="1646"/>
        <v>0</v>
      </c>
      <c r="DT408" s="120">
        <f t="shared" si="1646"/>
        <v>7.1049978618234251</v>
      </c>
      <c r="DU408" s="104">
        <f t="shared" si="1646"/>
        <v>7.5785461800592566</v>
      </c>
      <c r="DV408" s="104">
        <f t="shared" si="1646"/>
        <v>8.3372483648363591</v>
      </c>
      <c r="DW408" s="104">
        <f t="shared" si="1646"/>
        <v>0</v>
      </c>
      <c r="DX408" s="104">
        <f t="shared" si="1646"/>
        <v>8.2226778009007706</v>
      </c>
      <c r="DY408" s="104">
        <f t="shared" si="1646"/>
        <v>9.1434860025004827</v>
      </c>
      <c r="DZ408" s="104">
        <f t="shared" si="1646"/>
        <v>0</v>
      </c>
      <c r="EA408" s="104">
        <f t="shared" si="1646"/>
        <v>0</v>
      </c>
      <c r="EB408" s="104">
        <f t="shared" si="1646"/>
        <v>13.97456475533177</v>
      </c>
      <c r="EC408" s="104">
        <f t="shared" si="1646"/>
        <v>14.905703597229762</v>
      </c>
      <c r="ED408" s="104">
        <f t="shared" si="1646"/>
        <v>16.398445225840852</v>
      </c>
      <c r="EE408" s="104">
        <f t="shared" si="1646"/>
        <v>0</v>
      </c>
      <c r="EF408" s="104">
        <f t="shared" si="1646"/>
        <v>16.173396144748438</v>
      </c>
      <c r="EG408" s="104">
        <f t="shared" si="1646"/>
        <v>17.984460742965862</v>
      </c>
      <c r="EH408" s="104">
        <f t="shared" si="1646"/>
        <v>0</v>
      </c>
      <c r="EI408" s="122">
        <f t="shared" si="1646"/>
        <v>0</v>
      </c>
      <c r="EJ408" s="120">
        <f t="shared" si="1646"/>
        <v>79.830277478270659</v>
      </c>
      <c r="EK408" s="104">
        <f t="shared" si="1646"/>
        <v>85.150967840087731</v>
      </c>
      <c r="EL408" s="104">
        <f t="shared" si="1646"/>
        <v>93.675587707965121</v>
      </c>
      <c r="EM408" s="104">
        <f t="shared" si="1646"/>
        <v>0</v>
      </c>
      <c r="EN408" s="104">
        <f t="shared" si="1646"/>
        <v>92.388296692866518</v>
      </c>
      <c r="EO408" s="104">
        <f t="shared" si="1646"/>
        <v>102.73430603270705</v>
      </c>
      <c r="EP408" s="104">
        <f t="shared" si="1646"/>
        <v>0</v>
      </c>
      <c r="EQ408" s="104">
        <f t="shared" si="1646"/>
        <v>0</v>
      </c>
      <c r="ER408" s="104">
        <f t="shared" si="1646"/>
        <v>157.01530158798542</v>
      </c>
      <c r="ES408" s="104">
        <f t="shared" si="1646"/>
        <v>167.47738385248806</v>
      </c>
      <c r="ET408" s="104">
        <f t="shared" si="1646"/>
        <v>184.2495181631389</v>
      </c>
      <c r="EU408" s="104">
        <f t="shared" si="1646"/>
        <v>0</v>
      </c>
      <c r="EV408" s="104">
        <f t="shared" si="1646"/>
        <v>181.72091351902336</v>
      </c>
      <c r="EW408" s="104">
        <f t="shared" si="1646"/>
        <v>202.06965847552996</v>
      </c>
      <c r="EX408" s="104">
        <f t="shared" si="1646"/>
        <v>0</v>
      </c>
      <c r="EY408" s="122">
        <f t="shared" si="1646"/>
        <v>0</v>
      </c>
      <c r="EZ408" s="104">
        <f t="shared" si="1646"/>
        <v>5.0837484700977962</v>
      </c>
      <c r="FA408" s="104">
        <f t="shared" si="1646"/>
        <v>5.4225804564217084</v>
      </c>
      <c r="FB408" s="104">
        <f t="shared" si="1646"/>
        <v>5.9654449507018779</v>
      </c>
      <c r="FC408" s="104">
        <f t="shared" si="1646"/>
        <v>0</v>
      </c>
      <c r="FD408" s="104">
        <f t="shared" si="1646"/>
        <v>5.8834677368514132</v>
      </c>
      <c r="FE408" s="104">
        <f t="shared" si="1646"/>
        <v>6.5423218810994825</v>
      </c>
      <c r="FF408" s="104">
        <f t="shared" si="1646"/>
        <v>0</v>
      </c>
      <c r="FG408" s="104">
        <f t="shared" si="1646"/>
        <v>0</v>
      </c>
      <c r="FH408" s="104">
        <f t="shared" si="1646"/>
        <v>9.9990420232115262</v>
      </c>
      <c r="FI408" s="104">
        <f t="shared" si="1646"/>
        <v>10.665287918707502</v>
      </c>
      <c r="FJ408" s="104">
        <f t="shared" si="1646"/>
        <v>11.73337029090337</v>
      </c>
      <c r="FK408" s="104">
        <f t="shared" si="1646"/>
        <v>0</v>
      </c>
      <c r="FL408" s="104">
        <f t="shared" si="1646"/>
        <v>11.572343793225176</v>
      </c>
      <c r="FM408" s="104">
        <f t="shared" si="1646"/>
        <v>12.868191738501434</v>
      </c>
      <c r="FN408" s="104">
        <f t="shared" si="1646"/>
        <v>0</v>
      </c>
      <c r="FO408" s="122">
        <f t="shared" si="1646"/>
        <v>0</v>
      </c>
    </row>
    <row r="409" spans="24:171" x14ac:dyDescent="0.2">
      <c r="X409" s="165"/>
      <c r="Y409" s="196"/>
      <c r="Z409" s="196"/>
      <c r="AA409" s="197"/>
      <c r="AB409" s="159" t="str">
        <f t="shared" si="1642"/>
        <v>Canada</v>
      </c>
      <c r="AC409" s="203">
        <f t="shared" si="1642"/>
        <v>0.2</v>
      </c>
      <c r="AD409" s="203">
        <f t="shared" si="1639"/>
        <v>0</v>
      </c>
      <c r="AE409" s="203">
        <f t="shared" si="1639"/>
        <v>0.26530612244897961</v>
      </c>
      <c r="AR409" s="120" t="e">
        <f ca="1">AR318</f>
        <v>#NAME?</v>
      </c>
      <c r="AS409" s="104" t="e">
        <f t="shared" ref="AS409:DD409" ca="1" si="1647">AS318</f>
        <v>#NAME?</v>
      </c>
      <c r="AT409" s="104" t="e">
        <f t="shared" ca="1" si="1647"/>
        <v>#NAME?</v>
      </c>
      <c r="AU409" s="104" t="e">
        <f t="shared" ca="1" si="1647"/>
        <v>#NAME?</v>
      </c>
      <c r="AV409" s="104" t="e">
        <f t="shared" ca="1" si="1647"/>
        <v>#NAME?</v>
      </c>
      <c r="AW409" s="104" t="e">
        <f t="shared" ca="1" si="1647"/>
        <v>#NAME?</v>
      </c>
      <c r="AX409" s="104" t="e">
        <f t="shared" ca="1" si="1647"/>
        <v>#NAME?</v>
      </c>
      <c r="AY409" s="104" t="e">
        <f t="shared" ca="1" si="1647"/>
        <v>#NAME?</v>
      </c>
      <c r="AZ409" s="104" t="e">
        <f t="shared" ca="1" si="1647"/>
        <v>#NAME?</v>
      </c>
      <c r="BA409" s="104" t="e">
        <f t="shared" ca="1" si="1647"/>
        <v>#NAME?</v>
      </c>
      <c r="BB409" s="104" t="e">
        <f t="shared" ca="1" si="1647"/>
        <v>#NAME?</v>
      </c>
      <c r="BC409" s="104" t="e">
        <f t="shared" ca="1" si="1647"/>
        <v>#NAME?</v>
      </c>
      <c r="BD409" s="104" t="e">
        <f t="shared" ca="1" si="1647"/>
        <v>#NAME?</v>
      </c>
      <c r="BE409" s="104" t="e">
        <f t="shared" ca="1" si="1647"/>
        <v>#NAME?</v>
      </c>
      <c r="BF409" s="104" t="e">
        <f t="shared" ca="1" si="1647"/>
        <v>#NAME?</v>
      </c>
      <c r="BG409" s="104" t="e">
        <f t="shared" ca="1" si="1647"/>
        <v>#NAME?</v>
      </c>
      <c r="BH409" s="120">
        <f t="shared" si="1647"/>
        <v>8.0390191391487633</v>
      </c>
      <c r="BI409" s="104">
        <f t="shared" si="1647"/>
        <v>8.5748200032228539</v>
      </c>
      <c r="BJ409" s="104">
        <f t="shared" si="1647"/>
        <v>9.433260991236299</v>
      </c>
      <c r="BK409" s="104">
        <f t="shared" si="1647"/>
        <v>0</v>
      </c>
      <c r="BL409" s="104">
        <f t="shared" si="1647"/>
        <v>9.303629009049482</v>
      </c>
      <c r="BM409" s="104">
        <f t="shared" si="1647"/>
        <v>10.345486431121314</v>
      </c>
      <c r="BN409" s="104">
        <f t="shared" si="1647"/>
        <v>0</v>
      </c>
      <c r="BO409" s="104">
        <f t="shared" si="1647"/>
        <v>0</v>
      </c>
      <c r="BP409" s="104">
        <f t="shared" si="1647"/>
        <v>15.81165761259701</v>
      </c>
      <c r="BQ409" s="104">
        <f t="shared" si="1647"/>
        <v>16.865203738408468</v>
      </c>
      <c r="BR409" s="104">
        <f t="shared" si="1647"/>
        <v>18.55418081561324</v>
      </c>
      <c r="BS409" s="104">
        <f t="shared" si="1647"/>
        <v>0</v>
      </c>
      <c r="BT409" s="104">
        <f t="shared" si="1647"/>
        <v>18.299546837484854</v>
      </c>
      <c r="BU409" s="104">
        <f t="shared" si="1647"/>
        <v>20.348693543852502</v>
      </c>
      <c r="BV409" s="104">
        <f t="shared" si="1647"/>
        <v>0</v>
      </c>
      <c r="BW409" s="122">
        <f t="shared" si="1647"/>
        <v>0</v>
      </c>
      <c r="BX409" s="120">
        <f t="shared" si="1647"/>
        <v>367.30380644101234</v>
      </c>
      <c r="BY409" s="104">
        <f t="shared" si="1647"/>
        <v>391.78461603510863</v>
      </c>
      <c r="BZ409" s="104">
        <f t="shared" si="1647"/>
        <v>431.00689390814136</v>
      </c>
      <c r="CA409" s="104">
        <f t="shared" si="1647"/>
        <v>0</v>
      </c>
      <c r="CB409" s="104">
        <f t="shared" si="1647"/>
        <v>425.0839921623504</v>
      </c>
      <c r="CC409" s="104">
        <f t="shared" si="1647"/>
        <v>472.68659022462168</v>
      </c>
      <c r="CD409" s="104">
        <f t="shared" si="1647"/>
        <v>0</v>
      </c>
      <c r="CE409" s="104">
        <f t="shared" si="1647"/>
        <v>0</v>
      </c>
      <c r="CF409" s="104">
        <f t="shared" si="1647"/>
        <v>722.43664640209533</v>
      </c>
      <c r="CG409" s="104">
        <f t="shared" si="1647"/>
        <v>770.57330282417536</v>
      </c>
      <c r="CH409" s="104">
        <f t="shared" si="1647"/>
        <v>847.74288019560299</v>
      </c>
      <c r="CI409" s="104">
        <f t="shared" si="1647"/>
        <v>0</v>
      </c>
      <c r="CJ409" s="104">
        <f t="shared" si="1647"/>
        <v>836.10862136416085</v>
      </c>
      <c r="CK409" s="104">
        <f t="shared" si="1647"/>
        <v>929.73439487918665</v>
      </c>
      <c r="CL409" s="104">
        <f t="shared" si="1647"/>
        <v>0</v>
      </c>
      <c r="CM409" s="122">
        <f t="shared" si="1647"/>
        <v>0</v>
      </c>
      <c r="CN409" s="120">
        <f t="shared" si="1647"/>
        <v>7.104997861823426</v>
      </c>
      <c r="CO409" s="104">
        <f t="shared" si="1647"/>
        <v>7.5785461800592566</v>
      </c>
      <c r="CP409" s="104">
        <f t="shared" si="1647"/>
        <v>8.3372483648363591</v>
      </c>
      <c r="CQ409" s="104">
        <f t="shared" si="1647"/>
        <v>0</v>
      </c>
      <c r="CR409" s="104">
        <f t="shared" si="1647"/>
        <v>8.2226778009007706</v>
      </c>
      <c r="CS409" s="104">
        <f t="shared" si="1647"/>
        <v>9.1434860025004827</v>
      </c>
      <c r="CT409" s="104">
        <f t="shared" si="1647"/>
        <v>0</v>
      </c>
      <c r="CU409" s="104">
        <f t="shared" si="1647"/>
        <v>0</v>
      </c>
      <c r="CV409" s="104">
        <f t="shared" si="1647"/>
        <v>13.97456475533177</v>
      </c>
      <c r="CW409" s="104">
        <f t="shared" si="1647"/>
        <v>14.90570359722976</v>
      </c>
      <c r="CX409" s="104">
        <f t="shared" si="1647"/>
        <v>16.398445225840856</v>
      </c>
      <c r="CY409" s="104">
        <f t="shared" si="1647"/>
        <v>0</v>
      </c>
      <c r="CZ409" s="104">
        <f t="shared" si="1647"/>
        <v>16.173396144748441</v>
      </c>
      <c r="DA409" s="104">
        <f t="shared" si="1647"/>
        <v>17.984460742965862</v>
      </c>
      <c r="DB409" s="104">
        <f t="shared" si="1647"/>
        <v>0</v>
      </c>
      <c r="DC409" s="122">
        <f t="shared" si="1647"/>
        <v>0</v>
      </c>
      <c r="DD409" s="120">
        <f t="shared" si="1647"/>
        <v>0</v>
      </c>
      <c r="DE409" s="104">
        <f t="shared" ref="DE409:FO409" si="1648">DE318</f>
        <v>0</v>
      </c>
      <c r="DF409" s="104">
        <f t="shared" si="1648"/>
        <v>0</v>
      </c>
      <c r="DG409" s="104">
        <f t="shared" si="1648"/>
        <v>0</v>
      </c>
      <c r="DH409" s="104">
        <f t="shared" si="1648"/>
        <v>0</v>
      </c>
      <c r="DI409" s="104">
        <f t="shared" si="1648"/>
        <v>0</v>
      </c>
      <c r="DJ409" s="104">
        <f t="shared" si="1648"/>
        <v>0</v>
      </c>
      <c r="DK409" s="104">
        <f t="shared" si="1648"/>
        <v>0</v>
      </c>
      <c r="DL409" s="104">
        <f t="shared" si="1648"/>
        <v>0</v>
      </c>
      <c r="DM409" s="104">
        <f t="shared" si="1648"/>
        <v>0</v>
      </c>
      <c r="DN409" s="104">
        <f t="shared" si="1648"/>
        <v>0</v>
      </c>
      <c r="DO409" s="104">
        <f t="shared" si="1648"/>
        <v>0</v>
      </c>
      <c r="DP409" s="104">
        <f t="shared" si="1648"/>
        <v>0</v>
      </c>
      <c r="DQ409" s="104">
        <f t="shared" si="1648"/>
        <v>0</v>
      </c>
      <c r="DR409" s="104">
        <f t="shared" si="1648"/>
        <v>0</v>
      </c>
      <c r="DS409" s="122">
        <f t="shared" si="1648"/>
        <v>0</v>
      </c>
      <c r="DT409" s="120">
        <f t="shared" si="1648"/>
        <v>78.417052350586772</v>
      </c>
      <c r="DU409" s="104">
        <f t="shared" si="1648"/>
        <v>83.643551215725267</v>
      </c>
      <c r="DV409" s="104">
        <f t="shared" si="1648"/>
        <v>92.017260835238318</v>
      </c>
      <c r="DW409" s="104">
        <f t="shared" si="1648"/>
        <v>0</v>
      </c>
      <c r="DX409" s="104">
        <f t="shared" si="1648"/>
        <v>90.752758567299907</v>
      </c>
      <c r="DY409" s="104">
        <f t="shared" si="1648"/>
        <v>100.91561383537498</v>
      </c>
      <c r="DZ409" s="104">
        <f t="shared" si="1648"/>
        <v>0</v>
      </c>
      <c r="EA409" s="104">
        <f t="shared" si="1648"/>
        <v>0</v>
      </c>
      <c r="EB409" s="104">
        <f t="shared" si="1648"/>
        <v>154.23567991254527</v>
      </c>
      <c r="EC409" s="104">
        <f t="shared" si="1648"/>
        <v>164.51255328123622</v>
      </c>
      <c r="ED409" s="104">
        <f t="shared" si="1648"/>
        <v>180.98777265683432</v>
      </c>
      <c r="EE409" s="104">
        <f t="shared" si="1648"/>
        <v>0</v>
      </c>
      <c r="EF409" s="104">
        <f t="shared" si="1648"/>
        <v>178.50393157529086</v>
      </c>
      <c r="EG409" s="104">
        <f t="shared" si="1648"/>
        <v>198.49244531880697</v>
      </c>
      <c r="EH409" s="104">
        <f t="shared" si="1648"/>
        <v>0</v>
      </c>
      <c r="EI409" s="122">
        <f t="shared" si="1648"/>
        <v>0</v>
      </c>
      <c r="EJ409" s="120">
        <f t="shared" si="1648"/>
        <v>343.99844495768588</v>
      </c>
      <c r="EK409" s="104">
        <f t="shared" si="1648"/>
        <v>366.92595151764516</v>
      </c>
      <c r="EL409" s="104">
        <f t="shared" si="1648"/>
        <v>403.65958280438855</v>
      </c>
      <c r="EM409" s="104">
        <f t="shared" si="1648"/>
        <v>0</v>
      </c>
      <c r="EN409" s="104">
        <f t="shared" si="1648"/>
        <v>398.1124881256502</v>
      </c>
      <c r="EO409" s="104">
        <f t="shared" si="1648"/>
        <v>442.69470976945695</v>
      </c>
      <c r="EP409" s="104">
        <f t="shared" si="1648"/>
        <v>0</v>
      </c>
      <c r="EQ409" s="104">
        <f t="shared" si="1648"/>
        <v>0</v>
      </c>
      <c r="ER409" s="104">
        <f t="shared" si="1648"/>
        <v>676.5981691035845</v>
      </c>
      <c r="ES409" s="104">
        <f t="shared" si="1648"/>
        <v>721.68056319883124</v>
      </c>
      <c r="ET409" s="104">
        <f t="shared" si="1648"/>
        <v>793.95374454980151</v>
      </c>
      <c r="EU409" s="104">
        <f t="shared" si="1648"/>
        <v>0</v>
      </c>
      <c r="EV409" s="104">
        <f t="shared" si="1648"/>
        <v>783.05767738123529</v>
      </c>
      <c r="EW409" s="104">
        <f t="shared" si="1648"/>
        <v>870.74291214425068</v>
      </c>
      <c r="EX409" s="104">
        <f t="shared" si="1648"/>
        <v>0</v>
      </c>
      <c r="EY409" s="122">
        <f t="shared" si="1648"/>
        <v>0</v>
      </c>
      <c r="EZ409" s="104">
        <f t="shared" si="1648"/>
        <v>7.1049978618234269</v>
      </c>
      <c r="FA409" s="104">
        <f t="shared" si="1648"/>
        <v>7.5785461800592584</v>
      </c>
      <c r="FB409" s="104">
        <f t="shared" si="1648"/>
        <v>8.3372483648363609</v>
      </c>
      <c r="FC409" s="104">
        <f t="shared" si="1648"/>
        <v>0</v>
      </c>
      <c r="FD409" s="104">
        <f t="shared" si="1648"/>
        <v>8.2226778009007724</v>
      </c>
      <c r="FE409" s="104">
        <f t="shared" si="1648"/>
        <v>9.1434860025004845</v>
      </c>
      <c r="FF409" s="104">
        <f t="shared" si="1648"/>
        <v>0</v>
      </c>
      <c r="FG409" s="104">
        <f t="shared" si="1648"/>
        <v>0</v>
      </c>
      <c r="FH409" s="104">
        <f t="shared" si="1648"/>
        <v>13.974564755331771</v>
      </c>
      <c r="FI409" s="104">
        <f t="shared" si="1648"/>
        <v>14.905703597229763</v>
      </c>
      <c r="FJ409" s="104">
        <f t="shared" si="1648"/>
        <v>16.398445225840856</v>
      </c>
      <c r="FK409" s="104">
        <f t="shared" si="1648"/>
        <v>0</v>
      </c>
      <c r="FL409" s="104">
        <f t="shared" si="1648"/>
        <v>16.173396144748441</v>
      </c>
      <c r="FM409" s="104">
        <f t="shared" si="1648"/>
        <v>17.984460742965865</v>
      </c>
      <c r="FN409" s="104">
        <f t="shared" si="1648"/>
        <v>0</v>
      </c>
      <c r="FO409" s="122">
        <f t="shared" si="1648"/>
        <v>0</v>
      </c>
    </row>
    <row r="410" spans="24:171" x14ac:dyDescent="0.2">
      <c r="X410" s="165"/>
      <c r="Y410" s="196"/>
      <c r="Z410" s="196"/>
      <c r="AA410" s="197"/>
      <c r="AB410" s="159" t="str">
        <f t="shared" si="1642"/>
        <v>US, Michigan</v>
      </c>
      <c r="AC410" s="203">
        <f t="shared" si="1642"/>
        <v>0</v>
      </c>
      <c r="AD410" s="203">
        <f t="shared" si="1639"/>
        <v>1</v>
      </c>
      <c r="AE410" s="203">
        <f t="shared" si="1639"/>
        <v>0</v>
      </c>
      <c r="AR410" s="120" t="e">
        <f ca="1">SUMPRODUCT($Z319:$Z325,AR319:AR325)</f>
        <v>#NAME?</v>
      </c>
      <c r="AS410" s="104" t="e">
        <f t="shared" ref="AS410:DD410" ca="1" si="1649">SUMPRODUCT($Z319:$Z325,AS319:AS325)</f>
        <v>#NAME?</v>
      </c>
      <c r="AT410" s="104" t="e">
        <f t="shared" ca="1" si="1649"/>
        <v>#NAME?</v>
      </c>
      <c r="AU410" s="104" t="e">
        <f t="shared" ca="1" si="1649"/>
        <v>#NAME?</v>
      </c>
      <c r="AV410" s="104" t="e">
        <f t="shared" ca="1" si="1649"/>
        <v>#NAME?</v>
      </c>
      <c r="AW410" s="104" t="e">
        <f t="shared" ca="1" si="1649"/>
        <v>#NAME?</v>
      </c>
      <c r="AX410" s="104" t="e">
        <f t="shared" ca="1" si="1649"/>
        <v>#NAME?</v>
      </c>
      <c r="AY410" s="104" t="e">
        <f t="shared" ca="1" si="1649"/>
        <v>#NAME?</v>
      </c>
      <c r="AZ410" s="104" t="e">
        <f t="shared" ca="1" si="1649"/>
        <v>#NAME?</v>
      </c>
      <c r="BA410" s="104" t="e">
        <f t="shared" ca="1" si="1649"/>
        <v>#NAME?</v>
      </c>
      <c r="BB410" s="104" t="e">
        <f t="shared" ca="1" si="1649"/>
        <v>#NAME?</v>
      </c>
      <c r="BC410" s="104" t="e">
        <f t="shared" ca="1" si="1649"/>
        <v>#NAME?</v>
      </c>
      <c r="BD410" s="104" t="e">
        <f t="shared" ca="1" si="1649"/>
        <v>#NAME?</v>
      </c>
      <c r="BE410" s="104" t="e">
        <f t="shared" ca="1" si="1649"/>
        <v>#NAME?</v>
      </c>
      <c r="BF410" s="104" t="e">
        <f t="shared" ca="1" si="1649"/>
        <v>#NAME?</v>
      </c>
      <c r="BG410" s="104" t="e">
        <f t="shared" ca="1" si="1649"/>
        <v>#NAME?</v>
      </c>
      <c r="BH410" s="120">
        <f t="shared" si="1649"/>
        <v>38.466826656961345</v>
      </c>
      <c r="BI410" s="104">
        <f t="shared" si="1649"/>
        <v>41.030641794633802</v>
      </c>
      <c r="BJ410" s="104">
        <f t="shared" si="1649"/>
        <v>45.138294744523456</v>
      </c>
      <c r="BK410" s="104">
        <f t="shared" si="1649"/>
        <v>0</v>
      </c>
      <c r="BL410" s="104">
        <f t="shared" si="1649"/>
        <v>44.518003773490072</v>
      </c>
      <c r="BM410" s="104">
        <f t="shared" si="1649"/>
        <v>49.503307099978912</v>
      </c>
      <c r="BN410" s="104">
        <f t="shared" si="1649"/>
        <v>0</v>
      </c>
      <c r="BO410" s="104">
        <f t="shared" si="1649"/>
        <v>0</v>
      </c>
      <c r="BP410" s="104">
        <f t="shared" si="1649"/>
        <v>75.659017849707027</v>
      </c>
      <c r="BQ410" s="104">
        <f t="shared" si="1649"/>
        <v>80.700251798180204</v>
      </c>
      <c r="BR410" s="104">
        <f t="shared" si="1649"/>
        <v>88.782032340289561</v>
      </c>
      <c r="BS410" s="104">
        <f t="shared" si="1649"/>
        <v>0</v>
      </c>
      <c r="BT410" s="104">
        <f t="shared" si="1649"/>
        <v>87.563604951562851</v>
      </c>
      <c r="BU410" s="104">
        <f t="shared" si="1649"/>
        <v>97.368802548949589</v>
      </c>
      <c r="BV410" s="104">
        <f t="shared" si="1649"/>
        <v>0</v>
      </c>
      <c r="BW410" s="122">
        <f t="shared" si="1649"/>
        <v>0</v>
      </c>
      <c r="BX410" s="120">
        <f t="shared" si="1649"/>
        <v>427.67313010775234</v>
      </c>
      <c r="BY410" s="104">
        <f t="shared" si="1649"/>
        <v>456.17755691488497</v>
      </c>
      <c r="BZ410" s="104">
        <f t="shared" si="1649"/>
        <v>501.84633043087592</v>
      </c>
      <c r="CA410" s="104">
        <f t="shared" si="1649"/>
        <v>0</v>
      </c>
      <c r="CB410" s="104">
        <f t="shared" si="1649"/>
        <v>494.94995232500423</v>
      </c>
      <c r="CC410" s="104">
        <f t="shared" si="1649"/>
        <v>550.37641880193758</v>
      </c>
      <c r="CD410" s="104">
        <f t="shared" si="1649"/>
        <v>0</v>
      </c>
      <c r="CE410" s="104">
        <f t="shared" si="1649"/>
        <v>0</v>
      </c>
      <c r="CF410" s="104">
        <f t="shared" si="1649"/>
        <v>841.17489787286058</v>
      </c>
      <c r="CG410" s="104">
        <f t="shared" si="1649"/>
        <v>897.22319948026188</v>
      </c>
      <c r="CH410" s="104">
        <f t="shared" si="1649"/>
        <v>987.07621522577438</v>
      </c>
      <c r="CI410" s="104">
        <f t="shared" si="1649"/>
        <v>0</v>
      </c>
      <c r="CJ410" s="104">
        <f t="shared" si="1649"/>
        <v>973.5297727340992</v>
      </c>
      <c r="CK410" s="104">
        <f t="shared" si="1649"/>
        <v>1082.5436923172085</v>
      </c>
      <c r="CL410" s="104">
        <f t="shared" si="1649"/>
        <v>0</v>
      </c>
      <c r="CM410" s="122">
        <f t="shared" si="1649"/>
        <v>0</v>
      </c>
      <c r="CN410" s="120">
        <f t="shared" si="1649"/>
        <v>7.1049978618234233</v>
      </c>
      <c r="CO410" s="104">
        <f t="shared" si="1649"/>
        <v>7.5785461800592557</v>
      </c>
      <c r="CP410" s="104">
        <f t="shared" si="1649"/>
        <v>8.3372483648363573</v>
      </c>
      <c r="CQ410" s="104">
        <f t="shared" si="1649"/>
        <v>0</v>
      </c>
      <c r="CR410" s="104">
        <f t="shared" si="1649"/>
        <v>8.2226778009007688</v>
      </c>
      <c r="CS410" s="104">
        <f t="shared" si="1649"/>
        <v>9.1434860025004792</v>
      </c>
      <c r="CT410" s="104">
        <f t="shared" si="1649"/>
        <v>0</v>
      </c>
      <c r="CU410" s="104">
        <f t="shared" si="1649"/>
        <v>0</v>
      </c>
      <c r="CV410" s="104">
        <f t="shared" si="1649"/>
        <v>13.974564755331768</v>
      </c>
      <c r="CW410" s="104">
        <f t="shared" si="1649"/>
        <v>14.905703597229756</v>
      </c>
      <c r="CX410" s="104">
        <f t="shared" si="1649"/>
        <v>16.398445225840852</v>
      </c>
      <c r="CY410" s="104">
        <f t="shared" si="1649"/>
        <v>0</v>
      </c>
      <c r="CZ410" s="104">
        <f t="shared" si="1649"/>
        <v>16.173396144748438</v>
      </c>
      <c r="DA410" s="104">
        <f t="shared" si="1649"/>
        <v>17.984460742965858</v>
      </c>
      <c r="DB410" s="104">
        <f t="shared" si="1649"/>
        <v>0</v>
      </c>
      <c r="DC410" s="122">
        <f t="shared" si="1649"/>
        <v>0</v>
      </c>
      <c r="DD410" s="120">
        <f t="shared" si="1649"/>
        <v>0</v>
      </c>
      <c r="DE410" s="104">
        <f t="shared" ref="DE410:FO410" si="1650">SUMPRODUCT($Z319:$Z325,DE319:DE325)</f>
        <v>0</v>
      </c>
      <c r="DF410" s="104">
        <f t="shared" si="1650"/>
        <v>0</v>
      </c>
      <c r="DG410" s="104">
        <f t="shared" si="1650"/>
        <v>0</v>
      </c>
      <c r="DH410" s="104">
        <f t="shared" si="1650"/>
        <v>0</v>
      </c>
      <c r="DI410" s="104">
        <f t="shared" si="1650"/>
        <v>0</v>
      </c>
      <c r="DJ410" s="104">
        <f t="shared" si="1650"/>
        <v>0</v>
      </c>
      <c r="DK410" s="104">
        <f t="shared" si="1650"/>
        <v>0</v>
      </c>
      <c r="DL410" s="104">
        <f t="shared" si="1650"/>
        <v>0</v>
      </c>
      <c r="DM410" s="104">
        <f t="shared" si="1650"/>
        <v>0</v>
      </c>
      <c r="DN410" s="104">
        <f t="shared" si="1650"/>
        <v>0</v>
      </c>
      <c r="DO410" s="104">
        <f t="shared" si="1650"/>
        <v>0</v>
      </c>
      <c r="DP410" s="104">
        <f t="shared" si="1650"/>
        <v>0</v>
      </c>
      <c r="DQ410" s="104">
        <f t="shared" si="1650"/>
        <v>0</v>
      </c>
      <c r="DR410" s="104">
        <f t="shared" si="1650"/>
        <v>0</v>
      </c>
      <c r="DS410" s="122">
        <f t="shared" si="1650"/>
        <v>0</v>
      </c>
      <c r="DT410" s="120">
        <f t="shared" si="1650"/>
        <v>3.5524989309117125</v>
      </c>
      <c r="DU410" s="104">
        <f t="shared" si="1650"/>
        <v>3.7892730900296283</v>
      </c>
      <c r="DV410" s="104">
        <f t="shared" si="1650"/>
        <v>4.1686241824181796</v>
      </c>
      <c r="DW410" s="104">
        <f t="shared" si="1650"/>
        <v>0</v>
      </c>
      <c r="DX410" s="104">
        <f t="shared" si="1650"/>
        <v>4.1113389004503853</v>
      </c>
      <c r="DY410" s="104">
        <f t="shared" si="1650"/>
        <v>4.5717430012502414</v>
      </c>
      <c r="DZ410" s="104">
        <f t="shared" si="1650"/>
        <v>0</v>
      </c>
      <c r="EA410" s="104">
        <f t="shared" si="1650"/>
        <v>0</v>
      </c>
      <c r="EB410" s="104">
        <f t="shared" si="1650"/>
        <v>6.9872823776658848</v>
      </c>
      <c r="EC410" s="104">
        <f t="shared" si="1650"/>
        <v>7.4528517986148808</v>
      </c>
      <c r="ED410" s="104">
        <f t="shared" si="1650"/>
        <v>8.1992226129204262</v>
      </c>
      <c r="EE410" s="104">
        <f t="shared" si="1650"/>
        <v>0</v>
      </c>
      <c r="EF410" s="104">
        <f t="shared" si="1650"/>
        <v>8.0866980723742188</v>
      </c>
      <c r="EG410" s="104">
        <f t="shared" si="1650"/>
        <v>8.9922303714829308</v>
      </c>
      <c r="EH410" s="104">
        <f t="shared" si="1650"/>
        <v>0</v>
      </c>
      <c r="EI410" s="122">
        <f t="shared" si="1650"/>
        <v>0</v>
      </c>
      <c r="EJ410" s="120">
        <f t="shared" si="1650"/>
        <v>402.29466757684662</v>
      </c>
      <c r="EK410" s="104">
        <f t="shared" si="1650"/>
        <v>429.10761910352977</v>
      </c>
      <c r="EL410" s="104">
        <f t="shared" si="1650"/>
        <v>472.06637140024037</v>
      </c>
      <c r="EM410" s="104">
        <f t="shared" si="1650"/>
        <v>0</v>
      </c>
      <c r="EN410" s="104">
        <f t="shared" si="1650"/>
        <v>465.57922983750797</v>
      </c>
      <c r="EO410" s="104">
        <f t="shared" si="1650"/>
        <v>517.71664586053294</v>
      </c>
      <c r="EP410" s="104">
        <f t="shared" si="1650"/>
        <v>0</v>
      </c>
      <c r="EQ410" s="104">
        <f t="shared" si="1650"/>
        <v>0</v>
      </c>
      <c r="ER410" s="104">
        <f t="shared" si="1650"/>
        <v>791.25891268523333</v>
      </c>
      <c r="ES410" s="104">
        <f t="shared" si="1650"/>
        <v>843.98126364919381</v>
      </c>
      <c r="ET410" s="104">
        <f t="shared" si="1650"/>
        <v>928.50233021938163</v>
      </c>
      <c r="EU410" s="104">
        <f t="shared" si="1650"/>
        <v>0</v>
      </c>
      <c r="EV410" s="104">
        <f t="shared" si="1650"/>
        <v>915.7597443625981</v>
      </c>
      <c r="EW410" s="104">
        <f t="shared" si="1650"/>
        <v>1018.3046915489845</v>
      </c>
      <c r="EX410" s="104">
        <f t="shared" si="1650"/>
        <v>0</v>
      </c>
      <c r="EY410" s="122">
        <f t="shared" si="1650"/>
        <v>0</v>
      </c>
      <c r="EZ410" s="104">
        <f t="shared" si="1650"/>
        <v>7.1049978618234251</v>
      </c>
      <c r="FA410" s="104">
        <f t="shared" si="1650"/>
        <v>7.5785461800592566</v>
      </c>
      <c r="FB410" s="104">
        <f t="shared" si="1650"/>
        <v>8.3372483648363591</v>
      </c>
      <c r="FC410" s="104">
        <f t="shared" si="1650"/>
        <v>0</v>
      </c>
      <c r="FD410" s="104">
        <f t="shared" si="1650"/>
        <v>8.2226778009007706</v>
      </c>
      <c r="FE410" s="104">
        <f t="shared" si="1650"/>
        <v>9.1434860025004827</v>
      </c>
      <c r="FF410" s="104">
        <f t="shared" si="1650"/>
        <v>0</v>
      </c>
      <c r="FG410" s="104">
        <f t="shared" si="1650"/>
        <v>0</v>
      </c>
      <c r="FH410" s="104">
        <f t="shared" si="1650"/>
        <v>13.97456475533177</v>
      </c>
      <c r="FI410" s="104">
        <f t="shared" si="1650"/>
        <v>14.905703597229762</v>
      </c>
      <c r="FJ410" s="104">
        <f t="shared" si="1650"/>
        <v>16.398445225840852</v>
      </c>
      <c r="FK410" s="104">
        <f t="shared" si="1650"/>
        <v>0</v>
      </c>
      <c r="FL410" s="104">
        <f t="shared" si="1650"/>
        <v>16.173396144748438</v>
      </c>
      <c r="FM410" s="104">
        <f t="shared" si="1650"/>
        <v>17.984460742965862</v>
      </c>
      <c r="FN410" s="104">
        <f t="shared" si="1650"/>
        <v>0</v>
      </c>
      <c r="FO410" s="122">
        <f t="shared" si="1650"/>
        <v>0</v>
      </c>
    </row>
    <row r="411" spans="24:171" x14ac:dyDescent="0.2">
      <c r="X411" s="165"/>
      <c r="Y411" s="196"/>
      <c r="Z411" s="196"/>
      <c r="AA411" s="197"/>
      <c r="AB411" s="159" t="str">
        <f t="shared" si="1642"/>
        <v>Norway</v>
      </c>
      <c r="AC411" s="203">
        <f t="shared" si="1642"/>
        <v>0</v>
      </c>
      <c r="AD411" s="203">
        <f t="shared" si="1639"/>
        <v>0</v>
      </c>
      <c r="AE411" s="203">
        <f t="shared" si="1639"/>
        <v>0</v>
      </c>
      <c r="AR411" s="120" t="e">
        <f ca="1">SUMPRODUCT($Z326:$Z332,AR326:AR332)</f>
        <v>#NAME?</v>
      </c>
      <c r="AS411" s="104" t="e">
        <f t="shared" ref="AS411:DD411" ca="1" si="1651">SUMPRODUCT($Z326:$Z332,AS326:AS332)</f>
        <v>#NAME?</v>
      </c>
      <c r="AT411" s="104" t="e">
        <f t="shared" ca="1" si="1651"/>
        <v>#NAME?</v>
      </c>
      <c r="AU411" s="104" t="e">
        <f t="shared" ca="1" si="1651"/>
        <v>#NAME?</v>
      </c>
      <c r="AV411" s="104" t="e">
        <f t="shared" ca="1" si="1651"/>
        <v>#NAME?</v>
      </c>
      <c r="AW411" s="104" t="e">
        <f t="shared" ca="1" si="1651"/>
        <v>#NAME?</v>
      </c>
      <c r="AX411" s="104" t="e">
        <f t="shared" ca="1" si="1651"/>
        <v>#NAME?</v>
      </c>
      <c r="AY411" s="104" t="e">
        <f t="shared" ca="1" si="1651"/>
        <v>#NAME?</v>
      </c>
      <c r="AZ411" s="104" t="e">
        <f t="shared" ca="1" si="1651"/>
        <v>#NAME?</v>
      </c>
      <c r="BA411" s="104" t="e">
        <f t="shared" ca="1" si="1651"/>
        <v>#NAME?</v>
      </c>
      <c r="BB411" s="104" t="e">
        <f t="shared" ca="1" si="1651"/>
        <v>#NAME?</v>
      </c>
      <c r="BC411" s="104" t="e">
        <f t="shared" ca="1" si="1651"/>
        <v>#NAME?</v>
      </c>
      <c r="BD411" s="104" t="e">
        <f t="shared" ca="1" si="1651"/>
        <v>#NAME?</v>
      </c>
      <c r="BE411" s="104" t="e">
        <f t="shared" ca="1" si="1651"/>
        <v>#NAME?</v>
      </c>
      <c r="BF411" s="104" t="e">
        <f t="shared" ca="1" si="1651"/>
        <v>#NAME?</v>
      </c>
      <c r="BG411" s="104" t="e">
        <f t="shared" ca="1" si="1651"/>
        <v>#NAME?</v>
      </c>
      <c r="BH411" s="120">
        <f t="shared" si="1651"/>
        <v>38.466826656961345</v>
      </c>
      <c r="BI411" s="104">
        <f t="shared" si="1651"/>
        <v>41.030641794633802</v>
      </c>
      <c r="BJ411" s="104">
        <f t="shared" si="1651"/>
        <v>45.138294744523456</v>
      </c>
      <c r="BK411" s="104">
        <f t="shared" si="1651"/>
        <v>0</v>
      </c>
      <c r="BL411" s="104">
        <f t="shared" si="1651"/>
        <v>44.518003773490072</v>
      </c>
      <c r="BM411" s="104">
        <f t="shared" si="1651"/>
        <v>49.503307099978912</v>
      </c>
      <c r="BN411" s="104">
        <f t="shared" si="1651"/>
        <v>0</v>
      </c>
      <c r="BO411" s="104">
        <f t="shared" si="1651"/>
        <v>0</v>
      </c>
      <c r="BP411" s="104">
        <f t="shared" si="1651"/>
        <v>75.659017849707027</v>
      </c>
      <c r="BQ411" s="104">
        <f t="shared" si="1651"/>
        <v>80.700251798180204</v>
      </c>
      <c r="BR411" s="104">
        <f t="shared" si="1651"/>
        <v>88.782032340289561</v>
      </c>
      <c r="BS411" s="104">
        <f t="shared" si="1651"/>
        <v>0</v>
      </c>
      <c r="BT411" s="104">
        <f t="shared" si="1651"/>
        <v>87.563604951562851</v>
      </c>
      <c r="BU411" s="104">
        <f t="shared" si="1651"/>
        <v>97.368802548949589</v>
      </c>
      <c r="BV411" s="104">
        <f t="shared" si="1651"/>
        <v>0</v>
      </c>
      <c r="BW411" s="122">
        <f t="shared" si="1651"/>
        <v>0</v>
      </c>
      <c r="BX411" s="120">
        <f t="shared" si="1651"/>
        <v>326.76669161740335</v>
      </c>
      <c r="BY411" s="104">
        <f t="shared" si="1651"/>
        <v>348.54570130611211</v>
      </c>
      <c r="BZ411" s="104">
        <f t="shared" si="1651"/>
        <v>383.43925196777042</v>
      </c>
      <c r="CA411" s="104">
        <f t="shared" si="1651"/>
        <v>0</v>
      </c>
      <c r="CB411" s="104">
        <f t="shared" si="1651"/>
        <v>378.17002531041504</v>
      </c>
      <c r="CC411" s="104">
        <f t="shared" si="1651"/>
        <v>420.51901056031193</v>
      </c>
      <c r="CD411" s="104">
        <f t="shared" si="1651"/>
        <v>0</v>
      </c>
      <c r="CE411" s="104">
        <f t="shared" si="1651"/>
        <v>0</v>
      </c>
      <c r="CF411" s="104">
        <f t="shared" si="1651"/>
        <v>642.70565321760751</v>
      </c>
      <c r="CG411" s="104">
        <f t="shared" si="1651"/>
        <v>685.52975601408343</v>
      </c>
      <c r="CH411" s="104">
        <f t="shared" si="1651"/>
        <v>754.18259066752512</v>
      </c>
      <c r="CI411" s="104">
        <f t="shared" si="1651"/>
        <v>0</v>
      </c>
      <c r="CJ411" s="104">
        <f t="shared" si="1651"/>
        <v>743.8323350995056</v>
      </c>
      <c r="CK411" s="104">
        <f t="shared" si="1651"/>
        <v>827.12519437603589</v>
      </c>
      <c r="CL411" s="104">
        <f t="shared" si="1651"/>
        <v>0</v>
      </c>
      <c r="CM411" s="122">
        <f t="shared" si="1651"/>
        <v>0</v>
      </c>
      <c r="CN411" s="120">
        <f t="shared" si="1651"/>
        <v>9.5529776585034174</v>
      </c>
      <c r="CO411" s="104">
        <f t="shared" si="1651"/>
        <v>10.189683902798862</v>
      </c>
      <c r="CP411" s="104">
        <f t="shared" si="1651"/>
        <v>11.209791883348387</v>
      </c>
      <c r="CQ411" s="104">
        <f t="shared" si="1651"/>
        <v>0</v>
      </c>
      <c r="CR411" s="104">
        <f t="shared" si="1651"/>
        <v>11.055746792993085</v>
      </c>
      <c r="CS411" s="104">
        <f t="shared" si="1651"/>
        <v>12.293813341177977</v>
      </c>
      <c r="CT411" s="104">
        <f t="shared" si="1651"/>
        <v>0</v>
      </c>
      <c r="CU411" s="104">
        <f t="shared" si="1651"/>
        <v>0</v>
      </c>
      <c r="CV411" s="104">
        <f t="shared" si="1651"/>
        <v>18.789408173126823</v>
      </c>
      <c r="CW411" s="104">
        <f t="shared" si="1651"/>
        <v>20.041364715071985</v>
      </c>
      <c r="CX411" s="104">
        <f t="shared" si="1651"/>
        <v>22.048420551733429</v>
      </c>
      <c r="CY411" s="104">
        <f t="shared" si="1651"/>
        <v>0</v>
      </c>
      <c r="CZ411" s="104">
        <f t="shared" si="1651"/>
        <v>21.745832305325315</v>
      </c>
      <c r="DA411" s="104">
        <f t="shared" si="1651"/>
        <v>24.180887175340061</v>
      </c>
      <c r="DB411" s="104">
        <f t="shared" si="1651"/>
        <v>0</v>
      </c>
      <c r="DC411" s="122">
        <f t="shared" si="1651"/>
        <v>0</v>
      </c>
      <c r="DD411" s="120">
        <f t="shared" si="1651"/>
        <v>381.12166201837482</v>
      </c>
      <c r="DE411" s="104">
        <f t="shared" ref="DE411:FO411" si="1652">SUMPRODUCT($Z326:$Z332,DE326:DE332)</f>
        <v>406.52343209656141</v>
      </c>
      <c r="DF411" s="104">
        <f t="shared" si="1652"/>
        <v>447.22123993024491</v>
      </c>
      <c r="DG411" s="104">
        <f t="shared" si="1652"/>
        <v>0</v>
      </c>
      <c r="DH411" s="104">
        <f t="shared" si="1652"/>
        <v>441.07552045295461</v>
      </c>
      <c r="DI411" s="104">
        <f t="shared" si="1652"/>
        <v>490.46891352904595</v>
      </c>
      <c r="DJ411" s="104">
        <f t="shared" si="1652"/>
        <v>0</v>
      </c>
      <c r="DK411" s="104">
        <f t="shared" si="1652"/>
        <v>0</v>
      </c>
      <c r="DL411" s="104">
        <f t="shared" si="1652"/>
        <v>749.61448956278537</v>
      </c>
      <c r="DM411" s="104">
        <f t="shared" si="1652"/>
        <v>799.56203210897684</v>
      </c>
      <c r="DN411" s="104">
        <f t="shared" si="1652"/>
        <v>879.63470510965101</v>
      </c>
      <c r="DO411" s="104">
        <f t="shared" si="1652"/>
        <v>0</v>
      </c>
      <c r="DP411" s="104">
        <f t="shared" si="1652"/>
        <v>867.56276905988614</v>
      </c>
      <c r="DQ411" s="104">
        <f t="shared" si="1652"/>
        <v>964.71071521255692</v>
      </c>
      <c r="DR411" s="104">
        <f t="shared" si="1652"/>
        <v>0</v>
      </c>
      <c r="DS411" s="122">
        <f t="shared" si="1652"/>
        <v>0</v>
      </c>
      <c r="DT411" s="120">
        <f t="shared" si="1652"/>
        <v>7.1049978618234251</v>
      </c>
      <c r="DU411" s="104">
        <f t="shared" si="1652"/>
        <v>7.5785461800592566</v>
      </c>
      <c r="DV411" s="104">
        <f t="shared" si="1652"/>
        <v>8.3372483648363591</v>
      </c>
      <c r="DW411" s="104">
        <f t="shared" si="1652"/>
        <v>0</v>
      </c>
      <c r="DX411" s="104">
        <f t="shared" si="1652"/>
        <v>8.2226778009007706</v>
      </c>
      <c r="DY411" s="104">
        <f t="shared" si="1652"/>
        <v>9.1434860025004827</v>
      </c>
      <c r="DZ411" s="104">
        <f t="shared" si="1652"/>
        <v>0</v>
      </c>
      <c r="EA411" s="104">
        <f t="shared" si="1652"/>
        <v>0</v>
      </c>
      <c r="EB411" s="104">
        <f t="shared" si="1652"/>
        <v>13.97456475533177</v>
      </c>
      <c r="EC411" s="104">
        <f t="shared" si="1652"/>
        <v>14.905703597229762</v>
      </c>
      <c r="ED411" s="104">
        <f t="shared" si="1652"/>
        <v>16.398445225840852</v>
      </c>
      <c r="EE411" s="104">
        <f t="shared" si="1652"/>
        <v>0</v>
      </c>
      <c r="EF411" s="104">
        <f t="shared" si="1652"/>
        <v>16.173396144748438</v>
      </c>
      <c r="EG411" s="104">
        <f t="shared" si="1652"/>
        <v>17.984460742965862</v>
      </c>
      <c r="EH411" s="104">
        <f t="shared" si="1652"/>
        <v>0</v>
      </c>
      <c r="EI411" s="122">
        <f t="shared" si="1652"/>
        <v>0</v>
      </c>
      <c r="EJ411" s="120">
        <f t="shared" si="1652"/>
        <v>304.16528719727148</v>
      </c>
      <c r="EK411" s="104">
        <f t="shared" si="1652"/>
        <v>324.43791261098568</v>
      </c>
      <c r="EL411" s="104">
        <f t="shared" si="1652"/>
        <v>356.91798824477331</v>
      </c>
      <c r="EM411" s="104">
        <f t="shared" si="1652"/>
        <v>0</v>
      </c>
      <c r="EN411" s="104">
        <f t="shared" si="1652"/>
        <v>352.01321710176296</v>
      </c>
      <c r="EO411" s="104">
        <f t="shared" si="1652"/>
        <v>391.43305881601509</v>
      </c>
      <c r="EP411" s="104">
        <f t="shared" si="1652"/>
        <v>0</v>
      </c>
      <c r="EQ411" s="104">
        <f t="shared" si="1652"/>
        <v>0</v>
      </c>
      <c r="ER411" s="104">
        <f t="shared" si="1652"/>
        <v>598.25176374810167</v>
      </c>
      <c r="ES411" s="104">
        <f t="shared" si="1652"/>
        <v>638.11386065149895</v>
      </c>
      <c r="ET411" s="104">
        <f t="shared" si="1652"/>
        <v>702.01819883820906</v>
      </c>
      <c r="EU411" s="104">
        <f t="shared" si="1652"/>
        <v>0</v>
      </c>
      <c r="EV411" s="104">
        <f t="shared" si="1652"/>
        <v>692.38383726411712</v>
      </c>
      <c r="EW411" s="104">
        <f t="shared" si="1652"/>
        <v>769.91559650777708</v>
      </c>
      <c r="EX411" s="104">
        <f t="shared" si="1652"/>
        <v>0</v>
      </c>
      <c r="EY411" s="122">
        <f t="shared" si="1652"/>
        <v>0</v>
      </c>
      <c r="EZ411" s="104">
        <f t="shared" si="1652"/>
        <v>11.325652683685485</v>
      </c>
      <c r="FA411" s="104">
        <f t="shared" si="1652"/>
        <v>12.080507770989614</v>
      </c>
      <c r="FB411" s="104">
        <f t="shared" si="1652"/>
        <v>13.289909603650205</v>
      </c>
      <c r="FC411" s="104">
        <f t="shared" si="1652"/>
        <v>0</v>
      </c>
      <c r="FD411" s="104">
        <f t="shared" si="1652"/>
        <v>13.107279511404766</v>
      </c>
      <c r="FE411" s="104">
        <f t="shared" si="1652"/>
        <v>14.575084862289268</v>
      </c>
      <c r="FF411" s="104">
        <f t="shared" si="1652"/>
        <v>0</v>
      </c>
      <c r="FG411" s="104">
        <f t="shared" si="1652"/>
        <v>0</v>
      </c>
      <c r="FH411" s="104">
        <f t="shared" si="1652"/>
        <v>22.276018923943933</v>
      </c>
      <c r="FI411" s="104">
        <f t="shared" si="1652"/>
        <v>23.760291731440503</v>
      </c>
      <c r="FJ411" s="104">
        <f t="shared" si="1652"/>
        <v>26.139781994621167</v>
      </c>
      <c r="FK411" s="104">
        <f t="shared" si="1652"/>
        <v>0</v>
      </c>
      <c r="FL411" s="104">
        <f t="shared" si="1652"/>
        <v>25.781044697467198</v>
      </c>
      <c r="FM411" s="104">
        <f t="shared" si="1652"/>
        <v>28.667954591886904</v>
      </c>
      <c r="FN411" s="104">
        <f t="shared" si="1652"/>
        <v>0</v>
      </c>
      <c r="FO411" s="122">
        <f t="shared" si="1652"/>
        <v>0</v>
      </c>
    </row>
    <row r="412" spans="24:171" x14ac:dyDescent="0.2">
      <c r="X412" s="165"/>
      <c r="Y412" s="196"/>
      <c r="Z412" s="196"/>
      <c r="AA412" s="197"/>
      <c r="AB412" s="159" t="str">
        <f t="shared" si="1642"/>
        <v>Australia</v>
      </c>
      <c r="AC412" s="203">
        <f t="shared" si="1642"/>
        <v>0</v>
      </c>
      <c r="AD412" s="203">
        <f t="shared" si="1639"/>
        <v>0</v>
      </c>
      <c r="AE412" s="203">
        <f t="shared" si="1639"/>
        <v>0</v>
      </c>
      <c r="AR412" s="120" t="e">
        <f ca="1">AR333</f>
        <v>#NAME?</v>
      </c>
      <c r="AS412" s="104" t="e">
        <f t="shared" ref="AS412:DD412" ca="1" si="1653">AS333</f>
        <v>#NAME?</v>
      </c>
      <c r="AT412" s="104" t="e">
        <f t="shared" ca="1" si="1653"/>
        <v>#NAME?</v>
      </c>
      <c r="AU412" s="104" t="e">
        <f t="shared" ca="1" si="1653"/>
        <v>#NAME?</v>
      </c>
      <c r="AV412" s="104" t="e">
        <f t="shared" ca="1" si="1653"/>
        <v>#NAME?</v>
      </c>
      <c r="AW412" s="104" t="e">
        <f t="shared" ca="1" si="1653"/>
        <v>#NAME?</v>
      </c>
      <c r="AX412" s="104" t="e">
        <f t="shared" ca="1" si="1653"/>
        <v>#NAME?</v>
      </c>
      <c r="AY412" s="104" t="e">
        <f t="shared" ca="1" si="1653"/>
        <v>#NAME?</v>
      </c>
      <c r="AZ412" s="104" t="e">
        <f t="shared" ca="1" si="1653"/>
        <v>#NAME?</v>
      </c>
      <c r="BA412" s="104" t="e">
        <f t="shared" ca="1" si="1653"/>
        <v>#NAME?</v>
      </c>
      <c r="BB412" s="104" t="e">
        <f t="shared" ca="1" si="1653"/>
        <v>#NAME?</v>
      </c>
      <c r="BC412" s="104" t="e">
        <f t="shared" ca="1" si="1653"/>
        <v>#NAME?</v>
      </c>
      <c r="BD412" s="104" t="e">
        <f t="shared" ca="1" si="1653"/>
        <v>#NAME?</v>
      </c>
      <c r="BE412" s="104" t="e">
        <f t="shared" ca="1" si="1653"/>
        <v>#NAME?</v>
      </c>
      <c r="BF412" s="104" t="e">
        <f t="shared" ca="1" si="1653"/>
        <v>#NAME?</v>
      </c>
      <c r="BG412" s="104" t="e">
        <f t="shared" ca="1" si="1653"/>
        <v>#NAME?</v>
      </c>
      <c r="BH412" s="120">
        <f t="shared" si="1653"/>
        <v>20.301400545573806</v>
      </c>
      <c r="BI412" s="104">
        <f t="shared" si="1653"/>
        <v>21.654489494107452</v>
      </c>
      <c r="BJ412" s="104">
        <f t="shared" si="1653"/>
        <v>23.82236023066654</v>
      </c>
      <c r="BK412" s="104">
        <f t="shared" si="1653"/>
        <v>0</v>
      </c>
      <c r="BL412" s="104">
        <f t="shared" si="1653"/>
        <v>23.49499307948323</v>
      </c>
      <c r="BM412" s="104">
        <f t="shared" si="1653"/>
        <v>26.126055958019787</v>
      </c>
      <c r="BN412" s="104">
        <f t="shared" si="1653"/>
        <v>0</v>
      </c>
      <c r="BO412" s="104">
        <f t="shared" si="1653"/>
        <v>0</v>
      </c>
      <c r="BP412" s="104">
        <f t="shared" si="1653"/>
        <v>39.93009457081515</v>
      </c>
      <c r="BQ412" s="104">
        <f t="shared" si="1653"/>
        <v>42.590675609760247</v>
      </c>
      <c r="BR412" s="104">
        <f t="shared" si="1653"/>
        <v>46.8559472260009</v>
      </c>
      <c r="BS412" s="104">
        <f t="shared" si="1653"/>
        <v>0</v>
      </c>
      <c r="BT412" s="104">
        <f t="shared" si="1653"/>
        <v>46.212905296006859</v>
      </c>
      <c r="BU412" s="104">
        <f t="shared" si="1653"/>
        <v>51.387734133025639</v>
      </c>
      <c r="BV412" s="104">
        <f t="shared" si="1653"/>
        <v>0</v>
      </c>
      <c r="BW412" s="122">
        <f t="shared" si="1653"/>
        <v>0</v>
      </c>
      <c r="BX412" s="120">
        <f t="shared" si="1653"/>
        <v>394.47475342616258</v>
      </c>
      <c r="BY412" s="104">
        <f t="shared" si="1653"/>
        <v>420.76650744275173</v>
      </c>
      <c r="BZ412" s="104">
        <f t="shared" si="1653"/>
        <v>462.89021572308451</v>
      </c>
      <c r="CA412" s="104">
        <f t="shared" si="1653"/>
        <v>0</v>
      </c>
      <c r="CB412" s="104">
        <f t="shared" si="1653"/>
        <v>456.52917299832444</v>
      </c>
      <c r="CC412" s="104">
        <f t="shared" si="1653"/>
        <v>507.65312762054498</v>
      </c>
      <c r="CD412" s="104">
        <f t="shared" si="1653"/>
        <v>0</v>
      </c>
      <c r="CE412" s="104">
        <f t="shared" si="1653"/>
        <v>0</v>
      </c>
      <c r="CF412" s="104">
        <f t="shared" si="1653"/>
        <v>775.87820479409481</v>
      </c>
      <c r="CG412" s="104">
        <f t="shared" si="1653"/>
        <v>827.57572423134434</v>
      </c>
      <c r="CH412" s="104">
        <f t="shared" si="1653"/>
        <v>910.45384711429858</v>
      </c>
      <c r="CI412" s="104">
        <f t="shared" si="1653"/>
        <v>0</v>
      </c>
      <c r="CJ412" s="104">
        <f t="shared" si="1653"/>
        <v>897.95895513836604</v>
      </c>
      <c r="CK412" s="104">
        <f t="shared" si="1653"/>
        <v>998.51060549978104</v>
      </c>
      <c r="CL412" s="104">
        <f t="shared" si="1653"/>
        <v>0</v>
      </c>
      <c r="CM412" s="122">
        <f t="shared" si="1653"/>
        <v>0</v>
      </c>
      <c r="CN412" s="120">
        <f t="shared" si="1653"/>
        <v>7.104997861823426</v>
      </c>
      <c r="CO412" s="104">
        <f t="shared" si="1653"/>
        <v>7.5785461800592566</v>
      </c>
      <c r="CP412" s="104">
        <f t="shared" si="1653"/>
        <v>8.3372483648363591</v>
      </c>
      <c r="CQ412" s="104">
        <f t="shared" si="1653"/>
        <v>0</v>
      </c>
      <c r="CR412" s="104">
        <f t="shared" si="1653"/>
        <v>8.2226778009007706</v>
      </c>
      <c r="CS412" s="104">
        <f t="shared" si="1653"/>
        <v>9.1434860025004827</v>
      </c>
      <c r="CT412" s="104">
        <f t="shared" si="1653"/>
        <v>0</v>
      </c>
      <c r="CU412" s="104">
        <f t="shared" si="1653"/>
        <v>0</v>
      </c>
      <c r="CV412" s="104">
        <f t="shared" si="1653"/>
        <v>13.97456475533177</v>
      </c>
      <c r="CW412" s="104">
        <f t="shared" si="1653"/>
        <v>14.90570359722976</v>
      </c>
      <c r="CX412" s="104">
        <f t="shared" si="1653"/>
        <v>16.398445225840856</v>
      </c>
      <c r="CY412" s="104">
        <f t="shared" si="1653"/>
        <v>0</v>
      </c>
      <c r="CZ412" s="104">
        <f t="shared" si="1653"/>
        <v>16.173396144748441</v>
      </c>
      <c r="DA412" s="104">
        <f t="shared" si="1653"/>
        <v>17.984460742965862</v>
      </c>
      <c r="DB412" s="104">
        <f t="shared" si="1653"/>
        <v>0</v>
      </c>
      <c r="DC412" s="122">
        <f t="shared" si="1653"/>
        <v>0</v>
      </c>
      <c r="DD412" s="120">
        <f t="shared" si="1653"/>
        <v>563.38514662098817</v>
      </c>
      <c r="DE412" s="104">
        <f t="shared" ref="DE412:FO412" si="1654">DE333</f>
        <v>600.93478335415773</v>
      </c>
      <c r="DF412" s="104">
        <f t="shared" si="1654"/>
        <v>661.09546882164261</v>
      </c>
      <c r="DG412" s="104">
        <f t="shared" si="1654"/>
        <v>0</v>
      </c>
      <c r="DH412" s="104">
        <f t="shared" si="1654"/>
        <v>652.01068720501075</v>
      </c>
      <c r="DI412" s="104">
        <f t="shared" si="1654"/>
        <v>725.0254401658126</v>
      </c>
      <c r="DJ412" s="104">
        <f t="shared" si="1654"/>
        <v>0</v>
      </c>
      <c r="DK412" s="104">
        <f t="shared" si="1654"/>
        <v>0</v>
      </c>
      <c r="DL412" s="104">
        <f t="shared" si="1654"/>
        <v>1108.1019821203072</v>
      </c>
      <c r="DM412" s="104">
        <f t="shared" si="1654"/>
        <v>1181.9358949756399</v>
      </c>
      <c r="DN412" s="104">
        <f t="shared" si="1654"/>
        <v>1300.3016535103629</v>
      </c>
      <c r="DO412" s="104">
        <f t="shared" si="1654"/>
        <v>0</v>
      </c>
      <c r="DP412" s="104">
        <f t="shared" si="1654"/>
        <v>1282.456565867278</v>
      </c>
      <c r="DQ412" s="104">
        <f t="shared" si="1654"/>
        <v>1426.0634907460628</v>
      </c>
      <c r="DR412" s="104">
        <f t="shared" si="1654"/>
        <v>0</v>
      </c>
      <c r="DS412" s="122">
        <f t="shared" si="1654"/>
        <v>0</v>
      </c>
      <c r="DT412" s="120">
        <f t="shared" si="1654"/>
        <v>7.1049978618234269</v>
      </c>
      <c r="DU412" s="104">
        <f t="shared" si="1654"/>
        <v>7.5785461800592584</v>
      </c>
      <c r="DV412" s="104">
        <f t="shared" si="1654"/>
        <v>8.3372483648363609</v>
      </c>
      <c r="DW412" s="104">
        <f t="shared" si="1654"/>
        <v>0</v>
      </c>
      <c r="DX412" s="104">
        <f t="shared" si="1654"/>
        <v>8.2226778009007724</v>
      </c>
      <c r="DY412" s="104">
        <f t="shared" si="1654"/>
        <v>9.1434860025004845</v>
      </c>
      <c r="DZ412" s="104">
        <f t="shared" si="1654"/>
        <v>0</v>
      </c>
      <c r="EA412" s="104">
        <f t="shared" si="1654"/>
        <v>0</v>
      </c>
      <c r="EB412" s="104">
        <f t="shared" si="1654"/>
        <v>13.974564755331771</v>
      </c>
      <c r="EC412" s="104">
        <f t="shared" si="1654"/>
        <v>14.905703597229763</v>
      </c>
      <c r="ED412" s="104">
        <f t="shared" si="1654"/>
        <v>16.398445225840856</v>
      </c>
      <c r="EE412" s="104">
        <f t="shared" si="1654"/>
        <v>0</v>
      </c>
      <c r="EF412" s="104">
        <f t="shared" si="1654"/>
        <v>16.173396144748441</v>
      </c>
      <c r="EG412" s="104">
        <f t="shared" si="1654"/>
        <v>17.984460742965865</v>
      </c>
      <c r="EH412" s="104">
        <f t="shared" si="1654"/>
        <v>0</v>
      </c>
      <c r="EI412" s="122">
        <f t="shared" si="1654"/>
        <v>0</v>
      </c>
      <c r="EJ412" s="120">
        <f t="shared" si="1654"/>
        <v>422.91740996317014</v>
      </c>
      <c r="EK412" s="104">
        <f t="shared" si="1654"/>
        <v>451.10486788160432</v>
      </c>
      <c r="EL412" s="104">
        <f t="shared" si="1654"/>
        <v>496.26580517666252</v>
      </c>
      <c r="EM412" s="104">
        <f t="shared" si="1654"/>
        <v>0</v>
      </c>
      <c r="EN412" s="104">
        <f t="shared" si="1654"/>
        <v>489.44611471369819</v>
      </c>
      <c r="EO412" s="104">
        <f t="shared" si="1654"/>
        <v>544.25623953947161</v>
      </c>
      <c r="EP412" s="104">
        <f t="shared" si="1654"/>
        <v>0</v>
      </c>
      <c r="EQ412" s="104">
        <f t="shared" si="1654"/>
        <v>0</v>
      </c>
      <c r="ER412" s="104">
        <f t="shared" si="1654"/>
        <v>831.82104296520504</v>
      </c>
      <c r="ES412" s="104">
        <f t="shared" si="1654"/>
        <v>887.24608812215615</v>
      </c>
      <c r="ET412" s="104">
        <f t="shared" si="1654"/>
        <v>976.09993939613662</v>
      </c>
      <c r="EU412" s="104">
        <f t="shared" si="1654"/>
        <v>0</v>
      </c>
      <c r="EV412" s="104">
        <f t="shared" si="1654"/>
        <v>962.70413318462442</v>
      </c>
      <c r="EW412" s="104">
        <f t="shared" si="1654"/>
        <v>1070.5058192723288</v>
      </c>
      <c r="EX412" s="104">
        <f t="shared" si="1654"/>
        <v>0</v>
      </c>
      <c r="EY412" s="122">
        <f t="shared" si="1654"/>
        <v>0</v>
      </c>
      <c r="EZ412" s="104">
        <f t="shared" si="1654"/>
        <v>7.1049978618234269</v>
      </c>
      <c r="FA412" s="104">
        <f t="shared" si="1654"/>
        <v>7.5785461800592584</v>
      </c>
      <c r="FB412" s="104">
        <f t="shared" si="1654"/>
        <v>8.3372483648363609</v>
      </c>
      <c r="FC412" s="104">
        <f t="shared" si="1654"/>
        <v>0</v>
      </c>
      <c r="FD412" s="104">
        <f t="shared" si="1654"/>
        <v>8.2226778009007724</v>
      </c>
      <c r="FE412" s="104">
        <f t="shared" si="1654"/>
        <v>9.1434860025004845</v>
      </c>
      <c r="FF412" s="104">
        <f t="shared" si="1654"/>
        <v>0</v>
      </c>
      <c r="FG412" s="104">
        <f t="shared" si="1654"/>
        <v>0</v>
      </c>
      <c r="FH412" s="104">
        <f t="shared" si="1654"/>
        <v>13.974564755331771</v>
      </c>
      <c r="FI412" s="104">
        <f t="shared" si="1654"/>
        <v>14.905703597229763</v>
      </c>
      <c r="FJ412" s="104">
        <f t="shared" si="1654"/>
        <v>16.398445225840856</v>
      </c>
      <c r="FK412" s="104">
        <f t="shared" si="1654"/>
        <v>0</v>
      </c>
      <c r="FL412" s="104">
        <f t="shared" si="1654"/>
        <v>16.173396144748441</v>
      </c>
      <c r="FM412" s="104">
        <f t="shared" si="1654"/>
        <v>17.984460742965865</v>
      </c>
      <c r="FN412" s="104">
        <f t="shared" si="1654"/>
        <v>0</v>
      </c>
      <c r="FO412" s="122">
        <f t="shared" si="1654"/>
        <v>0</v>
      </c>
    </row>
    <row r="413" spans="24:171" x14ac:dyDescent="0.2">
      <c r="X413" s="168"/>
      <c r="Y413" s="201"/>
      <c r="Z413" s="201"/>
      <c r="AA413" s="202"/>
      <c r="AB413" s="159" t="str">
        <f t="shared" si="1642"/>
        <v>Finland</v>
      </c>
      <c r="AC413" s="203">
        <f t="shared" si="1642"/>
        <v>0</v>
      </c>
      <c r="AD413" s="203">
        <f t="shared" si="1639"/>
        <v>0</v>
      </c>
      <c r="AE413" s="203">
        <f t="shared" si="1639"/>
        <v>0</v>
      </c>
      <c r="AR413" s="120" t="e">
        <f ca="1">SUMPRODUCT($Z334:$Z340,AR334:AR340)</f>
        <v>#NAME?</v>
      </c>
      <c r="AS413" s="104" t="e">
        <f t="shared" ref="AS413:DD413" ca="1" si="1655">SUMPRODUCT($Z334:$Z340,AS334:AS340)</f>
        <v>#NAME?</v>
      </c>
      <c r="AT413" s="104" t="e">
        <f t="shared" ca="1" si="1655"/>
        <v>#NAME?</v>
      </c>
      <c r="AU413" s="104" t="e">
        <f t="shared" ca="1" si="1655"/>
        <v>#NAME?</v>
      </c>
      <c r="AV413" s="104" t="e">
        <f t="shared" ca="1" si="1655"/>
        <v>#NAME?</v>
      </c>
      <c r="AW413" s="104" t="e">
        <f t="shared" ca="1" si="1655"/>
        <v>#NAME?</v>
      </c>
      <c r="AX413" s="104" t="e">
        <f t="shared" ca="1" si="1655"/>
        <v>#NAME?</v>
      </c>
      <c r="AY413" s="104" t="e">
        <f t="shared" ca="1" si="1655"/>
        <v>#NAME?</v>
      </c>
      <c r="AZ413" s="104" t="e">
        <f t="shared" ca="1" si="1655"/>
        <v>#NAME?</v>
      </c>
      <c r="BA413" s="104" t="e">
        <f t="shared" ca="1" si="1655"/>
        <v>#NAME?</v>
      </c>
      <c r="BB413" s="104" t="e">
        <f t="shared" ca="1" si="1655"/>
        <v>#NAME?</v>
      </c>
      <c r="BC413" s="104" t="e">
        <f t="shared" ca="1" si="1655"/>
        <v>#NAME?</v>
      </c>
      <c r="BD413" s="104" t="e">
        <f t="shared" ca="1" si="1655"/>
        <v>#NAME?</v>
      </c>
      <c r="BE413" s="104" t="e">
        <f t="shared" ca="1" si="1655"/>
        <v>#NAME?</v>
      </c>
      <c r="BF413" s="104" t="e">
        <f t="shared" ca="1" si="1655"/>
        <v>#NAME?</v>
      </c>
      <c r="BG413" s="104" t="e">
        <f t="shared" ca="1" si="1655"/>
        <v>#NAME?</v>
      </c>
      <c r="BH413" s="120">
        <f t="shared" si="1655"/>
        <v>38.466826656961345</v>
      </c>
      <c r="BI413" s="104">
        <f t="shared" si="1655"/>
        <v>41.030641794633802</v>
      </c>
      <c r="BJ413" s="104">
        <f t="shared" si="1655"/>
        <v>45.138294744523456</v>
      </c>
      <c r="BK413" s="104">
        <f t="shared" si="1655"/>
        <v>0</v>
      </c>
      <c r="BL413" s="104">
        <f t="shared" si="1655"/>
        <v>44.518003773490072</v>
      </c>
      <c r="BM413" s="104">
        <f t="shared" si="1655"/>
        <v>49.503307099978912</v>
      </c>
      <c r="BN413" s="104">
        <f t="shared" si="1655"/>
        <v>0</v>
      </c>
      <c r="BO413" s="104">
        <f t="shared" si="1655"/>
        <v>0</v>
      </c>
      <c r="BP413" s="104">
        <f t="shared" si="1655"/>
        <v>75.659017849707027</v>
      </c>
      <c r="BQ413" s="104">
        <f t="shared" si="1655"/>
        <v>80.700251798180204</v>
      </c>
      <c r="BR413" s="104">
        <f t="shared" si="1655"/>
        <v>88.782032340289561</v>
      </c>
      <c r="BS413" s="104">
        <f t="shared" si="1655"/>
        <v>0</v>
      </c>
      <c r="BT413" s="104">
        <f t="shared" si="1655"/>
        <v>87.563604951562851</v>
      </c>
      <c r="BU413" s="104">
        <f t="shared" si="1655"/>
        <v>97.368802548949589</v>
      </c>
      <c r="BV413" s="104">
        <f t="shared" si="1655"/>
        <v>0</v>
      </c>
      <c r="BW413" s="122">
        <f t="shared" si="1655"/>
        <v>0</v>
      </c>
      <c r="BX413" s="120">
        <f t="shared" si="1655"/>
        <v>300.58764445162859</v>
      </c>
      <c r="BY413" s="104">
        <f t="shared" si="1655"/>
        <v>320.62181987022723</v>
      </c>
      <c r="BZ413" s="104">
        <f t="shared" si="1655"/>
        <v>352.7198594471069</v>
      </c>
      <c r="CA413" s="104">
        <f t="shared" si="1655"/>
        <v>0</v>
      </c>
      <c r="CB413" s="104">
        <f t="shared" si="1655"/>
        <v>347.87277903883</v>
      </c>
      <c r="CC413" s="104">
        <f t="shared" si="1655"/>
        <v>386.82895801219911</v>
      </c>
      <c r="CD413" s="104">
        <f t="shared" si="1655"/>
        <v>0</v>
      </c>
      <c r="CE413" s="104">
        <f t="shared" si="1655"/>
        <v>0</v>
      </c>
      <c r="CF413" s="104">
        <f t="shared" si="1655"/>
        <v>591.21502690556611</v>
      </c>
      <c r="CG413" s="104">
        <f t="shared" si="1655"/>
        <v>630.60825918891885</v>
      </c>
      <c r="CH413" s="104">
        <f t="shared" si="1655"/>
        <v>693.76094391104243</v>
      </c>
      <c r="CI413" s="104">
        <f t="shared" si="1655"/>
        <v>0</v>
      </c>
      <c r="CJ413" s="104">
        <f t="shared" si="1655"/>
        <v>684.23990330171955</v>
      </c>
      <c r="CK413" s="104">
        <f t="shared" si="1655"/>
        <v>760.85972108561953</v>
      </c>
      <c r="CL413" s="104">
        <f t="shared" si="1655"/>
        <v>0</v>
      </c>
      <c r="CM413" s="122">
        <f t="shared" si="1655"/>
        <v>0</v>
      </c>
      <c r="CN413" s="120">
        <f t="shared" si="1655"/>
        <v>11.57406924424834</v>
      </c>
      <c r="CO413" s="104">
        <f t="shared" si="1655"/>
        <v>12.345481302682407</v>
      </c>
      <c r="CP413" s="104">
        <f t="shared" si="1655"/>
        <v>13.581410122528535</v>
      </c>
      <c r="CQ413" s="104">
        <f t="shared" si="1655"/>
        <v>0</v>
      </c>
      <c r="CR413" s="104">
        <f t="shared" si="1655"/>
        <v>13.394774226764479</v>
      </c>
      <c r="CS413" s="104">
        <f t="shared" si="1655"/>
        <v>14.894774380635281</v>
      </c>
      <c r="CT413" s="104">
        <f t="shared" si="1655"/>
        <v>0</v>
      </c>
      <c r="CU413" s="104">
        <f t="shared" si="1655"/>
        <v>0</v>
      </c>
      <c r="CV413" s="104">
        <f t="shared" si="1655"/>
        <v>22.764620522339278</v>
      </c>
      <c r="CW413" s="104">
        <f t="shared" si="1655"/>
        <v>24.281449329571416</v>
      </c>
      <c r="CX413" s="104">
        <f t="shared" si="1655"/>
        <v>26.713131268020714</v>
      </c>
      <c r="CY413" s="104">
        <f t="shared" si="1655"/>
        <v>0</v>
      </c>
      <c r="CZ413" s="104">
        <f t="shared" si="1655"/>
        <v>26.346525436664471</v>
      </c>
      <c r="DA413" s="104">
        <f t="shared" si="1655"/>
        <v>29.296756734861614</v>
      </c>
      <c r="DB413" s="104">
        <f t="shared" si="1655"/>
        <v>0</v>
      </c>
      <c r="DC413" s="122">
        <f t="shared" si="1655"/>
        <v>0</v>
      </c>
      <c r="DD413" s="120">
        <f t="shared" si="1655"/>
        <v>400.57235994679911</v>
      </c>
      <c r="DE413" s="104">
        <f t="shared" ref="DE413:FO413" si="1656">SUMPRODUCT($Z334:$Z340,DE334:DE340)</f>
        <v>427.27051961885331</v>
      </c>
      <c r="DF413" s="104">
        <f t="shared" si="1656"/>
        <v>470.0453565102128</v>
      </c>
      <c r="DG413" s="104">
        <f t="shared" si="1656"/>
        <v>0</v>
      </c>
      <c r="DH413" s="104">
        <f t="shared" si="1656"/>
        <v>463.58598775759003</v>
      </c>
      <c r="DI413" s="104">
        <f t="shared" si="1656"/>
        <v>515.50019259571832</v>
      </c>
      <c r="DJ413" s="104">
        <f t="shared" si="1656"/>
        <v>0</v>
      </c>
      <c r="DK413" s="104">
        <f t="shared" si="1656"/>
        <v>0</v>
      </c>
      <c r="DL413" s="104">
        <f t="shared" si="1656"/>
        <v>787.87136775238741</v>
      </c>
      <c r="DM413" s="104">
        <f t="shared" si="1656"/>
        <v>840.36800330260326</v>
      </c>
      <c r="DN413" s="104">
        <f t="shared" si="1656"/>
        <v>924.5272175053949</v>
      </c>
      <c r="DO413" s="104">
        <f t="shared" si="1656"/>
        <v>0</v>
      </c>
      <c r="DP413" s="104">
        <f t="shared" si="1656"/>
        <v>911.83918532435348</v>
      </c>
      <c r="DQ413" s="104">
        <f t="shared" si="1656"/>
        <v>1013.9451161399145</v>
      </c>
      <c r="DR413" s="104">
        <f t="shared" si="1656"/>
        <v>0</v>
      </c>
      <c r="DS413" s="122">
        <f t="shared" si="1656"/>
        <v>0</v>
      </c>
      <c r="DT413" s="120">
        <f t="shared" si="1656"/>
        <v>7.1049978618234251</v>
      </c>
      <c r="DU413" s="104">
        <f t="shared" si="1656"/>
        <v>7.5785461800592566</v>
      </c>
      <c r="DV413" s="104">
        <f t="shared" si="1656"/>
        <v>8.3372483648363591</v>
      </c>
      <c r="DW413" s="104">
        <f t="shared" si="1656"/>
        <v>0</v>
      </c>
      <c r="DX413" s="104">
        <f t="shared" si="1656"/>
        <v>8.2226778009007706</v>
      </c>
      <c r="DY413" s="104">
        <f t="shared" si="1656"/>
        <v>9.1434860025004827</v>
      </c>
      <c r="DZ413" s="104">
        <f t="shared" si="1656"/>
        <v>0</v>
      </c>
      <c r="EA413" s="104">
        <f t="shared" si="1656"/>
        <v>0</v>
      </c>
      <c r="EB413" s="104">
        <f t="shared" si="1656"/>
        <v>13.97456475533177</v>
      </c>
      <c r="EC413" s="104">
        <f t="shared" si="1656"/>
        <v>14.905703597229762</v>
      </c>
      <c r="ED413" s="104">
        <f t="shared" si="1656"/>
        <v>16.398445225840852</v>
      </c>
      <c r="EE413" s="104">
        <f t="shared" si="1656"/>
        <v>0</v>
      </c>
      <c r="EF413" s="104">
        <f t="shared" si="1656"/>
        <v>16.173396144748438</v>
      </c>
      <c r="EG413" s="104">
        <f t="shared" si="1656"/>
        <v>17.984460742965862</v>
      </c>
      <c r="EH413" s="104">
        <f t="shared" si="1656"/>
        <v>0</v>
      </c>
      <c r="EI413" s="122">
        <f t="shared" si="1656"/>
        <v>0</v>
      </c>
      <c r="EJ413" s="120">
        <f t="shared" si="1656"/>
        <v>281.83851966774813</v>
      </c>
      <c r="EK413" s="104">
        <f t="shared" si="1656"/>
        <v>300.62306536337292</v>
      </c>
      <c r="EL413" s="104">
        <f t="shared" si="1656"/>
        <v>330.7189928759235</v>
      </c>
      <c r="EM413" s="104">
        <f t="shared" si="1656"/>
        <v>0</v>
      </c>
      <c r="EN413" s="104">
        <f t="shared" si="1656"/>
        <v>326.17424863178962</v>
      </c>
      <c r="EO413" s="104">
        <f t="shared" si="1656"/>
        <v>362.70053976992392</v>
      </c>
      <c r="EP413" s="104">
        <f t="shared" si="1656"/>
        <v>0</v>
      </c>
      <c r="EQ413" s="104">
        <f t="shared" si="1656"/>
        <v>0</v>
      </c>
      <c r="ER413" s="104">
        <f t="shared" si="1656"/>
        <v>554.33804770111487</v>
      </c>
      <c r="ES413" s="104">
        <f t="shared" si="1656"/>
        <v>591.27413099197179</v>
      </c>
      <c r="ET413" s="104">
        <f t="shared" si="1656"/>
        <v>650.48767321057608</v>
      </c>
      <c r="EU413" s="104">
        <f t="shared" si="1656"/>
        <v>0</v>
      </c>
      <c r="EV413" s="104">
        <f t="shared" si="1656"/>
        <v>641.56050657362596</v>
      </c>
      <c r="EW413" s="104">
        <f t="shared" si="1656"/>
        <v>713.40117075269518</v>
      </c>
      <c r="EX413" s="104">
        <f t="shared" si="1656"/>
        <v>0</v>
      </c>
      <c r="EY413" s="122">
        <f t="shared" si="1656"/>
        <v>0</v>
      </c>
      <c r="EZ413" s="104">
        <f t="shared" si="1656"/>
        <v>14.810293348762935</v>
      </c>
      <c r="FA413" s="104">
        <f t="shared" si="1656"/>
        <v>15.797399839754346</v>
      </c>
      <c r="FB413" s="104">
        <f t="shared" si="1656"/>
        <v>17.378906567753905</v>
      </c>
      <c r="FC413" s="104">
        <f t="shared" si="1656"/>
        <v>0</v>
      </c>
      <c r="FD413" s="104">
        <f t="shared" si="1656"/>
        <v>17.140085431700275</v>
      </c>
      <c r="FE413" s="104">
        <f t="shared" si="1656"/>
        <v>19.059500447560492</v>
      </c>
      <c r="FF413" s="104">
        <f t="shared" si="1656"/>
        <v>0</v>
      </c>
      <c r="FG413" s="104">
        <f t="shared" si="1656"/>
        <v>0</v>
      </c>
      <c r="FH413" s="104">
        <f t="shared" si="1656"/>
        <v>29.12983331913782</v>
      </c>
      <c r="FI413" s="104">
        <f t="shared" si="1656"/>
        <v>31.0707824460947</v>
      </c>
      <c r="FJ413" s="104">
        <f t="shared" si="1656"/>
        <v>34.182386677875094</v>
      </c>
      <c r="FK413" s="104">
        <f t="shared" si="1656"/>
        <v>0</v>
      </c>
      <c r="FL413" s="104">
        <f t="shared" si="1656"/>
        <v>33.713274234258847</v>
      </c>
      <c r="FM413" s="104">
        <f t="shared" si="1656"/>
        <v>37.488419349682687</v>
      </c>
      <c r="FN413" s="104">
        <f t="shared" si="1656"/>
        <v>0</v>
      </c>
      <c r="FO413" s="122">
        <f t="shared" si="1656"/>
        <v>0</v>
      </c>
    </row>
    <row r="414" spans="24:171" x14ac:dyDescent="0.2">
      <c r="X414" s="194" t="str">
        <f>X341</f>
        <v>CoSO4</v>
      </c>
      <c r="Y414" s="193"/>
      <c r="Z414" s="193"/>
      <c r="AA414" s="195"/>
      <c r="AB414" s="166" t="str">
        <f>C263</f>
        <v>China</v>
      </c>
      <c r="AC414" s="203">
        <f>D263</f>
        <v>0.8089887640449438</v>
      </c>
      <c r="AD414" s="203">
        <f t="shared" ref="AD414:AE420" si="1657">E263</f>
        <v>0</v>
      </c>
      <c r="AE414" s="203">
        <f t="shared" si="1657"/>
        <v>0</v>
      </c>
      <c r="AR414" s="120" t="e">
        <f ca="1">SUMPRODUCT($Z341:$Z344,AR341:AR344)</f>
        <v>#NAME?</v>
      </c>
      <c r="AS414" s="104" t="e">
        <f t="shared" ref="AS414:DD414" ca="1" si="1658">SUMPRODUCT($Z341:$Z344,AS341:AS344)</f>
        <v>#NAME?</v>
      </c>
      <c r="AT414" s="104" t="e">
        <f t="shared" ca="1" si="1658"/>
        <v>#NAME?</v>
      </c>
      <c r="AU414" s="104" t="e">
        <f t="shared" ca="1" si="1658"/>
        <v>#NAME?</v>
      </c>
      <c r="AV414" s="104" t="e">
        <f t="shared" ca="1" si="1658"/>
        <v>#NAME?</v>
      </c>
      <c r="AW414" s="104" t="e">
        <f t="shared" ca="1" si="1658"/>
        <v>#NAME?</v>
      </c>
      <c r="AX414" s="104" t="e">
        <f t="shared" ca="1" si="1658"/>
        <v>#NAME?</v>
      </c>
      <c r="AY414" s="104" t="e">
        <f t="shared" ca="1" si="1658"/>
        <v>#NAME?</v>
      </c>
      <c r="AZ414" s="104" t="e">
        <f t="shared" ca="1" si="1658"/>
        <v>#NAME?</v>
      </c>
      <c r="BA414" s="104" t="e">
        <f t="shared" ca="1" si="1658"/>
        <v>#NAME?</v>
      </c>
      <c r="BB414" s="104" t="e">
        <f t="shared" ca="1" si="1658"/>
        <v>#NAME?</v>
      </c>
      <c r="BC414" s="104" t="e">
        <f t="shared" ca="1" si="1658"/>
        <v>#NAME?</v>
      </c>
      <c r="BD414" s="104" t="e">
        <f t="shared" ca="1" si="1658"/>
        <v>#NAME?</v>
      </c>
      <c r="BE414" s="104" t="e">
        <f t="shared" ca="1" si="1658"/>
        <v>#NAME?</v>
      </c>
      <c r="BF414" s="104" t="e">
        <f t="shared" ca="1" si="1658"/>
        <v>#NAME?</v>
      </c>
      <c r="BG414" s="104" t="e">
        <f t="shared" ca="1" si="1658"/>
        <v>#NAME?</v>
      </c>
      <c r="BH414" s="120">
        <f t="shared" si="1658"/>
        <v>0.8273064099961589</v>
      </c>
      <c r="BI414" s="104">
        <f t="shared" si="1658"/>
        <v>0.33025321753745818</v>
      </c>
      <c r="BJ414" s="104">
        <f t="shared" si="1658"/>
        <v>0.5588791812294911</v>
      </c>
      <c r="BK414" s="104">
        <f t="shared" si="1658"/>
        <v>0</v>
      </c>
      <c r="BL414" s="104">
        <f t="shared" si="1658"/>
        <v>0.15825523815997164</v>
      </c>
      <c r="BM414" s="104">
        <f t="shared" si="1658"/>
        <v>0.17597728987746128</v>
      </c>
      <c r="BN414" s="104">
        <f t="shared" si="1658"/>
        <v>0</v>
      </c>
      <c r="BO414" s="104">
        <f t="shared" si="1658"/>
        <v>0</v>
      </c>
      <c r="BP414" s="104">
        <f t="shared" si="1658"/>
        <v>1.6271992228334471</v>
      </c>
      <c r="BQ414" s="104">
        <f t="shared" si="1658"/>
        <v>0.64955157040506462</v>
      </c>
      <c r="BR414" s="104">
        <f t="shared" si="1658"/>
        <v>1.0992535234896383</v>
      </c>
      <c r="BS414" s="104">
        <f t="shared" si="1658"/>
        <v>0</v>
      </c>
      <c r="BT414" s="104">
        <f t="shared" si="1658"/>
        <v>0.3112762923122615</v>
      </c>
      <c r="BU414" s="104">
        <f t="shared" si="1658"/>
        <v>0.34613238983350858</v>
      </c>
      <c r="BV414" s="104">
        <f t="shared" si="1658"/>
        <v>0</v>
      </c>
      <c r="BW414" s="122">
        <f t="shared" si="1658"/>
        <v>0</v>
      </c>
      <c r="BX414" s="120">
        <f t="shared" si="1658"/>
        <v>21.128938820914058</v>
      </c>
      <c r="BY414" s="104">
        <f t="shared" si="1658"/>
        <v>8.4344807974972333</v>
      </c>
      <c r="BZ414" s="104">
        <f t="shared" si="1658"/>
        <v>14.273458885124903</v>
      </c>
      <c r="CA414" s="104">
        <f t="shared" si="1658"/>
        <v>0</v>
      </c>
      <c r="CB414" s="104">
        <f t="shared" si="1658"/>
        <v>4.0417494712590827</v>
      </c>
      <c r="CC414" s="104">
        <f t="shared" si="1658"/>
        <v>4.4943606706835508</v>
      </c>
      <c r="CD414" s="104">
        <f t="shared" si="1658"/>
        <v>0</v>
      </c>
      <c r="CE414" s="104">
        <f t="shared" si="1658"/>
        <v>0</v>
      </c>
      <c r="CF414" s="104">
        <f t="shared" si="1658"/>
        <v>41.557749841254612</v>
      </c>
      <c r="CG414" s="104">
        <f t="shared" si="1658"/>
        <v>16.589180533704532</v>
      </c>
      <c r="CH414" s="104">
        <f t="shared" si="1658"/>
        <v>28.074314626178978</v>
      </c>
      <c r="CI414" s="104">
        <f t="shared" si="1658"/>
        <v>0</v>
      </c>
      <c r="CJ414" s="104">
        <f t="shared" si="1658"/>
        <v>7.9498208368738146</v>
      </c>
      <c r="CK414" s="104">
        <f t="shared" si="1658"/>
        <v>8.8400258965271785</v>
      </c>
      <c r="CL414" s="104">
        <f t="shared" si="1658"/>
        <v>0</v>
      </c>
      <c r="CM414" s="122">
        <f t="shared" si="1658"/>
        <v>0</v>
      </c>
      <c r="CN414" s="120">
        <f t="shared" si="1658"/>
        <v>1.7189132298249596</v>
      </c>
      <c r="CO414" s="104">
        <f t="shared" si="1658"/>
        <v>0.68617457565695983</v>
      </c>
      <c r="CP414" s="104">
        <f t="shared" si="1658"/>
        <v>1.1611959086519998</v>
      </c>
      <c r="CQ414" s="104">
        <f t="shared" si="1658"/>
        <v>0</v>
      </c>
      <c r="CR414" s="104">
        <f t="shared" si="1658"/>
        <v>0.32881048578305838</v>
      </c>
      <c r="CS414" s="104">
        <f t="shared" si="1658"/>
        <v>0.36563199325448786</v>
      </c>
      <c r="CT414" s="104">
        <f t="shared" si="1658"/>
        <v>0</v>
      </c>
      <c r="CU414" s="104">
        <f t="shared" si="1658"/>
        <v>0</v>
      </c>
      <c r="CV414" s="104">
        <f t="shared" si="1658"/>
        <v>3.3808686091315194</v>
      </c>
      <c r="CW414" s="104">
        <f t="shared" si="1658"/>
        <v>1.3495879813478395</v>
      </c>
      <c r="CX414" s="104">
        <f t="shared" si="1658"/>
        <v>2.2839438950640001</v>
      </c>
      <c r="CY414" s="104">
        <f t="shared" si="1658"/>
        <v>0</v>
      </c>
      <c r="CZ414" s="104">
        <f t="shared" si="1658"/>
        <v>0.64674578913137137</v>
      </c>
      <c r="DA414" s="104">
        <f t="shared" si="1658"/>
        <v>0.71916709089502961</v>
      </c>
      <c r="DB414" s="104">
        <f t="shared" si="1658"/>
        <v>0</v>
      </c>
      <c r="DC414" s="122">
        <f t="shared" si="1658"/>
        <v>0</v>
      </c>
      <c r="DD414" s="120">
        <f t="shared" si="1658"/>
        <v>141.70356841056267</v>
      </c>
      <c r="DE414" s="104">
        <f t="shared" ref="DE414:FO414" si="1659">SUMPRODUCT($Z341:$Z344,DE341:DE344)</f>
        <v>56.566779658270626</v>
      </c>
      <c r="DF414" s="104">
        <f t="shared" si="1659"/>
        <v>95.726532918994494</v>
      </c>
      <c r="DG414" s="104">
        <f t="shared" si="1659"/>
        <v>0</v>
      </c>
      <c r="DH414" s="104">
        <f t="shared" si="1659"/>
        <v>27.106440486827054</v>
      </c>
      <c r="DI414" s="104">
        <f t="shared" si="1659"/>
        <v>30.14192762627334</v>
      </c>
      <c r="DJ414" s="104">
        <f t="shared" si="1659"/>
        <v>0</v>
      </c>
      <c r="DK414" s="104">
        <f t="shared" si="1659"/>
        <v>0</v>
      </c>
      <c r="DL414" s="104">
        <f t="shared" si="1659"/>
        <v>278.71165218152277</v>
      </c>
      <c r="DM414" s="104">
        <f t="shared" si="1659"/>
        <v>111.2571766408891</v>
      </c>
      <c r="DN414" s="104">
        <f t="shared" si="1659"/>
        <v>188.28350050749543</v>
      </c>
      <c r="DO414" s="104">
        <f t="shared" si="1659"/>
        <v>0</v>
      </c>
      <c r="DP414" s="104">
        <f t="shared" si="1659"/>
        <v>53.316353952173095</v>
      </c>
      <c r="DQ414" s="104">
        <f t="shared" si="1659"/>
        <v>59.286612782453645</v>
      </c>
      <c r="DR414" s="104">
        <f t="shared" si="1659"/>
        <v>0</v>
      </c>
      <c r="DS414" s="122">
        <f t="shared" si="1659"/>
        <v>0</v>
      </c>
      <c r="DT414" s="120">
        <f t="shared" si="1659"/>
        <v>2.1758395314240002</v>
      </c>
      <c r="DU414" s="104">
        <f t="shared" si="1659"/>
        <v>0.86857541222400003</v>
      </c>
      <c r="DV414" s="104">
        <f t="shared" si="1659"/>
        <v>1.4698682387999997</v>
      </c>
      <c r="DW414" s="104">
        <f t="shared" si="1659"/>
        <v>0</v>
      </c>
      <c r="DX414" s="104">
        <f t="shared" si="1659"/>
        <v>0.41621580478868159</v>
      </c>
      <c r="DY414" s="104">
        <f t="shared" si="1659"/>
        <v>0.46282530791707321</v>
      </c>
      <c r="DZ414" s="104">
        <f t="shared" si="1659"/>
        <v>0</v>
      </c>
      <c r="EA414" s="104">
        <f t="shared" si="1659"/>
        <v>0</v>
      </c>
      <c r="EB414" s="104">
        <f t="shared" si="1659"/>
        <v>4.2795805178879993</v>
      </c>
      <c r="EC414" s="104">
        <f t="shared" si="1659"/>
        <v>1.7083392168959994</v>
      </c>
      <c r="ED414" s="104">
        <f t="shared" si="1659"/>
        <v>2.8910682215999994</v>
      </c>
      <c r="EE414" s="104">
        <f t="shared" si="1659"/>
        <v>0</v>
      </c>
      <c r="EF414" s="104">
        <f t="shared" si="1659"/>
        <v>0.81866555586249556</v>
      </c>
      <c r="EG414" s="104">
        <f t="shared" si="1659"/>
        <v>0.91033808974054375</v>
      </c>
      <c r="EH414" s="104">
        <f t="shared" si="1659"/>
        <v>0</v>
      </c>
      <c r="EI414" s="122">
        <f t="shared" si="1659"/>
        <v>0</v>
      </c>
      <c r="EJ414" s="120">
        <f t="shared" si="1659"/>
        <v>36.429204863644934</v>
      </c>
      <c r="EK414" s="104">
        <f t="shared" si="1659"/>
        <v>14.542208271546954</v>
      </c>
      <c r="EL414" s="104">
        <f t="shared" si="1659"/>
        <v>24.609411870904999</v>
      </c>
      <c r="EM414" s="104">
        <f t="shared" si="1659"/>
        <v>0</v>
      </c>
      <c r="EN414" s="104">
        <f t="shared" si="1659"/>
        <v>6.9685335711363487</v>
      </c>
      <c r="EO414" s="104">
        <f t="shared" si="1659"/>
        <v>7.7488977080750878</v>
      </c>
      <c r="EP414" s="104">
        <f t="shared" si="1659"/>
        <v>0</v>
      </c>
      <c r="EQ414" s="104">
        <f t="shared" si="1659"/>
        <v>0</v>
      </c>
      <c r="ER414" s="104">
        <f t="shared" si="1659"/>
        <v>71.651292829749337</v>
      </c>
      <c r="ES414" s="104">
        <f t="shared" si="1659"/>
        <v>28.602035402938846</v>
      </c>
      <c r="ET414" s="104">
        <f t="shared" si="1659"/>
        <v>48.403990734791336</v>
      </c>
      <c r="EU414" s="104">
        <f t="shared" si="1659"/>
        <v>0</v>
      </c>
      <c r="EV414" s="104">
        <f t="shared" si="1659"/>
        <v>13.706587649782437</v>
      </c>
      <c r="EW414" s="104">
        <f t="shared" si="1659"/>
        <v>15.241423959529618</v>
      </c>
      <c r="EX414" s="104">
        <f t="shared" si="1659"/>
        <v>0</v>
      </c>
      <c r="EY414" s="122">
        <f t="shared" si="1659"/>
        <v>0</v>
      </c>
      <c r="EZ414" s="104">
        <f t="shared" si="1659"/>
        <v>2.1758395314240002</v>
      </c>
      <c r="FA414" s="104">
        <f t="shared" si="1659"/>
        <v>0.86857541222400003</v>
      </c>
      <c r="FB414" s="104">
        <f t="shared" si="1659"/>
        <v>1.4698682387999997</v>
      </c>
      <c r="FC414" s="104">
        <f t="shared" si="1659"/>
        <v>0</v>
      </c>
      <c r="FD414" s="104">
        <f t="shared" si="1659"/>
        <v>0.41621580478868159</v>
      </c>
      <c r="FE414" s="104">
        <f t="shared" si="1659"/>
        <v>0.46282530791707321</v>
      </c>
      <c r="FF414" s="104">
        <f t="shared" si="1659"/>
        <v>0</v>
      </c>
      <c r="FG414" s="104">
        <f t="shared" si="1659"/>
        <v>0</v>
      </c>
      <c r="FH414" s="104">
        <f t="shared" si="1659"/>
        <v>4.2795805178879993</v>
      </c>
      <c r="FI414" s="104">
        <f t="shared" si="1659"/>
        <v>1.7083392168959994</v>
      </c>
      <c r="FJ414" s="104">
        <f t="shared" si="1659"/>
        <v>2.8910682215999994</v>
      </c>
      <c r="FK414" s="104">
        <f t="shared" si="1659"/>
        <v>0</v>
      </c>
      <c r="FL414" s="104">
        <f t="shared" si="1659"/>
        <v>0.81866555586249556</v>
      </c>
      <c r="FM414" s="104">
        <f t="shared" si="1659"/>
        <v>0.91033808974054375</v>
      </c>
      <c r="FN414" s="104">
        <f t="shared" si="1659"/>
        <v>0</v>
      </c>
      <c r="FO414" s="122">
        <f t="shared" si="1659"/>
        <v>0</v>
      </c>
    </row>
    <row r="415" spans="24:171" x14ac:dyDescent="0.2">
      <c r="X415" s="165"/>
      <c r="Y415" s="196"/>
      <c r="Z415" s="196"/>
      <c r="AA415" s="197"/>
      <c r="AB415" s="166" t="str">
        <f t="shared" ref="AB415:AC420" si="1660">C264</f>
        <v>Finland</v>
      </c>
      <c r="AC415" s="203">
        <f t="shared" si="1660"/>
        <v>0.10112359550561797</v>
      </c>
      <c r="AD415" s="203">
        <f t="shared" si="1657"/>
        <v>0</v>
      </c>
      <c r="AE415" s="203">
        <f t="shared" si="1657"/>
        <v>0.52941176470588236</v>
      </c>
      <c r="AR415" s="120" t="e">
        <f ca="1">SUMPRODUCT($Z345:$Z348,AR345:AR348)</f>
        <v>#NAME?</v>
      </c>
      <c r="AS415" s="104" t="e">
        <f t="shared" ref="AS415:DD415" ca="1" si="1661">SUMPRODUCT($Z345:$Z348,AS345:AS348)</f>
        <v>#NAME?</v>
      </c>
      <c r="AT415" s="104" t="e">
        <f t="shared" ca="1" si="1661"/>
        <v>#NAME?</v>
      </c>
      <c r="AU415" s="104" t="e">
        <f t="shared" ca="1" si="1661"/>
        <v>#NAME?</v>
      </c>
      <c r="AV415" s="104" t="e">
        <f t="shared" ca="1" si="1661"/>
        <v>#NAME?</v>
      </c>
      <c r="AW415" s="104" t="e">
        <f t="shared" ca="1" si="1661"/>
        <v>#NAME?</v>
      </c>
      <c r="AX415" s="104" t="e">
        <f t="shared" ca="1" si="1661"/>
        <v>#NAME?</v>
      </c>
      <c r="AY415" s="104" t="e">
        <f t="shared" ca="1" si="1661"/>
        <v>#NAME?</v>
      </c>
      <c r="AZ415" s="104" t="e">
        <f t="shared" ca="1" si="1661"/>
        <v>#NAME?</v>
      </c>
      <c r="BA415" s="104" t="e">
        <f t="shared" ca="1" si="1661"/>
        <v>#NAME?</v>
      </c>
      <c r="BB415" s="104" t="e">
        <f t="shared" ca="1" si="1661"/>
        <v>#NAME?</v>
      </c>
      <c r="BC415" s="104" t="e">
        <f t="shared" ca="1" si="1661"/>
        <v>#NAME?</v>
      </c>
      <c r="BD415" s="104" t="e">
        <f t="shared" ca="1" si="1661"/>
        <v>#NAME?</v>
      </c>
      <c r="BE415" s="104" t="e">
        <f t="shared" ca="1" si="1661"/>
        <v>#NAME?</v>
      </c>
      <c r="BF415" s="104" t="e">
        <f t="shared" ca="1" si="1661"/>
        <v>#NAME?</v>
      </c>
      <c r="BG415" s="104" t="e">
        <f t="shared" ca="1" si="1661"/>
        <v>#NAME?</v>
      </c>
      <c r="BH415" s="120">
        <f t="shared" si="1661"/>
        <v>0.8273064099961589</v>
      </c>
      <c r="BI415" s="104">
        <f t="shared" si="1661"/>
        <v>0.33025321753745818</v>
      </c>
      <c r="BJ415" s="104">
        <f t="shared" si="1661"/>
        <v>0.5588791812294911</v>
      </c>
      <c r="BK415" s="104">
        <f t="shared" si="1661"/>
        <v>0</v>
      </c>
      <c r="BL415" s="104">
        <f t="shared" si="1661"/>
        <v>0.15825523815997164</v>
      </c>
      <c r="BM415" s="104">
        <f t="shared" si="1661"/>
        <v>0.17597728987746128</v>
      </c>
      <c r="BN415" s="104">
        <f t="shared" si="1661"/>
        <v>0</v>
      </c>
      <c r="BO415" s="104">
        <f t="shared" si="1661"/>
        <v>0</v>
      </c>
      <c r="BP415" s="104">
        <f t="shared" si="1661"/>
        <v>1.6271992228334471</v>
      </c>
      <c r="BQ415" s="104">
        <f t="shared" si="1661"/>
        <v>0.64955157040506462</v>
      </c>
      <c r="BR415" s="104">
        <f t="shared" si="1661"/>
        <v>1.0992535234896383</v>
      </c>
      <c r="BS415" s="104">
        <f t="shared" si="1661"/>
        <v>0</v>
      </c>
      <c r="BT415" s="104">
        <f t="shared" si="1661"/>
        <v>0.3112762923122615</v>
      </c>
      <c r="BU415" s="104">
        <f t="shared" si="1661"/>
        <v>0.34613238983350858</v>
      </c>
      <c r="BV415" s="104">
        <f t="shared" si="1661"/>
        <v>0</v>
      </c>
      <c r="BW415" s="122">
        <f t="shared" si="1661"/>
        <v>0</v>
      </c>
      <c r="BX415" s="120">
        <f t="shared" si="1661"/>
        <v>92.052171186385877</v>
      </c>
      <c r="BY415" s="104">
        <f t="shared" si="1661"/>
        <v>36.746392084347526</v>
      </c>
      <c r="BZ415" s="104">
        <f t="shared" si="1661"/>
        <v>62.184991487353699</v>
      </c>
      <c r="CA415" s="104">
        <f t="shared" si="1661"/>
        <v>0</v>
      </c>
      <c r="CB415" s="104">
        <f t="shared" si="1661"/>
        <v>17.608637015530448</v>
      </c>
      <c r="CC415" s="104">
        <f t="shared" si="1661"/>
        <v>19.580522303449243</v>
      </c>
      <c r="CD415" s="104">
        <f t="shared" si="1661"/>
        <v>0</v>
      </c>
      <c r="CE415" s="104">
        <f t="shared" si="1661"/>
        <v>0</v>
      </c>
      <c r="CF415" s="104">
        <f t="shared" si="1661"/>
        <v>181.05410474858272</v>
      </c>
      <c r="CG415" s="104">
        <f t="shared" si="1661"/>
        <v>72.273865681266017</v>
      </c>
      <c r="CH415" s="104">
        <f t="shared" si="1661"/>
        <v>122.31099904323941</v>
      </c>
      <c r="CI415" s="104">
        <f t="shared" si="1661"/>
        <v>0</v>
      </c>
      <c r="CJ415" s="104">
        <f t="shared" si="1661"/>
        <v>34.634880378026821</v>
      </c>
      <c r="CK415" s="104">
        <f t="shared" si="1661"/>
        <v>38.513225108765823</v>
      </c>
      <c r="CL415" s="104">
        <f t="shared" si="1661"/>
        <v>0</v>
      </c>
      <c r="CM415" s="122">
        <f t="shared" si="1661"/>
        <v>0</v>
      </c>
      <c r="CN415" s="120">
        <f t="shared" si="1661"/>
        <v>3.5444510879291373</v>
      </c>
      <c r="CO415" s="104">
        <f t="shared" si="1661"/>
        <v>1.4149127361386897</v>
      </c>
      <c r="CP415" s="104">
        <f t="shared" si="1661"/>
        <v>2.3944210971833426</v>
      </c>
      <c r="CQ415" s="104">
        <f t="shared" si="1661"/>
        <v>0</v>
      </c>
      <c r="CR415" s="104">
        <f t="shared" si="1661"/>
        <v>0.67801717028785069</v>
      </c>
      <c r="CS415" s="104">
        <f t="shared" si="1661"/>
        <v>0.75394423277813671</v>
      </c>
      <c r="CT415" s="104">
        <f t="shared" si="1661"/>
        <v>0</v>
      </c>
      <c r="CU415" s="104">
        <f t="shared" si="1661"/>
        <v>0</v>
      </c>
      <c r="CV415" s="104">
        <f t="shared" si="1661"/>
        <v>6.9714533647530113</v>
      </c>
      <c r="CW415" s="104">
        <f t="shared" si="1661"/>
        <v>2.7828912511375319</v>
      </c>
      <c r="CX415" s="104">
        <f t="shared" si="1661"/>
        <v>4.7095614154142433</v>
      </c>
      <c r="CY415" s="104">
        <f t="shared" si="1661"/>
        <v>0</v>
      </c>
      <c r="CZ415" s="104">
        <f t="shared" si="1661"/>
        <v>1.333609385351995</v>
      </c>
      <c r="DA415" s="104">
        <f t="shared" si="1661"/>
        <v>1.482944300792481</v>
      </c>
      <c r="DB415" s="104">
        <f t="shared" si="1661"/>
        <v>0</v>
      </c>
      <c r="DC415" s="122">
        <f t="shared" si="1661"/>
        <v>0</v>
      </c>
      <c r="DD415" s="120">
        <f t="shared" si="1661"/>
        <v>122.671560627939</v>
      </c>
      <c r="DE415" s="104">
        <f t="shared" ref="DE415:FO415" si="1662">SUMPRODUCT($Z345:$Z348,DE345:DE348)</f>
        <v>48.969374718015686</v>
      </c>
      <c r="DF415" s="104">
        <f t="shared" si="1662"/>
        <v>82.869636371129687</v>
      </c>
      <c r="DG415" s="104">
        <f t="shared" si="1662"/>
        <v>0</v>
      </c>
      <c r="DH415" s="104">
        <f t="shared" si="1662"/>
        <v>23.465812434258812</v>
      </c>
      <c r="DI415" s="104">
        <f t="shared" si="1662"/>
        <v>26.093607547950228</v>
      </c>
      <c r="DJ415" s="104">
        <f t="shared" si="1662"/>
        <v>0</v>
      </c>
      <c r="DK415" s="104">
        <f t="shared" si="1662"/>
        <v>0</v>
      </c>
      <c r="DL415" s="104">
        <f t="shared" si="1662"/>
        <v>241.27828058104271</v>
      </c>
      <c r="DM415" s="104">
        <f t="shared" si="1662"/>
        <v>96.314381089211949</v>
      </c>
      <c r="DN415" s="104">
        <f t="shared" si="1662"/>
        <v>162.99540729155089</v>
      </c>
      <c r="DO415" s="104">
        <f t="shared" si="1662"/>
        <v>0</v>
      </c>
      <c r="DP415" s="104">
        <f t="shared" si="1662"/>
        <v>46.155509135485765</v>
      </c>
      <c r="DQ415" s="104">
        <f t="shared" si="1662"/>
        <v>51.323910865082979</v>
      </c>
      <c r="DR415" s="104">
        <f t="shared" si="1662"/>
        <v>0</v>
      </c>
      <c r="DS415" s="122">
        <f t="shared" si="1662"/>
        <v>0</v>
      </c>
      <c r="DT415" s="120">
        <f t="shared" si="1662"/>
        <v>2.1758395314240002</v>
      </c>
      <c r="DU415" s="104">
        <f t="shared" si="1662"/>
        <v>0.86857541222400003</v>
      </c>
      <c r="DV415" s="104">
        <f t="shared" si="1662"/>
        <v>1.4698682387999997</v>
      </c>
      <c r="DW415" s="104">
        <f t="shared" si="1662"/>
        <v>0</v>
      </c>
      <c r="DX415" s="104">
        <f t="shared" si="1662"/>
        <v>0.41621580478868159</v>
      </c>
      <c r="DY415" s="104">
        <f t="shared" si="1662"/>
        <v>0.46282530791707321</v>
      </c>
      <c r="DZ415" s="104">
        <f t="shared" si="1662"/>
        <v>0</v>
      </c>
      <c r="EA415" s="104">
        <f t="shared" si="1662"/>
        <v>0</v>
      </c>
      <c r="EB415" s="104">
        <f t="shared" si="1662"/>
        <v>4.2795805178879993</v>
      </c>
      <c r="EC415" s="104">
        <f t="shared" si="1662"/>
        <v>1.7083392168959994</v>
      </c>
      <c r="ED415" s="104">
        <f t="shared" si="1662"/>
        <v>2.8910682215999994</v>
      </c>
      <c r="EE415" s="104">
        <f t="shared" si="1662"/>
        <v>0</v>
      </c>
      <c r="EF415" s="104">
        <f t="shared" si="1662"/>
        <v>0.81866555586249556</v>
      </c>
      <c r="EG415" s="104">
        <f t="shared" si="1662"/>
        <v>0.91033808974054375</v>
      </c>
      <c r="EH415" s="104">
        <f t="shared" si="1662"/>
        <v>0</v>
      </c>
      <c r="EI415" s="122">
        <f t="shared" si="1662"/>
        <v>0</v>
      </c>
      <c r="EJ415" s="120">
        <f t="shared" si="1662"/>
        <v>86.310426054614794</v>
      </c>
      <c r="EK415" s="104">
        <f t="shared" si="1662"/>
        <v>34.454339489159452</v>
      </c>
      <c r="EL415" s="104">
        <f t="shared" si="1662"/>
        <v>58.306208754257817</v>
      </c>
      <c r="EM415" s="104">
        <f t="shared" si="1662"/>
        <v>0</v>
      </c>
      <c r="EN415" s="104">
        <f t="shared" si="1662"/>
        <v>16.510300012089957</v>
      </c>
      <c r="EO415" s="104">
        <f t="shared" si="1662"/>
        <v>18.359189148952257</v>
      </c>
      <c r="EP415" s="104">
        <f t="shared" si="1662"/>
        <v>0</v>
      </c>
      <c r="EQ415" s="104">
        <f t="shared" si="1662"/>
        <v>0</v>
      </c>
      <c r="ER415" s="104">
        <f t="shared" si="1662"/>
        <v>169.76087275710205</v>
      </c>
      <c r="ES415" s="104">
        <f t="shared" si="1662"/>
        <v>67.765790411759937</v>
      </c>
      <c r="ET415" s="104">
        <f t="shared" si="1662"/>
        <v>114.68186249743634</v>
      </c>
      <c r="EU415" s="104">
        <f t="shared" si="1662"/>
        <v>0</v>
      </c>
      <c r="EV415" s="104">
        <f t="shared" si="1662"/>
        <v>32.474533118021938</v>
      </c>
      <c r="EW415" s="104">
        <f t="shared" si="1662"/>
        <v>36.110966477306569</v>
      </c>
      <c r="EX415" s="104">
        <f t="shared" si="1662"/>
        <v>0</v>
      </c>
      <c r="EY415" s="122">
        <f t="shared" si="1662"/>
        <v>0</v>
      </c>
      <c r="EZ415" s="104">
        <f t="shared" si="1662"/>
        <v>4.5355146288466521</v>
      </c>
      <c r="FA415" s="104">
        <f t="shared" si="1662"/>
        <v>1.8105363155251892</v>
      </c>
      <c r="FB415" s="104">
        <f t="shared" si="1662"/>
        <v>3.0639248911850743</v>
      </c>
      <c r="FC415" s="104">
        <f t="shared" si="1662"/>
        <v>0</v>
      </c>
      <c r="FD415" s="104">
        <f t="shared" si="1662"/>
        <v>0.86759746944242189</v>
      </c>
      <c r="FE415" s="104">
        <f t="shared" si="1662"/>
        <v>0.96475448871201031</v>
      </c>
      <c r="FF415" s="104">
        <f t="shared" si="1662"/>
        <v>0</v>
      </c>
      <c r="FG415" s="104">
        <f t="shared" si="1662"/>
        <v>0</v>
      </c>
      <c r="FH415" s="104">
        <f t="shared" si="1662"/>
        <v>8.9207405986897452</v>
      </c>
      <c r="FI415" s="104">
        <f t="shared" si="1662"/>
        <v>3.5610151380020905</v>
      </c>
      <c r="FJ415" s="104">
        <f t="shared" si="1662"/>
        <v>6.0264013143831781</v>
      </c>
      <c r="FK415" s="104">
        <f t="shared" si="1662"/>
        <v>0</v>
      </c>
      <c r="FL415" s="104">
        <f t="shared" si="1662"/>
        <v>1.7064997446374959</v>
      </c>
      <c r="FM415" s="104">
        <f t="shared" si="1662"/>
        <v>1.8975901777611255</v>
      </c>
      <c r="FN415" s="104">
        <f t="shared" si="1662"/>
        <v>0</v>
      </c>
      <c r="FO415" s="122">
        <f t="shared" si="1662"/>
        <v>0</v>
      </c>
    </row>
    <row r="416" spans="24:171" x14ac:dyDescent="0.2">
      <c r="X416" s="165"/>
      <c r="Y416" s="196"/>
      <c r="Z416" s="196"/>
      <c r="AA416" s="197"/>
      <c r="AB416" s="166" t="str">
        <f t="shared" si="1660"/>
        <v>Canada</v>
      </c>
      <c r="AC416" s="203">
        <f t="shared" si="1660"/>
        <v>4.49438202247191E-2</v>
      </c>
      <c r="AD416" s="203">
        <f t="shared" si="1657"/>
        <v>0</v>
      </c>
      <c r="AE416" s="203">
        <f t="shared" si="1657"/>
        <v>0.23529411764705882</v>
      </c>
      <c r="AR416" s="120" t="e">
        <f ca="1">SUMPRODUCT($Z349:$Z352,AR349:AR352)</f>
        <v>#NAME?</v>
      </c>
      <c r="AS416" s="104" t="e">
        <f t="shared" ref="AS416:DD416" ca="1" si="1663">SUMPRODUCT($Z349:$Z352,AS349:AS352)</f>
        <v>#NAME?</v>
      </c>
      <c r="AT416" s="104" t="e">
        <f t="shared" ca="1" si="1663"/>
        <v>#NAME?</v>
      </c>
      <c r="AU416" s="104" t="e">
        <f t="shared" ca="1" si="1663"/>
        <v>#NAME?</v>
      </c>
      <c r="AV416" s="104" t="e">
        <f t="shared" ca="1" si="1663"/>
        <v>#NAME?</v>
      </c>
      <c r="AW416" s="104" t="e">
        <f t="shared" ca="1" si="1663"/>
        <v>#NAME?</v>
      </c>
      <c r="AX416" s="104" t="e">
        <f t="shared" ca="1" si="1663"/>
        <v>#NAME?</v>
      </c>
      <c r="AY416" s="104" t="e">
        <f t="shared" ca="1" si="1663"/>
        <v>#NAME?</v>
      </c>
      <c r="AZ416" s="104" t="e">
        <f t="shared" ca="1" si="1663"/>
        <v>#NAME?</v>
      </c>
      <c r="BA416" s="104" t="e">
        <f t="shared" ca="1" si="1663"/>
        <v>#NAME?</v>
      </c>
      <c r="BB416" s="104" t="e">
        <f t="shared" ca="1" si="1663"/>
        <v>#NAME?</v>
      </c>
      <c r="BC416" s="104" t="e">
        <f t="shared" ca="1" si="1663"/>
        <v>#NAME?</v>
      </c>
      <c r="BD416" s="104" t="e">
        <f t="shared" ca="1" si="1663"/>
        <v>#NAME?</v>
      </c>
      <c r="BE416" s="104" t="e">
        <f t="shared" ca="1" si="1663"/>
        <v>#NAME?</v>
      </c>
      <c r="BF416" s="104" t="e">
        <f t="shared" ca="1" si="1663"/>
        <v>#NAME?</v>
      </c>
      <c r="BG416" s="104" t="e">
        <f t="shared" ca="1" si="1663"/>
        <v>#NAME?</v>
      </c>
      <c r="BH416" s="120">
        <f t="shared" si="1663"/>
        <v>0.8273064099961589</v>
      </c>
      <c r="BI416" s="104">
        <f t="shared" si="1663"/>
        <v>0.33025321753745818</v>
      </c>
      <c r="BJ416" s="104">
        <f t="shared" si="1663"/>
        <v>0.5588791812294911</v>
      </c>
      <c r="BK416" s="104">
        <f t="shared" si="1663"/>
        <v>0</v>
      </c>
      <c r="BL416" s="104">
        <f t="shared" si="1663"/>
        <v>0.15825523815997164</v>
      </c>
      <c r="BM416" s="104">
        <f t="shared" si="1663"/>
        <v>0.17597728987746128</v>
      </c>
      <c r="BN416" s="104">
        <f t="shared" si="1663"/>
        <v>0</v>
      </c>
      <c r="BO416" s="104">
        <f t="shared" si="1663"/>
        <v>0</v>
      </c>
      <c r="BP416" s="104">
        <f t="shared" si="1663"/>
        <v>1.6271992228334471</v>
      </c>
      <c r="BQ416" s="104">
        <f t="shared" si="1663"/>
        <v>0.64955157040506462</v>
      </c>
      <c r="BR416" s="104">
        <f t="shared" si="1663"/>
        <v>1.0992535234896383</v>
      </c>
      <c r="BS416" s="104">
        <f t="shared" si="1663"/>
        <v>0</v>
      </c>
      <c r="BT416" s="104">
        <f t="shared" si="1663"/>
        <v>0.3112762923122615</v>
      </c>
      <c r="BU416" s="104">
        <f t="shared" si="1663"/>
        <v>0.34613238983350858</v>
      </c>
      <c r="BV416" s="104">
        <f t="shared" si="1663"/>
        <v>0</v>
      </c>
      <c r="BW416" s="122">
        <f t="shared" si="1663"/>
        <v>0</v>
      </c>
      <c r="BX416" s="120">
        <f t="shared" si="1663"/>
        <v>112.48337545477581</v>
      </c>
      <c r="BY416" s="104">
        <f t="shared" si="1663"/>
        <v>44.902343574959289</v>
      </c>
      <c r="BZ416" s="104">
        <f t="shared" si="1663"/>
        <v>75.987102259229928</v>
      </c>
      <c r="CA416" s="104">
        <f t="shared" si="1663"/>
        <v>0</v>
      </c>
      <c r="CB416" s="104">
        <f t="shared" si="1663"/>
        <v>21.516917017137221</v>
      </c>
      <c r="CC416" s="104">
        <f t="shared" si="1663"/>
        <v>23.926467061813643</v>
      </c>
      <c r="CD416" s="104">
        <f t="shared" si="1663"/>
        <v>0</v>
      </c>
      <c r="CE416" s="104">
        <f t="shared" si="1663"/>
        <v>0</v>
      </c>
      <c r="CF416" s="104">
        <f t="shared" si="1663"/>
        <v>221.23950559327079</v>
      </c>
      <c r="CG416" s="104">
        <f t="shared" si="1663"/>
        <v>88.315226726517636</v>
      </c>
      <c r="CH416" s="104">
        <f t="shared" si="1663"/>
        <v>149.45822407352586</v>
      </c>
      <c r="CI416" s="104">
        <f t="shared" si="1663"/>
        <v>0</v>
      </c>
      <c r="CJ416" s="104">
        <f t="shared" si="1663"/>
        <v>42.322176687224285</v>
      </c>
      <c r="CK416" s="104">
        <f t="shared" si="1663"/>
        <v>47.061329505330598</v>
      </c>
      <c r="CL416" s="104">
        <f t="shared" si="1663"/>
        <v>0</v>
      </c>
      <c r="CM416" s="122">
        <f t="shared" si="1663"/>
        <v>0</v>
      </c>
      <c r="CN416" s="120">
        <f t="shared" si="1663"/>
        <v>2.1758395314240002</v>
      </c>
      <c r="CO416" s="104">
        <f t="shared" si="1663"/>
        <v>0.86857541222399992</v>
      </c>
      <c r="CP416" s="104">
        <f t="shared" si="1663"/>
        <v>1.4698682387999995</v>
      </c>
      <c r="CQ416" s="104">
        <f t="shared" si="1663"/>
        <v>0</v>
      </c>
      <c r="CR416" s="104">
        <f t="shared" si="1663"/>
        <v>0.41621580478868142</v>
      </c>
      <c r="CS416" s="104">
        <f t="shared" si="1663"/>
        <v>0.46282530791707316</v>
      </c>
      <c r="CT416" s="104">
        <f t="shared" si="1663"/>
        <v>0</v>
      </c>
      <c r="CU416" s="104">
        <f t="shared" si="1663"/>
        <v>0</v>
      </c>
      <c r="CV416" s="104">
        <f t="shared" si="1663"/>
        <v>4.2795805178879984</v>
      </c>
      <c r="CW416" s="104">
        <f t="shared" si="1663"/>
        <v>1.7083392168959992</v>
      </c>
      <c r="CX416" s="104">
        <f t="shared" si="1663"/>
        <v>2.891068221599999</v>
      </c>
      <c r="CY416" s="104">
        <f t="shared" si="1663"/>
        <v>0</v>
      </c>
      <c r="CZ416" s="104">
        <f t="shared" si="1663"/>
        <v>0.81866555586249534</v>
      </c>
      <c r="DA416" s="104">
        <f t="shared" si="1663"/>
        <v>0.91033808974054364</v>
      </c>
      <c r="DB416" s="104">
        <f t="shared" si="1663"/>
        <v>0</v>
      </c>
      <c r="DC416" s="122">
        <f t="shared" si="1663"/>
        <v>0</v>
      </c>
      <c r="DD416" s="120">
        <f t="shared" si="1663"/>
        <v>0</v>
      </c>
      <c r="DE416" s="104">
        <f t="shared" ref="DE416:FO416" si="1664">SUMPRODUCT($Z349:$Z352,DE349:DE352)</f>
        <v>0</v>
      </c>
      <c r="DF416" s="104">
        <f t="shared" si="1664"/>
        <v>0</v>
      </c>
      <c r="DG416" s="104">
        <f t="shared" si="1664"/>
        <v>0</v>
      </c>
      <c r="DH416" s="104">
        <f t="shared" si="1664"/>
        <v>0</v>
      </c>
      <c r="DI416" s="104">
        <f t="shared" si="1664"/>
        <v>0</v>
      </c>
      <c r="DJ416" s="104">
        <f t="shared" si="1664"/>
        <v>0</v>
      </c>
      <c r="DK416" s="104">
        <f t="shared" si="1664"/>
        <v>0</v>
      </c>
      <c r="DL416" s="104">
        <f t="shared" si="1664"/>
        <v>0</v>
      </c>
      <c r="DM416" s="104">
        <f t="shared" si="1664"/>
        <v>0</v>
      </c>
      <c r="DN416" s="104">
        <f t="shared" si="1664"/>
        <v>0</v>
      </c>
      <c r="DO416" s="104">
        <f t="shared" si="1664"/>
        <v>0</v>
      </c>
      <c r="DP416" s="104">
        <f t="shared" si="1664"/>
        <v>0</v>
      </c>
      <c r="DQ416" s="104">
        <f t="shared" si="1664"/>
        <v>0</v>
      </c>
      <c r="DR416" s="104">
        <f t="shared" si="1664"/>
        <v>0</v>
      </c>
      <c r="DS416" s="122">
        <f t="shared" si="1664"/>
        <v>0</v>
      </c>
      <c r="DT416" s="120">
        <f t="shared" si="1664"/>
        <v>24.014493144177155</v>
      </c>
      <c r="DU416" s="104">
        <f t="shared" si="1664"/>
        <v>9.5863679195143146</v>
      </c>
      <c r="DV416" s="104">
        <f t="shared" si="1664"/>
        <v>16.22276837685963</v>
      </c>
      <c r="DW416" s="104">
        <f t="shared" si="1664"/>
        <v>0</v>
      </c>
      <c r="DX416" s="104">
        <f t="shared" si="1664"/>
        <v>4.5937264427099089</v>
      </c>
      <c r="DY416" s="104">
        <f t="shared" si="1664"/>
        <v>5.1081502212859542</v>
      </c>
      <c r="DZ416" s="104">
        <f t="shared" si="1664"/>
        <v>0</v>
      </c>
      <c r="EA416" s="104">
        <f t="shared" si="1664"/>
        <v>0</v>
      </c>
      <c r="EB416" s="104">
        <f t="shared" si="1664"/>
        <v>47.233242857535238</v>
      </c>
      <c r="EC416" s="104">
        <f t="shared" si="1664"/>
        <v>18.854745407272191</v>
      </c>
      <c r="ED416" s="104">
        <f t="shared" si="1664"/>
        <v>31.908390754130693</v>
      </c>
      <c r="EE416" s="104">
        <f t="shared" si="1664"/>
        <v>0</v>
      </c>
      <c r="EF416" s="104">
        <f t="shared" si="1664"/>
        <v>9.0355185181176001</v>
      </c>
      <c r="EG416" s="104">
        <f t="shared" si="1664"/>
        <v>10.047297835723329</v>
      </c>
      <c r="EH416" s="104">
        <f t="shared" si="1664"/>
        <v>0</v>
      </c>
      <c r="EI416" s="122">
        <f t="shared" si="1664"/>
        <v>0</v>
      </c>
      <c r="EJ416" s="120">
        <f t="shared" si="1664"/>
        <v>105.34632519864326</v>
      </c>
      <c r="EK416" s="104">
        <f t="shared" si="1664"/>
        <v>42.053297825603551</v>
      </c>
      <c r="EL416" s="104">
        <f t="shared" si="1664"/>
        <v>71.16573407527062</v>
      </c>
      <c r="EM416" s="104">
        <f t="shared" si="1664"/>
        <v>0</v>
      </c>
      <c r="EN416" s="104">
        <f t="shared" si="1664"/>
        <v>20.151672442217041</v>
      </c>
      <c r="EO416" s="104">
        <f t="shared" si="1664"/>
        <v>22.40833696319725</v>
      </c>
      <c r="EP416" s="104">
        <f t="shared" si="1664"/>
        <v>0</v>
      </c>
      <c r="EQ416" s="104">
        <f t="shared" si="1664"/>
        <v>0</v>
      </c>
      <c r="ER416" s="104">
        <f t="shared" si="1664"/>
        <v>207.20189813637217</v>
      </c>
      <c r="ES416" s="104">
        <f t="shared" si="1664"/>
        <v>82.711641227944867</v>
      </c>
      <c r="ET416" s="104">
        <f t="shared" si="1664"/>
        <v>139.97512621935513</v>
      </c>
      <c r="EU416" s="104">
        <f t="shared" si="1664"/>
        <v>0</v>
      </c>
      <c r="EV416" s="104">
        <f t="shared" si="1664"/>
        <v>39.636842070047159</v>
      </c>
      <c r="EW416" s="104">
        <f t="shared" si="1664"/>
        <v>44.075296480966038</v>
      </c>
      <c r="EX416" s="104">
        <f t="shared" si="1664"/>
        <v>0</v>
      </c>
      <c r="EY416" s="122">
        <f t="shared" si="1664"/>
        <v>0</v>
      </c>
      <c r="EZ416" s="104">
        <f t="shared" si="1664"/>
        <v>2.1758395314240002</v>
      </c>
      <c r="FA416" s="104">
        <f t="shared" si="1664"/>
        <v>0.86857541222400003</v>
      </c>
      <c r="FB416" s="104">
        <f t="shared" si="1664"/>
        <v>1.4698682387999997</v>
      </c>
      <c r="FC416" s="104">
        <f t="shared" si="1664"/>
        <v>0</v>
      </c>
      <c r="FD416" s="104">
        <f t="shared" si="1664"/>
        <v>0.41621580478868159</v>
      </c>
      <c r="FE416" s="104">
        <f t="shared" si="1664"/>
        <v>0.46282530791707321</v>
      </c>
      <c r="FF416" s="104">
        <f t="shared" si="1664"/>
        <v>0</v>
      </c>
      <c r="FG416" s="104">
        <f t="shared" si="1664"/>
        <v>0</v>
      </c>
      <c r="FH416" s="104">
        <f t="shared" si="1664"/>
        <v>4.2795805178879993</v>
      </c>
      <c r="FI416" s="104">
        <f t="shared" si="1664"/>
        <v>1.7083392168959994</v>
      </c>
      <c r="FJ416" s="104">
        <f t="shared" si="1664"/>
        <v>2.8910682215999994</v>
      </c>
      <c r="FK416" s="104">
        <f t="shared" si="1664"/>
        <v>0</v>
      </c>
      <c r="FL416" s="104">
        <f t="shared" si="1664"/>
        <v>0.81866555586249556</v>
      </c>
      <c r="FM416" s="104">
        <f t="shared" si="1664"/>
        <v>0.91033808974054375</v>
      </c>
      <c r="FN416" s="104">
        <f t="shared" si="1664"/>
        <v>0</v>
      </c>
      <c r="FO416" s="122">
        <f t="shared" si="1664"/>
        <v>0</v>
      </c>
    </row>
    <row r="417" spans="24:171" x14ac:dyDescent="0.2">
      <c r="X417" s="165"/>
      <c r="Y417" s="196"/>
      <c r="Z417" s="196"/>
      <c r="AA417" s="197"/>
      <c r="AB417" s="166" t="str">
        <f t="shared" si="1660"/>
        <v>Norway</v>
      </c>
      <c r="AC417" s="203">
        <f t="shared" si="1660"/>
        <v>4.49438202247191E-2</v>
      </c>
      <c r="AD417" s="203">
        <f t="shared" si="1657"/>
        <v>0</v>
      </c>
      <c r="AE417" s="203">
        <f t="shared" si="1657"/>
        <v>0.23529411764705882</v>
      </c>
      <c r="AR417" s="120" t="e">
        <f ca="1">SUMPRODUCT($Z353:$Z356,AR353:AR356)</f>
        <v>#NAME?</v>
      </c>
      <c r="AS417" s="104" t="e">
        <f t="shared" ref="AS417:DD417" ca="1" si="1665">SUMPRODUCT($Z353:$Z356,AS353:AS356)</f>
        <v>#NAME?</v>
      </c>
      <c r="AT417" s="104" t="e">
        <f t="shared" ca="1" si="1665"/>
        <v>#NAME?</v>
      </c>
      <c r="AU417" s="104" t="e">
        <f t="shared" ca="1" si="1665"/>
        <v>#NAME?</v>
      </c>
      <c r="AV417" s="104" t="e">
        <f t="shared" ca="1" si="1665"/>
        <v>#NAME?</v>
      </c>
      <c r="AW417" s="104" t="e">
        <f t="shared" ca="1" si="1665"/>
        <v>#NAME?</v>
      </c>
      <c r="AX417" s="104" t="e">
        <f t="shared" ca="1" si="1665"/>
        <v>#NAME?</v>
      </c>
      <c r="AY417" s="104" t="e">
        <f t="shared" ca="1" si="1665"/>
        <v>#NAME?</v>
      </c>
      <c r="AZ417" s="104" t="e">
        <f t="shared" ca="1" si="1665"/>
        <v>#NAME?</v>
      </c>
      <c r="BA417" s="104" t="e">
        <f t="shared" ca="1" si="1665"/>
        <v>#NAME?</v>
      </c>
      <c r="BB417" s="104" t="e">
        <f t="shared" ca="1" si="1665"/>
        <v>#NAME?</v>
      </c>
      <c r="BC417" s="104" t="e">
        <f t="shared" ca="1" si="1665"/>
        <v>#NAME?</v>
      </c>
      <c r="BD417" s="104" t="e">
        <f t="shared" ca="1" si="1665"/>
        <v>#NAME?</v>
      </c>
      <c r="BE417" s="104" t="e">
        <f t="shared" ca="1" si="1665"/>
        <v>#NAME?</v>
      </c>
      <c r="BF417" s="104" t="e">
        <f t="shared" ca="1" si="1665"/>
        <v>#NAME?</v>
      </c>
      <c r="BG417" s="104" t="e">
        <f t="shared" ca="1" si="1665"/>
        <v>#NAME?</v>
      </c>
      <c r="BH417" s="120">
        <f t="shared" si="1665"/>
        <v>0.8273064099961589</v>
      </c>
      <c r="BI417" s="104">
        <f t="shared" si="1665"/>
        <v>0.33025321753745818</v>
      </c>
      <c r="BJ417" s="104">
        <f t="shared" si="1665"/>
        <v>0.5588791812294911</v>
      </c>
      <c r="BK417" s="104">
        <f t="shared" si="1665"/>
        <v>0</v>
      </c>
      <c r="BL417" s="104">
        <f t="shared" si="1665"/>
        <v>0.15825523815997164</v>
      </c>
      <c r="BM417" s="104">
        <f t="shared" si="1665"/>
        <v>0.17597728987746128</v>
      </c>
      <c r="BN417" s="104">
        <f t="shared" si="1665"/>
        <v>0</v>
      </c>
      <c r="BO417" s="104">
        <f t="shared" si="1665"/>
        <v>0</v>
      </c>
      <c r="BP417" s="104">
        <f t="shared" si="1665"/>
        <v>1.6271992228334471</v>
      </c>
      <c r="BQ417" s="104">
        <f t="shared" si="1665"/>
        <v>0.64955157040506462</v>
      </c>
      <c r="BR417" s="104">
        <f t="shared" si="1665"/>
        <v>1.0992535234896383</v>
      </c>
      <c r="BS417" s="104">
        <f t="shared" si="1665"/>
        <v>0</v>
      </c>
      <c r="BT417" s="104">
        <f t="shared" si="1665"/>
        <v>0.3112762923122615</v>
      </c>
      <c r="BU417" s="104">
        <f t="shared" si="1665"/>
        <v>0.34613238983350858</v>
      </c>
      <c r="BV417" s="104">
        <f t="shared" si="1665"/>
        <v>0</v>
      </c>
      <c r="BW417" s="122">
        <f t="shared" si="1665"/>
        <v>0</v>
      </c>
      <c r="BX417" s="120">
        <f t="shared" si="1665"/>
        <v>100.06926096263633</v>
      </c>
      <c r="BY417" s="104">
        <f t="shared" si="1665"/>
        <v>39.946741630660938</v>
      </c>
      <c r="BZ417" s="104">
        <f t="shared" si="1665"/>
        <v>67.600862216573589</v>
      </c>
      <c r="CA417" s="104">
        <f t="shared" si="1665"/>
        <v>0</v>
      </c>
      <c r="CB417" s="104">
        <f t="shared" si="1665"/>
        <v>19.142224132178416</v>
      </c>
      <c r="CC417" s="104">
        <f t="shared" si="1665"/>
        <v>21.285846611930552</v>
      </c>
      <c r="CD417" s="104">
        <f t="shared" si="1665"/>
        <v>0</v>
      </c>
      <c r="CE417" s="104">
        <f t="shared" si="1665"/>
        <v>0</v>
      </c>
      <c r="CF417" s="104">
        <f t="shared" si="1665"/>
        <v>196.8226302860088</v>
      </c>
      <c r="CG417" s="104">
        <f t="shared" si="1665"/>
        <v>78.568405638071184</v>
      </c>
      <c r="CH417" s="104">
        <f t="shared" si="1665"/>
        <v>132.96341763711564</v>
      </c>
      <c r="CI417" s="104">
        <f t="shared" si="1665"/>
        <v>0</v>
      </c>
      <c r="CJ417" s="104">
        <f t="shared" si="1665"/>
        <v>37.651332263969991</v>
      </c>
      <c r="CK417" s="104">
        <f t="shared" si="1665"/>
        <v>41.867453252333867</v>
      </c>
      <c r="CL417" s="104">
        <f t="shared" si="1665"/>
        <v>0</v>
      </c>
      <c r="CM417" s="122">
        <f t="shared" si="1665"/>
        <v>0</v>
      </c>
      <c r="CN417" s="120">
        <f t="shared" si="1665"/>
        <v>2.9255105823279681</v>
      </c>
      <c r="CO417" s="104">
        <f t="shared" si="1665"/>
        <v>1.1678372983453373</v>
      </c>
      <c r="CP417" s="104">
        <f t="shared" si="1665"/>
        <v>1.9763015723971697</v>
      </c>
      <c r="CQ417" s="104">
        <f t="shared" si="1665"/>
        <v>0</v>
      </c>
      <c r="CR417" s="104">
        <f t="shared" si="1665"/>
        <v>0.55962019434610621</v>
      </c>
      <c r="CS417" s="104">
        <f t="shared" si="1665"/>
        <v>0.62228869203164949</v>
      </c>
      <c r="CT417" s="104">
        <f t="shared" si="1665"/>
        <v>0</v>
      </c>
      <c r="CU417" s="104">
        <f t="shared" si="1665"/>
        <v>0</v>
      </c>
      <c r="CV417" s="104">
        <f t="shared" si="1665"/>
        <v>5.7540815451643796</v>
      </c>
      <c r="CW417" s="104">
        <f t="shared" si="1665"/>
        <v>2.2969361412255815</v>
      </c>
      <c r="CX417" s="104">
        <f t="shared" si="1665"/>
        <v>3.8871665646168188</v>
      </c>
      <c r="CY417" s="104">
        <f t="shared" si="1665"/>
        <v>0</v>
      </c>
      <c r="CZ417" s="104">
        <f t="shared" si="1665"/>
        <v>1.1007313326528716</v>
      </c>
      <c r="DA417" s="104">
        <f t="shared" si="1665"/>
        <v>1.2239890288642876</v>
      </c>
      <c r="DB417" s="104">
        <f t="shared" si="1665"/>
        <v>0</v>
      </c>
      <c r="DC417" s="122">
        <f t="shared" si="1665"/>
        <v>0</v>
      </c>
      <c r="DD417" s="120">
        <f t="shared" si="1665"/>
        <v>116.71496524402556</v>
      </c>
      <c r="DE417" s="104">
        <f t="shared" ref="DE417:FO417" si="1666">SUMPRODUCT($Z353:$Z356,DE353:DE356)</f>
        <v>46.591555850257457</v>
      </c>
      <c r="DF417" s="104">
        <f t="shared" si="1666"/>
        <v>78.845713540539776</v>
      </c>
      <c r="DG417" s="104">
        <f t="shared" si="1666"/>
        <v>0</v>
      </c>
      <c r="DH417" s="104">
        <f t="shared" si="1666"/>
        <v>22.326376779326331</v>
      </c>
      <c r="DI417" s="104">
        <f t="shared" si="1666"/>
        <v>24.826573351318594</v>
      </c>
      <c r="DJ417" s="104">
        <f t="shared" si="1666"/>
        <v>0</v>
      </c>
      <c r="DK417" s="104">
        <f t="shared" si="1666"/>
        <v>0</v>
      </c>
      <c r="DL417" s="104">
        <f t="shared" si="1666"/>
        <v>229.56246735594956</v>
      </c>
      <c r="DM417" s="104">
        <f t="shared" si="1666"/>
        <v>91.637618236732038</v>
      </c>
      <c r="DN417" s="104">
        <f t="shared" si="1666"/>
        <v>155.08079623009499</v>
      </c>
      <c r="DO417" s="104">
        <f t="shared" si="1666"/>
        <v>0</v>
      </c>
      <c r="DP417" s="104">
        <f t="shared" si="1666"/>
        <v>43.914323882349002</v>
      </c>
      <c r="DQ417" s="104">
        <f t="shared" si="1666"/>
        <v>48.831762163473392</v>
      </c>
      <c r="DR417" s="104">
        <f t="shared" si="1666"/>
        <v>0</v>
      </c>
      <c r="DS417" s="122">
        <f t="shared" si="1666"/>
        <v>0</v>
      </c>
      <c r="DT417" s="120">
        <f t="shared" si="1666"/>
        <v>2.1758395314240002</v>
      </c>
      <c r="DU417" s="104">
        <f t="shared" si="1666"/>
        <v>0.86857541222400003</v>
      </c>
      <c r="DV417" s="104">
        <f t="shared" si="1666"/>
        <v>1.4698682387999997</v>
      </c>
      <c r="DW417" s="104">
        <f t="shared" si="1666"/>
        <v>0</v>
      </c>
      <c r="DX417" s="104">
        <f t="shared" si="1666"/>
        <v>0.41621580478868159</v>
      </c>
      <c r="DY417" s="104">
        <f t="shared" si="1666"/>
        <v>0.46282530791707321</v>
      </c>
      <c r="DZ417" s="104">
        <f t="shared" si="1666"/>
        <v>0</v>
      </c>
      <c r="EA417" s="104">
        <f t="shared" si="1666"/>
        <v>0</v>
      </c>
      <c r="EB417" s="104">
        <f t="shared" si="1666"/>
        <v>4.2795805178879993</v>
      </c>
      <c r="EC417" s="104">
        <f t="shared" si="1666"/>
        <v>1.7083392168959994</v>
      </c>
      <c r="ED417" s="104">
        <f t="shared" si="1666"/>
        <v>2.8910682215999994</v>
      </c>
      <c r="EE417" s="104">
        <f t="shared" si="1666"/>
        <v>0</v>
      </c>
      <c r="EF417" s="104">
        <f t="shared" si="1666"/>
        <v>0.81866555586249556</v>
      </c>
      <c r="EG417" s="104">
        <f t="shared" si="1666"/>
        <v>0.91033808974054375</v>
      </c>
      <c r="EH417" s="104">
        <f t="shared" si="1666"/>
        <v>0</v>
      </c>
      <c r="EI417" s="122">
        <f t="shared" si="1666"/>
        <v>0</v>
      </c>
      <c r="EJ417" s="120">
        <f t="shared" si="1666"/>
        <v>93.147791011566824</v>
      </c>
      <c r="EK417" s="104">
        <f t="shared" si="1666"/>
        <v>37.183753584381741</v>
      </c>
      <c r="EL417" s="104">
        <f t="shared" si="1666"/>
        <v>62.925127310595734</v>
      </c>
      <c r="EM417" s="104">
        <f t="shared" si="1666"/>
        <v>0</v>
      </c>
      <c r="EN417" s="104">
        <f t="shared" si="1666"/>
        <v>17.818217860392512</v>
      </c>
      <c r="EO417" s="104">
        <f t="shared" si="1666"/>
        <v>19.81357284583807</v>
      </c>
      <c r="EP417" s="104">
        <f t="shared" si="1666"/>
        <v>0</v>
      </c>
      <c r="EQ417" s="104">
        <f t="shared" si="1666"/>
        <v>0</v>
      </c>
      <c r="ER417" s="104">
        <f t="shared" si="1666"/>
        <v>183.20903997755505</v>
      </c>
      <c r="ES417" s="104">
        <f t="shared" si="1666"/>
        <v>73.134080916412699</v>
      </c>
      <c r="ET417" s="104">
        <f t="shared" si="1666"/>
        <v>123.76676433005841</v>
      </c>
      <c r="EU417" s="104">
        <f t="shared" si="1666"/>
        <v>0</v>
      </c>
      <c r="EV417" s="104">
        <f t="shared" si="1666"/>
        <v>35.047110324326546</v>
      </c>
      <c r="EW417" s="104">
        <f t="shared" si="1666"/>
        <v>38.971615741132133</v>
      </c>
      <c r="EX417" s="104">
        <f t="shared" si="1666"/>
        <v>0</v>
      </c>
      <c r="EY417" s="122">
        <f t="shared" si="1666"/>
        <v>0</v>
      </c>
      <c r="EZ417" s="104">
        <f t="shared" si="1666"/>
        <v>3.4683758260860147</v>
      </c>
      <c r="FA417" s="104">
        <f t="shared" si="1666"/>
        <v>1.3845441813987198</v>
      </c>
      <c r="FB417" s="104">
        <f t="shared" si="1666"/>
        <v>2.3430291587951211</v>
      </c>
      <c r="FC417" s="104">
        <f t="shared" si="1666"/>
        <v>0</v>
      </c>
      <c r="FD417" s="104">
        <f t="shared" si="1666"/>
        <v>0.66346475230148283</v>
      </c>
      <c r="FE417" s="104">
        <f t="shared" si="1666"/>
        <v>0.73776217708013592</v>
      </c>
      <c r="FF417" s="104">
        <f t="shared" si="1666"/>
        <v>0</v>
      </c>
      <c r="FG417" s="104">
        <f t="shared" si="1666"/>
        <v>0</v>
      </c>
      <c r="FH417" s="104">
        <f t="shared" si="1666"/>
        <v>6.8218236683645177</v>
      </c>
      <c r="FI417" s="104">
        <f t="shared" si="1666"/>
        <v>2.723161500222866</v>
      </c>
      <c r="FJ417" s="104">
        <f t="shared" si="1666"/>
        <v>4.6084791578358946</v>
      </c>
      <c r="FK417" s="104">
        <f t="shared" si="1666"/>
        <v>0</v>
      </c>
      <c r="FL417" s="104">
        <f t="shared" si="1666"/>
        <v>1.3049858606734888</v>
      </c>
      <c r="FM417" s="104">
        <f t="shared" si="1666"/>
        <v>1.4511155709883781</v>
      </c>
      <c r="FN417" s="104">
        <f t="shared" si="1666"/>
        <v>0</v>
      </c>
      <c r="FO417" s="122">
        <f t="shared" si="1666"/>
        <v>0</v>
      </c>
    </row>
    <row r="418" spans="24:171" x14ac:dyDescent="0.2">
      <c r="X418" s="165"/>
      <c r="Y418" s="196"/>
      <c r="Z418" s="196"/>
      <c r="AA418" s="197"/>
      <c r="AB418" s="166" t="str">
        <f t="shared" si="1660"/>
        <v>KR</v>
      </c>
      <c r="AC418" s="203">
        <f t="shared" si="1660"/>
        <v>0</v>
      </c>
      <c r="AD418" s="203">
        <f t="shared" si="1657"/>
        <v>0</v>
      </c>
      <c r="AE418" s="203">
        <f t="shared" si="1657"/>
        <v>0</v>
      </c>
      <c r="AR418" s="120">
        <v>0</v>
      </c>
      <c r="AS418" s="104">
        <v>1</v>
      </c>
      <c r="AT418" s="104">
        <v>2</v>
      </c>
      <c r="AU418" s="104">
        <v>3</v>
      </c>
      <c r="AV418" s="104">
        <v>4</v>
      </c>
      <c r="AW418" s="104">
        <v>5</v>
      </c>
      <c r="AX418" s="104">
        <v>6</v>
      </c>
      <c r="AY418" s="104">
        <v>7</v>
      </c>
      <c r="AZ418" s="104">
        <v>8</v>
      </c>
      <c r="BA418" s="104">
        <v>9</v>
      </c>
      <c r="BB418" s="104">
        <v>10</v>
      </c>
      <c r="BC418" s="104">
        <v>11</v>
      </c>
      <c r="BD418" s="104">
        <v>12</v>
      </c>
      <c r="BE418" s="104">
        <v>13</v>
      </c>
      <c r="BF418" s="104">
        <v>14</v>
      </c>
      <c r="BG418" s="104">
        <v>15</v>
      </c>
      <c r="BH418" s="120">
        <v>16</v>
      </c>
      <c r="BI418" s="104">
        <v>17</v>
      </c>
      <c r="BJ418" s="104">
        <v>18</v>
      </c>
      <c r="BK418" s="104">
        <v>19</v>
      </c>
      <c r="BL418" s="104">
        <v>20</v>
      </c>
      <c r="BM418" s="104">
        <v>21</v>
      </c>
      <c r="BN418" s="104">
        <v>22</v>
      </c>
      <c r="BO418" s="104">
        <v>23</v>
      </c>
      <c r="BP418" s="104">
        <v>24</v>
      </c>
      <c r="BQ418" s="104">
        <v>25</v>
      </c>
      <c r="BR418" s="104">
        <v>26</v>
      </c>
      <c r="BS418" s="104">
        <v>27</v>
      </c>
      <c r="BT418" s="104">
        <v>28</v>
      </c>
      <c r="BU418" s="104">
        <v>29</v>
      </c>
      <c r="BV418" s="104">
        <v>30</v>
      </c>
      <c r="BW418" s="122">
        <v>31</v>
      </c>
      <c r="BX418" s="120">
        <v>32</v>
      </c>
      <c r="BY418" s="104">
        <v>33</v>
      </c>
      <c r="BZ418" s="104">
        <v>34</v>
      </c>
      <c r="CA418" s="104">
        <v>35</v>
      </c>
      <c r="CB418" s="104">
        <v>36</v>
      </c>
      <c r="CC418" s="104">
        <v>37</v>
      </c>
      <c r="CD418" s="104">
        <v>38</v>
      </c>
      <c r="CE418" s="104">
        <v>39</v>
      </c>
      <c r="CF418" s="104">
        <v>40</v>
      </c>
      <c r="CG418" s="104">
        <v>41</v>
      </c>
      <c r="CH418" s="104">
        <v>42</v>
      </c>
      <c r="CI418" s="104">
        <v>43</v>
      </c>
      <c r="CJ418" s="104">
        <v>44</v>
      </c>
      <c r="CK418" s="104">
        <v>45</v>
      </c>
      <c r="CL418" s="104">
        <v>46</v>
      </c>
      <c r="CM418" s="122">
        <v>47</v>
      </c>
      <c r="CN418" s="120">
        <v>48</v>
      </c>
      <c r="CO418" s="104">
        <v>49</v>
      </c>
      <c r="CP418" s="104">
        <v>50</v>
      </c>
      <c r="CQ418" s="104">
        <v>51</v>
      </c>
      <c r="CR418" s="104">
        <v>52</v>
      </c>
      <c r="CS418" s="104">
        <v>53</v>
      </c>
      <c r="CT418" s="104">
        <v>54</v>
      </c>
      <c r="CU418" s="104">
        <v>55</v>
      </c>
      <c r="CV418" s="104">
        <v>56</v>
      </c>
      <c r="CW418" s="104">
        <v>57</v>
      </c>
      <c r="CX418" s="104">
        <v>58</v>
      </c>
      <c r="CY418" s="104">
        <v>59</v>
      </c>
      <c r="CZ418" s="104">
        <v>60</v>
      </c>
      <c r="DA418" s="104">
        <v>61</v>
      </c>
      <c r="DB418" s="104">
        <v>62</v>
      </c>
      <c r="DC418" s="122">
        <v>63</v>
      </c>
      <c r="DD418" s="120">
        <v>64</v>
      </c>
      <c r="DE418" s="104">
        <v>65</v>
      </c>
      <c r="DF418" s="104">
        <v>66</v>
      </c>
      <c r="DG418" s="104">
        <v>67</v>
      </c>
      <c r="DH418" s="104">
        <v>68</v>
      </c>
      <c r="DI418" s="104">
        <v>69</v>
      </c>
      <c r="DJ418" s="104">
        <v>70</v>
      </c>
      <c r="DK418" s="104">
        <v>71</v>
      </c>
      <c r="DL418" s="104">
        <v>72</v>
      </c>
      <c r="DM418" s="104">
        <v>73</v>
      </c>
      <c r="DN418" s="104">
        <v>74</v>
      </c>
      <c r="DO418" s="104">
        <v>75</v>
      </c>
      <c r="DP418" s="104">
        <v>76</v>
      </c>
      <c r="DQ418" s="104">
        <v>77</v>
      </c>
      <c r="DR418" s="104">
        <v>78</v>
      </c>
      <c r="DS418" s="122">
        <v>79</v>
      </c>
      <c r="DT418" s="120">
        <v>80</v>
      </c>
      <c r="DU418" s="104">
        <v>81</v>
      </c>
      <c r="DV418" s="104">
        <v>82</v>
      </c>
      <c r="DW418" s="104">
        <v>83</v>
      </c>
      <c r="DX418" s="104">
        <v>84</v>
      </c>
      <c r="DY418" s="104">
        <v>85</v>
      </c>
      <c r="DZ418" s="104">
        <v>86</v>
      </c>
      <c r="EA418" s="104">
        <v>87</v>
      </c>
      <c r="EB418" s="104">
        <v>88</v>
      </c>
      <c r="EC418" s="104">
        <v>89</v>
      </c>
      <c r="ED418" s="104">
        <v>90</v>
      </c>
      <c r="EE418" s="104">
        <v>91</v>
      </c>
      <c r="EF418" s="104">
        <v>92</v>
      </c>
      <c r="EG418" s="104">
        <v>93</v>
      </c>
      <c r="EH418" s="104">
        <v>94</v>
      </c>
      <c r="EI418" s="122">
        <v>95</v>
      </c>
      <c r="EJ418" s="120">
        <v>96</v>
      </c>
      <c r="EK418" s="104">
        <v>97</v>
      </c>
      <c r="EL418" s="104">
        <v>98</v>
      </c>
      <c r="EM418" s="104">
        <v>99</v>
      </c>
      <c r="EN418" s="104">
        <v>100</v>
      </c>
      <c r="EO418" s="104">
        <v>101</v>
      </c>
      <c r="EP418" s="104">
        <v>102</v>
      </c>
      <c r="EQ418" s="104">
        <v>103</v>
      </c>
      <c r="ER418" s="104">
        <v>104</v>
      </c>
      <c r="ES418" s="104">
        <v>105</v>
      </c>
      <c r="ET418" s="104">
        <v>106</v>
      </c>
      <c r="EU418" s="104">
        <v>107</v>
      </c>
      <c r="EV418" s="104">
        <v>108</v>
      </c>
      <c r="EW418" s="104">
        <v>109</v>
      </c>
      <c r="EX418" s="104">
        <v>110</v>
      </c>
      <c r="EY418" s="122">
        <v>111</v>
      </c>
      <c r="EZ418" s="104">
        <v>112</v>
      </c>
      <c r="FA418" s="104">
        <v>113</v>
      </c>
      <c r="FB418" s="104">
        <v>114</v>
      </c>
      <c r="FC418" s="104">
        <v>115</v>
      </c>
      <c r="FD418" s="104">
        <v>116</v>
      </c>
      <c r="FE418" s="104">
        <v>117</v>
      </c>
      <c r="FF418" s="104">
        <v>118</v>
      </c>
      <c r="FG418" s="104">
        <v>119</v>
      </c>
      <c r="FH418" s="104">
        <v>120</v>
      </c>
      <c r="FI418" s="104">
        <v>121</v>
      </c>
      <c r="FJ418" s="104">
        <v>122</v>
      </c>
      <c r="FK418" s="104">
        <v>123</v>
      </c>
      <c r="FL418" s="104">
        <v>124</v>
      </c>
      <c r="FM418" s="104">
        <v>125</v>
      </c>
      <c r="FN418" s="104">
        <v>126</v>
      </c>
      <c r="FO418" s="122">
        <v>127</v>
      </c>
    </row>
    <row r="419" spans="24:171" x14ac:dyDescent="0.2">
      <c r="X419" s="165"/>
      <c r="Y419" s="196"/>
      <c r="Z419" s="196"/>
      <c r="AA419" s="197"/>
      <c r="AB419" s="166" t="str">
        <f t="shared" si="1660"/>
        <v>US</v>
      </c>
      <c r="AC419" s="203">
        <f t="shared" si="1660"/>
        <v>0</v>
      </c>
      <c r="AD419" s="203">
        <f t="shared" si="1657"/>
        <v>1</v>
      </c>
      <c r="AE419" s="203">
        <f t="shared" si="1657"/>
        <v>0</v>
      </c>
      <c r="AR419" s="120" t="e">
        <f ca="1">SUMPRODUCT($Z357:$Z360,AR357:AR360)</f>
        <v>#NAME?</v>
      </c>
      <c r="AS419" s="104" t="e">
        <f t="shared" ref="AS419:DD419" ca="1" si="1667">SUMPRODUCT($Z357:$Z360,AS357:AS360)</f>
        <v>#NAME?</v>
      </c>
      <c r="AT419" s="104" t="e">
        <f t="shared" ca="1" si="1667"/>
        <v>#NAME?</v>
      </c>
      <c r="AU419" s="104" t="e">
        <f t="shared" ca="1" si="1667"/>
        <v>#NAME?</v>
      </c>
      <c r="AV419" s="104" t="e">
        <f t="shared" ca="1" si="1667"/>
        <v>#NAME?</v>
      </c>
      <c r="AW419" s="104" t="e">
        <f t="shared" ca="1" si="1667"/>
        <v>#NAME?</v>
      </c>
      <c r="AX419" s="104" t="e">
        <f t="shared" ca="1" si="1667"/>
        <v>#NAME?</v>
      </c>
      <c r="AY419" s="104" t="e">
        <f t="shared" ca="1" si="1667"/>
        <v>#NAME?</v>
      </c>
      <c r="AZ419" s="104" t="e">
        <f t="shared" ca="1" si="1667"/>
        <v>#NAME?</v>
      </c>
      <c r="BA419" s="104" t="e">
        <f t="shared" ca="1" si="1667"/>
        <v>#NAME?</v>
      </c>
      <c r="BB419" s="104" t="e">
        <f t="shared" ca="1" si="1667"/>
        <v>#NAME?</v>
      </c>
      <c r="BC419" s="104" t="e">
        <f t="shared" ca="1" si="1667"/>
        <v>#NAME?</v>
      </c>
      <c r="BD419" s="104" t="e">
        <f t="shared" ca="1" si="1667"/>
        <v>#NAME?</v>
      </c>
      <c r="BE419" s="104" t="e">
        <f t="shared" ca="1" si="1667"/>
        <v>#NAME?</v>
      </c>
      <c r="BF419" s="104" t="e">
        <f t="shared" ca="1" si="1667"/>
        <v>#NAME?</v>
      </c>
      <c r="BG419" s="104" t="e">
        <f t="shared" ca="1" si="1667"/>
        <v>#NAME?</v>
      </c>
      <c r="BH419" s="120">
        <f t="shared" si="1667"/>
        <v>0.8273064099961589</v>
      </c>
      <c r="BI419" s="104">
        <f t="shared" si="1667"/>
        <v>0.33025321753745818</v>
      </c>
      <c r="BJ419" s="104">
        <f t="shared" si="1667"/>
        <v>0.5588791812294911</v>
      </c>
      <c r="BK419" s="104">
        <f t="shared" si="1667"/>
        <v>0</v>
      </c>
      <c r="BL419" s="104">
        <f t="shared" si="1667"/>
        <v>0.15825523815997164</v>
      </c>
      <c r="BM419" s="104">
        <f t="shared" si="1667"/>
        <v>0.17597728987746128</v>
      </c>
      <c r="BN419" s="104">
        <f t="shared" si="1667"/>
        <v>0</v>
      </c>
      <c r="BO419" s="104">
        <f t="shared" si="1667"/>
        <v>0</v>
      </c>
      <c r="BP419" s="104">
        <f t="shared" si="1667"/>
        <v>1.6271992228334471</v>
      </c>
      <c r="BQ419" s="104">
        <f t="shared" si="1667"/>
        <v>0.64955157040506462</v>
      </c>
      <c r="BR419" s="104">
        <f t="shared" si="1667"/>
        <v>1.0992535234896383</v>
      </c>
      <c r="BS419" s="104">
        <f t="shared" si="1667"/>
        <v>0</v>
      </c>
      <c r="BT419" s="104">
        <f t="shared" si="1667"/>
        <v>0.3112762923122615</v>
      </c>
      <c r="BU419" s="104">
        <f t="shared" si="1667"/>
        <v>0.34613238983350858</v>
      </c>
      <c r="BV419" s="104">
        <f t="shared" si="1667"/>
        <v>0</v>
      </c>
      <c r="BW419" s="122">
        <f t="shared" si="1667"/>
        <v>0</v>
      </c>
      <c r="BX419" s="120">
        <f t="shared" si="1667"/>
        <v>130.97091950108927</v>
      </c>
      <c r="BY419" s="104">
        <f t="shared" si="1667"/>
        <v>52.282403528427849</v>
      </c>
      <c r="BZ419" s="104">
        <f t="shared" si="1667"/>
        <v>88.476191373861354</v>
      </c>
      <c r="CA419" s="104">
        <f t="shared" si="1667"/>
        <v>0</v>
      </c>
      <c r="CB419" s="104">
        <f t="shared" si="1667"/>
        <v>25.053394736505894</v>
      </c>
      <c r="CC419" s="104">
        <f t="shared" si="1667"/>
        <v>27.858973637914684</v>
      </c>
      <c r="CD419" s="104">
        <f t="shared" si="1667"/>
        <v>0</v>
      </c>
      <c r="CE419" s="104">
        <f t="shared" si="1667"/>
        <v>0</v>
      </c>
      <c r="CF419" s="104">
        <f t="shared" si="1667"/>
        <v>257.60199105304144</v>
      </c>
      <c r="CG419" s="104">
        <f t="shared" si="1667"/>
        <v>102.83054187833841</v>
      </c>
      <c r="CH419" s="104">
        <f t="shared" si="1667"/>
        <v>174.02288075698408</v>
      </c>
      <c r="CI419" s="104">
        <f t="shared" si="1667"/>
        <v>0</v>
      </c>
      <c r="CJ419" s="104">
        <f t="shared" si="1667"/>
        <v>49.278165538710141</v>
      </c>
      <c r="CK419" s="104">
        <f t="shared" si="1667"/>
        <v>54.796236095662032</v>
      </c>
      <c r="CL419" s="104">
        <f t="shared" si="1667"/>
        <v>0</v>
      </c>
      <c r="CM419" s="122">
        <f t="shared" si="1667"/>
        <v>0</v>
      </c>
      <c r="CN419" s="120">
        <f t="shared" si="1667"/>
        <v>2.1758395314240002</v>
      </c>
      <c r="CO419" s="104">
        <f t="shared" si="1667"/>
        <v>0.86857541222399992</v>
      </c>
      <c r="CP419" s="104">
        <f t="shared" si="1667"/>
        <v>1.4698682387999995</v>
      </c>
      <c r="CQ419" s="104">
        <f t="shared" si="1667"/>
        <v>0</v>
      </c>
      <c r="CR419" s="104">
        <f t="shared" si="1667"/>
        <v>0.41621580478868142</v>
      </c>
      <c r="CS419" s="104">
        <f t="shared" si="1667"/>
        <v>0.46282530791707316</v>
      </c>
      <c r="CT419" s="104">
        <f t="shared" si="1667"/>
        <v>0</v>
      </c>
      <c r="CU419" s="104">
        <f t="shared" si="1667"/>
        <v>0</v>
      </c>
      <c r="CV419" s="104">
        <f t="shared" si="1667"/>
        <v>4.2795805178879984</v>
      </c>
      <c r="CW419" s="104">
        <f t="shared" si="1667"/>
        <v>1.7083392168959992</v>
      </c>
      <c r="CX419" s="104">
        <f t="shared" si="1667"/>
        <v>2.891068221599999</v>
      </c>
      <c r="CY419" s="104">
        <f t="shared" si="1667"/>
        <v>0</v>
      </c>
      <c r="CZ419" s="104">
        <f t="shared" si="1667"/>
        <v>0.81866555586249534</v>
      </c>
      <c r="DA419" s="104">
        <f t="shared" si="1667"/>
        <v>0.91033808974054364</v>
      </c>
      <c r="DB419" s="104">
        <f t="shared" si="1667"/>
        <v>0</v>
      </c>
      <c r="DC419" s="122">
        <f t="shared" si="1667"/>
        <v>0</v>
      </c>
      <c r="DD419" s="120">
        <f t="shared" si="1667"/>
        <v>0</v>
      </c>
      <c r="DE419" s="104">
        <f t="shared" ref="DE419:FO419" si="1668">SUMPRODUCT($Z357:$Z360,DE357:DE360)</f>
        <v>0</v>
      </c>
      <c r="DF419" s="104">
        <f t="shared" si="1668"/>
        <v>0</v>
      </c>
      <c r="DG419" s="104">
        <f t="shared" si="1668"/>
        <v>0</v>
      </c>
      <c r="DH419" s="104">
        <f t="shared" si="1668"/>
        <v>0</v>
      </c>
      <c r="DI419" s="104">
        <f t="shared" si="1668"/>
        <v>0</v>
      </c>
      <c r="DJ419" s="104">
        <f t="shared" si="1668"/>
        <v>0</v>
      </c>
      <c r="DK419" s="104">
        <f t="shared" si="1668"/>
        <v>0</v>
      </c>
      <c r="DL419" s="104">
        <f t="shared" si="1668"/>
        <v>0</v>
      </c>
      <c r="DM419" s="104">
        <f t="shared" si="1668"/>
        <v>0</v>
      </c>
      <c r="DN419" s="104">
        <f t="shared" si="1668"/>
        <v>0</v>
      </c>
      <c r="DO419" s="104">
        <f t="shared" si="1668"/>
        <v>0</v>
      </c>
      <c r="DP419" s="104">
        <f t="shared" si="1668"/>
        <v>0</v>
      </c>
      <c r="DQ419" s="104">
        <f t="shared" si="1668"/>
        <v>0</v>
      </c>
      <c r="DR419" s="104">
        <f t="shared" si="1668"/>
        <v>0</v>
      </c>
      <c r="DS419" s="122">
        <f t="shared" si="1668"/>
        <v>0</v>
      </c>
      <c r="DT419" s="120">
        <f t="shared" si="1668"/>
        <v>1.0879197657120001</v>
      </c>
      <c r="DU419" s="104">
        <f t="shared" si="1668"/>
        <v>0.43428770611200002</v>
      </c>
      <c r="DV419" s="104">
        <f t="shared" si="1668"/>
        <v>0.73493411939999986</v>
      </c>
      <c r="DW419" s="104">
        <f t="shared" si="1668"/>
        <v>0</v>
      </c>
      <c r="DX419" s="104">
        <f t="shared" si="1668"/>
        <v>0.20810790239434079</v>
      </c>
      <c r="DY419" s="104">
        <f t="shared" si="1668"/>
        <v>0.23141265395853661</v>
      </c>
      <c r="DZ419" s="104">
        <f t="shared" si="1668"/>
        <v>0</v>
      </c>
      <c r="EA419" s="104">
        <f t="shared" si="1668"/>
        <v>0</v>
      </c>
      <c r="EB419" s="104">
        <f t="shared" si="1668"/>
        <v>2.1397902589439997</v>
      </c>
      <c r="EC419" s="104">
        <f t="shared" si="1668"/>
        <v>0.85416960844799972</v>
      </c>
      <c r="ED419" s="104">
        <f t="shared" si="1668"/>
        <v>1.4455341107999997</v>
      </c>
      <c r="EE419" s="104">
        <f t="shared" si="1668"/>
        <v>0</v>
      </c>
      <c r="EF419" s="104">
        <f t="shared" si="1668"/>
        <v>0.40933277793124778</v>
      </c>
      <c r="EG419" s="104">
        <f t="shared" si="1668"/>
        <v>0.45516904487027188</v>
      </c>
      <c r="EH419" s="104">
        <f t="shared" si="1668"/>
        <v>0</v>
      </c>
      <c r="EI419" s="122">
        <f t="shared" si="1668"/>
        <v>0</v>
      </c>
      <c r="EJ419" s="120">
        <f t="shared" si="1668"/>
        <v>123.19900132526368</v>
      </c>
      <c r="EK419" s="104">
        <f t="shared" si="1668"/>
        <v>49.179924261989946</v>
      </c>
      <c r="EL419" s="104">
        <f t="shared" si="1668"/>
        <v>83.225944048075277</v>
      </c>
      <c r="EM419" s="104">
        <f t="shared" si="1668"/>
        <v>0</v>
      </c>
      <c r="EN419" s="104">
        <f t="shared" si="1668"/>
        <v>23.566706434549186</v>
      </c>
      <c r="EO419" s="104">
        <f t="shared" si="1668"/>
        <v>26.205800060137705</v>
      </c>
      <c r="EP419" s="104">
        <f t="shared" si="1668"/>
        <v>0</v>
      </c>
      <c r="EQ419" s="104">
        <f t="shared" si="1668"/>
        <v>0</v>
      </c>
      <c r="ER419" s="104">
        <f t="shared" si="1668"/>
        <v>242.31568471862386</v>
      </c>
      <c r="ES419" s="104">
        <f t="shared" si="1668"/>
        <v>96.728496015801682</v>
      </c>
      <c r="ET419" s="104">
        <f t="shared" si="1668"/>
        <v>163.69622507557932</v>
      </c>
      <c r="EU419" s="104">
        <f t="shared" si="1668"/>
        <v>0</v>
      </c>
      <c r="EV419" s="104">
        <f t="shared" si="1668"/>
        <v>46.353960135857662</v>
      </c>
      <c r="EW419" s="104">
        <f t="shared" si="1668"/>
        <v>51.544584012123252</v>
      </c>
      <c r="EX419" s="104">
        <f t="shared" si="1668"/>
        <v>0</v>
      </c>
      <c r="EY419" s="122">
        <f t="shared" si="1668"/>
        <v>0</v>
      </c>
      <c r="EZ419" s="104">
        <f t="shared" si="1668"/>
        <v>2.1758395314240002</v>
      </c>
      <c r="FA419" s="104">
        <f t="shared" si="1668"/>
        <v>0.86857541222400003</v>
      </c>
      <c r="FB419" s="104">
        <f t="shared" si="1668"/>
        <v>1.4698682387999997</v>
      </c>
      <c r="FC419" s="104">
        <f t="shared" si="1668"/>
        <v>0</v>
      </c>
      <c r="FD419" s="104">
        <f t="shared" si="1668"/>
        <v>0.41621580478868159</v>
      </c>
      <c r="FE419" s="104">
        <f t="shared" si="1668"/>
        <v>0.46282530791707321</v>
      </c>
      <c r="FF419" s="104">
        <f t="shared" si="1668"/>
        <v>0</v>
      </c>
      <c r="FG419" s="104">
        <f t="shared" si="1668"/>
        <v>0</v>
      </c>
      <c r="FH419" s="104">
        <f t="shared" si="1668"/>
        <v>4.2795805178879993</v>
      </c>
      <c r="FI419" s="104">
        <f t="shared" si="1668"/>
        <v>1.7083392168959994</v>
      </c>
      <c r="FJ419" s="104">
        <f t="shared" si="1668"/>
        <v>2.8910682215999994</v>
      </c>
      <c r="FK419" s="104">
        <f t="shared" si="1668"/>
        <v>0</v>
      </c>
      <c r="FL419" s="104">
        <f t="shared" si="1668"/>
        <v>0.81866555586249556</v>
      </c>
      <c r="FM419" s="104">
        <f t="shared" si="1668"/>
        <v>0.91033808974054375</v>
      </c>
      <c r="FN419" s="104">
        <f t="shared" si="1668"/>
        <v>0</v>
      </c>
      <c r="FO419" s="122">
        <f t="shared" si="1668"/>
        <v>0</v>
      </c>
    </row>
    <row r="420" spans="24:171" x14ac:dyDescent="0.2">
      <c r="X420" s="165"/>
      <c r="Y420" s="196"/>
      <c r="Z420" s="196"/>
      <c r="AA420" s="197"/>
      <c r="AB420" s="166" t="str">
        <f t="shared" si="1660"/>
        <v>Japan</v>
      </c>
      <c r="AC420" s="203">
        <f t="shared" si="1660"/>
        <v>0</v>
      </c>
      <c r="AD420" s="203">
        <f t="shared" si="1657"/>
        <v>0</v>
      </c>
      <c r="AE420" s="203">
        <f t="shared" si="1657"/>
        <v>0</v>
      </c>
      <c r="AR420" s="120" t="e">
        <f ca="1">SUMPRODUCT($Z361:$Z364,AR361:AR364)</f>
        <v>#NAME?</v>
      </c>
      <c r="AS420" s="104" t="e">
        <f t="shared" ref="AS420:DD420" ca="1" si="1669">SUMPRODUCT($Z361:$Z364,AS361:AS364)</f>
        <v>#NAME?</v>
      </c>
      <c r="AT420" s="104" t="e">
        <f t="shared" ca="1" si="1669"/>
        <v>#NAME?</v>
      </c>
      <c r="AU420" s="104" t="e">
        <f t="shared" ca="1" si="1669"/>
        <v>#NAME?</v>
      </c>
      <c r="AV420" s="104" t="e">
        <f t="shared" ca="1" si="1669"/>
        <v>#NAME?</v>
      </c>
      <c r="AW420" s="104" t="e">
        <f t="shared" ca="1" si="1669"/>
        <v>#NAME?</v>
      </c>
      <c r="AX420" s="104" t="e">
        <f t="shared" ca="1" si="1669"/>
        <v>#NAME?</v>
      </c>
      <c r="AY420" s="104" t="e">
        <f t="shared" ca="1" si="1669"/>
        <v>#NAME?</v>
      </c>
      <c r="AZ420" s="104" t="e">
        <f t="shared" ca="1" si="1669"/>
        <v>#NAME?</v>
      </c>
      <c r="BA420" s="104" t="e">
        <f t="shared" ca="1" si="1669"/>
        <v>#NAME?</v>
      </c>
      <c r="BB420" s="104" t="e">
        <f t="shared" ca="1" si="1669"/>
        <v>#NAME?</v>
      </c>
      <c r="BC420" s="104" t="e">
        <f t="shared" ca="1" si="1669"/>
        <v>#NAME?</v>
      </c>
      <c r="BD420" s="104" t="e">
        <f t="shared" ca="1" si="1669"/>
        <v>#NAME?</v>
      </c>
      <c r="BE420" s="104" t="e">
        <f t="shared" ca="1" si="1669"/>
        <v>#NAME?</v>
      </c>
      <c r="BF420" s="104" t="e">
        <f t="shared" ca="1" si="1669"/>
        <v>#NAME?</v>
      </c>
      <c r="BG420" s="104" t="e">
        <f t="shared" ca="1" si="1669"/>
        <v>#NAME?</v>
      </c>
      <c r="BH420" s="120">
        <f t="shared" si="1669"/>
        <v>0.8273064099961589</v>
      </c>
      <c r="BI420" s="104">
        <f t="shared" si="1669"/>
        <v>0.33025321753745818</v>
      </c>
      <c r="BJ420" s="104">
        <f t="shared" si="1669"/>
        <v>0.5588791812294911</v>
      </c>
      <c r="BK420" s="104">
        <f t="shared" si="1669"/>
        <v>0</v>
      </c>
      <c r="BL420" s="104">
        <f t="shared" si="1669"/>
        <v>0.15825523815997164</v>
      </c>
      <c r="BM420" s="104">
        <f t="shared" si="1669"/>
        <v>0.17597728987746128</v>
      </c>
      <c r="BN420" s="104">
        <f t="shared" si="1669"/>
        <v>0</v>
      </c>
      <c r="BO420" s="104">
        <f t="shared" si="1669"/>
        <v>0</v>
      </c>
      <c r="BP420" s="104">
        <f t="shared" si="1669"/>
        <v>1.6271992228334471</v>
      </c>
      <c r="BQ420" s="104">
        <f t="shared" si="1669"/>
        <v>0.64955157040506462</v>
      </c>
      <c r="BR420" s="104">
        <f t="shared" si="1669"/>
        <v>1.0992535234896383</v>
      </c>
      <c r="BS420" s="104">
        <f t="shared" si="1669"/>
        <v>0</v>
      </c>
      <c r="BT420" s="104">
        <f t="shared" si="1669"/>
        <v>0.3112762923122615</v>
      </c>
      <c r="BU420" s="104">
        <f t="shared" si="1669"/>
        <v>0.34613238983350858</v>
      </c>
      <c r="BV420" s="104">
        <f t="shared" si="1669"/>
        <v>0</v>
      </c>
      <c r="BW420" s="122">
        <f t="shared" si="1669"/>
        <v>0</v>
      </c>
      <c r="BX420" s="120">
        <f t="shared" si="1669"/>
        <v>24.226370475443879</v>
      </c>
      <c r="BY420" s="104">
        <f t="shared" si="1669"/>
        <v>9.6709474290268904</v>
      </c>
      <c r="BZ420" s="104">
        <f t="shared" si="1669"/>
        <v>16.365900145196811</v>
      </c>
      <c r="CA420" s="104">
        <f t="shared" si="1669"/>
        <v>0</v>
      </c>
      <c r="CB420" s="104">
        <f t="shared" si="1669"/>
        <v>4.634256404904292</v>
      </c>
      <c r="CC420" s="104">
        <f t="shared" si="1669"/>
        <v>5.1532188900310221</v>
      </c>
      <c r="CD420" s="104">
        <f t="shared" si="1669"/>
        <v>0</v>
      </c>
      <c r="CE420" s="104">
        <f t="shared" si="1669"/>
        <v>0</v>
      </c>
      <c r="CF420" s="104">
        <f t="shared" si="1669"/>
        <v>47.649976760001735</v>
      </c>
      <c r="CG420" s="104">
        <f t="shared" si="1669"/>
        <v>19.02109883037474</v>
      </c>
      <c r="CH420" s="104">
        <f t="shared" si="1669"/>
        <v>32.189915108503357</v>
      </c>
      <c r="CI420" s="104">
        <f t="shared" si="1669"/>
        <v>0</v>
      </c>
      <c r="CJ420" s="104">
        <f t="shared" si="1669"/>
        <v>9.1152379416647094</v>
      </c>
      <c r="CK420" s="104">
        <f t="shared" si="1669"/>
        <v>10.135944081100826</v>
      </c>
      <c r="CL420" s="104">
        <f t="shared" si="1669"/>
        <v>0</v>
      </c>
      <c r="CM420" s="122">
        <f t="shared" si="1669"/>
        <v>0</v>
      </c>
      <c r="CN420" s="120">
        <f t="shared" si="1669"/>
        <v>1.8168260087390398</v>
      </c>
      <c r="CO420" s="104">
        <f t="shared" si="1669"/>
        <v>0.72526046920704001</v>
      </c>
      <c r="CP420" s="104">
        <f t="shared" si="1669"/>
        <v>1.2273399793979998</v>
      </c>
      <c r="CQ420" s="104">
        <f t="shared" si="1669"/>
        <v>0</v>
      </c>
      <c r="CR420" s="104">
        <f t="shared" si="1669"/>
        <v>0.34754019699854904</v>
      </c>
      <c r="CS420" s="104">
        <f t="shared" si="1669"/>
        <v>0.38645913211075605</v>
      </c>
      <c r="CT420" s="104">
        <f t="shared" si="1669"/>
        <v>0</v>
      </c>
      <c r="CU420" s="104">
        <f t="shared" si="1669"/>
        <v>0</v>
      </c>
      <c r="CV420" s="104">
        <f t="shared" si="1669"/>
        <v>3.5734497324364791</v>
      </c>
      <c r="CW420" s="104">
        <f t="shared" si="1669"/>
        <v>1.4264632461081599</v>
      </c>
      <c r="CX420" s="104">
        <f t="shared" si="1669"/>
        <v>2.4140419650360001</v>
      </c>
      <c r="CY420" s="104">
        <f t="shared" si="1669"/>
        <v>0</v>
      </c>
      <c r="CZ420" s="104">
        <f t="shared" si="1669"/>
        <v>0.68358573914518361</v>
      </c>
      <c r="DA420" s="104">
        <f t="shared" si="1669"/>
        <v>0.76013230493335415</v>
      </c>
      <c r="DB420" s="104">
        <f t="shared" si="1669"/>
        <v>0</v>
      </c>
      <c r="DC420" s="122">
        <f t="shared" si="1669"/>
        <v>0</v>
      </c>
      <c r="DD420" s="120">
        <f t="shared" si="1669"/>
        <v>119.68466152687817</v>
      </c>
      <c r="DE420" s="104">
        <f t="shared" ref="DE420:FO420" si="1670">SUMPRODUCT($Z361:$Z364,DE361:DE364)</f>
        <v>47.777031679612691</v>
      </c>
      <c r="DF420" s="104">
        <f t="shared" si="1670"/>
        <v>80.851864353596653</v>
      </c>
      <c r="DG420" s="104">
        <f t="shared" si="1670"/>
        <v>0</v>
      </c>
      <c r="DH420" s="104">
        <f t="shared" si="1670"/>
        <v>22.894449245376492</v>
      </c>
      <c r="DI420" s="104">
        <f t="shared" si="1670"/>
        <v>25.45826083409538</v>
      </c>
      <c r="DJ420" s="104">
        <f t="shared" si="1670"/>
        <v>0</v>
      </c>
      <c r="DK420" s="104">
        <f t="shared" si="1670"/>
        <v>0</v>
      </c>
      <c r="DL420" s="104">
        <f t="shared" si="1670"/>
        <v>235.40345616628841</v>
      </c>
      <c r="DM420" s="104">
        <f t="shared" si="1670"/>
        <v>93.969246350385774</v>
      </c>
      <c r="DN420" s="104">
        <f t="shared" si="1670"/>
        <v>159.02667294901829</v>
      </c>
      <c r="DO420" s="104">
        <f t="shared" si="1670"/>
        <v>0</v>
      </c>
      <c r="DP420" s="104">
        <f t="shared" si="1670"/>
        <v>45.031680205291266</v>
      </c>
      <c r="DQ420" s="104">
        <f t="shared" si="1670"/>
        <v>50.074237815835673</v>
      </c>
      <c r="DR420" s="104">
        <f t="shared" si="1670"/>
        <v>0</v>
      </c>
      <c r="DS420" s="122">
        <f t="shared" si="1670"/>
        <v>0</v>
      </c>
      <c r="DT420" s="120">
        <f t="shared" si="1670"/>
        <v>2.1758395314240002</v>
      </c>
      <c r="DU420" s="104">
        <f t="shared" si="1670"/>
        <v>0.86857541222400003</v>
      </c>
      <c r="DV420" s="104">
        <f t="shared" si="1670"/>
        <v>1.4698682387999997</v>
      </c>
      <c r="DW420" s="104">
        <f t="shared" si="1670"/>
        <v>0</v>
      </c>
      <c r="DX420" s="104">
        <f t="shared" si="1670"/>
        <v>0.41621580478868159</v>
      </c>
      <c r="DY420" s="104">
        <f t="shared" si="1670"/>
        <v>0.46282530791707321</v>
      </c>
      <c r="DZ420" s="104">
        <f t="shared" si="1670"/>
        <v>0</v>
      </c>
      <c r="EA420" s="104">
        <f t="shared" si="1670"/>
        <v>0</v>
      </c>
      <c r="EB420" s="104">
        <f t="shared" si="1670"/>
        <v>4.2795805178879993</v>
      </c>
      <c r="EC420" s="104">
        <f t="shared" si="1670"/>
        <v>1.7083392168959994</v>
      </c>
      <c r="ED420" s="104">
        <f t="shared" si="1670"/>
        <v>2.8910682215999994</v>
      </c>
      <c r="EE420" s="104">
        <f t="shared" si="1670"/>
        <v>0</v>
      </c>
      <c r="EF420" s="104">
        <f t="shared" si="1670"/>
        <v>0.81866555586249556</v>
      </c>
      <c r="EG420" s="104">
        <f t="shared" si="1670"/>
        <v>0.91033808974054375</v>
      </c>
      <c r="EH420" s="104">
        <f t="shared" si="1670"/>
        <v>0</v>
      </c>
      <c r="EI420" s="122">
        <f t="shared" si="1670"/>
        <v>0</v>
      </c>
      <c r="EJ420" s="120">
        <f t="shared" si="1670"/>
        <v>24.447280199066881</v>
      </c>
      <c r="EK420" s="104">
        <f t="shared" si="1670"/>
        <v>9.7591325876698001</v>
      </c>
      <c r="EL420" s="104">
        <f t="shared" si="1670"/>
        <v>16.515133662515542</v>
      </c>
      <c r="EM420" s="104">
        <f t="shared" si="1670"/>
        <v>0</v>
      </c>
      <c r="EN420" s="104">
        <f t="shared" si="1670"/>
        <v>4.6765141711942606</v>
      </c>
      <c r="EO420" s="104">
        <f t="shared" si="1670"/>
        <v>5.2002088492541532</v>
      </c>
      <c r="EP420" s="104">
        <f t="shared" si="1670"/>
        <v>0</v>
      </c>
      <c r="EQ420" s="104">
        <f t="shared" si="1670"/>
        <v>0</v>
      </c>
      <c r="ER420" s="104">
        <f t="shared" si="1670"/>
        <v>48.08447615013381</v>
      </c>
      <c r="ES420" s="104">
        <f t="shared" si="1670"/>
        <v>19.194543948366427</v>
      </c>
      <c r="ET420" s="104">
        <f t="shared" si="1670"/>
        <v>32.483440928116948</v>
      </c>
      <c r="EU420" s="104">
        <f t="shared" si="1670"/>
        <v>0</v>
      </c>
      <c r="EV420" s="104">
        <f t="shared" si="1670"/>
        <v>9.1983558274615991</v>
      </c>
      <c r="EW420" s="104">
        <f t="shared" si="1670"/>
        <v>10.228369341743306</v>
      </c>
      <c r="EX420" s="104">
        <f t="shared" si="1670"/>
        <v>0</v>
      </c>
      <c r="EY420" s="122">
        <f t="shared" si="1670"/>
        <v>0</v>
      </c>
      <c r="EZ420" s="104">
        <f t="shared" si="1670"/>
        <v>1.5568506992085518</v>
      </c>
      <c r="FA420" s="104">
        <f t="shared" si="1670"/>
        <v>0.62148068288441394</v>
      </c>
      <c r="FB420" s="104">
        <f t="shared" si="1670"/>
        <v>1.0517160674172414</v>
      </c>
      <c r="FC420" s="104">
        <f t="shared" si="1670"/>
        <v>0</v>
      </c>
      <c r="FD420" s="104">
        <f t="shared" si="1670"/>
        <v>0.29780958446086697</v>
      </c>
      <c r="FE420" s="104">
        <f t="shared" si="1670"/>
        <v>0.3311594875613541</v>
      </c>
      <c r="FF420" s="104">
        <f t="shared" si="1670"/>
        <v>0</v>
      </c>
      <c r="FG420" s="104">
        <f t="shared" si="1670"/>
        <v>0</v>
      </c>
      <c r="FH420" s="104">
        <f t="shared" si="1670"/>
        <v>3.0621136464198622</v>
      </c>
      <c r="FI420" s="104">
        <f t="shared" si="1670"/>
        <v>1.2223461638135176</v>
      </c>
      <c r="FJ420" s="104">
        <f t="shared" si="1670"/>
        <v>2.0686091585586208</v>
      </c>
      <c r="FK420" s="104">
        <f t="shared" si="1670"/>
        <v>0</v>
      </c>
      <c r="FL420" s="104">
        <f t="shared" si="1670"/>
        <v>0.58576932014299254</v>
      </c>
      <c r="FM420" s="104">
        <f t="shared" si="1670"/>
        <v>0.65136259869366508</v>
      </c>
      <c r="FN420" s="104">
        <f t="shared" si="1670"/>
        <v>0</v>
      </c>
      <c r="FO420" s="122">
        <f t="shared" si="1670"/>
        <v>0</v>
      </c>
    </row>
    <row r="421" spans="24:171" x14ac:dyDescent="0.2">
      <c r="X421" s="194" t="str">
        <f>X365</f>
        <v>Co</v>
      </c>
      <c r="Y421" s="193"/>
      <c r="Z421" s="193"/>
      <c r="AA421" s="195"/>
      <c r="AB421" s="166" t="str">
        <f>AB414</f>
        <v>China</v>
      </c>
      <c r="AC421" s="203">
        <f>AC414</f>
        <v>0.8089887640449438</v>
      </c>
      <c r="AD421" s="203">
        <f t="shared" ref="AD421:AE427" si="1671">AD414</f>
        <v>0</v>
      </c>
      <c r="AE421" s="203">
        <f t="shared" si="1671"/>
        <v>0</v>
      </c>
      <c r="AR421" s="120" t="e">
        <f ca="1">SUMPRODUCT($Z365:$Z368,AR365:AR368)</f>
        <v>#NAME?</v>
      </c>
      <c r="AS421" s="104" t="e">
        <f t="shared" ref="AS421:DD421" ca="1" si="1672">SUMPRODUCT($Z365:$Z368,AS365:AS368)</f>
        <v>#NAME?</v>
      </c>
      <c r="AT421" s="104" t="e">
        <f t="shared" ca="1" si="1672"/>
        <v>#NAME?</v>
      </c>
      <c r="AU421" s="104" t="e">
        <f t="shared" ca="1" si="1672"/>
        <v>#NAME?</v>
      </c>
      <c r="AV421" s="104" t="e">
        <f t="shared" ca="1" si="1672"/>
        <v>#NAME?</v>
      </c>
      <c r="AW421" s="104" t="e">
        <f t="shared" ca="1" si="1672"/>
        <v>#NAME?</v>
      </c>
      <c r="AX421" s="104" t="e">
        <f t="shared" ca="1" si="1672"/>
        <v>#NAME?</v>
      </c>
      <c r="AY421" s="104" t="e">
        <f t="shared" ca="1" si="1672"/>
        <v>#NAME?</v>
      </c>
      <c r="AZ421" s="104" t="e">
        <f t="shared" ca="1" si="1672"/>
        <v>#NAME?</v>
      </c>
      <c r="BA421" s="104" t="e">
        <f t="shared" ca="1" si="1672"/>
        <v>#NAME?</v>
      </c>
      <c r="BB421" s="104" t="e">
        <f t="shared" ca="1" si="1672"/>
        <v>#NAME?</v>
      </c>
      <c r="BC421" s="104" t="e">
        <f t="shared" ca="1" si="1672"/>
        <v>#NAME?</v>
      </c>
      <c r="BD421" s="104" t="e">
        <f t="shared" ca="1" si="1672"/>
        <v>#NAME?</v>
      </c>
      <c r="BE421" s="104" t="e">
        <f t="shared" ca="1" si="1672"/>
        <v>#NAME?</v>
      </c>
      <c r="BF421" s="104" t="e">
        <f t="shared" ca="1" si="1672"/>
        <v>#NAME?</v>
      </c>
      <c r="BG421" s="104" t="e">
        <f t="shared" ca="1" si="1672"/>
        <v>#NAME?</v>
      </c>
      <c r="BH421" s="120">
        <f t="shared" si="1672"/>
        <v>0</v>
      </c>
      <c r="BI421" s="104">
        <f t="shared" si="1672"/>
        <v>0</v>
      </c>
      <c r="BJ421" s="104">
        <f t="shared" si="1672"/>
        <v>0</v>
      </c>
      <c r="BK421" s="104">
        <f t="shared" si="1672"/>
        <v>0</v>
      </c>
      <c r="BL421" s="104">
        <f t="shared" si="1672"/>
        <v>0</v>
      </c>
      <c r="BM421" s="104">
        <f t="shared" si="1672"/>
        <v>0</v>
      </c>
      <c r="BN421" s="104">
        <f t="shared" si="1672"/>
        <v>0</v>
      </c>
      <c r="BO421" s="104">
        <f t="shared" si="1672"/>
        <v>7.5455613430024156E-3</v>
      </c>
      <c r="BP421" s="104">
        <f t="shared" si="1672"/>
        <v>0</v>
      </c>
      <c r="BQ421" s="104">
        <f t="shared" si="1672"/>
        <v>0</v>
      </c>
      <c r="BR421" s="104">
        <f t="shared" si="1672"/>
        <v>0</v>
      </c>
      <c r="BS421" s="104">
        <f t="shared" si="1672"/>
        <v>0</v>
      </c>
      <c r="BT421" s="104">
        <f t="shared" si="1672"/>
        <v>0</v>
      </c>
      <c r="BU421" s="104">
        <f t="shared" si="1672"/>
        <v>0</v>
      </c>
      <c r="BV421" s="104">
        <f t="shared" si="1672"/>
        <v>0</v>
      </c>
      <c r="BW421" s="122">
        <f t="shared" si="1672"/>
        <v>1.545465839801786E-2</v>
      </c>
      <c r="BX421" s="120">
        <f t="shared" si="1672"/>
        <v>0</v>
      </c>
      <c r="BY421" s="104">
        <f t="shared" si="1672"/>
        <v>0</v>
      </c>
      <c r="BZ421" s="104">
        <f t="shared" si="1672"/>
        <v>0</v>
      </c>
      <c r="CA421" s="104">
        <f t="shared" si="1672"/>
        <v>0</v>
      </c>
      <c r="CB421" s="104">
        <f t="shared" si="1672"/>
        <v>0</v>
      </c>
      <c r="CC421" s="104">
        <f t="shared" si="1672"/>
        <v>0</v>
      </c>
      <c r="CD421" s="104">
        <f t="shared" si="1672"/>
        <v>0</v>
      </c>
      <c r="CE421" s="104">
        <f t="shared" si="1672"/>
        <v>7.3273527894523849E-2</v>
      </c>
      <c r="CF421" s="104">
        <f t="shared" si="1672"/>
        <v>0</v>
      </c>
      <c r="CG421" s="104">
        <f t="shared" si="1672"/>
        <v>0</v>
      </c>
      <c r="CH421" s="104">
        <f t="shared" si="1672"/>
        <v>0</v>
      </c>
      <c r="CI421" s="104">
        <f t="shared" si="1672"/>
        <v>0</v>
      </c>
      <c r="CJ421" s="104">
        <f t="shared" si="1672"/>
        <v>0</v>
      </c>
      <c r="CK421" s="104">
        <f t="shared" si="1672"/>
        <v>0</v>
      </c>
      <c r="CL421" s="104">
        <f t="shared" si="1672"/>
        <v>0</v>
      </c>
      <c r="CM421" s="122">
        <f t="shared" si="1672"/>
        <v>0.15007728275613019</v>
      </c>
      <c r="CN421" s="120">
        <f t="shared" si="1672"/>
        <v>0</v>
      </c>
      <c r="CO421" s="104">
        <f t="shared" si="1672"/>
        <v>0</v>
      </c>
      <c r="CP421" s="104">
        <f t="shared" si="1672"/>
        <v>0</v>
      </c>
      <c r="CQ421" s="104">
        <f t="shared" si="1672"/>
        <v>0</v>
      </c>
      <c r="CR421" s="104">
        <f t="shared" si="1672"/>
        <v>0</v>
      </c>
      <c r="CS421" s="104">
        <f t="shared" si="1672"/>
        <v>0</v>
      </c>
      <c r="CT421" s="104">
        <f t="shared" si="1672"/>
        <v>0</v>
      </c>
      <c r="CU421" s="104">
        <f t="shared" si="1672"/>
        <v>5.9610583172864011E-3</v>
      </c>
      <c r="CV421" s="104">
        <f t="shared" si="1672"/>
        <v>0</v>
      </c>
      <c r="CW421" s="104">
        <f t="shared" si="1672"/>
        <v>0</v>
      </c>
      <c r="CX421" s="104">
        <f t="shared" si="1672"/>
        <v>0</v>
      </c>
      <c r="CY421" s="104">
        <f t="shared" si="1672"/>
        <v>0</v>
      </c>
      <c r="CZ421" s="104">
        <f t="shared" si="1672"/>
        <v>0</v>
      </c>
      <c r="DA421" s="104">
        <f t="shared" si="1672"/>
        <v>0</v>
      </c>
      <c r="DB421" s="104">
        <f t="shared" si="1672"/>
        <v>0</v>
      </c>
      <c r="DC421" s="122">
        <f t="shared" si="1672"/>
        <v>1.2209312971759242E-2</v>
      </c>
      <c r="DD421" s="120">
        <f t="shared" si="1672"/>
        <v>0</v>
      </c>
      <c r="DE421" s="104">
        <f t="shared" ref="DE421:FO421" si="1673">SUMPRODUCT($Z365:$Z368,DE365:DE368)</f>
        <v>0</v>
      </c>
      <c r="DF421" s="104">
        <f t="shared" si="1673"/>
        <v>0</v>
      </c>
      <c r="DG421" s="104">
        <f t="shared" si="1673"/>
        <v>0</v>
      </c>
      <c r="DH421" s="104">
        <f t="shared" si="1673"/>
        <v>0</v>
      </c>
      <c r="DI421" s="104">
        <f t="shared" si="1673"/>
        <v>0</v>
      </c>
      <c r="DJ421" s="104">
        <f t="shared" si="1673"/>
        <v>0</v>
      </c>
      <c r="DK421" s="104">
        <f t="shared" si="1673"/>
        <v>0.49141703048557306</v>
      </c>
      <c r="DL421" s="104">
        <f t="shared" si="1673"/>
        <v>0</v>
      </c>
      <c r="DM421" s="104">
        <f t="shared" si="1673"/>
        <v>0</v>
      </c>
      <c r="DN421" s="104">
        <f t="shared" si="1673"/>
        <v>0</v>
      </c>
      <c r="DO421" s="104">
        <f t="shared" si="1673"/>
        <v>0</v>
      </c>
      <c r="DP421" s="104">
        <f t="shared" si="1673"/>
        <v>0</v>
      </c>
      <c r="DQ421" s="104">
        <f t="shared" si="1673"/>
        <v>0</v>
      </c>
      <c r="DR421" s="104">
        <f t="shared" si="1673"/>
        <v>0</v>
      </c>
      <c r="DS421" s="122">
        <f t="shared" si="1673"/>
        <v>1.0065099191282829</v>
      </c>
      <c r="DT421" s="120">
        <f t="shared" si="1673"/>
        <v>0</v>
      </c>
      <c r="DU421" s="104">
        <f t="shared" si="1673"/>
        <v>0</v>
      </c>
      <c r="DV421" s="104">
        <f t="shared" si="1673"/>
        <v>0</v>
      </c>
      <c r="DW421" s="104">
        <f t="shared" si="1673"/>
        <v>0</v>
      </c>
      <c r="DX421" s="104">
        <f t="shared" si="1673"/>
        <v>0</v>
      </c>
      <c r="DY421" s="104">
        <f t="shared" si="1673"/>
        <v>0</v>
      </c>
      <c r="DZ421" s="104">
        <f t="shared" si="1673"/>
        <v>0</v>
      </c>
      <c r="EA421" s="104">
        <f t="shared" si="1673"/>
        <v>7.54564343960304E-3</v>
      </c>
      <c r="EB421" s="104">
        <f t="shared" si="1673"/>
        <v>0</v>
      </c>
      <c r="EC421" s="104">
        <f t="shared" si="1673"/>
        <v>0</v>
      </c>
      <c r="ED421" s="104">
        <f t="shared" si="1673"/>
        <v>0</v>
      </c>
      <c r="EE421" s="104">
        <f t="shared" si="1673"/>
        <v>0</v>
      </c>
      <c r="EF421" s="104">
        <f t="shared" si="1673"/>
        <v>0</v>
      </c>
      <c r="EG421" s="104">
        <f t="shared" si="1673"/>
        <v>0</v>
      </c>
      <c r="EH421" s="104">
        <f t="shared" si="1673"/>
        <v>0</v>
      </c>
      <c r="EI421" s="122">
        <f t="shared" si="1673"/>
        <v>1.5454826546530687E-2</v>
      </c>
      <c r="EJ421" s="120">
        <f t="shared" si="1673"/>
        <v>0</v>
      </c>
      <c r="EK421" s="104">
        <f t="shared" si="1673"/>
        <v>0</v>
      </c>
      <c r="EL421" s="104">
        <f t="shared" si="1673"/>
        <v>0</v>
      </c>
      <c r="EM421" s="104">
        <f t="shared" si="1673"/>
        <v>0</v>
      </c>
      <c r="EN421" s="104">
        <f t="shared" si="1673"/>
        <v>0</v>
      </c>
      <c r="EO421" s="104">
        <f t="shared" si="1673"/>
        <v>0</v>
      </c>
      <c r="EP421" s="104">
        <f t="shared" si="1673"/>
        <v>0</v>
      </c>
      <c r="EQ421" s="104">
        <f t="shared" si="1673"/>
        <v>0.12633366878366184</v>
      </c>
      <c r="ER421" s="104">
        <f t="shared" si="1673"/>
        <v>0</v>
      </c>
      <c r="ES421" s="104">
        <f t="shared" si="1673"/>
        <v>0</v>
      </c>
      <c r="ET421" s="104">
        <f t="shared" si="1673"/>
        <v>0</v>
      </c>
      <c r="EU421" s="104">
        <f t="shared" si="1673"/>
        <v>0</v>
      </c>
      <c r="EV421" s="104">
        <f t="shared" si="1673"/>
        <v>0</v>
      </c>
      <c r="EW421" s="104">
        <f t="shared" si="1673"/>
        <v>0</v>
      </c>
      <c r="EX421" s="104">
        <f t="shared" si="1673"/>
        <v>0</v>
      </c>
      <c r="EY421" s="122">
        <f t="shared" si="1673"/>
        <v>0.25875393578643135</v>
      </c>
      <c r="EZ421" s="104">
        <f t="shared" si="1673"/>
        <v>0</v>
      </c>
      <c r="FA421" s="104">
        <f t="shared" si="1673"/>
        <v>0</v>
      </c>
      <c r="FB421" s="104">
        <f t="shared" si="1673"/>
        <v>0</v>
      </c>
      <c r="FC421" s="104">
        <f t="shared" si="1673"/>
        <v>0</v>
      </c>
      <c r="FD421" s="104">
        <f t="shared" si="1673"/>
        <v>0</v>
      </c>
      <c r="FE421" s="104">
        <f t="shared" si="1673"/>
        <v>0</v>
      </c>
      <c r="FF421" s="104">
        <f t="shared" si="1673"/>
        <v>0</v>
      </c>
      <c r="FG421" s="104">
        <f t="shared" si="1673"/>
        <v>7.54564343960304E-3</v>
      </c>
      <c r="FH421" s="104">
        <f t="shared" si="1673"/>
        <v>0</v>
      </c>
      <c r="FI421" s="104">
        <f t="shared" si="1673"/>
        <v>0</v>
      </c>
      <c r="FJ421" s="104">
        <f t="shared" si="1673"/>
        <v>0</v>
      </c>
      <c r="FK421" s="104">
        <f t="shared" si="1673"/>
        <v>0</v>
      </c>
      <c r="FL421" s="104">
        <f t="shared" si="1673"/>
        <v>0</v>
      </c>
      <c r="FM421" s="104">
        <f t="shared" si="1673"/>
        <v>0</v>
      </c>
      <c r="FN421" s="104">
        <f t="shared" si="1673"/>
        <v>0</v>
      </c>
      <c r="FO421" s="122">
        <f t="shared" si="1673"/>
        <v>1.5454826546530687E-2</v>
      </c>
    </row>
    <row r="422" spans="24:171" x14ac:dyDescent="0.2">
      <c r="X422" s="165"/>
      <c r="Y422" s="196"/>
      <c r="Z422" s="196"/>
      <c r="AA422" s="197"/>
      <c r="AB422" s="166" t="str">
        <f t="shared" ref="AB422:AC427" si="1674">AB415</f>
        <v>Finland</v>
      </c>
      <c r="AC422" s="203">
        <f t="shared" si="1674"/>
        <v>0.10112359550561797</v>
      </c>
      <c r="AD422" s="203">
        <f t="shared" si="1671"/>
        <v>0</v>
      </c>
      <c r="AE422" s="203">
        <f t="shared" si="1671"/>
        <v>0.52941176470588236</v>
      </c>
      <c r="AR422" s="120" t="e">
        <f ca="1">SUMPRODUCT($Z369:$Z372,AR369:AR372)</f>
        <v>#NAME?</v>
      </c>
      <c r="AS422" s="104" t="e">
        <f t="shared" ref="AS422:DD422" ca="1" si="1675">SUMPRODUCT($Z369:$Z372,AS369:AS372)</f>
        <v>#NAME?</v>
      </c>
      <c r="AT422" s="104" t="e">
        <f t="shared" ca="1" si="1675"/>
        <v>#NAME?</v>
      </c>
      <c r="AU422" s="104" t="e">
        <f t="shared" ca="1" si="1675"/>
        <v>#NAME?</v>
      </c>
      <c r="AV422" s="104" t="e">
        <f t="shared" ca="1" si="1675"/>
        <v>#NAME?</v>
      </c>
      <c r="AW422" s="104" t="e">
        <f t="shared" ca="1" si="1675"/>
        <v>#NAME?</v>
      </c>
      <c r="AX422" s="104" t="e">
        <f t="shared" ca="1" si="1675"/>
        <v>#NAME?</v>
      </c>
      <c r="AY422" s="104" t="e">
        <f t="shared" ca="1" si="1675"/>
        <v>#NAME?</v>
      </c>
      <c r="AZ422" s="104" t="e">
        <f t="shared" ca="1" si="1675"/>
        <v>#NAME?</v>
      </c>
      <c r="BA422" s="104" t="e">
        <f t="shared" ca="1" si="1675"/>
        <v>#NAME?</v>
      </c>
      <c r="BB422" s="104" t="e">
        <f t="shared" ca="1" si="1675"/>
        <v>#NAME?</v>
      </c>
      <c r="BC422" s="104" t="e">
        <f t="shared" ca="1" si="1675"/>
        <v>#NAME?</v>
      </c>
      <c r="BD422" s="104" t="e">
        <f t="shared" ca="1" si="1675"/>
        <v>#NAME?</v>
      </c>
      <c r="BE422" s="104" t="e">
        <f t="shared" ca="1" si="1675"/>
        <v>#NAME?</v>
      </c>
      <c r="BF422" s="104" t="e">
        <f t="shared" ca="1" si="1675"/>
        <v>#NAME?</v>
      </c>
      <c r="BG422" s="104" t="e">
        <f t="shared" ca="1" si="1675"/>
        <v>#NAME?</v>
      </c>
      <c r="BH422" s="120">
        <f t="shared" si="1675"/>
        <v>0</v>
      </c>
      <c r="BI422" s="104">
        <f t="shared" si="1675"/>
        <v>0</v>
      </c>
      <c r="BJ422" s="104">
        <f t="shared" si="1675"/>
        <v>0</v>
      </c>
      <c r="BK422" s="104">
        <f t="shared" si="1675"/>
        <v>0</v>
      </c>
      <c r="BL422" s="104">
        <f t="shared" si="1675"/>
        <v>0</v>
      </c>
      <c r="BM422" s="104">
        <f t="shared" si="1675"/>
        <v>0</v>
      </c>
      <c r="BN422" s="104">
        <f t="shared" si="1675"/>
        <v>0</v>
      </c>
      <c r="BO422" s="104">
        <f t="shared" si="1675"/>
        <v>7.5455613430024156E-3</v>
      </c>
      <c r="BP422" s="104">
        <f t="shared" si="1675"/>
        <v>0</v>
      </c>
      <c r="BQ422" s="104">
        <f t="shared" si="1675"/>
        <v>0</v>
      </c>
      <c r="BR422" s="104">
        <f t="shared" si="1675"/>
        <v>0</v>
      </c>
      <c r="BS422" s="104">
        <f t="shared" si="1675"/>
        <v>0</v>
      </c>
      <c r="BT422" s="104">
        <f t="shared" si="1675"/>
        <v>0</v>
      </c>
      <c r="BU422" s="104">
        <f t="shared" si="1675"/>
        <v>0</v>
      </c>
      <c r="BV422" s="104">
        <f t="shared" si="1675"/>
        <v>0</v>
      </c>
      <c r="BW422" s="122">
        <f t="shared" si="1675"/>
        <v>1.545465839801786E-2</v>
      </c>
      <c r="BX422" s="120">
        <f t="shared" si="1675"/>
        <v>0</v>
      </c>
      <c r="BY422" s="104">
        <f t="shared" si="1675"/>
        <v>0</v>
      </c>
      <c r="BZ422" s="104">
        <f t="shared" si="1675"/>
        <v>0</v>
      </c>
      <c r="CA422" s="104">
        <f t="shared" si="1675"/>
        <v>0</v>
      </c>
      <c r="CB422" s="104">
        <f t="shared" si="1675"/>
        <v>0</v>
      </c>
      <c r="CC422" s="104">
        <f t="shared" si="1675"/>
        <v>0</v>
      </c>
      <c r="CD422" s="104">
        <f t="shared" si="1675"/>
        <v>0</v>
      </c>
      <c r="CE422" s="104">
        <f t="shared" si="1675"/>
        <v>0.31922981983840748</v>
      </c>
      <c r="CF422" s="104">
        <f t="shared" si="1675"/>
        <v>0</v>
      </c>
      <c r="CG422" s="104">
        <f t="shared" si="1675"/>
        <v>0</v>
      </c>
      <c r="CH422" s="104">
        <f t="shared" si="1675"/>
        <v>0</v>
      </c>
      <c r="CI422" s="104">
        <f t="shared" si="1675"/>
        <v>0</v>
      </c>
      <c r="CJ422" s="104">
        <f t="shared" si="1675"/>
        <v>0</v>
      </c>
      <c r="CK422" s="104">
        <f t="shared" si="1675"/>
        <v>0</v>
      </c>
      <c r="CL422" s="104">
        <f t="shared" si="1675"/>
        <v>0</v>
      </c>
      <c r="CM422" s="122">
        <f t="shared" si="1675"/>
        <v>0.65383973329415312</v>
      </c>
      <c r="CN422" s="120">
        <f t="shared" si="1675"/>
        <v>0</v>
      </c>
      <c r="CO422" s="104">
        <f t="shared" si="1675"/>
        <v>0</v>
      </c>
      <c r="CP422" s="104">
        <f t="shared" si="1675"/>
        <v>0</v>
      </c>
      <c r="CQ422" s="104">
        <f t="shared" si="1675"/>
        <v>0</v>
      </c>
      <c r="CR422" s="104">
        <f t="shared" si="1675"/>
        <v>0</v>
      </c>
      <c r="CS422" s="104">
        <f t="shared" si="1675"/>
        <v>0</v>
      </c>
      <c r="CT422" s="104">
        <f t="shared" si="1675"/>
        <v>0</v>
      </c>
      <c r="CU422" s="104">
        <f t="shared" si="1675"/>
        <v>1.2291882610075898E-2</v>
      </c>
      <c r="CV422" s="104">
        <f t="shared" si="1675"/>
        <v>0</v>
      </c>
      <c r="CW422" s="104">
        <f t="shared" si="1675"/>
        <v>0</v>
      </c>
      <c r="CX422" s="104">
        <f t="shared" si="1675"/>
        <v>0</v>
      </c>
      <c r="CY422" s="104">
        <f t="shared" si="1675"/>
        <v>0</v>
      </c>
      <c r="CZ422" s="104">
        <f t="shared" si="1675"/>
        <v>0</v>
      </c>
      <c r="DA422" s="104">
        <f t="shared" si="1675"/>
        <v>0</v>
      </c>
      <c r="DB422" s="104">
        <f t="shared" si="1675"/>
        <v>0</v>
      </c>
      <c r="DC422" s="122">
        <f t="shared" si="1675"/>
        <v>2.5175972756941421E-2</v>
      </c>
      <c r="DD422" s="120">
        <f t="shared" si="1675"/>
        <v>0</v>
      </c>
      <c r="DE422" s="104">
        <f t="shared" ref="DE422:FO422" si="1676">SUMPRODUCT($Z369:$Z372,DE369:DE372)</f>
        <v>0</v>
      </c>
      <c r="DF422" s="104">
        <f t="shared" si="1676"/>
        <v>0</v>
      </c>
      <c r="DG422" s="104">
        <f t="shared" si="1676"/>
        <v>0</v>
      </c>
      <c r="DH422" s="104">
        <f t="shared" si="1676"/>
        <v>0</v>
      </c>
      <c r="DI422" s="104">
        <f t="shared" si="1676"/>
        <v>0</v>
      </c>
      <c r="DJ422" s="104">
        <f t="shared" si="1676"/>
        <v>0</v>
      </c>
      <c r="DK422" s="104">
        <f t="shared" si="1676"/>
        <v>0.42541549747112223</v>
      </c>
      <c r="DL422" s="104">
        <f t="shared" si="1676"/>
        <v>0</v>
      </c>
      <c r="DM422" s="104">
        <f t="shared" si="1676"/>
        <v>0</v>
      </c>
      <c r="DN422" s="104">
        <f t="shared" si="1676"/>
        <v>0</v>
      </c>
      <c r="DO422" s="104">
        <f t="shared" si="1676"/>
        <v>0</v>
      </c>
      <c r="DP422" s="104">
        <f t="shared" si="1676"/>
        <v>0</v>
      </c>
      <c r="DQ422" s="104">
        <f t="shared" si="1676"/>
        <v>0</v>
      </c>
      <c r="DR422" s="104">
        <f t="shared" si="1676"/>
        <v>0</v>
      </c>
      <c r="DS422" s="122">
        <f t="shared" si="1676"/>
        <v>0.8713269817541418</v>
      </c>
      <c r="DT422" s="120">
        <f t="shared" si="1676"/>
        <v>0</v>
      </c>
      <c r="DU422" s="104">
        <f t="shared" si="1676"/>
        <v>0</v>
      </c>
      <c r="DV422" s="104">
        <f t="shared" si="1676"/>
        <v>0</v>
      </c>
      <c r="DW422" s="104">
        <f t="shared" si="1676"/>
        <v>0</v>
      </c>
      <c r="DX422" s="104">
        <f t="shared" si="1676"/>
        <v>0</v>
      </c>
      <c r="DY422" s="104">
        <f t="shared" si="1676"/>
        <v>0</v>
      </c>
      <c r="DZ422" s="104">
        <f t="shared" si="1676"/>
        <v>0</v>
      </c>
      <c r="EA422" s="104">
        <f t="shared" si="1676"/>
        <v>7.54564343960304E-3</v>
      </c>
      <c r="EB422" s="104">
        <f t="shared" si="1676"/>
        <v>0</v>
      </c>
      <c r="EC422" s="104">
        <f t="shared" si="1676"/>
        <v>0</v>
      </c>
      <c r="ED422" s="104">
        <f t="shared" si="1676"/>
        <v>0</v>
      </c>
      <c r="EE422" s="104">
        <f t="shared" si="1676"/>
        <v>0</v>
      </c>
      <c r="EF422" s="104">
        <f t="shared" si="1676"/>
        <v>0</v>
      </c>
      <c r="EG422" s="104">
        <f t="shared" si="1676"/>
        <v>0</v>
      </c>
      <c r="EH422" s="104">
        <f t="shared" si="1676"/>
        <v>0</v>
      </c>
      <c r="EI422" s="122">
        <f t="shared" si="1676"/>
        <v>1.5454826546530687E-2</v>
      </c>
      <c r="EJ422" s="120">
        <f t="shared" si="1676"/>
        <v>0</v>
      </c>
      <c r="EK422" s="104">
        <f t="shared" si="1676"/>
        <v>0</v>
      </c>
      <c r="EL422" s="104">
        <f t="shared" si="1676"/>
        <v>0</v>
      </c>
      <c r="EM422" s="104">
        <f t="shared" si="1676"/>
        <v>0</v>
      </c>
      <c r="EN422" s="104">
        <f t="shared" si="1676"/>
        <v>0</v>
      </c>
      <c r="EO422" s="104">
        <f t="shared" si="1676"/>
        <v>0</v>
      </c>
      <c r="EP422" s="104">
        <f t="shared" si="1676"/>
        <v>0</v>
      </c>
      <c r="EQ422" s="104">
        <f t="shared" si="1676"/>
        <v>0.29931789119674584</v>
      </c>
      <c r="ER422" s="104">
        <f t="shared" si="1676"/>
        <v>0</v>
      </c>
      <c r="ES422" s="104">
        <f t="shared" si="1676"/>
        <v>0</v>
      </c>
      <c r="ET422" s="104">
        <f t="shared" si="1676"/>
        <v>0</v>
      </c>
      <c r="EU422" s="104">
        <f t="shared" si="1676"/>
        <v>0</v>
      </c>
      <c r="EV422" s="104">
        <f t="shared" si="1676"/>
        <v>0</v>
      </c>
      <c r="EW422" s="104">
        <f t="shared" si="1676"/>
        <v>0</v>
      </c>
      <c r="EX422" s="104">
        <f t="shared" si="1676"/>
        <v>0</v>
      </c>
      <c r="EY422" s="122">
        <f t="shared" si="1676"/>
        <v>0.61305654418285249</v>
      </c>
      <c r="EZ422" s="104">
        <f t="shared" si="1676"/>
        <v>0</v>
      </c>
      <c r="FA422" s="104">
        <f t="shared" si="1676"/>
        <v>0</v>
      </c>
      <c r="FB422" s="104">
        <f t="shared" si="1676"/>
        <v>0</v>
      </c>
      <c r="FC422" s="104">
        <f t="shared" si="1676"/>
        <v>0</v>
      </c>
      <c r="FD422" s="104">
        <f t="shared" si="1676"/>
        <v>0</v>
      </c>
      <c r="FE422" s="104">
        <f t="shared" si="1676"/>
        <v>0</v>
      </c>
      <c r="FF422" s="104">
        <f t="shared" si="1676"/>
        <v>0</v>
      </c>
      <c r="FG422" s="104">
        <f t="shared" si="1676"/>
        <v>1.5728814423176935E-2</v>
      </c>
      <c r="FH422" s="104">
        <f t="shared" si="1676"/>
        <v>0</v>
      </c>
      <c r="FI422" s="104">
        <f t="shared" si="1676"/>
        <v>0</v>
      </c>
      <c r="FJ422" s="104">
        <f t="shared" si="1676"/>
        <v>0</v>
      </c>
      <c r="FK422" s="104">
        <f t="shared" si="1676"/>
        <v>0</v>
      </c>
      <c r="FL422" s="104">
        <f t="shared" si="1676"/>
        <v>0</v>
      </c>
      <c r="FM422" s="104">
        <f t="shared" si="1676"/>
        <v>0</v>
      </c>
      <c r="FN422" s="104">
        <f t="shared" si="1676"/>
        <v>0</v>
      </c>
      <c r="FO422" s="122">
        <f t="shared" si="1676"/>
        <v>3.2215423461031949E-2</v>
      </c>
    </row>
    <row r="423" spans="24:171" x14ac:dyDescent="0.2">
      <c r="X423" s="165"/>
      <c r="Y423" s="196"/>
      <c r="Z423" s="196"/>
      <c r="AA423" s="197"/>
      <c r="AB423" s="166" t="str">
        <f t="shared" si="1674"/>
        <v>Canada</v>
      </c>
      <c r="AC423" s="203">
        <f t="shared" si="1674"/>
        <v>4.49438202247191E-2</v>
      </c>
      <c r="AD423" s="203">
        <f t="shared" si="1671"/>
        <v>0</v>
      </c>
      <c r="AE423" s="203">
        <f t="shared" si="1671"/>
        <v>0.23529411764705882</v>
      </c>
      <c r="AR423" s="120" t="e">
        <f ca="1">SUMPRODUCT($Z373:$Z376,AR373:AR376)</f>
        <v>#NAME?</v>
      </c>
      <c r="AS423" s="104" t="e">
        <f t="shared" ref="AS423:DD423" ca="1" si="1677">SUMPRODUCT($Z373:$Z376,AS373:AS376)</f>
        <v>#NAME?</v>
      </c>
      <c r="AT423" s="104" t="e">
        <f t="shared" ca="1" si="1677"/>
        <v>#NAME?</v>
      </c>
      <c r="AU423" s="104" t="e">
        <f t="shared" ca="1" si="1677"/>
        <v>#NAME?</v>
      </c>
      <c r="AV423" s="104" t="e">
        <f t="shared" ca="1" si="1677"/>
        <v>#NAME?</v>
      </c>
      <c r="AW423" s="104" t="e">
        <f t="shared" ca="1" si="1677"/>
        <v>#NAME?</v>
      </c>
      <c r="AX423" s="104" t="e">
        <f t="shared" ca="1" si="1677"/>
        <v>#NAME?</v>
      </c>
      <c r="AY423" s="104" t="e">
        <f t="shared" ca="1" si="1677"/>
        <v>#NAME?</v>
      </c>
      <c r="AZ423" s="104" t="e">
        <f t="shared" ca="1" si="1677"/>
        <v>#NAME?</v>
      </c>
      <c r="BA423" s="104" t="e">
        <f t="shared" ca="1" si="1677"/>
        <v>#NAME?</v>
      </c>
      <c r="BB423" s="104" t="e">
        <f t="shared" ca="1" si="1677"/>
        <v>#NAME?</v>
      </c>
      <c r="BC423" s="104" t="e">
        <f t="shared" ca="1" si="1677"/>
        <v>#NAME?</v>
      </c>
      <c r="BD423" s="104" t="e">
        <f t="shared" ca="1" si="1677"/>
        <v>#NAME?</v>
      </c>
      <c r="BE423" s="104" t="e">
        <f t="shared" ca="1" si="1677"/>
        <v>#NAME?</v>
      </c>
      <c r="BF423" s="104" t="e">
        <f t="shared" ca="1" si="1677"/>
        <v>#NAME?</v>
      </c>
      <c r="BG423" s="104" t="e">
        <f t="shared" ca="1" si="1677"/>
        <v>#NAME?</v>
      </c>
      <c r="BH423" s="120">
        <f t="shared" si="1677"/>
        <v>0</v>
      </c>
      <c r="BI423" s="104">
        <f t="shared" si="1677"/>
        <v>0</v>
      </c>
      <c r="BJ423" s="104">
        <f t="shared" si="1677"/>
        <v>0</v>
      </c>
      <c r="BK423" s="104">
        <f t="shared" si="1677"/>
        <v>0</v>
      </c>
      <c r="BL423" s="104">
        <f t="shared" si="1677"/>
        <v>0</v>
      </c>
      <c r="BM423" s="104">
        <f t="shared" si="1677"/>
        <v>0</v>
      </c>
      <c r="BN423" s="104">
        <f t="shared" si="1677"/>
        <v>0</v>
      </c>
      <c r="BO423" s="104">
        <f t="shared" si="1677"/>
        <v>7.5455613430024156E-3</v>
      </c>
      <c r="BP423" s="104">
        <f t="shared" si="1677"/>
        <v>0</v>
      </c>
      <c r="BQ423" s="104">
        <f t="shared" si="1677"/>
        <v>0</v>
      </c>
      <c r="BR423" s="104">
        <f t="shared" si="1677"/>
        <v>0</v>
      </c>
      <c r="BS423" s="104">
        <f t="shared" si="1677"/>
        <v>0</v>
      </c>
      <c r="BT423" s="104">
        <f t="shared" si="1677"/>
        <v>0</v>
      </c>
      <c r="BU423" s="104">
        <f t="shared" si="1677"/>
        <v>0</v>
      </c>
      <c r="BV423" s="104">
        <f t="shared" si="1677"/>
        <v>0</v>
      </c>
      <c r="BW423" s="122">
        <f t="shared" si="1677"/>
        <v>1.545465839801786E-2</v>
      </c>
      <c r="BX423" s="120">
        <f t="shared" si="1677"/>
        <v>0</v>
      </c>
      <c r="BY423" s="104">
        <f t="shared" si="1677"/>
        <v>0</v>
      </c>
      <c r="BZ423" s="104">
        <f t="shared" si="1677"/>
        <v>0</v>
      </c>
      <c r="CA423" s="104">
        <f t="shared" si="1677"/>
        <v>0</v>
      </c>
      <c r="CB423" s="104">
        <f t="shared" si="1677"/>
        <v>0</v>
      </c>
      <c r="CC423" s="104">
        <f t="shared" si="1677"/>
        <v>0</v>
      </c>
      <c r="CD423" s="104">
        <f t="shared" si="1677"/>
        <v>0</v>
      </c>
      <c r="CE423" s="104">
        <f t="shared" si="1677"/>
        <v>0.39008365819571988</v>
      </c>
      <c r="CF423" s="104">
        <f t="shared" si="1677"/>
        <v>0</v>
      </c>
      <c r="CG423" s="104">
        <f t="shared" si="1677"/>
        <v>0</v>
      </c>
      <c r="CH423" s="104">
        <f t="shared" si="1677"/>
        <v>0</v>
      </c>
      <c r="CI423" s="104">
        <f t="shared" si="1677"/>
        <v>0</v>
      </c>
      <c r="CJ423" s="104">
        <f t="shared" si="1677"/>
        <v>0</v>
      </c>
      <c r="CK423" s="104">
        <f t="shared" si="1677"/>
        <v>0</v>
      </c>
      <c r="CL423" s="104">
        <f t="shared" si="1677"/>
        <v>0</v>
      </c>
      <c r="CM423" s="122">
        <f t="shared" si="1677"/>
        <v>0.79896105935906347</v>
      </c>
      <c r="CN423" s="120">
        <f t="shared" si="1677"/>
        <v>0</v>
      </c>
      <c r="CO423" s="104">
        <f t="shared" si="1677"/>
        <v>0</v>
      </c>
      <c r="CP423" s="104">
        <f t="shared" si="1677"/>
        <v>0</v>
      </c>
      <c r="CQ423" s="104">
        <f t="shared" si="1677"/>
        <v>0</v>
      </c>
      <c r="CR423" s="104">
        <f t="shared" si="1677"/>
        <v>0</v>
      </c>
      <c r="CS423" s="104">
        <f t="shared" si="1677"/>
        <v>0</v>
      </c>
      <c r="CT423" s="104">
        <f t="shared" si="1677"/>
        <v>0</v>
      </c>
      <c r="CU423" s="104">
        <f t="shared" si="1677"/>
        <v>7.5456434396030392E-3</v>
      </c>
      <c r="CV423" s="104">
        <f t="shared" si="1677"/>
        <v>0</v>
      </c>
      <c r="CW423" s="104">
        <f t="shared" si="1677"/>
        <v>0</v>
      </c>
      <c r="CX423" s="104">
        <f t="shared" si="1677"/>
        <v>0</v>
      </c>
      <c r="CY423" s="104">
        <f t="shared" si="1677"/>
        <v>0</v>
      </c>
      <c r="CZ423" s="104">
        <f t="shared" si="1677"/>
        <v>0</v>
      </c>
      <c r="DA423" s="104">
        <f t="shared" si="1677"/>
        <v>0</v>
      </c>
      <c r="DB423" s="104">
        <f t="shared" si="1677"/>
        <v>0</v>
      </c>
      <c r="DC423" s="122">
        <f t="shared" si="1677"/>
        <v>1.5454826546530685E-2</v>
      </c>
      <c r="DD423" s="120">
        <f t="shared" si="1677"/>
        <v>0</v>
      </c>
      <c r="DE423" s="104">
        <f t="shared" ref="DE423:FO423" si="1678">SUMPRODUCT($Z373:$Z376,DE373:DE376)</f>
        <v>0</v>
      </c>
      <c r="DF423" s="104">
        <f t="shared" si="1678"/>
        <v>0</v>
      </c>
      <c r="DG423" s="104">
        <f t="shared" si="1678"/>
        <v>0</v>
      </c>
      <c r="DH423" s="104">
        <f t="shared" si="1678"/>
        <v>0</v>
      </c>
      <c r="DI423" s="104">
        <f t="shared" si="1678"/>
        <v>0</v>
      </c>
      <c r="DJ423" s="104">
        <f t="shared" si="1678"/>
        <v>0</v>
      </c>
      <c r="DK423" s="104">
        <f t="shared" si="1678"/>
        <v>0</v>
      </c>
      <c r="DL423" s="104">
        <f t="shared" si="1678"/>
        <v>0</v>
      </c>
      <c r="DM423" s="104">
        <f t="shared" si="1678"/>
        <v>0</v>
      </c>
      <c r="DN423" s="104">
        <f t="shared" si="1678"/>
        <v>0</v>
      </c>
      <c r="DO423" s="104">
        <f t="shared" si="1678"/>
        <v>0</v>
      </c>
      <c r="DP423" s="104">
        <f t="shared" si="1678"/>
        <v>0</v>
      </c>
      <c r="DQ423" s="104">
        <f t="shared" si="1678"/>
        <v>0</v>
      </c>
      <c r="DR423" s="104">
        <f t="shared" si="1678"/>
        <v>0</v>
      </c>
      <c r="DS423" s="122">
        <f t="shared" si="1678"/>
        <v>0</v>
      </c>
      <c r="DT423" s="120">
        <f t="shared" si="1678"/>
        <v>0</v>
      </c>
      <c r="DU423" s="104">
        <f t="shared" si="1678"/>
        <v>0</v>
      </c>
      <c r="DV423" s="104">
        <f t="shared" si="1678"/>
        <v>0</v>
      </c>
      <c r="DW423" s="104">
        <f t="shared" si="1678"/>
        <v>0</v>
      </c>
      <c r="DX423" s="104">
        <f t="shared" si="1678"/>
        <v>0</v>
      </c>
      <c r="DY423" s="104">
        <f t="shared" si="1678"/>
        <v>0</v>
      </c>
      <c r="DZ423" s="104">
        <f t="shared" si="1678"/>
        <v>0</v>
      </c>
      <c r="EA423" s="104">
        <f t="shared" si="1678"/>
        <v>8.3280407415964736E-2</v>
      </c>
      <c r="EB423" s="104">
        <f t="shared" si="1678"/>
        <v>0</v>
      </c>
      <c r="EC423" s="104">
        <f t="shared" si="1678"/>
        <v>0</v>
      </c>
      <c r="ED423" s="104">
        <f t="shared" si="1678"/>
        <v>0</v>
      </c>
      <c r="EE423" s="104">
        <f t="shared" si="1678"/>
        <v>0</v>
      </c>
      <c r="EF423" s="104">
        <f t="shared" si="1678"/>
        <v>0</v>
      </c>
      <c r="EG423" s="104">
        <f t="shared" si="1678"/>
        <v>0</v>
      </c>
      <c r="EH423" s="104">
        <f t="shared" si="1678"/>
        <v>0</v>
      </c>
      <c r="EI423" s="122">
        <f t="shared" si="1678"/>
        <v>0.17057316074371168</v>
      </c>
      <c r="EJ423" s="120">
        <f t="shared" si="1678"/>
        <v>0</v>
      </c>
      <c r="EK423" s="104">
        <f t="shared" si="1678"/>
        <v>0</v>
      </c>
      <c r="EL423" s="104">
        <f t="shared" si="1678"/>
        <v>0</v>
      </c>
      <c r="EM423" s="104">
        <f t="shared" si="1678"/>
        <v>0</v>
      </c>
      <c r="EN423" s="104">
        <f t="shared" si="1678"/>
        <v>0</v>
      </c>
      <c r="EO423" s="104">
        <f t="shared" si="1678"/>
        <v>0</v>
      </c>
      <c r="EP423" s="104">
        <f t="shared" si="1678"/>
        <v>0</v>
      </c>
      <c r="EQ423" s="104">
        <f t="shared" si="1678"/>
        <v>0.36533291915199145</v>
      </c>
      <c r="ER423" s="104">
        <f t="shared" si="1678"/>
        <v>0</v>
      </c>
      <c r="ES423" s="104">
        <f t="shared" si="1678"/>
        <v>0</v>
      </c>
      <c r="ET423" s="104">
        <f t="shared" si="1678"/>
        <v>0</v>
      </c>
      <c r="EU423" s="104">
        <f t="shared" si="1678"/>
        <v>0</v>
      </c>
      <c r="EV423" s="104">
        <f t="shared" si="1678"/>
        <v>0</v>
      </c>
      <c r="EW423" s="104">
        <f t="shared" si="1678"/>
        <v>0</v>
      </c>
      <c r="EX423" s="104">
        <f t="shared" si="1678"/>
        <v>0</v>
      </c>
      <c r="EY423" s="122">
        <f t="shared" si="1678"/>
        <v>0.74826712160795894</v>
      </c>
      <c r="EZ423" s="104">
        <f t="shared" si="1678"/>
        <v>0</v>
      </c>
      <c r="FA423" s="104">
        <f t="shared" si="1678"/>
        <v>0</v>
      </c>
      <c r="FB423" s="104">
        <f t="shared" si="1678"/>
        <v>0</v>
      </c>
      <c r="FC423" s="104">
        <f t="shared" si="1678"/>
        <v>0</v>
      </c>
      <c r="FD423" s="104">
        <f t="shared" si="1678"/>
        <v>0</v>
      </c>
      <c r="FE423" s="104">
        <f t="shared" si="1678"/>
        <v>0</v>
      </c>
      <c r="FF423" s="104">
        <f t="shared" si="1678"/>
        <v>0</v>
      </c>
      <c r="FG423" s="104">
        <f t="shared" si="1678"/>
        <v>7.54564343960304E-3</v>
      </c>
      <c r="FH423" s="104">
        <f t="shared" si="1678"/>
        <v>0</v>
      </c>
      <c r="FI423" s="104">
        <f t="shared" si="1678"/>
        <v>0</v>
      </c>
      <c r="FJ423" s="104">
        <f t="shared" si="1678"/>
        <v>0</v>
      </c>
      <c r="FK423" s="104">
        <f t="shared" si="1678"/>
        <v>0</v>
      </c>
      <c r="FL423" s="104">
        <f t="shared" si="1678"/>
        <v>0</v>
      </c>
      <c r="FM423" s="104">
        <f t="shared" si="1678"/>
        <v>0</v>
      </c>
      <c r="FN423" s="104">
        <f t="shared" si="1678"/>
        <v>0</v>
      </c>
      <c r="FO423" s="122">
        <f t="shared" si="1678"/>
        <v>1.5454826546530687E-2</v>
      </c>
    </row>
    <row r="424" spans="24:171" x14ac:dyDescent="0.2">
      <c r="X424" s="165"/>
      <c r="Y424" s="196"/>
      <c r="Z424" s="196"/>
      <c r="AA424" s="197"/>
      <c r="AB424" s="166" t="str">
        <f t="shared" si="1674"/>
        <v>Norway</v>
      </c>
      <c r="AC424" s="203">
        <f t="shared" si="1674"/>
        <v>4.49438202247191E-2</v>
      </c>
      <c r="AD424" s="203">
        <f t="shared" si="1671"/>
        <v>0</v>
      </c>
      <c r="AE424" s="203">
        <f t="shared" si="1671"/>
        <v>0.23529411764705882</v>
      </c>
      <c r="AR424" s="120" t="e">
        <f ca="1">SUMPRODUCT($Z377:$Z380,AR377:AR380)</f>
        <v>#NAME?</v>
      </c>
      <c r="AS424" s="104" t="e">
        <f t="shared" ref="AS424:DD424" ca="1" si="1679">SUMPRODUCT($Z377:$Z380,AS377:AS380)</f>
        <v>#NAME?</v>
      </c>
      <c r="AT424" s="104" t="e">
        <f t="shared" ca="1" si="1679"/>
        <v>#NAME?</v>
      </c>
      <c r="AU424" s="104" t="e">
        <f t="shared" ca="1" si="1679"/>
        <v>#NAME?</v>
      </c>
      <c r="AV424" s="104" t="e">
        <f t="shared" ca="1" si="1679"/>
        <v>#NAME?</v>
      </c>
      <c r="AW424" s="104" t="e">
        <f t="shared" ca="1" si="1679"/>
        <v>#NAME?</v>
      </c>
      <c r="AX424" s="104" t="e">
        <f t="shared" ca="1" si="1679"/>
        <v>#NAME?</v>
      </c>
      <c r="AY424" s="104" t="e">
        <f t="shared" ca="1" si="1679"/>
        <v>#NAME?</v>
      </c>
      <c r="AZ424" s="104" t="e">
        <f t="shared" ca="1" si="1679"/>
        <v>#NAME?</v>
      </c>
      <c r="BA424" s="104" t="e">
        <f t="shared" ca="1" si="1679"/>
        <v>#NAME?</v>
      </c>
      <c r="BB424" s="104" t="e">
        <f t="shared" ca="1" si="1679"/>
        <v>#NAME?</v>
      </c>
      <c r="BC424" s="104" t="e">
        <f t="shared" ca="1" si="1679"/>
        <v>#NAME?</v>
      </c>
      <c r="BD424" s="104" t="e">
        <f t="shared" ca="1" si="1679"/>
        <v>#NAME?</v>
      </c>
      <c r="BE424" s="104" t="e">
        <f t="shared" ca="1" si="1679"/>
        <v>#NAME?</v>
      </c>
      <c r="BF424" s="104" t="e">
        <f t="shared" ca="1" si="1679"/>
        <v>#NAME?</v>
      </c>
      <c r="BG424" s="104" t="e">
        <f t="shared" ca="1" si="1679"/>
        <v>#NAME?</v>
      </c>
      <c r="BH424" s="120">
        <f t="shared" si="1679"/>
        <v>0</v>
      </c>
      <c r="BI424" s="104">
        <f t="shared" si="1679"/>
        <v>0</v>
      </c>
      <c r="BJ424" s="104">
        <f t="shared" si="1679"/>
        <v>0</v>
      </c>
      <c r="BK424" s="104">
        <f t="shared" si="1679"/>
        <v>0</v>
      </c>
      <c r="BL424" s="104">
        <f t="shared" si="1679"/>
        <v>0</v>
      </c>
      <c r="BM424" s="104">
        <f t="shared" si="1679"/>
        <v>0</v>
      </c>
      <c r="BN424" s="104">
        <f t="shared" si="1679"/>
        <v>0</v>
      </c>
      <c r="BO424" s="104">
        <f t="shared" si="1679"/>
        <v>7.5455613430024156E-3</v>
      </c>
      <c r="BP424" s="104">
        <f t="shared" si="1679"/>
        <v>0</v>
      </c>
      <c r="BQ424" s="104">
        <f t="shared" si="1679"/>
        <v>0</v>
      </c>
      <c r="BR424" s="104">
        <f t="shared" si="1679"/>
        <v>0</v>
      </c>
      <c r="BS424" s="104">
        <f t="shared" si="1679"/>
        <v>0</v>
      </c>
      <c r="BT424" s="104">
        <f t="shared" si="1679"/>
        <v>0</v>
      </c>
      <c r="BU424" s="104">
        <f t="shared" si="1679"/>
        <v>0</v>
      </c>
      <c r="BV424" s="104">
        <f t="shared" si="1679"/>
        <v>0</v>
      </c>
      <c r="BW424" s="122">
        <f t="shared" si="1679"/>
        <v>1.545465839801786E-2</v>
      </c>
      <c r="BX424" s="120">
        <f t="shared" si="1679"/>
        <v>0</v>
      </c>
      <c r="BY424" s="104">
        <f t="shared" si="1679"/>
        <v>0</v>
      </c>
      <c r="BZ424" s="104">
        <f t="shared" si="1679"/>
        <v>0</v>
      </c>
      <c r="CA424" s="104">
        <f t="shared" si="1679"/>
        <v>0</v>
      </c>
      <c r="CB424" s="104">
        <f t="shared" si="1679"/>
        <v>0</v>
      </c>
      <c r="CC424" s="104">
        <f t="shared" si="1679"/>
        <v>0</v>
      </c>
      <c r="CD424" s="104">
        <f t="shared" si="1679"/>
        <v>0</v>
      </c>
      <c r="CE424" s="104">
        <f t="shared" si="1679"/>
        <v>0.34703246796626924</v>
      </c>
      <c r="CF424" s="104">
        <f t="shared" si="1679"/>
        <v>0</v>
      </c>
      <c r="CG424" s="104">
        <f t="shared" si="1679"/>
        <v>0</v>
      </c>
      <c r="CH424" s="104">
        <f t="shared" si="1679"/>
        <v>0</v>
      </c>
      <c r="CI424" s="104">
        <f t="shared" si="1679"/>
        <v>0</v>
      </c>
      <c r="CJ424" s="104">
        <f t="shared" si="1679"/>
        <v>0</v>
      </c>
      <c r="CK424" s="104">
        <f t="shared" si="1679"/>
        <v>0</v>
      </c>
      <c r="CL424" s="104">
        <f t="shared" si="1679"/>
        <v>0</v>
      </c>
      <c r="CM424" s="122">
        <f t="shared" si="1679"/>
        <v>0.71078452637768819</v>
      </c>
      <c r="CN424" s="120">
        <f t="shared" si="1679"/>
        <v>0</v>
      </c>
      <c r="CO424" s="104">
        <f t="shared" si="1679"/>
        <v>0</v>
      </c>
      <c r="CP424" s="104">
        <f t="shared" si="1679"/>
        <v>0</v>
      </c>
      <c r="CQ424" s="104">
        <f t="shared" si="1679"/>
        <v>0</v>
      </c>
      <c r="CR424" s="104">
        <f t="shared" si="1679"/>
        <v>0</v>
      </c>
      <c r="CS424" s="104">
        <f t="shared" si="1679"/>
        <v>0</v>
      </c>
      <c r="CT424" s="104">
        <f t="shared" si="1679"/>
        <v>0</v>
      </c>
      <c r="CU424" s="104">
        <f t="shared" si="1679"/>
        <v>1.014544474177523E-2</v>
      </c>
      <c r="CV424" s="104">
        <f t="shared" si="1679"/>
        <v>0</v>
      </c>
      <c r="CW424" s="104">
        <f t="shared" si="1679"/>
        <v>0</v>
      </c>
      <c r="CX424" s="104">
        <f t="shared" si="1679"/>
        <v>0</v>
      </c>
      <c r="CY424" s="104">
        <f t="shared" si="1679"/>
        <v>0</v>
      </c>
      <c r="CZ424" s="104">
        <f t="shared" si="1679"/>
        <v>0</v>
      </c>
      <c r="DA424" s="104">
        <f t="shared" si="1679"/>
        <v>0</v>
      </c>
      <c r="DB424" s="104">
        <f t="shared" si="1679"/>
        <v>0</v>
      </c>
      <c r="DC424" s="122">
        <f t="shared" si="1679"/>
        <v>2.0779684327331099E-2</v>
      </c>
      <c r="DD424" s="120">
        <f t="shared" si="1679"/>
        <v>0</v>
      </c>
      <c r="DE424" s="104">
        <f t="shared" ref="DE424:FO424" si="1680">SUMPRODUCT($Z377:$Z380,DE377:DE380)</f>
        <v>0</v>
      </c>
      <c r="DF424" s="104">
        <f t="shared" si="1680"/>
        <v>0</v>
      </c>
      <c r="DG424" s="104">
        <f t="shared" si="1680"/>
        <v>0</v>
      </c>
      <c r="DH424" s="104">
        <f t="shared" si="1680"/>
        <v>0</v>
      </c>
      <c r="DI424" s="104">
        <f t="shared" si="1680"/>
        <v>0</v>
      </c>
      <c r="DJ424" s="104">
        <f t="shared" si="1680"/>
        <v>0</v>
      </c>
      <c r="DK424" s="104">
        <f t="shared" si="1680"/>
        <v>0.4047584847494255</v>
      </c>
      <c r="DL424" s="104">
        <f t="shared" si="1680"/>
        <v>0</v>
      </c>
      <c r="DM424" s="104">
        <f t="shared" si="1680"/>
        <v>0</v>
      </c>
      <c r="DN424" s="104">
        <f t="shared" si="1680"/>
        <v>0</v>
      </c>
      <c r="DO424" s="104">
        <f t="shared" si="1680"/>
        <v>0</v>
      </c>
      <c r="DP424" s="104">
        <f t="shared" si="1680"/>
        <v>0</v>
      </c>
      <c r="DQ424" s="104">
        <f t="shared" si="1680"/>
        <v>0</v>
      </c>
      <c r="DR424" s="104">
        <f t="shared" si="1680"/>
        <v>0</v>
      </c>
      <c r="DS424" s="122">
        <f t="shared" si="1680"/>
        <v>0.82901772726330192</v>
      </c>
      <c r="DT424" s="120">
        <f t="shared" si="1680"/>
        <v>0</v>
      </c>
      <c r="DU424" s="104">
        <f t="shared" si="1680"/>
        <v>0</v>
      </c>
      <c r="DV424" s="104">
        <f t="shared" si="1680"/>
        <v>0</v>
      </c>
      <c r="DW424" s="104">
        <f t="shared" si="1680"/>
        <v>0</v>
      </c>
      <c r="DX424" s="104">
        <f t="shared" si="1680"/>
        <v>0</v>
      </c>
      <c r="DY424" s="104">
        <f t="shared" si="1680"/>
        <v>0</v>
      </c>
      <c r="DZ424" s="104">
        <f t="shared" si="1680"/>
        <v>0</v>
      </c>
      <c r="EA424" s="104">
        <f t="shared" si="1680"/>
        <v>7.54564343960304E-3</v>
      </c>
      <c r="EB424" s="104">
        <f t="shared" si="1680"/>
        <v>0</v>
      </c>
      <c r="EC424" s="104">
        <f t="shared" si="1680"/>
        <v>0</v>
      </c>
      <c r="ED424" s="104">
        <f t="shared" si="1680"/>
        <v>0</v>
      </c>
      <c r="EE424" s="104">
        <f t="shared" si="1680"/>
        <v>0</v>
      </c>
      <c r="EF424" s="104">
        <f t="shared" si="1680"/>
        <v>0</v>
      </c>
      <c r="EG424" s="104">
        <f t="shared" si="1680"/>
        <v>0</v>
      </c>
      <c r="EH424" s="104">
        <f t="shared" si="1680"/>
        <v>0</v>
      </c>
      <c r="EI424" s="122">
        <f t="shared" si="1680"/>
        <v>1.5454826546530687E-2</v>
      </c>
      <c r="EJ424" s="120">
        <f t="shared" si="1680"/>
        <v>0</v>
      </c>
      <c r="EK424" s="104">
        <f t="shared" si="1680"/>
        <v>0</v>
      </c>
      <c r="EL424" s="104">
        <f t="shared" si="1680"/>
        <v>0</v>
      </c>
      <c r="EM424" s="104">
        <f t="shared" si="1680"/>
        <v>0</v>
      </c>
      <c r="EN424" s="104">
        <f t="shared" si="1680"/>
        <v>0</v>
      </c>
      <c r="EO424" s="104">
        <f t="shared" si="1680"/>
        <v>0</v>
      </c>
      <c r="EP424" s="104">
        <f t="shared" si="1680"/>
        <v>0</v>
      </c>
      <c r="EQ424" s="104">
        <f t="shared" si="1680"/>
        <v>0.32302934476971756</v>
      </c>
      <c r="ER424" s="104">
        <f t="shared" si="1680"/>
        <v>0</v>
      </c>
      <c r="ES424" s="104">
        <f t="shared" si="1680"/>
        <v>0</v>
      </c>
      <c r="ET424" s="104">
        <f t="shared" si="1680"/>
        <v>0</v>
      </c>
      <c r="EU424" s="104">
        <f t="shared" si="1680"/>
        <v>0</v>
      </c>
      <c r="EV424" s="104">
        <f t="shared" si="1680"/>
        <v>0</v>
      </c>
      <c r="EW424" s="104">
        <f t="shared" si="1680"/>
        <v>0</v>
      </c>
      <c r="EX424" s="104">
        <f t="shared" si="1680"/>
        <v>0</v>
      </c>
      <c r="EY424" s="122">
        <f t="shared" si="1680"/>
        <v>0.66162183951778175</v>
      </c>
      <c r="EZ424" s="104">
        <f t="shared" si="1680"/>
        <v>0</v>
      </c>
      <c r="FA424" s="104">
        <f t="shared" si="1680"/>
        <v>0</v>
      </c>
      <c r="FB424" s="104">
        <f t="shared" si="1680"/>
        <v>0</v>
      </c>
      <c r="FC424" s="104">
        <f t="shared" si="1680"/>
        <v>0</v>
      </c>
      <c r="FD424" s="104">
        <f t="shared" si="1680"/>
        <v>0</v>
      </c>
      <c r="FE424" s="104">
        <f t="shared" si="1680"/>
        <v>0</v>
      </c>
      <c r="FF424" s="104">
        <f t="shared" si="1680"/>
        <v>0</v>
      </c>
      <c r="FG424" s="104">
        <f t="shared" si="1680"/>
        <v>1.2028059477830956E-2</v>
      </c>
      <c r="FH424" s="104">
        <f t="shared" si="1680"/>
        <v>0</v>
      </c>
      <c r="FI424" s="104">
        <f t="shared" si="1680"/>
        <v>0</v>
      </c>
      <c r="FJ424" s="104">
        <f t="shared" si="1680"/>
        <v>0</v>
      </c>
      <c r="FK424" s="104">
        <f t="shared" si="1680"/>
        <v>0</v>
      </c>
      <c r="FL424" s="104">
        <f t="shared" si="1680"/>
        <v>0</v>
      </c>
      <c r="FM424" s="104">
        <f t="shared" si="1680"/>
        <v>0</v>
      </c>
      <c r="FN424" s="104">
        <f t="shared" si="1680"/>
        <v>0</v>
      </c>
      <c r="FO424" s="122">
        <f t="shared" si="1680"/>
        <v>2.4635615823772779E-2</v>
      </c>
    </row>
    <row r="425" spans="24:171" x14ac:dyDescent="0.2">
      <c r="X425" s="165"/>
      <c r="Y425" s="196"/>
      <c r="Z425" s="196"/>
      <c r="AA425" s="197"/>
      <c r="AB425" s="166" t="str">
        <f t="shared" si="1674"/>
        <v>KR</v>
      </c>
      <c r="AC425" s="203">
        <f t="shared" si="1674"/>
        <v>0</v>
      </c>
      <c r="AD425" s="203">
        <f t="shared" si="1671"/>
        <v>0</v>
      </c>
      <c r="AE425" s="203">
        <f t="shared" si="1671"/>
        <v>0</v>
      </c>
      <c r="AR425" s="120">
        <v>0</v>
      </c>
      <c r="AS425" s="104">
        <v>1</v>
      </c>
      <c r="AT425" s="104">
        <v>2</v>
      </c>
      <c r="AU425" s="104">
        <v>3</v>
      </c>
      <c r="AV425" s="104">
        <v>4</v>
      </c>
      <c r="AW425" s="104">
        <v>5</v>
      </c>
      <c r="AX425" s="104">
        <v>6</v>
      </c>
      <c r="AY425" s="104">
        <v>7</v>
      </c>
      <c r="AZ425" s="104">
        <v>8</v>
      </c>
      <c r="BA425" s="104">
        <v>9</v>
      </c>
      <c r="BB425" s="104">
        <v>10</v>
      </c>
      <c r="BC425" s="104">
        <v>11</v>
      </c>
      <c r="BD425" s="104">
        <v>12</v>
      </c>
      <c r="BE425" s="104">
        <v>13</v>
      </c>
      <c r="BF425" s="104">
        <v>14</v>
      </c>
      <c r="BG425" s="104">
        <v>15</v>
      </c>
      <c r="BH425" s="120">
        <v>16</v>
      </c>
      <c r="BI425" s="104">
        <v>17</v>
      </c>
      <c r="BJ425" s="104">
        <v>18</v>
      </c>
      <c r="BK425" s="104">
        <v>19</v>
      </c>
      <c r="BL425" s="104">
        <v>20</v>
      </c>
      <c r="BM425" s="104">
        <v>21</v>
      </c>
      <c r="BN425" s="104">
        <v>22</v>
      </c>
      <c r="BO425" s="104">
        <v>23</v>
      </c>
      <c r="BP425" s="104">
        <v>24</v>
      </c>
      <c r="BQ425" s="104">
        <v>25</v>
      </c>
      <c r="BR425" s="104">
        <v>26</v>
      </c>
      <c r="BS425" s="104">
        <v>27</v>
      </c>
      <c r="BT425" s="104">
        <v>28</v>
      </c>
      <c r="BU425" s="104">
        <v>29</v>
      </c>
      <c r="BV425" s="104">
        <v>30</v>
      </c>
      <c r="BW425" s="122">
        <v>31</v>
      </c>
      <c r="BX425" s="120">
        <v>32</v>
      </c>
      <c r="BY425" s="104">
        <v>33</v>
      </c>
      <c r="BZ425" s="104">
        <v>34</v>
      </c>
      <c r="CA425" s="104">
        <v>35</v>
      </c>
      <c r="CB425" s="104">
        <v>36</v>
      </c>
      <c r="CC425" s="104">
        <v>37</v>
      </c>
      <c r="CD425" s="104">
        <v>38</v>
      </c>
      <c r="CE425" s="104">
        <v>39</v>
      </c>
      <c r="CF425" s="104">
        <v>40</v>
      </c>
      <c r="CG425" s="104">
        <v>41</v>
      </c>
      <c r="CH425" s="104">
        <v>42</v>
      </c>
      <c r="CI425" s="104">
        <v>43</v>
      </c>
      <c r="CJ425" s="104">
        <v>44</v>
      </c>
      <c r="CK425" s="104">
        <v>45</v>
      </c>
      <c r="CL425" s="104">
        <v>46</v>
      </c>
      <c r="CM425" s="122">
        <v>47</v>
      </c>
      <c r="CN425" s="120">
        <v>48</v>
      </c>
      <c r="CO425" s="104">
        <v>49</v>
      </c>
      <c r="CP425" s="104">
        <v>50</v>
      </c>
      <c r="CQ425" s="104">
        <v>51</v>
      </c>
      <c r="CR425" s="104">
        <v>52</v>
      </c>
      <c r="CS425" s="104">
        <v>53</v>
      </c>
      <c r="CT425" s="104">
        <v>54</v>
      </c>
      <c r="CU425" s="104">
        <v>55</v>
      </c>
      <c r="CV425" s="104">
        <v>56</v>
      </c>
      <c r="CW425" s="104">
        <v>57</v>
      </c>
      <c r="CX425" s="104">
        <v>58</v>
      </c>
      <c r="CY425" s="104">
        <v>59</v>
      </c>
      <c r="CZ425" s="104">
        <v>60</v>
      </c>
      <c r="DA425" s="104">
        <v>61</v>
      </c>
      <c r="DB425" s="104">
        <v>62</v>
      </c>
      <c r="DC425" s="122">
        <v>63</v>
      </c>
      <c r="DD425" s="120">
        <v>64</v>
      </c>
      <c r="DE425" s="104">
        <v>65</v>
      </c>
      <c r="DF425" s="104">
        <v>66</v>
      </c>
      <c r="DG425" s="104">
        <v>67</v>
      </c>
      <c r="DH425" s="104">
        <v>68</v>
      </c>
      <c r="DI425" s="104">
        <v>69</v>
      </c>
      <c r="DJ425" s="104">
        <v>70</v>
      </c>
      <c r="DK425" s="104">
        <v>71</v>
      </c>
      <c r="DL425" s="104">
        <v>72</v>
      </c>
      <c r="DM425" s="104">
        <v>73</v>
      </c>
      <c r="DN425" s="104">
        <v>74</v>
      </c>
      <c r="DO425" s="104">
        <v>75</v>
      </c>
      <c r="DP425" s="104">
        <v>76</v>
      </c>
      <c r="DQ425" s="104">
        <v>77</v>
      </c>
      <c r="DR425" s="104">
        <v>78</v>
      </c>
      <c r="DS425" s="122">
        <v>79</v>
      </c>
      <c r="DT425" s="120">
        <v>80</v>
      </c>
      <c r="DU425" s="104">
        <v>81</v>
      </c>
      <c r="DV425" s="104">
        <v>82</v>
      </c>
      <c r="DW425" s="104">
        <v>83</v>
      </c>
      <c r="DX425" s="104">
        <v>84</v>
      </c>
      <c r="DY425" s="104">
        <v>85</v>
      </c>
      <c r="DZ425" s="104">
        <v>86</v>
      </c>
      <c r="EA425" s="104">
        <v>87</v>
      </c>
      <c r="EB425" s="104">
        <v>88</v>
      </c>
      <c r="EC425" s="104">
        <v>89</v>
      </c>
      <c r="ED425" s="104">
        <v>90</v>
      </c>
      <c r="EE425" s="104">
        <v>91</v>
      </c>
      <c r="EF425" s="104">
        <v>92</v>
      </c>
      <c r="EG425" s="104">
        <v>93</v>
      </c>
      <c r="EH425" s="104">
        <v>94</v>
      </c>
      <c r="EI425" s="122">
        <v>95</v>
      </c>
      <c r="EJ425" s="120">
        <v>96</v>
      </c>
      <c r="EK425" s="104">
        <v>97</v>
      </c>
      <c r="EL425" s="104">
        <v>98</v>
      </c>
      <c r="EM425" s="104">
        <v>99</v>
      </c>
      <c r="EN425" s="104">
        <v>100</v>
      </c>
      <c r="EO425" s="104">
        <v>101</v>
      </c>
      <c r="EP425" s="104">
        <v>102</v>
      </c>
      <c r="EQ425" s="104">
        <v>103</v>
      </c>
      <c r="ER425" s="104">
        <v>104</v>
      </c>
      <c r="ES425" s="104">
        <v>105</v>
      </c>
      <c r="ET425" s="104">
        <v>106</v>
      </c>
      <c r="EU425" s="104">
        <v>107</v>
      </c>
      <c r="EV425" s="104">
        <v>108</v>
      </c>
      <c r="EW425" s="104">
        <v>109</v>
      </c>
      <c r="EX425" s="104">
        <v>110</v>
      </c>
      <c r="EY425" s="122">
        <v>111</v>
      </c>
      <c r="EZ425" s="104">
        <v>112</v>
      </c>
      <c r="FA425" s="104">
        <v>113</v>
      </c>
      <c r="FB425" s="104">
        <v>114</v>
      </c>
      <c r="FC425" s="104">
        <v>115</v>
      </c>
      <c r="FD425" s="104">
        <v>116</v>
      </c>
      <c r="FE425" s="104">
        <v>117</v>
      </c>
      <c r="FF425" s="104">
        <v>118</v>
      </c>
      <c r="FG425" s="104">
        <v>119</v>
      </c>
      <c r="FH425" s="104">
        <v>120</v>
      </c>
      <c r="FI425" s="104">
        <v>121</v>
      </c>
      <c r="FJ425" s="104">
        <v>122</v>
      </c>
      <c r="FK425" s="104">
        <v>123</v>
      </c>
      <c r="FL425" s="104">
        <v>124</v>
      </c>
      <c r="FM425" s="104">
        <v>125</v>
      </c>
      <c r="FN425" s="104">
        <v>126</v>
      </c>
      <c r="FO425" s="122">
        <v>127</v>
      </c>
    </row>
    <row r="426" spans="24:171" x14ac:dyDescent="0.2">
      <c r="X426" s="165"/>
      <c r="Y426" s="196"/>
      <c r="Z426" s="196"/>
      <c r="AA426" s="197"/>
      <c r="AB426" s="166" t="str">
        <f t="shared" si="1674"/>
        <v>US</v>
      </c>
      <c r="AC426" s="203">
        <f t="shared" si="1674"/>
        <v>0</v>
      </c>
      <c r="AD426" s="203">
        <f t="shared" si="1671"/>
        <v>1</v>
      </c>
      <c r="AE426" s="203">
        <f t="shared" si="1671"/>
        <v>0</v>
      </c>
      <c r="AR426" s="120" t="e">
        <f ca="1">SUMPRODUCT($Z381:$Z384,AR381:AR384)</f>
        <v>#NAME?</v>
      </c>
      <c r="AS426" s="104" t="e">
        <f t="shared" ref="AS426:DD426" ca="1" si="1681">SUMPRODUCT($Z381:$Z384,AS381:AS384)</f>
        <v>#NAME?</v>
      </c>
      <c r="AT426" s="104" t="e">
        <f t="shared" ca="1" si="1681"/>
        <v>#NAME?</v>
      </c>
      <c r="AU426" s="104" t="e">
        <f t="shared" ca="1" si="1681"/>
        <v>#NAME?</v>
      </c>
      <c r="AV426" s="104" t="e">
        <f t="shared" ca="1" si="1681"/>
        <v>#NAME?</v>
      </c>
      <c r="AW426" s="104" t="e">
        <f t="shared" ca="1" si="1681"/>
        <v>#NAME?</v>
      </c>
      <c r="AX426" s="104" t="e">
        <f t="shared" ca="1" si="1681"/>
        <v>#NAME?</v>
      </c>
      <c r="AY426" s="104" t="e">
        <f t="shared" ca="1" si="1681"/>
        <v>#NAME?</v>
      </c>
      <c r="AZ426" s="104" t="e">
        <f t="shared" ca="1" si="1681"/>
        <v>#NAME?</v>
      </c>
      <c r="BA426" s="104" t="e">
        <f t="shared" ca="1" si="1681"/>
        <v>#NAME?</v>
      </c>
      <c r="BB426" s="104" t="e">
        <f t="shared" ca="1" si="1681"/>
        <v>#NAME?</v>
      </c>
      <c r="BC426" s="104" t="e">
        <f t="shared" ca="1" si="1681"/>
        <v>#NAME?</v>
      </c>
      <c r="BD426" s="104" t="e">
        <f t="shared" ca="1" si="1681"/>
        <v>#NAME?</v>
      </c>
      <c r="BE426" s="104" t="e">
        <f t="shared" ca="1" si="1681"/>
        <v>#NAME?</v>
      </c>
      <c r="BF426" s="104" t="e">
        <f t="shared" ca="1" si="1681"/>
        <v>#NAME?</v>
      </c>
      <c r="BG426" s="104" t="e">
        <f t="shared" ca="1" si="1681"/>
        <v>#NAME?</v>
      </c>
      <c r="BH426" s="120">
        <f t="shared" si="1681"/>
        <v>0</v>
      </c>
      <c r="BI426" s="104">
        <f t="shared" si="1681"/>
        <v>0</v>
      </c>
      <c r="BJ426" s="104">
        <f t="shared" si="1681"/>
        <v>0</v>
      </c>
      <c r="BK426" s="104">
        <f t="shared" si="1681"/>
        <v>0</v>
      </c>
      <c r="BL426" s="104">
        <f t="shared" si="1681"/>
        <v>0</v>
      </c>
      <c r="BM426" s="104">
        <f t="shared" si="1681"/>
        <v>0</v>
      </c>
      <c r="BN426" s="104">
        <f t="shared" si="1681"/>
        <v>0</v>
      </c>
      <c r="BO426" s="104">
        <f t="shared" si="1681"/>
        <v>7.5455613430024156E-3</v>
      </c>
      <c r="BP426" s="104">
        <f t="shared" si="1681"/>
        <v>0</v>
      </c>
      <c r="BQ426" s="104">
        <f t="shared" si="1681"/>
        <v>0</v>
      </c>
      <c r="BR426" s="104">
        <f t="shared" si="1681"/>
        <v>0</v>
      </c>
      <c r="BS426" s="104">
        <f t="shared" si="1681"/>
        <v>0</v>
      </c>
      <c r="BT426" s="104">
        <f t="shared" si="1681"/>
        <v>0</v>
      </c>
      <c r="BU426" s="104">
        <f t="shared" si="1681"/>
        <v>0</v>
      </c>
      <c r="BV426" s="104">
        <f t="shared" si="1681"/>
        <v>0</v>
      </c>
      <c r="BW426" s="122">
        <f t="shared" si="1681"/>
        <v>1.545465839801786E-2</v>
      </c>
      <c r="BX426" s="120">
        <f t="shared" si="1681"/>
        <v>0</v>
      </c>
      <c r="BY426" s="104">
        <f t="shared" si="1681"/>
        <v>0</v>
      </c>
      <c r="BZ426" s="104">
        <f t="shared" si="1681"/>
        <v>0</v>
      </c>
      <c r="CA426" s="104">
        <f t="shared" si="1681"/>
        <v>0</v>
      </c>
      <c r="CB426" s="104">
        <f t="shared" si="1681"/>
        <v>0</v>
      </c>
      <c r="CC426" s="104">
        <f t="shared" si="1681"/>
        <v>0</v>
      </c>
      <c r="CD426" s="104">
        <f t="shared" si="1681"/>
        <v>0</v>
      </c>
      <c r="CE426" s="104">
        <f t="shared" si="1681"/>
        <v>0.45419703302540676</v>
      </c>
      <c r="CF426" s="104">
        <f t="shared" si="1681"/>
        <v>0</v>
      </c>
      <c r="CG426" s="104">
        <f t="shared" si="1681"/>
        <v>0</v>
      </c>
      <c r="CH426" s="104">
        <f t="shared" si="1681"/>
        <v>0</v>
      </c>
      <c r="CI426" s="104">
        <f t="shared" si="1681"/>
        <v>0</v>
      </c>
      <c r="CJ426" s="104">
        <f t="shared" si="1681"/>
        <v>0</v>
      </c>
      <c r="CK426" s="104">
        <f t="shared" si="1681"/>
        <v>0</v>
      </c>
      <c r="CL426" s="104">
        <f t="shared" si="1681"/>
        <v>0</v>
      </c>
      <c r="CM426" s="122">
        <f t="shared" si="1681"/>
        <v>0.93027671126291844</v>
      </c>
      <c r="CN426" s="120">
        <f t="shared" si="1681"/>
        <v>0</v>
      </c>
      <c r="CO426" s="104">
        <f t="shared" si="1681"/>
        <v>0</v>
      </c>
      <c r="CP426" s="104">
        <f t="shared" si="1681"/>
        <v>0</v>
      </c>
      <c r="CQ426" s="104">
        <f t="shared" si="1681"/>
        <v>0</v>
      </c>
      <c r="CR426" s="104">
        <f t="shared" si="1681"/>
        <v>0</v>
      </c>
      <c r="CS426" s="104">
        <f t="shared" si="1681"/>
        <v>0</v>
      </c>
      <c r="CT426" s="104">
        <f t="shared" si="1681"/>
        <v>0</v>
      </c>
      <c r="CU426" s="104">
        <f t="shared" si="1681"/>
        <v>7.5456434396030392E-3</v>
      </c>
      <c r="CV426" s="104">
        <f t="shared" si="1681"/>
        <v>0</v>
      </c>
      <c r="CW426" s="104">
        <f t="shared" si="1681"/>
        <v>0</v>
      </c>
      <c r="CX426" s="104">
        <f t="shared" si="1681"/>
        <v>0</v>
      </c>
      <c r="CY426" s="104">
        <f t="shared" si="1681"/>
        <v>0</v>
      </c>
      <c r="CZ426" s="104">
        <f t="shared" si="1681"/>
        <v>0</v>
      </c>
      <c r="DA426" s="104">
        <f t="shared" si="1681"/>
        <v>0</v>
      </c>
      <c r="DB426" s="104">
        <f t="shared" si="1681"/>
        <v>0</v>
      </c>
      <c r="DC426" s="122">
        <f t="shared" si="1681"/>
        <v>1.5454826546530685E-2</v>
      </c>
      <c r="DD426" s="120">
        <f t="shared" si="1681"/>
        <v>0</v>
      </c>
      <c r="DE426" s="104">
        <f t="shared" ref="DE426:FO426" si="1682">SUMPRODUCT($Z381:$Z384,DE381:DE384)</f>
        <v>0</v>
      </c>
      <c r="DF426" s="104">
        <f t="shared" si="1682"/>
        <v>0</v>
      </c>
      <c r="DG426" s="104">
        <f t="shared" si="1682"/>
        <v>0</v>
      </c>
      <c r="DH426" s="104">
        <f t="shared" si="1682"/>
        <v>0</v>
      </c>
      <c r="DI426" s="104">
        <f t="shared" si="1682"/>
        <v>0</v>
      </c>
      <c r="DJ426" s="104">
        <f t="shared" si="1682"/>
        <v>0</v>
      </c>
      <c r="DK426" s="104">
        <f t="shared" si="1682"/>
        <v>0</v>
      </c>
      <c r="DL426" s="104">
        <f t="shared" si="1682"/>
        <v>0</v>
      </c>
      <c r="DM426" s="104">
        <f t="shared" si="1682"/>
        <v>0</v>
      </c>
      <c r="DN426" s="104">
        <f t="shared" si="1682"/>
        <v>0</v>
      </c>
      <c r="DO426" s="104">
        <f t="shared" si="1682"/>
        <v>0</v>
      </c>
      <c r="DP426" s="104">
        <f t="shared" si="1682"/>
        <v>0</v>
      </c>
      <c r="DQ426" s="104">
        <f t="shared" si="1682"/>
        <v>0</v>
      </c>
      <c r="DR426" s="104">
        <f t="shared" si="1682"/>
        <v>0</v>
      </c>
      <c r="DS426" s="122">
        <f t="shared" si="1682"/>
        <v>0</v>
      </c>
      <c r="DT426" s="120">
        <f t="shared" si="1682"/>
        <v>0</v>
      </c>
      <c r="DU426" s="104">
        <f t="shared" si="1682"/>
        <v>0</v>
      </c>
      <c r="DV426" s="104">
        <f t="shared" si="1682"/>
        <v>0</v>
      </c>
      <c r="DW426" s="104">
        <f t="shared" si="1682"/>
        <v>0</v>
      </c>
      <c r="DX426" s="104">
        <f t="shared" si="1682"/>
        <v>0</v>
      </c>
      <c r="DY426" s="104">
        <f t="shared" si="1682"/>
        <v>0</v>
      </c>
      <c r="DZ426" s="104">
        <f t="shared" si="1682"/>
        <v>0</v>
      </c>
      <c r="EA426" s="104">
        <f t="shared" si="1682"/>
        <v>3.77282171980152E-3</v>
      </c>
      <c r="EB426" s="104">
        <f t="shared" si="1682"/>
        <v>0</v>
      </c>
      <c r="EC426" s="104">
        <f t="shared" si="1682"/>
        <v>0</v>
      </c>
      <c r="ED426" s="104">
        <f t="shared" si="1682"/>
        <v>0</v>
      </c>
      <c r="EE426" s="104">
        <f t="shared" si="1682"/>
        <v>0</v>
      </c>
      <c r="EF426" s="104">
        <f t="shared" si="1682"/>
        <v>0</v>
      </c>
      <c r="EG426" s="104">
        <f t="shared" si="1682"/>
        <v>0</v>
      </c>
      <c r="EH426" s="104">
        <f t="shared" si="1682"/>
        <v>0</v>
      </c>
      <c r="EI426" s="122">
        <f t="shared" si="1682"/>
        <v>7.7274132732653433E-3</v>
      </c>
      <c r="EJ426" s="120">
        <f t="shared" si="1682"/>
        <v>0</v>
      </c>
      <c r="EK426" s="104">
        <f t="shared" si="1682"/>
        <v>0</v>
      </c>
      <c r="EL426" s="104">
        <f t="shared" si="1682"/>
        <v>0</v>
      </c>
      <c r="EM426" s="104">
        <f t="shared" si="1682"/>
        <v>0</v>
      </c>
      <c r="EN426" s="104">
        <f t="shared" si="1682"/>
        <v>0</v>
      </c>
      <c r="EO426" s="104">
        <f t="shared" si="1682"/>
        <v>0</v>
      </c>
      <c r="EP426" s="104">
        <f t="shared" si="1682"/>
        <v>0</v>
      </c>
      <c r="EQ426" s="104">
        <f t="shared" si="1682"/>
        <v>0.42724462107149314</v>
      </c>
      <c r="ER426" s="104">
        <f t="shared" si="1682"/>
        <v>0</v>
      </c>
      <c r="ES426" s="104">
        <f t="shared" si="1682"/>
        <v>0</v>
      </c>
      <c r="ET426" s="104">
        <f t="shared" si="1682"/>
        <v>0</v>
      </c>
      <c r="EU426" s="104">
        <f t="shared" si="1682"/>
        <v>0</v>
      </c>
      <c r="EV426" s="104">
        <f t="shared" si="1682"/>
        <v>0</v>
      </c>
      <c r="EW426" s="104">
        <f t="shared" si="1682"/>
        <v>0</v>
      </c>
      <c r="EX426" s="104">
        <f t="shared" si="1682"/>
        <v>0</v>
      </c>
      <c r="EY426" s="122">
        <f t="shared" si="1682"/>
        <v>0.87507335384317153</v>
      </c>
      <c r="EZ426" s="104">
        <f t="shared" si="1682"/>
        <v>0</v>
      </c>
      <c r="FA426" s="104">
        <f t="shared" si="1682"/>
        <v>0</v>
      </c>
      <c r="FB426" s="104">
        <f t="shared" si="1682"/>
        <v>0</v>
      </c>
      <c r="FC426" s="104">
        <f t="shared" si="1682"/>
        <v>0</v>
      </c>
      <c r="FD426" s="104">
        <f t="shared" si="1682"/>
        <v>0</v>
      </c>
      <c r="FE426" s="104">
        <f t="shared" si="1682"/>
        <v>0</v>
      </c>
      <c r="FF426" s="104">
        <f t="shared" si="1682"/>
        <v>0</v>
      </c>
      <c r="FG426" s="104">
        <f t="shared" si="1682"/>
        <v>7.54564343960304E-3</v>
      </c>
      <c r="FH426" s="104">
        <f t="shared" si="1682"/>
        <v>0</v>
      </c>
      <c r="FI426" s="104">
        <f t="shared" si="1682"/>
        <v>0</v>
      </c>
      <c r="FJ426" s="104">
        <f t="shared" si="1682"/>
        <v>0</v>
      </c>
      <c r="FK426" s="104">
        <f t="shared" si="1682"/>
        <v>0</v>
      </c>
      <c r="FL426" s="104">
        <f t="shared" si="1682"/>
        <v>0</v>
      </c>
      <c r="FM426" s="104">
        <f t="shared" si="1682"/>
        <v>0</v>
      </c>
      <c r="FN426" s="104">
        <f t="shared" si="1682"/>
        <v>0</v>
      </c>
      <c r="FO426" s="122">
        <f t="shared" si="1682"/>
        <v>1.5454826546530687E-2</v>
      </c>
    </row>
    <row r="427" spans="24:171" x14ac:dyDescent="0.2">
      <c r="X427" s="168"/>
      <c r="Y427" s="201"/>
      <c r="Z427" s="201"/>
      <c r="AA427" s="202"/>
      <c r="AB427" s="166" t="str">
        <f t="shared" si="1674"/>
        <v>Japan</v>
      </c>
      <c r="AC427" s="203">
        <f t="shared" si="1674"/>
        <v>0</v>
      </c>
      <c r="AD427" s="203">
        <f t="shared" si="1671"/>
        <v>0</v>
      </c>
      <c r="AE427" s="203">
        <f t="shared" si="1671"/>
        <v>0</v>
      </c>
      <c r="AR427" s="232" t="e">
        <f ca="1">SUMPRODUCT($Z385:$Z388,AR385:AR388)</f>
        <v>#NAME?</v>
      </c>
      <c r="AS427" s="128" t="e">
        <f t="shared" ref="AS427:DD427" ca="1" si="1683">SUMPRODUCT($Z385:$Z388,AS385:AS388)</f>
        <v>#NAME?</v>
      </c>
      <c r="AT427" s="128" t="e">
        <f t="shared" ca="1" si="1683"/>
        <v>#NAME?</v>
      </c>
      <c r="AU427" s="128" t="e">
        <f t="shared" ca="1" si="1683"/>
        <v>#NAME?</v>
      </c>
      <c r="AV427" s="128" t="e">
        <f t="shared" ca="1" si="1683"/>
        <v>#NAME?</v>
      </c>
      <c r="AW427" s="128" t="e">
        <f t="shared" ca="1" si="1683"/>
        <v>#NAME?</v>
      </c>
      <c r="AX427" s="128" t="e">
        <f t="shared" ca="1" si="1683"/>
        <v>#NAME?</v>
      </c>
      <c r="AY427" s="128" t="e">
        <f t="shared" ca="1" si="1683"/>
        <v>#NAME?</v>
      </c>
      <c r="AZ427" s="128" t="e">
        <f t="shared" ca="1" si="1683"/>
        <v>#NAME?</v>
      </c>
      <c r="BA427" s="128" t="e">
        <f t="shared" ca="1" si="1683"/>
        <v>#NAME?</v>
      </c>
      <c r="BB427" s="128" t="e">
        <f t="shared" ca="1" si="1683"/>
        <v>#NAME?</v>
      </c>
      <c r="BC427" s="128" t="e">
        <f t="shared" ca="1" si="1683"/>
        <v>#NAME?</v>
      </c>
      <c r="BD427" s="128" t="e">
        <f t="shared" ca="1" si="1683"/>
        <v>#NAME?</v>
      </c>
      <c r="BE427" s="128" t="e">
        <f t="shared" ca="1" si="1683"/>
        <v>#NAME?</v>
      </c>
      <c r="BF427" s="128" t="e">
        <f t="shared" ca="1" si="1683"/>
        <v>#NAME?</v>
      </c>
      <c r="BG427" s="128" t="e">
        <f t="shared" ca="1" si="1683"/>
        <v>#NAME?</v>
      </c>
      <c r="BH427" s="232">
        <f t="shared" si="1683"/>
        <v>0</v>
      </c>
      <c r="BI427" s="128">
        <f t="shared" si="1683"/>
        <v>0</v>
      </c>
      <c r="BJ427" s="128">
        <f t="shared" si="1683"/>
        <v>0</v>
      </c>
      <c r="BK427" s="128">
        <f t="shared" si="1683"/>
        <v>0</v>
      </c>
      <c r="BL427" s="128">
        <f t="shared" si="1683"/>
        <v>0</v>
      </c>
      <c r="BM427" s="128">
        <f t="shared" si="1683"/>
        <v>0</v>
      </c>
      <c r="BN427" s="128">
        <f t="shared" si="1683"/>
        <v>0</v>
      </c>
      <c r="BO427" s="128">
        <f t="shared" si="1683"/>
        <v>7.5455613430024156E-3</v>
      </c>
      <c r="BP427" s="128">
        <f t="shared" si="1683"/>
        <v>0</v>
      </c>
      <c r="BQ427" s="128">
        <f t="shared" si="1683"/>
        <v>0</v>
      </c>
      <c r="BR427" s="128">
        <f t="shared" si="1683"/>
        <v>0</v>
      </c>
      <c r="BS427" s="128">
        <f t="shared" si="1683"/>
        <v>0</v>
      </c>
      <c r="BT427" s="128">
        <f t="shared" si="1683"/>
        <v>0</v>
      </c>
      <c r="BU427" s="128">
        <f t="shared" si="1683"/>
        <v>0</v>
      </c>
      <c r="BV427" s="128">
        <f t="shared" si="1683"/>
        <v>0</v>
      </c>
      <c r="BW427" s="129">
        <f t="shared" si="1683"/>
        <v>1.545465839801786E-2</v>
      </c>
      <c r="BX427" s="232">
        <f t="shared" si="1683"/>
        <v>0</v>
      </c>
      <c r="BY427" s="128">
        <f t="shared" si="1683"/>
        <v>0</v>
      </c>
      <c r="BZ427" s="128">
        <f t="shared" si="1683"/>
        <v>0</v>
      </c>
      <c r="CA427" s="128">
        <f t="shared" si="1683"/>
        <v>0</v>
      </c>
      <c r="CB427" s="128">
        <f t="shared" si="1683"/>
        <v>0</v>
      </c>
      <c r="CC427" s="128">
        <f t="shared" si="1683"/>
        <v>0</v>
      </c>
      <c r="CD427" s="128">
        <f t="shared" si="1683"/>
        <v>0</v>
      </c>
      <c r="CE427" s="128">
        <f t="shared" si="1683"/>
        <v>8.4015181636022701E-2</v>
      </c>
      <c r="CF427" s="128">
        <f t="shared" si="1683"/>
        <v>0</v>
      </c>
      <c r="CG427" s="128">
        <f t="shared" si="1683"/>
        <v>0</v>
      </c>
      <c r="CH427" s="128">
        <f t="shared" si="1683"/>
        <v>0</v>
      </c>
      <c r="CI427" s="128">
        <f t="shared" si="1683"/>
        <v>0</v>
      </c>
      <c r="CJ427" s="128">
        <f t="shared" si="1683"/>
        <v>0</v>
      </c>
      <c r="CK427" s="128">
        <f t="shared" si="1683"/>
        <v>0</v>
      </c>
      <c r="CL427" s="128">
        <f t="shared" si="1683"/>
        <v>0</v>
      </c>
      <c r="CM427" s="129">
        <f t="shared" si="1683"/>
        <v>0.17207810968713214</v>
      </c>
      <c r="CN427" s="232">
        <f t="shared" si="1683"/>
        <v>0</v>
      </c>
      <c r="CO427" s="128">
        <f t="shared" si="1683"/>
        <v>0</v>
      </c>
      <c r="CP427" s="128">
        <f t="shared" si="1683"/>
        <v>0</v>
      </c>
      <c r="CQ427" s="128">
        <f t="shared" si="1683"/>
        <v>0</v>
      </c>
      <c r="CR427" s="128">
        <f t="shared" si="1683"/>
        <v>0</v>
      </c>
      <c r="CS427" s="128">
        <f t="shared" si="1683"/>
        <v>0</v>
      </c>
      <c r="CT427" s="128">
        <f t="shared" si="1683"/>
        <v>0</v>
      </c>
      <c r="CU427" s="128">
        <f t="shared" si="1683"/>
        <v>6.3006122720685375E-3</v>
      </c>
      <c r="CV427" s="128">
        <f t="shared" si="1683"/>
        <v>0</v>
      </c>
      <c r="CW427" s="128">
        <f t="shared" si="1683"/>
        <v>0</v>
      </c>
      <c r="CX427" s="128">
        <f t="shared" si="1683"/>
        <v>0</v>
      </c>
      <c r="CY427" s="128">
        <f t="shared" si="1683"/>
        <v>0</v>
      </c>
      <c r="CZ427" s="128">
        <f t="shared" si="1683"/>
        <v>0</v>
      </c>
      <c r="DA427" s="128">
        <f t="shared" si="1683"/>
        <v>0</v>
      </c>
      <c r="DB427" s="128">
        <f t="shared" si="1683"/>
        <v>0</v>
      </c>
      <c r="DC427" s="129">
        <f t="shared" si="1683"/>
        <v>1.2904780166353122E-2</v>
      </c>
      <c r="DD427" s="232">
        <f t="shared" si="1683"/>
        <v>0</v>
      </c>
      <c r="DE427" s="128">
        <f t="shared" ref="DE427:FO427" si="1684">SUMPRODUCT($Z385:$Z388,DE385:DE388)</f>
        <v>0</v>
      </c>
      <c r="DF427" s="128">
        <f t="shared" si="1684"/>
        <v>0</v>
      </c>
      <c r="DG427" s="128">
        <f t="shared" si="1684"/>
        <v>0</v>
      </c>
      <c r="DH427" s="128">
        <f t="shared" si="1684"/>
        <v>0</v>
      </c>
      <c r="DI427" s="128">
        <f t="shared" si="1684"/>
        <v>0</v>
      </c>
      <c r="DJ427" s="128">
        <f t="shared" si="1684"/>
        <v>0</v>
      </c>
      <c r="DK427" s="128">
        <f t="shared" si="1684"/>
        <v>0.41505716208784815</v>
      </c>
      <c r="DL427" s="128">
        <f t="shared" si="1684"/>
        <v>0</v>
      </c>
      <c r="DM427" s="128">
        <f t="shared" si="1684"/>
        <v>0</v>
      </c>
      <c r="DN427" s="128">
        <f t="shared" si="1684"/>
        <v>0</v>
      </c>
      <c r="DO427" s="128">
        <f t="shared" si="1684"/>
        <v>0</v>
      </c>
      <c r="DP427" s="128">
        <f t="shared" si="1684"/>
        <v>0</v>
      </c>
      <c r="DQ427" s="128">
        <f t="shared" si="1684"/>
        <v>0</v>
      </c>
      <c r="DR427" s="128">
        <f t="shared" si="1684"/>
        <v>0</v>
      </c>
      <c r="DS427" s="129">
        <f t="shared" si="1684"/>
        <v>0.85011125933886222</v>
      </c>
      <c r="DT427" s="232">
        <f t="shared" si="1684"/>
        <v>0</v>
      </c>
      <c r="DU427" s="128">
        <f t="shared" si="1684"/>
        <v>0</v>
      </c>
      <c r="DV427" s="128">
        <f t="shared" si="1684"/>
        <v>0</v>
      </c>
      <c r="DW427" s="128">
        <f t="shared" si="1684"/>
        <v>0</v>
      </c>
      <c r="DX427" s="128">
        <f t="shared" si="1684"/>
        <v>0</v>
      </c>
      <c r="DY427" s="128">
        <f t="shared" si="1684"/>
        <v>0</v>
      </c>
      <c r="DZ427" s="128">
        <f t="shared" si="1684"/>
        <v>0</v>
      </c>
      <c r="EA427" s="128">
        <f t="shared" si="1684"/>
        <v>7.54564343960304E-3</v>
      </c>
      <c r="EB427" s="128">
        <f t="shared" si="1684"/>
        <v>0</v>
      </c>
      <c r="EC427" s="128">
        <f t="shared" si="1684"/>
        <v>0</v>
      </c>
      <c r="ED427" s="128">
        <f t="shared" si="1684"/>
        <v>0</v>
      </c>
      <c r="EE427" s="128">
        <f t="shared" si="1684"/>
        <v>0</v>
      </c>
      <c r="EF427" s="128">
        <f t="shared" si="1684"/>
        <v>0</v>
      </c>
      <c r="EG427" s="128">
        <f t="shared" si="1684"/>
        <v>0</v>
      </c>
      <c r="EH427" s="128">
        <f t="shared" si="1684"/>
        <v>0</v>
      </c>
      <c r="EI427" s="129">
        <f t="shared" si="1684"/>
        <v>1.5454826546530687E-2</v>
      </c>
      <c r="EJ427" s="232">
        <f t="shared" si="1684"/>
        <v>0</v>
      </c>
      <c r="EK427" s="128">
        <f t="shared" si="1684"/>
        <v>0</v>
      </c>
      <c r="EL427" s="128">
        <f t="shared" si="1684"/>
        <v>0</v>
      </c>
      <c r="EM427" s="128">
        <f t="shared" si="1684"/>
        <v>0</v>
      </c>
      <c r="EN427" s="128">
        <f t="shared" si="1684"/>
        <v>0</v>
      </c>
      <c r="EO427" s="128">
        <f t="shared" si="1684"/>
        <v>0</v>
      </c>
      <c r="EP427" s="128">
        <f t="shared" si="1684"/>
        <v>0</v>
      </c>
      <c r="EQ427" s="128">
        <f t="shared" si="1684"/>
        <v>8.4781279495137113E-2</v>
      </c>
      <c r="ER427" s="128">
        <f t="shared" si="1684"/>
        <v>0</v>
      </c>
      <c r="ES427" s="128">
        <f t="shared" si="1684"/>
        <v>0</v>
      </c>
      <c r="ET427" s="128">
        <f t="shared" si="1684"/>
        <v>0</v>
      </c>
      <c r="EU427" s="128">
        <f t="shared" si="1684"/>
        <v>0</v>
      </c>
      <c r="EV427" s="128">
        <f t="shared" si="1684"/>
        <v>0</v>
      </c>
      <c r="EW427" s="128">
        <f t="shared" si="1684"/>
        <v>0</v>
      </c>
      <c r="EX427" s="128">
        <f t="shared" si="1684"/>
        <v>0</v>
      </c>
      <c r="EY427" s="129">
        <f t="shared" si="1684"/>
        <v>0.17364721504243424</v>
      </c>
      <c r="EZ427" s="128">
        <f t="shared" si="1684"/>
        <v>0</v>
      </c>
      <c r="FA427" s="128">
        <f t="shared" si="1684"/>
        <v>0</v>
      </c>
      <c r="FB427" s="128">
        <f t="shared" si="1684"/>
        <v>0</v>
      </c>
      <c r="FC427" s="128">
        <f t="shared" si="1684"/>
        <v>0</v>
      </c>
      <c r="FD427" s="128">
        <f t="shared" si="1684"/>
        <v>0</v>
      </c>
      <c r="FE427" s="128">
        <f t="shared" si="1684"/>
        <v>0</v>
      </c>
      <c r="FF427" s="128">
        <f t="shared" si="1684"/>
        <v>0</v>
      </c>
      <c r="FG427" s="128">
        <f t="shared" si="1684"/>
        <v>5.3990379783366588E-3</v>
      </c>
      <c r="FH427" s="128">
        <f t="shared" si="1684"/>
        <v>0</v>
      </c>
      <c r="FI427" s="128">
        <f t="shared" si="1684"/>
        <v>0</v>
      </c>
      <c r="FJ427" s="128">
        <f t="shared" si="1684"/>
        <v>0</v>
      </c>
      <c r="FK427" s="128">
        <f t="shared" si="1684"/>
        <v>0</v>
      </c>
      <c r="FL427" s="128">
        <f t="shared" si="1684"/>
        <v>0</v>
      </c>
      <c r="FM427" s="128">
        <f t="shared" si="1684"/>
        <v>0</v>
      </c>
      <c r="FN427" s="128">
        <f t="shared" si="1684"/>
        <v>0</v>
      </c>
      <c r="FO427" s="129">
        <f t="shared" si="1684"/>
        <v>1.105819485656937E-2</v>
      </c>
    </row>
  </sheetData>
  <mergeCells count="824">
    <mergeCell ref="X421:AA427"/>
    <mergeCell ref="X390:AA393"/>
    <mergeCell ref="X394:AA397"/>
    <mergeCell ref="X398:AA401"/>
    <mergeCell ref="X402:AA405"/>
    <mergeCell ref="X406:AA413"/>
    <mergeCell ref="X414:AA420"/>
    <mergeCell ref="X365:X388"/>
    <mergeCell ref="AA365:AA368"/>
    <mergeCell ref="AA369:AA372"/>
    <mergeCell ref="AA373:AA376"/>
    <mergeCell ref="AA377:AA380"/>
    <mergeCell ref="AA381:AA384"/>
    <mergeCell ref="AA385:AA388"/>
    <mergeCell ref="X341:X364"/>
    <mergeCell ref="AA341:AA344"/>
    <mergeCell ref="AA345:AA348"/>
    <mergeCell ref="AA349:AA352"/>
    <mergeCell ref="AA353:AA356"/>
    <mergeCell ref="AA357:AA360"/>
    <mergeCell ref="AA361:AA364"/>
    <mergeCell ref="X303:X340"/>
    <mergeCell ref="AA304:AA310"/>
    <mergeCell ref="D305:F305"/>
    <mergeCell ref="AA311:AA317"/>
    <mergeCell ref="AA319:AA325"/>
    <mergeCell ref="D321:F321"/>
    <mergeCell ref="AA326:AA332"/>
    <mergeCell ref="D329:F329"/>
    <mergeCell ref="AA334:AA340"/>
    <mergeCell ref="X283:X292"/>
    <mergeCell ref="AA283:AA286"/>
    <mergeCell ref="AA287:AA290"/>
    <mergeCell ref="X293:X302"/>
    <mergeCell ref="AA293:AA296"/>
    <mergeCell ref="D297:F297"/>
    <mergeCell ref="AA297:AA300"/>
    <mergeCell ref="X263:X272"/>
    <mergeCell ref="AA263:AA266"/>
    <mergeCell ref="AA267:AA270"/>
    <mergeCell ref="X273:X282"/>
    <mergeCell ref="AA273:AA276"/>
    <mergeCell ref="AA277:AA280"/>
    <mergeCell ref="CN260:DC261"/>
    <mergeCell ref="DD260:DS261"/>
    <mergeCell ref="DT260:EI261"/>
    <mergeCell ref="EJ260:EY261"/>
    <mergeCell ref="EZ260:FO261"/>
    <mergeCell ref="AL261:AM261"/>
    <mergeCell ref="AN261:AO261"/>
    <mergeCell ref="AP261:AQ261"/>
    <mergeCell ref="BS251:BZ251"/>
    <mergeCell ref="CA251:CH251"/>
    <mergeCell ref="AJ260:AK261"/>
    <mergeCell ref="AL260:AQ260"/>
    <mergeCell ref="AR260:BG261"/>
    <mergeCell ref="BH260:BW261"/>
    <mergeCell ref="BX260:CM261"/>
    <mergeCell ref="H251:O251"/>
    <mergeCell ref="P251:W251"/>
    <mergeCell ref="AC251:AJ251"/>
    <mergeCell ref="AK251:AR251"/>
    <mergeCell ref="AX251:BE251"/>
    <mergeCell ref="BF251:BM251"/>
    <mergeCell ref="BF243:BM243"/>
    <mergeCell ref="BS243:BZ243"/>
    <mergeCell ref="CA243:CH243"/>
    <mergeCell ref="H250:W250"/>
    <mergeCell ref="AC250:AR250"/>
    <mergeCell ref="AX250:BM250"/>
    <mergeCell ref="BS250:CH250"/>
    <mergeCell ref="CV235:DC235"/>
    <mergeCell ref="H242:W242"/>
    <mergeCell ref="AC242:AR242"/>
    <mergeCell ref="AX242:BM242"/>
    <mergeCell ref="BS242:CH242"/>
    <mergeCell ref="H243:O243"/>
    <mergeCell ref="P243:W243"/>
    <mergeCell ref="AC243:AJ243"/>
    <mergeCell ref="AK243:AR243"/>
    <mergeCell ref="AX243:BE243"/>
    <mergeCell ref="CN234:DC234"/>
    <mergeCell ref="H235:O235"/>
    <mergeCell ref="P235:W235"/>
    <mergeCell ref="AC235:AJ235"/>
    <mergeCell ref="AK235:AR235"/>
    <mergeCell ref="AX235:BE235"/>
    <mergeCell ref="BF235:BM235"/>
    <mergeCell ref="BS235:BZ235"/>
    <mergeCell ref="CA235:CH235"/>
    <mergeCell ref="CN235:CU235"/>
    <mergeCell ref="BS227:BZ227"/>
    <mergeCell ref="CA227:CH227"/>
    <mergeCell ref="H234:W234"/>
    <mergeCell ref="AC234:AR234"/>
    <mergeCell ref="AX234:BM234"/>
    <mergeCell ref="BS234:CH234"/>
    <mergeCell ref="H227:O227"/>
    <mergeCell ref="P227:W227"/>
    <mergeCell ref="AC227:AJ227"/>
    <mergeCell ref="AK227:AR227"/>
    <mergeCell ref="AX227:BE227"/>
    <mergeCell ref="BF227:BM227"/>
    <mergeCell ref="IM219:IT219"/>
    <mergeCell ref="CN223:DC223"/>
    <mergeCell ref="CN224:CU224"/>
    <mergeCell ref="CV224:DC224"/>
    <mergeCell ref="H226:W226"/>
    <mergeCell ref="AC226:AR226"/>
    <mergeCell ref="AX226:BM226"/>
    <mergeCell ref="BS226:CH226"/>
    <mergeCell ref="CA219:CH219"/>
    <mergeCell ref="EY219:FF219"/>
    <mergeCell ref="FG219:FN219"/>
    <mergeCell ref="HJ219:HQ219"/>
    <mergeCell ref="HR219:HY219"/>
    <mergeCell ref="IE219:IL219"/>
    <mergeCell ref="EY218:FN218"/>
    <mergeCell ref="HJ218:HY218"/>
    <mergeCell ref="IE218:IT218"/>
    <mergeCell ref="H219:O219"/>
    <mergeCell ref="P219:W219"/>
    <mergeCell ref="AC219:AJ219"/>
    <mergeCell ref="AK219:AR219"/>
    <mergeCell ref="AX219:BE219"/>
    <mergeCell ref="BF219:BM219"/>
    <mergeCell ref="BS219:BZ219"/>
    <mergeCell ref="CN212:DC212"/>
    <mergeCell ref="CN213:CU213"/>
    <mergeCell ref="CV213:DC213"/>
    <mergeCell ref="H218:W218"/>
    <mergeCell ref="AC218:AR218"/>
    <mergeCell ref="AX218:BM218"/>
    <mergeCell ref="BS218:CH218"/>
    <mergeCell ref="EY211:FF211"/>
    <mergeCell ref="FG211:FN211"/>
    <mergeCell ref="HJ211:HQ211"/>
    <mergeCell ref="HR211:HY211"/>
    <mergeCell ref="IE211:IL211"/>
    <mergeCell ref="IM211:IT211"/>
    <mergeCell ref="HJ210:HY210"/>
    <mergeCell ref="IE210:IT210"/>
    <mergeCell ref="H211:O211"/>
    <mergeCell ref="P211:W211"/>
    <mergeCell ref="AC211:AJ211"/>
    <mergeCell ref="AK211:AR211"/>
    <mergeCell ref="AX211:BE211"/>
    <mergeCell ref="BF211:BM211"/>
    <mergeCell ref="BS211:BZ211"/>
    <mergeCell ref="CA211:CH211"/>
    <mergeCell ref="GW203:HD203"/>
    <mergeCell ref="HJ203:HQ203"/>
    <mergeCell ref="HR203:HY203"/>
    <mergeCell ref="IE203:IL203"/>
    <mergeCell ref="IM203:IT203"/>
    <mergeCell ref="H210:W210"/>
    <mergeCell ref="AC210:AR210"/>
    <mergeCell ref="AX210:BM210"/>
    <mergeCell ref="BS210:CH210"/>
    <mergeCell ref="EY210:FN210"/>
    <mergeCell ref="CA203:CH203"/>
    <mergeCell ref="ED203:EK203"/>
    <mergeCell ref="EL203:ES203"/>
    <mergeCell ref="EY203:FF203"/>
    <mergeCell ref="FG203:FN203"/>
    <mergeCell ref="GO203:GV203"/>
    <mergeCell ref="GO202:HD202"/>
    <mergeCell ref="HJ202:HY202"/>
    <mergeCell ref="IE202:IT202"/>
    <mergeCell ref="H203:O203"/>
    <mergeCell ref="P203:W203"/>
    <mergeCell ref="AC203:AJ203"/>
    <mergeCell ref="AK203:AR203"/>
    <mergeCell ref="AX203:BE203"/>
    <mergeCell ref="BF203:BM203"/>
    <mergeCell ref="BS203:BZ203"/>
    <mergeCell ref="IM195:IT195"/>
    <mergeCell ref="CN201:DC201"/>
    <mergeCell ref="H202:W202"/>
    <mergeCell ref="AC202:AR202"/>
    <mergeCell ref="AX202:BM202"/>
    <mergeCell ref="BS202:CH202"/>
    <mergeCell ref="CN202:CU202"/>
    <mergeCell ref="CV202:DC202"/>
    <mergeCell ref="ED202:ES202"/>
    <mergeCell ref="EY202:FN202"/>
    <mergeCell ref="FG195:FN195"/>
    <mergeCell ref="GO195:GV195"/>
    <mergeCell ref="GW195:HD195"/>
    <mergeCell ref="HJ195:HQ195"/>
    <mergeCell ref="HR195:HY195"/>
    <mergeCell ref="IE195:IL195"/>
    <mergeCell ref="BF195:BM195"/>
    <mergeCell ref="BS195:BZ195"/>
    <mergeCell ref="CA195:CH195"/>
    <mergeCell ref="ED195:EK195"/>
    <mergeCell ref="EL195:ES195"/>
    <mergeCell ref="EY195:FF195"/>
    <mergeCell ref="ED194:ES194"/>
    <mergeCell ref="EY194:FN194"/>
    <mergeCell ref="GO194:HD194"/>
    <mergeCell ref="HJ194:HY194"/>
    <mergeCell ref="IE194:IT194"/>
    <mergeCell ref="H195:O195"/>
    <mergeCell ref="P195:W195"/>
    <mergeCell ref="AC195:AJ195"/>
    <mergeCell ref="AK195:AR195"/>
    <mergeCell ref="AX195:BE195"/>
    <mergeCell ref="CN190:DC190"/>
    <mergeCell ref="CN191:CU191"/>
    <mergeCell ref="CV191:DC191"/>
    <mergeCell ref="H194:W194"/>
    <mergeCell ref="AC194:AR194"/>
    <mergeCell ref="AX194:BM194"/>
    <mergeCell ref="BS194:CH194"/>
    <mergeCell ref="GO187:GV187"/>
    <mergeCell ref="GW187:HD187"/>
    <mergeCell ref="HJ187:HQ187"/>
    <mergeCell ref="HR187:HY187"/>
    <mergeCell ref="IE187:IL187"/>
    <mergeCell ref="IM187:IT187"/>
    <mergeCell ref="BS187:BZ187"/>
    <mergeCell ref="CA187:CH187"/>
    <mergeCell ref="ED187:EK187"/>
    <mergeCell ref="EL187:ES187"/>
    <mergeCell ref="EY187:FF187"/>
    <mergeCell ref="FG187:FN187"/>
    <mergeCell ref="EY186:FN186"/>
    <mergeCell ref="GO186:HD186"/>
    <mergeCell ref="HJ186:HY186"/>
    <mergeCell ref="IE186:IT186"/>
    <mergeCell ref="H187:O187"/>
    <mergeCell ref="P187:W187"/>
    <mergeCell ref="AC187:AJ187"/>
    <mergeCell ref="AK187:AR187"/>
    <mergeCell ref="AX187:BE187"/>
    <mergeCell ref="BF187:BM187"/>
    <mergeCell ref="HR179:HY179"/>
    <mergeCell ref="IE179:IL179"/>
    <mergeCell ref="IM179:IT179"/>
    <mergeCell ref="CN180:CU180"/>
    <mergeCell ref="CV180:DC180"/>
    <mergeCell ref="H186:W186"/>
    <mergeCell ref="AC186:AR186"/>
    <mergeCell ref="AX186:BM186"/>
    <mergeCell ref="BS186:CH186"/>
    <mergeCell ref="ED186:ES186"/>
    <mergeCell ref="CN179:DC179"/>
    <mergeCell ref="EL179:ES179"/>
    <mergeCell ref="EY179:FF179"/>
    <mergeCell ref="FG179:FN179"/>
    <mergeCell ref="GW179:HD179"/>
    <mergeCell ref="HJ179:HQ179"/>
    <mergeCell ref="HJ178:HY178"/>
    <mergeCell ref="IE178:IT178"/>
    <mergeCell ref="H179:O179"/>
    <mergeCell ref="P179:W179"/>
    <mergeCell ref="AC179:AJ179"/>
    <mergeCell ref="AK179:AR179"/>
    <mergeCell ref="AX179:BE179"/>
    <mergeCell ref="BF179:BM179"/>
    <mergeCell ref="BS179:BZ179"/>
    <mergeCell ref="CA179:CH179"/>
    <mergeCell ref="HR171:HY171"/>
    <mergeCell ref="IE171:IL171"/>
    <mergeCell ref="IM171:IT171"/>
    <mergeCell ref="H178:W178"/>
    <mergeCell ref="AC178:AR178"/>
    <mergeCell ref="AX178:BM178"/>
    <mergeCell ref="BS178:CH178"/>
    <mergeCell ref="ED178:ES178"/>
    <mergeCell ref="EY178:FN178"/>
    <mergeCell ref="GO178:HD178"/>
    <mergeCell ref="GO170:HD170"/>
    <mergeCell ref="HJ170:HY170"/>
    <mergeCell ref="IE170:IT170"/>
    <mergeCell ref="DI171:DP171"/>
    <mergeCell ref="DQ171:DX171"/>
    <mergeCell ref="EY171:FF171"/>
    <mergeCell ref="FG171:FN171"/>
    <mergeCell ref="FT171:GA171"/>
    <mergeCell ref="GB171:GI171"/>
    <mergeCell ref="HJ171:HQ171"/>
    <mergeCell ref="BS170:BZ170"/>
    <mergeCell ref="CA170:CH170"/>
    <mergeCell ref="DI170:DX170"/>
    <mergeCell ref="ED170:ES170"/>
    <mergeCell ref="EY170:FN170"/>
    <mergeCell ref="FT170:GI170"/>
    <mergeCell ref="H170:O170"/>
    <mergeCell ref="P170:W170"/>
    <mergeCell ref="AC170:AJ170"/>
    <mergeCell ref="AK170:AR170"/>
    <mergeCell ref="AX170:BE170"/>
    <mergeCell ref="BF170:BM170"/>
    <mergeCell ref="IM163:IT163"/>
    <mergeCell ref="CN168:DC168"/>
    <mergeCell ref="H169:W169"/>
    <mergeCell ref="AC169:AR169"/>
    <mergeCell ref="AX169:BM169"/>
    <mergeCell ref="BS169:CH169"/>
    <mergeCell ref="CN169:CU169"/>
    <mergeCell ref="CV169:DC169"/>
    <mergeCell ref="GB163:GI163"/>
    <mergeCell ref="GO163:GV163"/>
    <mergeCell ref="GW163:HD163"/>
    <mergeCell ref="HJ163:HQ163"/>
    <mergeCell ref="HR163:HY163"/>
    <mergeCell ref="IE163:IL163"/>
    <mergeCell ref="GO162:HD162"/>
    <mergeCell ref="HJ162:HY162"/>
    <mergeCell ref="IE162:IT162"/>
    <mergeCell ref="DI163:DP163"/>
    <mergeCell ref="DQ163:DX163"/>
    <mergeCell ref="ED163:EK163"/>
    <mergeCell ref="EL163:ES163"/>
    <mergeCell ref="EY163:FF163"/>
    <mergeCell ref="FG163:FN163"/>
    <mergeCell ref="FT163:GA163"/>
    <mergeCell ref="BS162:BZ162"/>
    <mergeCell ref="CA162:CH162"/>
    <mergeCell ref="DI162:DX162"/>
    <mergeCell ref="ED162:ES162"/>
    <mergeCell ref="EY162:FN162"/>
    <mergeCell ref="FT162:GI162"/>
    <mergeCell ref="H162:O162"/>
    <mergeCell ref="P162:W162"/>
    <mergeCell ref="AC162:AJ162"/>
    <mergeCell ref="AK162:AR162"/>
    <mergeCell ref="AX162:BE162"/>
    <mergeCell ref="BF162:BM162"/>
    <mergeCell ref="GW155:HD155"/>
    <mergeCell ref="CN156:DC156"/>
    <mergeCell ref="CN157:CU157"/>
    <mergeCell ref="CV157:DC157"/>
    <mergeCell ref="H161:W161"/>
    <mergeCell ref="AC161:AR161"/>
    <mergeCell ref="AX161:BM161"/>
    <mergeCell ref="BS161:CH161"/>
    <mergeCell ref="HR154:HY154"/>
    <mergeCell ref="IE154:IL154"/>
    <mergeCell ref="IM154:IT154"/>
    <mergeCell ref="DI155:DP155"/>
    <mergeCell ref="DQ155:DX155"/>
    <mergeCell ref="ED155:EK155"/>
    <mergeCell ref="EL155:ES155"/>
    <mergeCell ref="FT155:GA155"/>
    <mergeCell ref="GB155:GI155"/>
    <mergeCell ref="GO155:GV155"/>
    <mergeCell ref="ED154:ES154"/>
    <mergeCell ref="EY154:FF154"/>
    <mergeCell ref="FG154:FN154"/>
    <mergeCell ref="FT154:GI154"/>
    <mergeCell ref="GO154:HD154"/>
    <mergeCell ref="HJ154:HQ154"/>
    <mergeCell ref="IE153:IT153"/>
    <mergeCell ref="H154:O154"/>
    <mergeCell ref="P154:W154"/>
    <mergeCell ref="AC154:AJ154"/>
    <mergeCell ref="AK154:AR154"/>
    <mergeCell ref="AX154:BE154"/>
    <mergeCell ref="BF154:BM154"/>
    <mergeCell ref="BS154:BZ154"/>
    <mergeCell ref="CA154:CH154"/>
    <mergeCell ref="DI154:DX154"/>
    <mergeCell ref="H153:W153"/>
    <mergeCell ref="AC153:AR153"/>
    <mergeCell ref="AX153:BM153"/>
    <mergeCell ref="BS153:CH153"/>
    <mergeCell ref="EY153:FN153"/>
    <mergeCell ref="HJ153:HY153"/>
    <mergeCell ref="HJ146:HQ146"/>
    <mergeCell ref="HR146:HY146"/>
    <mergeCell ref="IE146:IL146"/>
    <mergeCell ref="IM146:IT146"/>
    <mergeCell ref="DI147:DP147"/>
    <mergeCell ref="DQ147:DX147"/>
    <mergeCell ref="FT147:GA147"/>
    <mergeCell ref="GB147:GI147"/>
    <mergeCell ref="EL146:ES146"/>
    <mergeCell ref="EY146:FF146"/>
    <mergeCell ref="FG146:FN146"/>
    <mergeCell ref="FT146:GI146"/>
    <mergeCell ref="GO146:GV146"/>
    <mergeCell ref="GW146:HD146"/>
    <mergeCell ref="BS146:BZ146"/>
    <mergeCell ref="CA146:CH146"/>
    <mergeCell ref="CN146:CU146"/>
    <mergeCell ref="CV146:DC146"/>
    <mergeCell ref="DI146:DX146"/>
    <mergeCell ref="ED146:EK146"/>
    <mergeCell ref="EY145:FN145"/>
    <mergeCell ref="GO145:HD145"/>
    <mergeCell ref="HJ145:HY145"/>
    <mergeCell ref="IE145:IT145"/>
    <mergeCell ref="H146:O146"/>
    <mergeCell ref="P146:W146"/>
    <mergeCell ref="AC146:AJ146"/>
    <mergeCell ref="AK146:AR146"/>
    <mergeCell ref="AX146:BE146"/>
    <mergeCell ref="BF146:BM146"/>
    <mergeCell ref="H145:W145"/>
    <mergeCell ref="AC145:AR145"/>
    <mergeCell ref="AX145:BM145"/>
    <mergeCell ref="BS145:CH145"/>
    <mergeCell ref="CN145:DC145"/>
    <mergeCell ref="ED145:ES145"/>
    <mergeCell ref="HR138:HY138"/>
    <mergeCell ref="IE138:IL138"/>
    <mergeCell ref="IM138:IT138"/>
    <mergeCell ref="DI139:DP139"/>
    <mergeCell ref="DQ139:DX139"/>
    <mergeCell ref="FT139:GA139"/>
    <mergeCell ref="GB139:GI139"/>
    <mergeCell ref="EY138:FF138"/>
    <mergeCell ref="FG138:FN138"/>
    <mergeCell ref="FT138:GI138"/>
    <mergeCell ref="GO138:GV138"/>
    <mergeCell ref="GW138:HD138"/>
    <mergeCell ref="HJ138:HQ138"/>
    <mergeCell ref="BF138:BM138"/>
    <mergeCell ref="BS138:BZ138"/>
    <mergeCell ref="CA138:CH138"/>
    <mergeCell ref="DI138:DX138"/>
    <mergeCell ref="ED138:EK138"/>
    <mergeCell ref="EL138:ES138"/>
    <mergeCell ref="ED137:ES137"/>
    <mergeCell ref="EY137:FN137"/>
    <mergeCell ref="GO137:HD137"/>
    <mergeCell ref="HJ137:HY137"/>
    <mergeCell ref="IE137:IT137"/>
    <mergeCell ref="H138:O138"/>
    <mergeCell ref="P138:W138"/>
    <mergeCell ref="AC138:AJ138"/>
    <mergeCell ref="AK138:AR138"/>
    <mergeCell ref="AX138:BE138"/>
    <mergeCell ref="CN135:CU135"/>
    <mergeCell ref="CV135:DC135"/>
    <mergeCell ref="H137:W137"/>
    <mergeCell ref="AC137:AR137"/>
    <mergeCell ref="AX137:BM137"/>
    <mergeCell ref="BS137:CH137"/>
    <mergeCell ref="GW130:HD130"/>
    <mergeCell ref="HJ130:HQ130"/>
    <mergeCell ref="HR130:HY130"/>
    <mergeCell ref="IE130:IL130"/>
    <mergeCell ref="IM130:IT130"/>
    <mergeCell ref="CN134:DC134"/>
    <mergeCell ref="EL130:ES130"/>
    <mergeCell ref="EY130:FF130"/>
    <mergeCell ref="FG130:FN130"/>
    <mergeCell ref="FT130:GA130"/>
    <mergeCell ref="GB130:GI130"/>
    <mergeCell ref="GO130:GV130"/>
    <mergeCell ref="BF130:BM130"/>
    <mergeCell ref="BS130:BZ130"/>
    <mergeCell ref="CA130:CH130"/>
    <mergeCell ref="DI130:DP130"/>
    <mergeCell ref="DQ130:DX130"/>
    <mergeCell ref="ED130:EK130"/>
    <mergeCell ref="EY129:FN129"/>
    <mergeCell ref="FT129:GI129"/>
    <mergeCell ref="GO129:HD129"/>
    <mergeCell ref="HJ129:HY129"/>
    <mergeCell ref="IE129:IT129"/>
    <mergeCell ref="H130:O130"/>
    <mergeCell ref="P130:W130"/>
    <mergeCell ref="AC130:AJ130"/>
    <mergeCell ref="AK130:AR130"/>
    <mergeCell ref="AX130:BE130"/>
    <mergeCell ref="H129:W129"/>
    <mergeCell ref="AC129:AR129"/>
    <mergeCell ref="AX129:BM129"/>
    <mergeCell ref="BS129:CH129"/>
    <mergeCell ref="DI129:DX129"/>
    <mergeCell ref="ED129:ES129"/>
    <mergeCell ref="HJ122:HQ122"/>
    <mergeCell ref="HR122:HY122"/>
    <mergeCell ref="IE122:IL122"/>
    <mergeCell ref="IM122:IT122"/>
    <mergeCell ref="CN123:DC123"/>
    <mergeCell ref="CN124:CU124"/>
    <mergeCell ref="CV124:DC124"/>
    <mergeCell ref="EY122:FF122"/>
    <mergeCell ref="FG122:FN122"/>
    <mergeCell ref="FT122:GA122"/>
    <mergeCell ref="GB122:GI122"/>
    <mergeCell ref="GO122:GV122"/>
    <mergeCell ref="GW122:HD122"/>
    <mergeCell ref="BS122:BZ122"/>
    <mergeCell ref="CA122:CH122"/>
    <mergeCell ref="DI122:DP122"/>
    <mergeCell ref="DQ122:DX122"/>
    <mergeCell ref="ED122:EK122"/>
    <mergeCell ref="EL122:ES122"/>
    <mergeCell ref="H122:O122"/>
    <mergeCell ref="P122:W122"/>
    <mergeCell ref="AC122:AJ122"/>
    <mergeCell ref="AK122:AR122"/>
    <mergeCell ref="AX122:BE122"/>
    <mergeCell ref="BF122:BM122"/>
    <mergeCell ref="ED121:ES121"/>
    <mergeCell ref="EY121:FN121"/>
    <mergeCell ref="FT121:GI121"/>
    <mergeCell ref="GO121:HD121"/>
    <mergeCell ref="HJ121:HY121"/>
    <mergeCell ref="IE121:IT121"/>
    <mergeCell ref="GW114:HD114"/>
    <mergeCell ref="HJ114:HQ114"/>
    <mergeCell ref="HR114:HY114"/>
    <mergeCell ref="IE114:IL114"/>
    <mergeCell ref="IM114:IT114"/>
    <mergeCell ref="H121:W121"/>
    <mergeCell ref="AC121:AR121"/>
    <mergeCell ref="AX121:BM121"/>
    <mergeCell ref="BS121:CH121"/>
    <mergeCell ref="DI121:DX121"/>
    <mergeCell ref="EL114:ES114"/>
    <mergeCell ref="EY114:FF114"/>
    <mergeCell ref="FG114:FN114"/>
    <mergeCell ref="FT114:GA114"/>
    <mergeCell ref="GB114:GI114"/>
    <mergeCell ref="GO114:GV114"/>
    <mergeCell ref="BF114:BM114"/>
    <mergeCell ref="BS114:BZ114"/>
    <mergeCell ref="CA114:CH114"/>
    <mergeCell ref="DI114:DP114"/>
    <mergeCell ref="DQ114:DX114"/>
    <mergeCell ref="ED114:EK114"/>
    <mergeCell ref="EY113:FN113"/>
    <mergeCell ref="FT113:GI113"/>
    <mergeCell ref="GO113:HD113"/>
    <mergeCell ref="HJ113:HY113"/>
    <mergeCell ref="IE113:IT113"/>
    <mergeCell ref="H114:O114"/>
    <mergeCell ref="P114:W114"/>
    <mergeCell ref="AC114:AJ114"/>
    <mergeCell ref="AK114:AR114"/>
    <mergeCell ref="AX114:BE114"/>
    <mergeCell ref="IM106:IT106"/>
    <mergeCell ref="CN112:DC112"/>
    <mergeCell ref="H113:W113"/>
    <mergeCell ref="AC113:AR113"/>
    <mergeCell ref="AX113:BM113"/>
    <mergeCell ref="BS113:CH113"/>
    <mergeCell ref="CN113:CU113"/>
    <mergeCell ref="CV113:DC113"/>
    <mergeCell ref="DI113:DX113"/>
    <mergeCell ref="ED113:ES113"/>
    <mergeCell ref="GB106:GI106"/>
    <mergeCell ref="GO106:GV106"/>
    <mergeCell ref="GW106:HD106"/>
    <mergeCell ref="HJ106:HQ106"/>
    <mergeCell ref="HR106:HY106"/>
    <mergeCell ref="IE106:IL106"/>
    <mergeCell ref="DQ106:DX106"/>
    <mergeCell ref="ED106:EK106"/>
    <mergeCell ref="EL106:ES106"/>
    <mergeCell ref="EY106:FF106"/>
    <mergeCell ref="FG106:FN106"/>
    <mergeCell ref="FT106:GA106"/>
    <mergeCell ref="IE105:IT105"/>
    <mergeCell ref="H106:O106"/>
    <mergeCell ref="P106:W106"/>
    <mergeCell ref="AC106:AJ106"/>
    <mergeCell ref="AK106:AR106"/>
    <mergeCell ref="AX106:BE106"/>
    <mergeCell ref="BF106:BM106"/>
    <mergeCell ref="BS106:BZ106"/>
    <mergeCell ref="CA106:CH106"/>
    <mergeCell ref="DI106:DP106"/>
    <mergeCell ref="DI105:DX105"/>
    <mergeCell ref="ED105:ES105"/>
    <mergeCell ref="EY105:FN105"/>
    <mergeCell ref="FT105:GI105"/>
    <mergeCell ref="GO105:HD105"/>
    <mergeCell ref="HJ105:HY105"/>
    <mergeCell ref="CN102:CU102"/>
    <mergeCell ref="CV102:DC102"/>
    <mergeCell ref="H105:W105"/>
    <mergeCell ref="AC105:AR105"/>
    <mergeCell ref="AX105:BM105"/>
    <mergeCell ref="BS105:CH105"/>
    <mergeCell ref="GW98:HD98"/>
    <mergeCell ref="HJ98:HQ98"/>
    <mergeCell ref="HR98:HY98"/>
    <mergeCell ref="IE98:IL98"/>
    <mergeCell ref="IM98:IT98"/>
    <mergeCell ref="CN101:DC101"/>
    <mergeCell ref="EL98:ES98"/>
    <mergeCell ref="EY98:FF98"/>
    <mergeCell ref="FG98:FN98"/>
    <mergeCell ref="FT98:GA98"/>
    <mergeCell ref="GB98:GI98"/>
    <mergeCell ref="GO98:GV98"/>
    <mergeCell ref="BF98:BM98"/>
    <mergeCell ref="BS98:BZ98"/>
    <mergeCell ref="CA98:CH98"/>
    <mergeCell ref="DI98:DP98"/>
    <mergeCell ref="DQ98:DX98"/>
    <mergeCell ref="ED98:EK98"/>
    <mergeCell ref="EY97:FN97"/>
    <mergeCell ref="FT97:GI97"/>
    <mergeCell ref="GO97:HD97"/>
    <mergeCell ref="HJ97:HY97"/>
    <mergeCell ref="IE97:IT97"/>
    <mergeCell ref="H98:O98"/>
    <mergeCell ref="P98:W98"/>
    <mergeCell ref="AC98:AJ98"/>
    <mergeCell ref="AK98:AR98"/>
    <mergeCell ref="AX98:BE98"/>
    <mergeCell ref="H97:W97"/>
    <mergeCell ref="AC97:AR97"/>
    <mergeCell ref="AX97:BM97"/>
    <mergeCell ref="BS97:CH97"/>
    <mergeCell ref="DI97:DX97"/>
    <mergeCell ref="ED97:ES97"/>
    <mergeCell ref="HJ89:HQ89"/>
    <mergeCell ref="HR89:HY89"/>
    <mergeCell ref="IE89:IL89"/>
    <mergeCell ref="IM89:IT89"/>
    <mergeCell ref="CN90:DC90"/>
    <mergeCell ref="CN91:CU91"/>
    <mergeCell ref="CV91:DC91"/>
    <mergeCell ref="EY89:FF89"/>
    <mergeCell ref="FG89:FN89"/>
    <mergeCell ref="FT89:GA89"/>
    <mergeCell ref="GB89:GI89"/>
    <mergeCell ref="GO89:GV89"/>
    <mergeCell ref="GW89:HD89"/>
    <mergeCell ref="BS89:BZ89"/>
    <mergeCell ref="CA89:CH89"/>
    <mergeCell ref="DI89:DP89"/>
    <mergeCell ref="DQ89:DX89"/>
    <mergeCell ref="ED89:EK89"/>
    <mergeCell ref="EL89:ES89"/>
    <mergeCell ref="HJ81:HQ81"/>
    <mergeCell ref="HR81:HY81"/>
    <mergeCell ref="IE81:IL81"/>
    <mergeCell ref="IM81:IT81"/>
    <mergeCell ref="H89:O89"/>
    <mergeCell ref="P89:W89"/>
    <mergeCell ref="AC89:AJ89"/>
    <mergeCell ref="AK89:AR89"/>
    <mergeCell ref="AX89:BE89"/>
    <mergeCell ref="BF89:BM89"/>
    <mergeCell ref="EY81:FF81"/>
    <mergeCell ref="FG81:FN81"/>
    <mergeCell ref="FT81:GA81"/>
    <mergeCell ref="GB81:GI81"/>
    <mergeCell ref="GO81:GV81"/>
    <mergeCell ref="GW81:HD81"/>
    <mergeCell ref="BS81:BZ81"/>
    <mergeCell ref="CA81:CH81"/>
    <mergeCell ref="DI81:DP81"/>
    <mergeCell ref="DQ81:DX81"/>
    <mergeCell ref="ED81:EK81"/>
    <mergeCell ref="EL81:ES81"/>
    <mergeCell ref="H81:O81"/>
    <mergeCell ref="P81:W81"/>
    <mergeCell ref="AC81:AJ81"/>
    <mergeCell ref="AK81:AR81"/>
    <mergeCell ref="AX81:BE81"/>
    <mergeCell ref="BF81:BM81"/>
    <mergeCell ref="HJ73:HQ73"/>
    <mergeCell ref="HR73:HY73"/>
    <mergeCell ref="IE73:IL73"/>
    <mergeCell ref="IM73:IT73"/>
    <mergeCell ref="CN78:CU78"/>
    <mergeCell ref="CV78:DC78"/>
    <mergeCell ref="EY73:FF73"/>
    <mergeCell ref="FG73:FN73"/>
    <mergeCell ref="FT73:GA73"/>
    <mergeCell ref="GB73:GI73"/>
    <mergeCell ref="GO73:GV73"/>
    <mergeCell ref="GW73:HD73"/>
    <mergeCell ref="BS73:BZ73"/>
    <mergeCell ref="CA73:CH73"/>
    <mergeCell ref="DI73:DP73"/>
    <mergeCell ref="DQ73:DX73"/>
    <mergeCell ref="ED73:EK73"/>
    <mergeCell ref="EL73:ES73"/>
    <mergeCell ref="H73:O73"/>
    <mergeCell ref="P73:W73"/>
    <mergeCell ref="AC73:AJ73"/>
    <mergeCell ref="AK73:AR73"/>
    <mergeCell ref="AX73:BE73"/>
    <mergeCell ref="BF73:BM73"/>
    <mergeCell ref="HJ65:HQ65"/>
    <mergeCell ref="HR65:HY65"/>
    <mergeCell ref="IE65:IL65"/>
    <mergeCell ref="IM65:IT65"/>
    <mergeCell ref="CN67:CU67"/>
    <mergeCell ref="CV67:DC67"/>
    <mergeCell ref="EY65:FF65"/>
    <mergeCell ref="FG65:FN65"/>
    <mergeCell ref="FT65:GA65"/>
    <mergeCell ref="GB65:GI65"/>
    <mergeCell ref="GO65:GV65"/>
    <mergeCell ref="GW65:HD65"/>
    <mergeCell ref="BS65:BZ65"/>
    <mergeCell ref="CA65:CH65"/>
    <mergeCell ref="DI65:DP65"/>
    <mergeCell ref="DQ65:DX65"/>
    <mergeCell ref="ED65:EK65"/>
    <mergeCell ref="EL65:ES65"/>
    <mergeCell ref="HJ57:HQ57"/>
    <mergeCell ref="HR57:HY57"/>
    <mergeCell ref="IE57:IL57"/>
    <mergeCell ref="IM57:IT57"/>
    <mergeCell ref="H65:O65"/>
    <mergeCell ref="P65:W65"/>
    <mergeCell ref="AC65:AJ65"/>
    <mergeCell ref="AK65:AR65"/>
    <mergeCell ref="AX65:BE65"/>
    <mergeCell ref="BF65:BM65"/>
    <mergeCell ref="EY57:FF57"/>
    <mergeCell ref="FG57:FN57"/>
    <mergeCell ref="FT57:GA57"/>
    <mergeCell ref="GB57:GI57"/>
    <mergeCell ref="GO57:GV57"/>
    <mergeCell ref="GW57:HD57"/>
    <mergeCell ref="BS57:BZ57"/>
    <mergeCell ref="CA57:CH57"/>
    <mergeCell ref="DI57:DP57"/>
    <mergeCell ref="DQ57:DX57"/>
    <mergeCell ref="ED57:EK57"/>
    <mergeCell ref="EL57:ES57"/>
    <mergeCell ref="H57:O57"/>
    <mergeCell ref="P57:W57"/>
    <mergeCell ref="AC57:AJ57"/>
    <mergeCell ref="AK57:AR57"/>
    <mergeCell ref="AX57:BE57"/>
    <mergeCell ref="BF57:BM57"/>
    <mergeCell ref="HJ49:HQ49"/>
    <mergeCell ref="HR49:HY49"/>
    <mergeCell ref="IE49:IL49"/>
    <mergeCell ref="IM49:IT49"/>
    <mergeCell ref="CN56:CU56"/>
    <mergeCell ref="CV56:DC56"/>
    <mergeCell ref="EY49:FF49"/>
    <mergeCell ref="FG49:FN49"/>
    <mergeCell ref="FT49:GA49"/>
    <mergeCell ref="GB49:GI49"/>
    <mergeCell ref="GO49:GV49"/>
    <mergeCell ref="GW49:HD49"/>
    <mergeCell ref="BS49:BZ49"/>
    <mergeCell ref="CA49:CH49"/>
    <mergeCell ref="DI49:DP49"/>
    <mergeCell ref="DQ49:DX49"/>
    <mergeCell ref="ED49:EK49"/>
    <mergeCell ref="EL49:ES49"/>
    <mergeCell ref="H49:O49"/>
    <mergeCell ref="P49:W49"/>
    <mergeCell ref="AC49:AJ49"/>
    <mergeCell ref="AK49:AR49"/>
    <mergeCell ref="AX49:BE49"/>
    <mergeCell ref="BF49:BM49"/>
    <mergeCell ref="EB45:EB47"/>
    <mergeCell ref="EW45:EW47"/>
    <mergeCell ref="FR45:FR47"/>
    <mergeCell ref="GM45:GM47"/>
    <mergeCell ref="HH45:HH47"/>
    <mergeCell ref="IC45:IC47"/>
    <mergeCell ref="GM42:GM44"/>
    <mergeCell ref="HH42:HH44"/>
    <mergeCell ref="IC42:IC44"/>
    <mergeCell ref="F45:F47"/>
    <mergeCell ref="AA45:AA47"/>
    <mergeCell ref="AV45:AV47"/>
    <mergeCell ref="BQ45:BQ47"/>
    <mergeCell ref="CN45:CU45"/>
    <mergeCell ref="CV45:DC45"/>
    <mergeCell ref="DG45:DG47"/>
    <mergeCell ref="IE40:IL40"/>
    <mergeCell ref="IM40:IT40"/>
    <mergeCell ref="F42:F44"/>
    <mergeCell ref="AA42:AA44"/>
    <mergeCell ref="AV42:AV44"/>
    <mergeCell ref="BQ42:BQ44"/>
    <mergeCell ref="DG42:DG44"/>
    <mergeCell ref="EB42:EB44"/>
    <mergeCell ref="EW42:EW44"/>
    <mergeCell ref="FR42:FR44"/>
    <mergeCell ref="FT40:GA40"/>
    <mergeCell ref="GB40:GI40"/>
    <mergeCell ref="GO40:GV40"/>
    <mergeCell ref="GW40:HD40"/>
    <mergeCell ref="HJ40:HQ40"/>
    <mergeCell ref="HR40:HY40"/>
    <mergeCell ref="DI40:DP40"/>
    <mergeCell ref="DQ40:DX40"/>
    <mergeCell ref="ED40:EK40"/>
    <mergeCell ref="EL40:ES40"/>
    <mergeCell ref="EY40:FF40"/>
    <mergeCell ref="FG40:FN40"/>
    <mergeCell ref="CN34:CU34"/>
    <mergeCell ref="CV34:DC34"/>
    <mergeCell ref="H40:O40"/>
    <mergeCell ref="P40:W40"/>
    <mergeCell ref="AC40:AJ40"/>
    <mergeCell ref="AK40:AR40"/>
    <mergeCell ref="AX40:BE40"/>
    <mergeCell ref="BF40:BM40"/>
    <mergeCell ref="BS40:BZ40"/>
    <mergeCell ref="CA40:CH40"/>
    <mergeCell ref="CL16:CL18"/>
    <mergeCell ref="H17:O17"/>
    <mergeCell ref="P17:W17"/>
    <mergeCell ref="CL19:CL21"/>
    <mergeCell ref="CN23:CU23"/>
    <mergeCell ref="CV23:DC23"/>
    <mergeCell ref="AE14:AL14"/>
    <mergeCell ref="AM14:AT14"/>
    <mergeCell ref="AV14:BC14"/>
    <mergeCell ref="BD14:BK14"/>
    <mergeCell ref="CN14:CU14"/>
    <mergeCell ref="CV14:DC14"/>
    <mergeCell ref="AU3:BB3"/>
    <mergeCell ref="BC3:BJ3"/>
    <mergeCell ref="AS5:AS7"/>
    <mergeCell ref="AS8:AS10"/>
    <mergeCell ref="AE13:AT13"/>
    <mergeCell ref="AV13:BK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2019 U.S. consumption</vt:lpstr>
      <vt:lpstr>EV projection</vt:lpstr>
      <vt:lpstr>LCI</vt:lpstr>
      <vt:lpstr>Transport_TAU</vt:lpstr>
      <vt:lpstr>Transport projection</vt:lpstr>
    </vt:vector>
  </TitlesOfParts>
  <Company>Cornell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Yanqiu Tao</dc:creator>
  <cp:lastModifiedBy>Yanqiu Tao</cp:lastModifiedBy>
  <dcterms:created xsi:type="dcterms:W3CDTF">2022-09-09T04:42:17Z</dcterms:created>
  <dcterms:modified xsi:type="dcterms:W3CDTF">2022-09-09T05:55:18Z</dcterms:modified>
</cp:coreProperties>
</file>