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22CEBDBE-3EEA-4C0D-A93C-2DF6C7E4BC4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L7" i="1"/>
  <c r="O7" i="1"/>
  <c r="L8" i="1"/>
  <c r="O8" i="1"/>
  <c r="L11" i="1"/>
  <c r="O11" i="1"/>
  <c r="L12" i="1"/>
  <c r="O12" i="1"/>
  <c r="L13" i="1"/>
  <c r="O13" i="1"/>
  <c r="O14" i="1"/>
  <c r="L15" i="1"/>
  <c r="O15" i="1"/>
  <c r="L16" i="1"/>
  <c r="L18" i="1"/>
  <c r="O18" i="1"/>
  <c r="L23" i="1"/>
  <c r="O23" i="1"/>
  <c r="I4" i="1"/>
  <c r="N4" i="1" s="1"/>
  <c r="J4" i="1"/>
  <c r="G5" i="1"/>
  <c r="L5" i="1" s="1"/>
  <c r="G6" i="1"/>
  <c r="L6" i="1" s="1"/>
  <c r="J6" i="1"/>
  <c r="O6" i="1" s="1"/>
  <c r="G13" i="1"/>
  <c r="L14" i="1" s="1"/>
  <c r="J13" i="1"/>
  <c r="G15" i="1"/>
  <c r="J15" i="1"/>
  <c r="O16" i="1" s="1"/>
  <c r="G16" i="1"/>
  <c r="L17" i="1" s="1"/>
  <c r="G17" i="1"/>
  <c r="I17" i="1"/>
  <c r="N18" i="1" s="1"/>
  <c r="J17" i="1"/>
  <c r="G18" i="1"/>
  <c r="L22" i="1" s="1"/>
  <c r="J18" i="1"/>
  <c r="O22" i="1" s="1"/>
  <c r="D13" i="1"/>
  <c r="D10" i="1"/>
  <c r="D9" i="1"/>
  <c r="I13" i="1" s="1"/>
  <c r="N14" i="1" s="1"/>
  <c r="D8" i="1"/>
  <c r="I12" i="1" s="1"/>
  <c r="D7" i="1"/>
  <c r="D6" i="1"/>
  <c r="I19" i="1" l="1"/>
  <c r="I15" i="1"/>
  <c r="I8" i="1"/>
  <c r="N8" i="1" s="1"/>
  <c r="W8" i="1" s="1"/>
  <c r="S14" i="1"/>
  <c r="AA14" i="1"/>
  <c r="T14" i="1"/>
  <c r="AB14" i="1"/>
  <c r="AJ14" i="1"/>
  <c r="AR14" i="1"/>
  <c r="U14" i="1"/>
  <c r="AC14" i="1"/>
  <c r="AK14" i="1"/>
  <c r="AS14" i="1"/>
  <c r="AI14" i="1"/>
  <c r="P14" i="1"/>
  <c r="V14" i="1"/>
  <c r="AD14" i="1"/>
  <c r="AL14" i="1"/>
  <c r="AT14" i="1"/>
  <c r="W14" i="1"/>
  <c r="AE14" i="1"/>
  <c r="AM14" i="1"/>
  <c r="AQ14" i="1"/>
  <c r="X14" i="1"/>
  <c r="AF14" i="1"/>
  <c r="AN14" i="1"/>
  <c r="Z14" i="1"/>
  <c r="AP14" i="1"/>
  <c r="Q14" i="1"/>
  <c r="Y14" i="1"/>
  <c r="AG14" i="1"/>
  <c r="AO14" i="1"/>
  <c r="R14" i="1"/>
  <c r="AH14" i="1"/>
  <c r="I14" i="1"/>
  <c r="AM8" i="1"/>
  <c r="Y8" i="1"/>
  <c r="R8" i="1"/>
  <c r="AD8" i="1"/>
  <c r="AI8" i="1"/>
  <c r="AR8" i="1"/>
  <c r="U8" i="1"/>
  <c r="I18" i="1"/>
  <c r="N22" i="1" s="1"/>
  <c r="I7" i="1"/>
  <c r="N7" i="1" s="1"/>
  <c r="I6" i="1"/>
  <c r="N6" i="1" s="1"/>
  <c r="I10" i="1"/>
  <c r="N11" i="1" s="1"/>
  <c r="I9" i="1"/>
  <c r="N13" i="1" s="1"/>
  <c r="I11" i="1"/>
  <c r="N12" i="1" s="1"/>
  <c r="S6" i="1" l="1"/>
  <c r="AA6" i="1"/>
  <c r="AI6" i="1"/>
  <c r="AQ6" i="1"/>
  <c r="AC6" i="1"/>
  <c r="AS6" i="1"/>
  <c r="AD6" i="1"/>
  <c r="AL6" i="1"/>
  <c r="AT6" i="1"/>
  <c r="Z6" i="1"/>
  <c r="T6" i="1"/>
  <c r="AB6" i="1"/>
  <c r="AJ6" i="1"/>
  <c r="AR6" i="1"/>
  <c r="U6" i="1"/>
  <c r="AK6" i="1"/>
  <c r="V6" i="1"/>
  <c r="AH6" i="1"/>
  <c r="AP6" i="1"/>
  <c r="W6" i="1"/>
  <c r="AE6" i="1"/>
  <c r="AM6" i="1"/>
  <c r="P6" i="1"/>
  <c r="X6" i="1"/>
  <c r="AF6" i="1"/>
  <c r="AN6" i="1"/>
  <c r="Q6" i="1"/>
  <c r="Y6" i="1"/>
  <c r="AG6" i="1"/>
  <c r="AO6" i="1"/>
  <c r="R6" i="1"/>
  <c r="AJ8" i="1"/>
  <c r="AS8" i="1"/>
  <c r="AB8" i="1"/>
  <c r="AP8" i="1"/>
  <c r="AN8" i="1"/>
  <c r="AT8" i="1"/>
  <c r="V8" i="1"/>
  <c r="Q8" i="1"/>
  <c r="AK8" i="1"/>
  <c r="T8" i="1"/>
  <c r="AH8" i="1"/>
  <c r="AF8" i="1"/>
  <c r="AC8" i="1"/>
  <c r="AQ8" i="1"/>
  <c r="Z8" i="1"/>
  <c r="X8" i="1"/>
  <c r="AL8" i="1"/>
  <c r="AA8" i="1"/>
  <c r="AO8" i="1"/>
  <c r="AE8" i="1"/>
  <c r="P8" i="1"/>
  <c r="S8" i="1"/>
  <c r="AG8" i="1"/>
  <c r="Y13" i="1"/>
  <c r="R13" i="1"/>
  <c r="Z13" i="1"/>
  <c r="AH13" i="1"/>
  <c r="AP13" i="1"/>
  <c r="S13" i="1"/>
  <c r="AA13" i="1"/>
  <c r="AI13" i="1"/>
  <c r="AQ13" i="1"/>
  <c r="AG13" i="1"/>
  <c r="T13" i="1"/>
  <c r="AB13" i="1"/>
  <c r="AJ13" i="1"/>
  <c r="AR13" i="1"/>
  <c r="Q13" i="1"/>
  <c r="U13" i="1"/>
  <c r="AC13" i="1"/>
  <c r="AK13" i="1"/>
  <c r="AS13" i="1"/>
  <c r="AF13" i="1"/>
  <c r="AO13" i="1"/>
  <c r="V13" i="1"/>
  <c r="AD13" i="1"/>
  <c r="AL13" i="1"/>
  <c r="AT13" i="1"/>
  <c r="AN13" i="1"/>
  <c r="W13" i="1"/>
  <c r="AE13" i="1"/>
  <c r="AM13" i="1"/>
  <c r="X13" i="1"/>
  <c r="P13" i="1"/>
  <c r="W12" i="1"/>
  <c r="AE12" i="1"/>
  <c r="AM12" i="1"/>
  <c r="X12" i="1"/>
  <c r="AF12" i="1"/>
  <c r="AN12" i="1"/>
  <c r="Q12" i="1"/>
  <c r="Y12" i="1"/>
  <c r="AG12" i="1"/>
  <c r="AO12" i="1"/>
  <c r="P12" i="1"/>
  <c r="R12" i="1"/>
  <c r="Z12" i="1"/>
  <c r="AH12" i="1"/>
  <c r="AP12" i="1"/>
  <c r="AD12" i="1"/>
  <c r="S12" i="1"/>
  <c r="AA12" i="1"/>
  <c r="AI12" i="1"/>
  <c r="AQ12" i="1"/>
  <c r="T12" i="1"/>
  <c r="AB12" i="1"/>
  <c r="AJ12" i="1"/>
  <c r="AR12" i="1"/>
  <c r="V12" i="1"/>
  <c r="AT12" i="1"/>
  <c r="U12" i="1"/>
  <c r="AC12" i="1"/>
  <c r="AK12" i="1"/>
  <c r="AS12" i="1"/>
  <c r="AL12" i="1"/>
  <c r="U7" i="1"/>
  <c r="AC7" i="1"/>
  <c r="AK7" i="1"/>
  <c r="AS7" i="1"/>
  <c r="V7" i="1"/>
  <c r="AD7" i="1"/>
  <c r="AL7" i="1"/>
  <c r="AT7" i="1"/>
  <c r="W7" i="1"/>
  <c r="AE7" i="1"/>
  <c r="AM7" i="1"/>
  <c r="X7" i="1"/>
  <c r="AF7" i="1"/>
  <c r="AN7" i="1"/>
  <c r="AR7" i="1"/>
  <c r="Q7" i="1"/>
  <c r="Y7" i="1"/>
  <c r="AG7" i="1"/>
  <c r="AO7" i="1"/>
  <c r="AJ7" i="1"/>
  <c r="R7" i="1"/>
  <c r="Z7" i="1"/>
  <c r="AH7" i="1"/>
  <c r="AP7" i="1"/>
  <c r="AB7" i="1"/>
  <c r="S7" i="1"/>
  <c r="AA7" i="1"/>
  <c r="AI7" i="1"/>
  <c r="AQ7" i="1"/>
  <c r="P7" i="1"/>
  <c r="T7" i="1"/>
  <c r="Q22" i="1"/>
  <c r="AH22" i="1"/>
  <c r="Z22" i="1"/>
  <c r="AP22" i="1"/>
  <c r="S22" i="1"/>
  <c r="AA22" i="1"/>
  <c r="AI22" i="1"/>
  <c r="AQ22" i="1"/>
  <c r="Y22" i="1"/>
  <c r="R22" i="1"/>
  <c r="T22" i="1"/>
  <c r="AB22" i="1"/>
  <c r="AJ22" i="1"/>
  <c r="AR22" i="1"/>
  <c r="AO22" i="1"/>
  <c r="U22" i="1"/>
  <c r="AC22" i="1"/>
  <c r="AK22" i="1"/>
  <c r="AS22" i="1"/>
  <c r="AN22" i="1"/>
  <c r="AG22" i="1"/>
  <c r="V22" i="1"/>
  <c r="AD22" i="1"/>
  <c r="AL22" i="1"/>
  <c r="AT22" i="1"/>
  <c r="P22" i="1"/>
  <c r="X22" i="1"/>
  <c r="W22" i="1"/>
  <c r="AE22" i="1"/>
  <c r="AM22" i="1"/>
  <c r="AF22" i="1"/>
  <c r="AK11" i="1"/>
  <c r="V11" i="1"/>
  <c r="AD11" i="1"/>
  <c r="AL11" i="1"/>
  <c r="AT11" i="1"/>
  <c r="W11" i="1"/>
  <c r="AE11" i="1"/>
  <c r="AM11" i="1"/>
  <c r="AC11" i="1"/>
  <c r="X11" i="1"/>
  <c r="AF11" i="1"/>
  <c r="AN11" i="1"/>
  <c r="P11" i="1"/>
  <c r="Q11" i="1"/>
  <c r="Y11" i="1"/>
  <c r="AG11" i="1"/>
  <c r="AO11" i="1"/>
  <c r="AJ11" i="1"/>
  <c r="U11" i="1"/>
  <c r="R11" i="1"/>
  <c r="Z11" i="1"/>
  <c r="AH11" i="1"/>
  <c r="AP11" i="1"/>
  <c r="AB11" i="1"/>
  <c r="AS11" i="1"/>
  <c r="S11" i="1"/>
  <c r="AA11" i="1"/>
  <c r="AI11" i="1"/>
  <c r="AQ11" i="1"/>
  <c r="T11" i="1"/>
  <c r="AR11" i="1"/>
  <c r="N21" i="1"/>
  <c r="N10" i="1"/>
  <c r="N9" i="1"/>
  <c r="N19" i="1"/>
  <c r="N20" i="1"/>
  <c r="N24" i="1"/>
  <c r="N15" i="1"/>
  <c r="N23" i="1"/>
  <c r="N16" i="1"/>
  <c r="T24" i="1" l="1"/>
  <c r="AB24" i="1"/>
  <c r="AJ24" i="1"/>
  <c r="AR24" i="1"/>
  <c r="AD24" i="1"/>
  <c r="AT24" i="1"/>
  <c r="AE24" i="1"/>
  <c r="AM24" i="1"/>
  <c r="Z24" i="1"/>
  <c r="AP24" i="1"/>
  <c r="S24" i="1"/>
  <c r="AQ24" i="1"/>
  <c r="U24" i="1"/>
  <c r="AC24" i="1"/>
  <c r="AK24" i="1"/>
  <c r="AS24" i="1"/>
  <c r="V24" i="1"/>
  <c r="AL24" i="1"/>
  <c r="W24" i="1"/>
  <c r="P24" i="1"/>
  <c r="AI24" i="1"/>
  <c r="X24" i="1"/>
  <c r="AF24" i="1"/>
  <c r="AN24" i="1"/>
  <c r="Q24" i="1"/>
  <c r="Y24" i="1"/>
  <c r="AG24" i="1"/>
  <c r="AO24" i="1"/>
  <c r="R24" i="1"/>
  <c r="AH24" i="1"/>
  <c r="AA24" i="1"/>
  <c r="L26" i="1"/>
  <c r="Q9" i="1"/>
  <c r="Y9" i="1"/>
  <c r="AG9" i="1"/>
  <c r="AO9" i="1"/>
  <c r="R9" i="1"/>
  <c r="Z9" i="1"/>
  <c r="AH9" i="1"/>
  <c r="AP9" i="1"/>
  <c r="S9" i="1"/>
  <c r="AA9" i="1"/>
  <c r="AI9" i="1"/>
  <c r="AQ9" i="1"/>
  <c r="T9" i="1"/>
  <c r="AB9" i="1"/>
  <c r="AJ9" i="1"/>
  <c r="AR9" i="1"/>
  <c r="X9" i="1"/>
  <c r="U9" i="1"/>
  <c r="AC9" i="1"/>
  <c r="AK9" i="1"/>
  <c r="AS9" i="1"/>
  <c r="AF9" i="1"/>
  <c r="V9" i="1"/>
  <c r="AD9" i="1"/>
  <c r="AL9" i="1"/>
  <c r="AT9" i="1"/>
  <c r="AN9" i="1"/>
  <c r="P9" i="1"/>
  <c r="W9" i="1"/>
  <c r="AE9" i="1"/>
  <c r="AM9" i="1"/>
  <c r="S10" i="1"/>
  <c r="AA10" i="1"/>
  <c r="AI10" i="1"/>
  <c r="T10" i="1"/>
  <c r="AB10" i="1"/>
  <c r="AJ10" i="1"/>
  <c r="AR10" i="1"/>
  <c r="U10" i="1"/>
  <c r="AC10" i="1"/>
  <c r="AK10" i="1"/>
  <c r="AS10" i="1"/>
  <c r="V10" i="1"/>
  <c r="AD10" i="1"/>
  <c r="AL10" i="1"/>
  <c r="AT10" i="1"/>
  <c r="Z10" i="1"/>
  <c r="W10" i="1"/>
  <c r="AE10" i="1"/>
  <c r="AM10" i="1"/>
  <c r="P10" i="1"/>
  <c r="X10" i="1"/>
  <c r="AF10" i="1"/>
  <c r="AN10" i="1"/>
  <c r="AP10" i="1"/>
  <c r="Q10" i="1"/>
  <c r="Y10" i="1"/>
  <c r="AG10" i="1"/>
  <c r="AO10" i="1"/>
  <c r="R10" i="1"/>
  <c r="AH10" i="1"/>
  <c r="AQ10" i="1"/>
  <c r="AE16" i="1"/>
  <c r="X16" i="1"/>
  <c r="AF16" i="1"/>
  <c r="Q16" i="1"/>
  <c r="Y16" i="1"/>
  <c r="AG16" i="1"/>
  <c r="AO16" i="1"/>
  <c r="R16" i="1"/>
  <c r="Z16" i="1"/>
  <c r="AH16" i="1"/>
  <c r="AP16" i="1"/>
  <c r="S16" i="1"/>
  <c r="AA16" i="1"/>
  <c r="AI16" i="1"/>
  <c r="AQ16" i="1"/>
  <c r="W16" i="1"/>
  <c r="AN16" i="1"/>
  <c r="T16" i="1"/>
  <c r="AB16" i="1"/>
  <c r="AJ16" i="1"/>
  <c r="AR16" i="1"/>
  <c r="AD16" i="1"/>
  <c r="U16" i="1"/>
  <c r="AC16" i="1"/>
  <c r="AK16" i="1"/>
  <c r="AS16" i="1"/>
  <c r="P16" i="1"/>
  <c r="V16" i="1"/>
  <c r="AL16" i="1"/>
  <c r="AT16" i="1"/>
  <c r="AM16" i="1"/>
  <c r="U15" i="1"/>
  <c r="AC15" i="1"/>
  <c r="V15" i="1"/>
  <c r="AD15" i="1"/>
  <c r="AL15" i="1"/>
  <c r="AT15" i="1"/>
  <c r="W15" i="1"/>
  <c r="AE15" i="1"/>
  <c r="AM15" i="1"/>
  <c r="AS15" i="1"/>
  <c r="X15" i="1"/>
  <c r="AF15" i="1"/>
  <c r="AN15" i="1"/>
  <c r="T15" i="1"/>
  <c r="Q15" i="1"/>
  <c r="Y15" i="1"/>
  <c r="AG15" i="1"/>
  <c r="AO15" i="1"/>
  <c r="AR15" i="1"/>
  <c r="P15" i="1"/>
  <c r="R15" i="1"/>
  <c r="Z15" i="1"/>
  <c r="AH15" i="1"/>
  <c r="AP15" i="1"/>
  <c r="AJ15" i="1"/>
  <c r="AK15" i="1"/>
  <c r="S15" i="1"/>
  <c r="AA15" i="1"/>
  <c r="AI15" i="1"/>
  <c r="AQ15" i="1"/>
  <c r="AB15" i="1"/>
  <c r="S23" i="1"/>
  <c r="AR23" i="1"/>
  <c r="U23" i="1"/>
  <c r="AC23" i="1"/>
  <c r="AK23" i="1"/>
  <c r="AS23" i="1"/>
  <c r="AI23" i="1"/>
  <c r="V23" i="1"/>
  <c r="AD23" i="1"/>
  <c r="AL23" i="1"/>
  <c r="AT23" i="1"/>
  <c r="W23" i="1"/>
  <c r="AE23" i="1"/>
  <c r="AM23" i="1"/>
  <c r="P23" i="1"/>
  <c r="AQ23" i="1"/>
  <c r="X23" i="1"/>
  <c r="AF23" i="1"/>
  <c r="AN23" i="1"/>
  <c r="R23" i="1"/>
  <c r="AH23" i="1"/>
  <c r="AA23" i="1"/>
  <c r="AB23" i="1"/>
  <c r="Q23" i="1"/>
  <c r="Y23" i="1"/>
  <c r="AG23" i="1"/>
  <c r="AO23" i="1"/>
  <c r="Z23" i="1"/>
  <c r="AP23" i="1"/>
  <c r="T23" i="1"/>
  <c r="AJ23" i="1"/>
  <c r="AQ25" i="1" l="1"/>
  <c r="AQ26" i="1" s="1"/>
  <c r="AL25" i="1"/>
  <c r="AL26" i="1" s="1"/>
  <c r="AJ25" i="1"/>
  <c r="AS25" i="1"/>
  <c r="AS26" i="1" s="1"/>
  <c r="AR25" i="1"/>
  <c r="AR26" i="1" s="1"/>
  <c r="AP25" i="1"/>
  <c r="AP26" i="1" s="1"/>
  <c r="AJ26" i="1"/>
  <c r="AH25" i="1"/>
  <c r="AH26" i="1" s="1"/>
  <c r="AB25" i="1"/>
  <c r="AB26" i="1" s="1"/>
  <c r="AA25" i="1"/>
  <c r="AA26" i="1" s="1"/>
  <c r="AN25" i="1"/>
  <c r="AN26" i="1" s="1"/>
  <c r="T25" i="1"/>
  <c r="T26" i="1" s="1"/>
  <c r="R25" i="1"/>
  <c r="R26" i="1" s="1"/>
  <c r="U25" i="1"/>
  <c r="U26" i="1" s="1"/>
  <c r="Z25" i="1"/>
  <c r="Z26" i="1" s="1"/>
  <c r="AT25" i="1"/>
  <c r="AT26" i="1" s="1"/>
  <c r="AK25" i="1"/>
  <c r="AK26" i="1" s="1"/>
  <c r="AO25" i="1"/>
  <c r="AO26" i="1" s="1"/>
  <c r="P25" i="1"/>
  <c r="P26" i="1" s="1"/>
  <c r="V25" i="1"/>
  <c r="V26" i="1" s="1"/>
  <c r="AC25" i="1"/>
  <c r="AC26" i="1" s="1"/>
  <c r="AG25" i="1"/>
  <c r="AG26" i="1" s="1"/>
  <c r="AF25" i="1"/>
  <c r="AF26" i="1" s="1"/>
  <c r="AI25" i="1"/>
  <c r="AI26" i="1" s="1"/>
  <c r="Y25" i="1"/>
  <c r="Y26" i="1" s="1"/>
  <c r="X25" i="1"/>
  <c r="X26" i="1" s="1"/>
  <c r="S25" i="1"/>
  <c r="S26" i="1" s="1"/>
  <c r="Q25" i="1"/>
  <c r="Q26" i="1" s="1"/>
  <c r="AD25" i="1"/>
  <c r="AD26" i="1" s="1"/>
  <c r="AE25" i="1"/>
  <c r="AE26" i="1" s="1"/>
  <c r="AM25" i="1"/>
  <c r="AM26" i="1" s="1"/>
  <c r="W25" i="1"/>
  <c r="W26" i="1" s="1"/>
</calcChain>
</file>

<file path=xl/sharedStrings.xml><?xml version="1.0" encoding="utf-8"?>
<sst xmlns="http://schemas.openxmlformats.org/spreadsheetml/2006/main" count="81" uniqueCount="62">
  <si>
    <t>process input</t>
  </si>
  <si>
    <t>value</t>
  </si>
  <si>
    <t>unit</t>
  </si>
  <si>
    <t>H2O</t>
  </si>
  <si>
    <t>HI (57%)</t>
  </si>
  <si>
    <t>formamidine acetate</t>
  </si>
  <si>
    <t>process output</t>
  </si>
  <si>
    <t>NH=CHNH3I</t>
  </si>
  <si>
    <t>wastewater</t>
  </si>
  <si>
    <t>kg</t>
  </si>
  <si>
    <t>cooling</t>
  </si>
  <si>
    <t>MJ</t>
  </si>
  <si>
    <t>kWh</t>
  </si>
  <si>
    <t>electricity</t>
  </si>
  <si>
    <t>iodine</t>
  </si>
  <si>
    <t>H2S</t>
  </si>
  <si>
    <t>waste</t>
  </si>
  <si>
    <t>heat</t>
  </si>
  <si>
    <t>HC(OEt)3</t>
  </si>
  <si>
    <t>HOAc</t>
  </si>
  <si>
    <t>NH3</t>
  </si>
  <si>
    <t>Ethanol</t>
  </si>
  <si>
    <t>chloroform</t>
  </si>
  <si>
    <t>Na</t>
  </si>
  <si>
    <t>H2</t>
  </si>
  <si>
    <t>NaCl</t>
  </si>
  <si>
    <t>to air</t>
  </si>
  <si>
    <t>Ethanol (chloroform)</t>
  </si>
  <si>
    <t>IPCC 2013/kg CO2-Eq</t>
  </si>
  <si>
    <t>cumulative energy demand/MJ-Eq</t>
  </si>
  <si>
    <t xml:space="preserve">ReCiPe Midpoint (E) </t>
  </si>
  <si>
    <t>ReCiPe Endpoint (E,A)</t>
  </si>
  <si>
    <t>biomass</t>
  </si>
  <si>
    <t>fossil</t>
  </si>
  <si>
    <t>geothermal</t>
  </si>
  <si>
    <t>nuclear</t>
  </si>
  <si>
    <t>forest</t>
  </si>
  <si>
    <t>solar</t>
  </si>
  <si>
    <t>water</t>
  </si>
  <si>
    <t>wind</t>
  </si>
  <si>
    <t>total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</si>
  <si>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</si>
  <si>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</si>
  <si>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</si>
  <si>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</si>
  <si>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</si>
  <si>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</si>
  <si>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</si>
  <si>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</si>
  <si>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</si>
  <si>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</si>
  <si>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</si>
  <si>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</si>
  <si>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</si>
  <si>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</si>
  <si>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</si>
  <si>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</si>
  <si>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</si>
  <si>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</si>
  <si>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ecosystem quality</t>
  </si>
  <si>
    <t>human health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</si>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</sst>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.00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164" fontId="0" fillId="0" borderId="0"/>
    <xf numFmtId="164" fontId="4" fillId="0" borderId="0"/>
    <xf numFmtId="0" fontId="7" fillId="2" borderId="0" applyNumberFormat="0" applyBorder="0" applyAlignment="0" applyProtection="0"/>
  </cellStyleXfs>
  <cellXfs count="15">
    <xf numFmtId="164" fontId="0" fillId="0" borderId="0" xfId="0"/>
    <xf numFmtId="164" fontId="0" fillId="0" borderId="0" xfId="0" applyFill="1" applyBorder="1"/>
    <xf numFmtId="164" fontId="2" fillId="0" borderId="0" xfId="0" applyFont="1"/>
    <xf numFmtId="164" fontId="2" fillId="0" borderId="0" xfId="0" applyFont="1" applyFill="1" applyBorder="1"/>
    <xf numFmtId="164" fontId="3" fillId="0" borderId="0" xfId="0" applyFont="1"/>
    <xf numFmtId="164" fontId="3" fillId="0" borderId="0" xfId="0" applyFont="1" applyFill="1" applyBorder="1"/>
    <xf numFmtId="164" fontId="0" fillId="0" borderId="0" xfId="1" applyFont="1" applyFill="1" applyBorder="1"/>
    <xf numFmtId="164" fontId="1" fillId="0" borderId="0" xfId="0" applyFont="1"/>
    <xf numFmtId="164" fontId="5" fillId="0" borderId="0" xfId="0" applyFont="1"/>
    <xf numFmtId="165" fontId="6" fillId="0" borderId="0" xfId="0" applyNumberFormat="1" applyFont="1" applyAlignment="1">
      <alignment horizontal="center" vertical="center"/>
    </xf>
    <xf numFmtId="164" fontId="6" fillId="0" borderId="0" xfId="0" applyFont="1" applyAlignment="1">
      <alignment horizontal="center"/>
    </xf>
    <xf numFmtId="164" fontId="7" fillId="2" borderId="0" xfId="2" applyNumberForma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Font="1" applyAlignment="1">
      <alignment horizontal="center"/>
    </xf>
  </cellXfs>
  <cellStyles count="3">
    <cellStyle name="Excel Built-in Normal" xfId="1" xr:uid="{00000000-0005-0000-0000-000000000000}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6_FA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_Raw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(OEt)3"/>
      <sheetName val="Washing"/>
      <sheetName val="C&amp;A distillation"/>
      <sheetName val="Formamidine acetate"/>
      <sheetName val="HI pro"/>
      <sheetName val="FAI production"/>
    </sheetNames>
    <sheetDataSet>
      <sheetData sheetId="0">
        <row r="9">
          <cell r="E9">
            <v>0.49</v>
          </cell>
        </row>
        <row r="10">
          <cell r="E10">
            <v>2.367</v>
          </cell>
        </row>
        <row r="11">
          <cell r="E11">
            <v>0.20699999999999999</v>
          </cell>
        </row>
        <row r="20">
          <cell r="K20">
            <v>8.9999999999999993E-3</v>
          </cell>
        </row>
        <row r="33">
          <cell r="F33">
            <v>4.3566629126730747E-2</v>
          </cell>
        </row>
      </sheetData>
      <sheetData sheetId="1">
        <row r="16">
          <cell r="E16">
            <v>0.1578</v>
          </cell>
        </row>
        <row r="23">
          <cell r="E23">
            <v>0.52631668556973721</v>
          </cell>
        </row>
        <row r="24">
          <cell r="E24">
            <v>0.19225178931227899</v>
          </cell>
        </row>
        <row r="29">
          <cell r="E29">
            <v>4.265502299857208E-2</v>
          </cell>
        </row>
      </sheetData>
      <sheetData sheetId="2">
        <row r="15">
          <cell r="E15">
            <v>1.6423000000000001</v>
          </cell>
        </row>
        <row r="16">
          <cell r="E16">
            <v>0.35770000000000002</v>
          </cell>
        </row>
        <row r="17">
          <cell r="E17">
            <v>0.2762482106877211</v>
          </cell>
        </row>
        <row r="18">
          <cell r="E18">
            <v>0.11779999999999988</v>
          </cell>
        </row>
        <row r="19">
          <cell r="E19">
            <v>0.1</v>
          </cell>
        </row>
        <row r="20">
          <cell r="E20">
            <v>1.8331443026275984E-4</v>
          </cell>
        </row>
        <row r="35">
          <cell r="E35">
            <v>1.9917326518605507</v>
          </cell>
        </row>
      </sheetData>
      <sheetData sheetId="3">
        <row r="9">
          <cell r="E9">
            <v>0.09</v>
          </cell>
        </row>
        <row r="10">
          <cell r="E10">
            <v>4.9200000000000001E-2</v>
          </cell>
        </row>
        <row r="11">
          <cell r="E11">
            <v>1.824230769230769E-2</v>
          </cell>
        </row>
        <row r="12">
          <cell r="E12">
            <v>3.9449999999999999E-2</v>
          </cell>
        </row>
        <row r="14">
          <cell r="E14">
            <v>5.5799999999999995E-2</v>
          </cell>
        </row>
        <row r="15">
          <cell r="E15">
            <v>0.14109230769230771</v>
          </cell>
        </row>
        <row r="26">
          <cell r="E26">
            <v>2.7655675675675676E-2</v>
          </cell>
        </row>
        <row r="34">
          <cell r="F34">
            <v>1.0637478236778825E-2</v>
          </cell>
        </row>
      </sheetData>
      <sheetData sheetId="4">
        <row r="5">
          <cell r="E5">
            <v>0.6</v>
          </cell>
        </row>
        <row r="9">
          <cell r="E9">
            <v>0.48</v>
          </cell>
        </row>
        <row r="10">
          <cell r="E10">
            <v>6.4299999999999996E-2</v>
          </cell>
        </row>
        <row r="12">
          <cell r="N12">
            <v>0.76386241193535021</v>
          </cell>
        </row>
        <row r="14">
          <cell r="L14">
            <v>5.4473228346456737E-2</v>
          </cell>
        </row>
        <row r="15">
          <cell r="E15">
            <v>5.4425196850393702E-2</v>
          </cell>
          <cell r="L15">
            <v>0.24432656444260253</v>
          </cell>
        </row>
        <row r="16">
          <cell r="E16">
            <v>2.7212598425196851E-2</v>
          </cell>
        </row>
        <row r="24">
          <cell r="F24">
            <v>3.0823290509738914</v>
          </cell>
        </row>
        <row r="28">
          <cell r="F28">
            <v>4.8461102271496062E-3</v>
          </cell>
        </row>
      </sheetData>
      <sheetData sheetId="5">
        <row r="5">
          <cell r="E5">
            <v>3.1578947368421043E-3</v>
          </cell>
        </row>
        <row r="9">
          <cell r="E9">
            <v>1.1842105263157895E-2</v>
          </cell>
        </row>
        <row r="10">
          <cell r="E10">
            <v>5.0000000000000001E-3</v>
          </cell>
        </row>
        <row r="12">
          <cell r="E12">
            <v>2.1620669892322624E-4</v>
          </cell>
        </row>
        <row r="13">
          <cell r="E13">
            <v>1.9783793301076776E-2</v>
          </cell>
        </row>
        <row r="22">
          <cell r="E22">
            <v>1.2386842105263161E-3</v>
          </cell>
        </row>
        <row r="34">
          <cell r="E34">
            <v>22.759999999999998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production-alphabetical"/>
      <sheetName val="direct emissions"/>
      <sheetName val="Jian's"/>
    </sheetNames>
    <sheetDataSet>
      <sheetData sheetId="0">
        <row r="3">
          <cell r="D3">
            <v>2.4752999999999998</v>
          </cell>
          <cell r="E3">
            <v>0.60845000000000005</v>
          </cell>
          <cell r="F3">
            <v>16.413</v>
          </cell>
          <cell r="G3">
            <v>3.0283999999999998E-2</v>
          </cell>
          <cell r="H3">
            <v>2.3748</v>
          </cell>
          <cell r="I3">
            <v>3.0076999999999999E-3</v>
          </cell>
          <cell r="J3">
            <v>2.0572E-2</v>
          </cell>
          <cell r="K3">
            <v>1.0948</v>
          </cell>
          <cell r="L3">
            <v>0.1404</v>
          </cell>
          <cell r="M3">
            <v>20.685313700000005</v>
          </cell>
          <cell r="N3">
            <v>8.8877999999999999E-2</v>
          </cell>
          <cell r="O3">
            <v>2.2648999999999999</v>
          </cell>
          <cell r="P3">
            <v>0.39137</v>
          </cell>
          <cell r="Q3">
            <v>3.4606999999999999E-2</v>
          </cell>
          <cell r="R3">
            <v>1.4064E-2</v>
          </cell>
          <cell r="S3">
            <v>31.951000000000001</v>
          </cell>
          <cell r="T3">
            <v>0.15866</v>
          </cell>
          <cell r="U3">
            <v>31.074999999999999</v>
          </cell>
          <cell r="V3">
            <v>0.13034999999999999</v>
          </cell>
          <cell r="W3">
            <v>0.17466000000000001</v>
          </cell>
          <cell r="X3">
            <v>1.8164E-4</v>
          </cell>
          <cell r="Y3">
            <v>1.8353E-7</v>
          </cell>
          <cell r="Z3">
            <v>5.0572000000000004E-3</v>
          </cell>
          <cell r="AA3">
            <v>5.9461000000000002E-3</v>
          </cell>
          <cell r="AB3">
            <v>1.0370000000000001E-2</v>
          </cell>
          <cell r="AC3">
            <v>1.3814999999999999E-3</v>
          </cell>
          <cell r="AD3">
            <v>2.3361E-2</v>
          </cell>
          <cell r="AE3">
            <v>1.0649E-2</v>
          </cell>
          <cell r="AF3">
            <v>0.10145</v>
          </cell>
          <cell r="AG3">
            <v>0.30706</v>
          </cell>
          <cell r="AH3">
            <v>5.5032999999999999E-2</v>
          </cell>
        </row>
        <row r="4">
          <cell r="D4">
            <v>0.36930000000000002</v>
          </cell>
          <cell r="E4">
            <v>3.6745E-2</v>
          </cell>
          <cell r="F4">
            <v>2.1839</v>
          </cell>
          <cell r="G4">
            <v>1.0740000000000001E-3</v>
          </cell>
          <cell r="H4">
            <v>8.0678E-2</v>
          </cell>
          <cell r="I4">
            <v>1.5700999999999999E-4</v>
          </cell>
          <cell r="J4">
            <v>5.2583000000000001E-5</v>
          </cell>
          <cell r="K4">
            <v>5.9545000000000001E-2</v>
          </cell>
          <cell r="L4">
            <v>4.6978000000000002E-3</v>
          </cell>
          <cell r="M4">
            <v>2.3668493929999999</v>
          </cell>
          <cell r="N4">
            <v>6.0940999999999999E-3</v>
          </cell>
          <cell r="O4">
            <v>0.35915999999999998</v>
          </cell>
          <cell r="P4">
            <v>5.2048999999999998E-2</v>
          </cell>
          <cell r="Q4">
            <v>0.12237000000000001</v>
          </cell>
          <cell r="R4">
            <v>1.8588000000000001E-3</v>
          </cell>
          <cell r="S4">
            <v>113.85</v>
          </cell>
          <cell r="T4">
            <v>1.0475E-2</v>
          </cell>
          <cell r="U4">
            <v>91.475999999999999</v>
          </cell>
          <cell r="V4">
            <v>2.898E-4</v>
          </cell>
          <cell r="W4">
            <v>5.6449999999999998E-3</v>
          </cell>
          <cell r="X4">
            <v>-8.0467000000000001E-5</v>
          </cell>
          <cell r="Y4">
            <v>1.8459E-8</v>
          </cell>
          <cell r="Z4">
            <v>4.2025E-4</v>
          </cell>
          <cell r="AA4">
            <v>8.7235999999999998E-4</v>
          </cell>
          <cell r="AB4">
            <v>9.914399999999999E-4</v>
          </cell>
          <cell r="AC4">
            <v>1.2791E-3</v>
          </cell>
          <cell r="AD4">
            <v>1.2624E-2</v>
          </cell>
          <cell r="AE4">
            <v>4.7706000000000002E-4</v>
          </cell>
          <cell r="AF4">
            <v>3.4474999999999999E-2</v>
          </cell>
          <cell r="AG4">
            <v>0.79079999999999995</v>
          </cell>
          <cell r="AH4">
            <v>6.5030000000000001E-3</v>
          </cell>
        </row>
        <row r="5">
          <cell r="D5">
            <v>0.15465000000000001</v>
          </cell>
          <cell r="E5">
            <v>1.2848E-2</v>
          </cell>
          <cell r="F5">
            <v>2.3471000000000002</v>
          </cell>
          <cell r="G5">
            <v>7.8297999999999996E-4</v>
          </cell>
          <cell r="H5">
            <v>8.1372E-2</v>
          </cell>
          <cell r="I5">
            <v>9.8074999999999999E-5</v>
          </cell>
          <cell r="J5">
            <v>7.6993999999999999E-4</v>
          </cell>
          <cell r="K5">
            <v>3.1718000000000003E-2</v>
          </cell>
          <cell r="L5">
            <v>4.0517000000000001E-3</v>
          </cell>
          <cell r="M5">
            <v>2.4787406950000004</v>
          </cell>
          <cell r="N5">
            <v>1.8196E-3</v>
          </cell>
          <cell r="O5">
            <v>0.14082</v>
          </cell>
          <cell r="P5">
            <v>5.5909E-2</v>
          </cell>
          <cell r="Q5">
            <v>1.2413999999999999E-3</v>
          </cell>
          <cell r="R5">
            <v>2.6500999999999999E-5</v>
          </cell>
          <cell r="S5">
            <v>1.3853</v>
          </cell>
          <cell r="T5">
            <v>5.3452999999999999E-3</v>
          </cell>
          <cell r="U5">
            <v>1.0576000000000001</v>
          </cell>
          <cell r="V5">
            <v>5.0624999999999997E-5</v>
          </cell>
          <cell r="W5">
            <v>5.8507000000000003E-3</v>
          </cell>
          <cell r="X5">
            <v>2.3737E-5</v>
          </cell>
          <cell r="Y5">
            <v>1.7491999999999999E-8</v>
          </cell>
          <cell r="Z5">
            <v>1.5186999999999999E-4</v>
          </cell>
          <cell r="AA5">
            <v>2.2416999999999999E-4</v>
          </cell>
          <cell r="AB5">
            <v>3.4684000000000001E-4</v>
          </cell>
          <cell r="AC5">
            <v>4.5553000000000002E-5</v>
          </cell>
          <cell r="AD5">
            <v>3.1451999999999999E-4</v>
          </cell>
          <cell r="AE5">
            <v>1.6911000000000001E-3</v>
          </cell>
          <cell r="AF5">
            <v>4.6265000000000004E-3</v>
          </cell>
          <cell r="AG5">
            <v>1.4662E-2</v>
          </cell>
          <cell r="AH5">
            <v>6.9754999999999999E-3</v>
          </cell>
        </row>
        <row r="6">
          <cell r="D6">
            <v>2.2629E-2</v>
          </cell>
          <cell r="E6">
            <v>0.82411999999999996</v>
          </cell>
          <cell r="F6">
            <v>0.26767000000000002</v>
          </cell>
          <cell r="G6">
            <v>3.2611000000000001E-4</v>
          </cell>
          <cell r="H6">
            <v>2.3636000000000001E-2</v>
          </cell>
          <cell r="I6">
            <v>1.7720999999999999E-4</v>
          </cell>
          <cell r="J6">
            <v>1.8263E-4</v>
          </cell>
          <cell r="K6">
            <v>1.2581999999999999E-2</v>
          </cell>
          <cell r="L6">
            <v>1.4203E-3</v>
          </cell>
          <cell r="M6">
            <v>1.1301142500000001</v>
          </cell>
          <cell r="N6">
            <v>0.11215</v>
          </cell>
          <cell r="O6">
            <v>1.8582999999999999E-2</v>
          </cell>
          <cell r="P6">
            <v>6.3794000000000003E-3</v>
          </cell>
          <cell r="Q6">
            <v>4.3543999999999999E-4</v>
          </cell>
          <cell r="R6">
            <v>1.0402E-5</v>
          </cell>
          <cell r="S6">
            <v>0.53217000000000003</v>
          </cell>
          <cell r="T6">
            <v>1.8257E-3</v>
          </cell>
          <cell r="U6">
            <v>0.35271000000000002</v>
          </cell>
          <cell r="V6">
            <v>1.2266999999999999E-4</v>
          </cell>
          <cell r="W6">
            <v>1.1761E-3</v>
          </cell>
          <cell r="X6">
            <v>6.0975999999999999E-6</v>
          </cell>
          <cell r="Y6">
            <v>1.7740999999999999E-9</v>
          </cell>
          <cell r="Z6">
            <v>2.3971999999999999E-4</v>
          </cell>
          <cell r="AA6">
            <v>4.1580000000000002E-4</v>
          </cell>
          <cell r="AB6">
            <v>3.101E-4</v>
          </cell>
          <cell r="AC6">
            <v>7.4307999999999994E-5</v>
          </cell>
          <cell r="AD6">
            <v>1.7539999999999999E-3</v>
          </cell>
          <cell r="AE6">
            <v>5.7485999999999998E-5</v>
          </cell>
          <cell r="AF6">
            <v>3.9671000000000003E-3</v>
          </cell>
          <cell r="AG6">
            <v>4.5497000000000003E-3</v>
          </cell>
          <cell r="AH6">
            <v>8.1945E-4</v>
          </cell>
        </row>
        <row r="7">
          <cell r="D7">
            <v>0.70992</v>
          </cell>
          <cell r="E7">
            <v>5.7651999999999998E-3</v>
          </cell>
          <cell r="F7">
            <v>12.423999999999999</v>
          </cell>
          <cell r="G7">
            <v>4.0747E-4</v>
          </cell>
          <cell r="H7">
            <v>4.2870999999999999E-2</v>
          </cell>
          <cell r="I7">
            <v>4.6647999999999998E-5</v>
          </cell>
          <cell r="J7">
            <v>2.8061999999999999E-6</v>
          </cell>
          <cell r="K7">
            <v>1.6684999999999998E-2</v>
          </cell>
          <cell r="L7">
            <v>1.8246E-3</v>
          </cell>
          <cell r="M7">
            <v>12.491602724200002</v>
          </cell>
          <cell r="N7">
            <v>8.1276999999999999E-4</v>
          </cell>
          <cell r="O7">
            <v>0.66998999999999997</v>
          </cell>
          <cell r="P7">
            <v>0.2959</v>
          </cell>
          <cell r="Q7">
            <v>2.5509999999999999E-3</v>
          </cell>
          <cell r="R7">
            <v>1.2449000000000001E-5</v>
          </cell>
          <cell r="S7">
            <v>5.2184999999999997</v>
          </cell>
          <cell r="T7">
            <v>4.2230000000000002E-3</v>
          </cell>
          <cell r="U7">
            <v>1.5693999999999999</v>
          </cell>
          <cell r="V7">
            <v>6.1474999999999995E-4</v>
          </cell>
          <cell r="W7">
            <v>2.9989999999999999E-3</v>
          </cell>
          <cell r="X7">
            <v>1.1035E-4</v>
          </cell>
          <cell r="Y7">
            <v>5.9294000000000001E-8</v>
          </cell>
          <cell r="Z7">
            <v>7.4861999999999997E-4</v>
          </cell>
          <cell r="AA7">
            <v>2.0135999999999999E-3</v>
          </cell>
          <cell r="AB7">
            <v>2.8999999999999998E-3</v>
          </cell>
          <cell r="AC7">
            <v>5.1903000000000001E-5</v>
          </cell>
          <cell r="AD7">
            <v>3.2011000000000002E-4</v>
          </cell>
          <cell r="AE7">
            <v>8.0185999999999994E-5</v>
          </cell>
          <cell r="AF7">
            <v>1.9613999999999999E-2</v>
          </cell>
          <cell r="AG7">
            <v>6.0482000000000001E-2</v>
          </cell>
          <cell r="AH7">
            <v>3.5621E-2</v>
          </cell>
        </row>
        <row r="23">
          <cell r="D23">
            <v>2.0165000000000002</v>
          </cell>
          <cell r="E23">
            <v>0.71479000000000004</v>
          </cell>
          <cell r="F23">
            <v>22.837</v>
          </cell>
          <cell r="G23">
            <v>3.6597999999999999E-2</v>
          </cell>
          <cell r="H23">
            <v>2.5747</v>
          </cell>
          <cell r="I23">
            <v>3.7651999999999998E-3</v>
          </cell>
          <cell r="J23">
            <v>4.4832999999999999E-4</v>
          </cell>
          <cell r="K23">
            <v>1.2846</v>
          </cell>
          <cell r="L23">
            <v>0.15329999999999999</v>
          </cell>
          <cell r="M23">
            <v>27.605201530000006</v>
          </cell>
          <cell r="N23">
            <v>0.10886</v>
          </cell>
          <cell r="O23">
            <v>1.8769</v>
          </cell>
          <cell r="P23">
            <v>0.54462999999999995</v>
          </cell>
          <cell r="Q23">
            <v>2.7224999999999999E-2</v>
          </cell>
          <cell r="R23">
            <v>9.6506000000000001E-4</v>
          </cell>
          <cell r="S23">
            <v>41.688000000000002</v>
          </cell>
          <cell r="T23">
            <v>0.18867</v>
          </cell>
          <cell r="U23">
            <v>31.914999999999999</v>
          </cell>
          <cell r="V23">
            <v>2.1383999999999999E-3</v>
          </cell>
          <cell r="W23">
            <v>0.13375000000000001</v>
          </cell>
          <cell r="X23">
            <v>3.2708999999999999E-4</v>
          </cell>
          <cell r="Y23">
            <v>1.4312E-7</v>
          </cell>
          <cell r="Z23">
            <v>5.5896000000000001E-3</v>
          </cell>
          <cell r="AA23">
            <v>5.5763000000000002E-3</v>
          </cell>
          <cell r="AB23">
            <v>1.0486000000000001E-2</v>
          </cell>
          <cell r="AC23">
            <v>2.1389E-3</v>
          </cell>
          <cell r="AD23">
            <v>2.0761999999999999E-2</v>
          </cell>
          <cell r="AE23">
            <v>5.9975999999999996E-3</v>
          </cell>
          <cell r="AF23">
            <v>8.8329000000000005E-2</v>
          </cell>
          <cell r="AG23">
            <v>0.36202000000000001</v>
          </cell>
          <cell r="AH23">
            <v>7.1510000000000004E-2</v>
          </cell>
        </row>
        <row r="29">
          <cell r="D29">
            <v>1.8737999999999999</v>
          </cell>
          <cell r="E29">
            <v>0.13533000000000001</v>
          </cell>
          <cell r="F29">
            <v>37.119999999999997</v>
          </cell>
          <cell r="G29">
            <v>3.8424000000000002E-3</v>
          </cell>
          <cell r="H29">
            <v>0.32122000000000001</v>
          </cell>
          <cell r="I29">
            <v>5.1274999999999997E-4</v>
          </cell>
          <cell r="J29">
            <v>6.7695999999999997E-5</v>
          </cell>
          <cell r="K29">
            <v>0.16677</v>
          </cell>
          <cell r="L29">
            <v>1.6764999999999999E-2</v>
          </cell>
          <cell r="M29">
            <v>37.764507846000001</v>
          </cell>
          <cell r="N29">
            <v>2.2879E-2</v>
          </cell>
          <cell r="O29">
            <v>1.7819</v>
          </cell>
          <cell r="P29">
            <v>0.88395999999999997</v>
          </cell>
          <cell r="Q29">
            <v>1.2354E-2</v>
          </cell>
          <cell r="R29">
            <v>1.7631E-4</v>
          </cell>
          <cell r="S29">
            <v>22.285</v>
          </cell>
          <cell r="T29">
            <v>6.6808000000000006E-2</v>
          </cell>
          <cell r="U29">
            <v>14.326000000000001</v>
          </cell>
          <cell r="V29">
            <v>9.0364000000000004E-4</v>
          </cell>
          <cell r="W29">
            <v>7.0002999999999996E-2</v>
          </cell>
          <cell r="X29">
            <v>5.0668999999999996E-4</v>
          </cell>
          <cell r="Y29">
            <v>2.5437999999999998E-7</v>
          </cell>
          <cell r="Z29">
            <v>2.3990999999999999E-3</v>
          </cell>
          <cell r="AA29">
            <v>3.3576999999999999E-3</v>
          </cell>
          <cell r="AB29">
            <v>7.4257999999999998E-3</v>
          </cell>
          <cell r="AC29">
            <v>2.5679000000000001E-3</v>
          </cell>
          <cell r="AD29">
            <v>4.4757E-3</v>
          </cell>
          <cell r="AE29">
            <v>9.7002999999999998E-4</v>
          </cell>
          <cell r="AF29">
            <v>6.1409999999999999E-2</v>
          </cell>
          <cell r="AG29">
            <v>0.21933</v>
          </cell>
          <cell r="AH29">
            <v>0.10917</v>
          </cell>
        </row>
        <row r="35">
          <cell r="D35">
            <v>1.8720000000000001</v>
          </cell>
          <cell r="E35">
            <v>0.51475000000000004</v>
          </cell>
          <cell r="F35">
            <v>47.348999999999997</v>
          </cell>
          <cell r="G35">
            <v>3.0175E-2</v>
          </cell>
          <cell r="H35">
            <v>1.8152999999999999</v>
          </cell>
          <cell r="I35">
            <v>3.1744999999999998E-3</v>
          </cell>
          <cell r="J35">
            <v>2.5282000000000001E-4</v>
          </cell>
          <cell r="K35">
            <v>1.0517000000000001</v>
          </cell>
          <cell r="L35">
            <v>0.10903</v>
          </cell>
          <cell r="M35">
            <v>50.87338231999999</v>
          </cell>
          <cell r="N35">
            <v>7.7737000000000001E-2</v>
          </cell>
          <cell r="O35">
            <v>1.5653999999999999</v>
          </cell>
          <cell r="P35">
            <v>1.1281000000000001</v>
          </cell>
          <cell r="Q35">
            <v>2.4865999999999999E-2</v>
          </cell>
          <cell r="R35">
            <v>7.4671000000000004E-4</v>
          </cell>
          <cell r="S35">
            <v>39.393000000000001</v>
          </cell>
          <cell r="T35">
            <v>0.20144000000000001</v>
          </cell>
          <cell r="U35">
            <v>26.393000000000001</v>
          </cell>
          <cell r="V35">
            <v>1.5735E-3</v>
          </cell>
          <cell r="W35">
            <v>0.1027</v>
          </cell>
          <cell r="X35">
            <v>7.7694000000000005E-4</v>
          </cell>
          <cell r="Y35">
            <v>3.6348999999999998E-7</v>
          </cell>
          <cell r="Z35">
            <v>5.1384000000000004E-3</v>
          </cell>
          <cell r="AA35">
            <v>7.1871000000000001E-3</v>
          </cell>
          <cell r="AB35">
            <v>1.0763999999999999E-2</v>
          </cell>
          <cell r="AC35">
            <v>1.3123E-3</v>
          </cell>
          <cell r="AD35">
            <v>1.4274E-2</v>
          </cell>
          <cell r="AE35">
            <v>5.9341999999999997E-3</v>
          </cell>
          <cell r="AF35">
            <v>7.4004E-2</v>
          </cell>
          <cell r="AG35">
            <v>0.33537</v>
          </cell>
          <cell r="AH35">
            <v>0.14004</v>
          </cell>
        </row>
        <row r="54">
          <cell r="D54">
            <v>1.3996</v>
          </cell>
          <cell r="E54">
            <v>25.651</v>
          </cell>
          <cell r="F54">
            <v>14.38</v>
          </cell>
          <cell r="G54">
            <v>1.089E-2</v>
          </cell>
          <cell r="H54">
            <v>1.1485000000000001</v>
          </cell>
          <cell r="I54">
            <v>4.4066000000000001E-2</v>
          </cell>
          <cell r="J54">
            <v>2.7889999999999998E-3</v>
          </cell>
          <cell r="K54">
            <v>0.28454000000000002</v>
          </cell>
          <cell r="L54">
            <v>6.0685999999999997E-2</v>
          </cell>
          <cell r="M54">
            <v>41.582470999999998</v>
          </cell>
          <cell r="N54">
            <v>1.1153999999999999</v>
          </cell>
          <cell r="O54">
            <v>1.2186999999999999</v>
          </cell>
          <cell r="P54">
            <v>0.34281</v>
          </cell>
          <cell r="Q54">
            <v>3.4125999999999997E-2</v>
          </cell>
          <cell r="R54">
            <v>5.6773000000000001E-4</v>
          </cell>
          <cell r="S54">
            <v>16.718</v>
          </cell>
          <cell r="T54">
            <v>8.7052000000000004E-2</v>
          </cell>
          <cell r="U54">
            <v>13.432</v>
          </cell>
          <cell r="V54">
            <v>6.2411999999999997E-3</v>
          </cell>
          <cell r="W54">
            <v>5.4462000000000003E-2</v>
          </cell>
          <cell r="X54">
            <v>1.0508E-3</v>
          </cell>
          <cell r="Y54">
            <v>8.8975000000000001E-8</v>
          </cell>
          <cell r="Z54">
            <v>3.9167000000000004E-3</v>
          </cell>
          <cell r="AA54">
            <v>4.1108999999999998E-3</v>
          </cell>
          <cell r="AB54">
            <v>1.2865E-2</v>
          </cell>
          <cell r="AC54">
            <v>8.2140000000000008E-3</v>
          </cell>
          <cell r="AD54">
            <v>5.9778999999999999E-2</v>
          </cell>
          <cell r="AE54">
            <v>0.37369000000000002</v>
          </cell>
          <cell r="AF54">
            <v>0.34144999999999998</v>
          </cell>
          <cell r="AG54">
            <v>0.16486999999999999</v>
          </cell>
          <cell r="AH54">
            <v>4.3631999999999997E-2</v>
          </cell>
        </row>
        <row r="74">
          <cell r="D74">
            <v>1.7427E-3</v>
          </cell>
          <cell r="E74">
            <v>5.5787999999999996E-4</v>
          </cell>
          <cell r="F74">
            <v>1.9323E-2</v>
          </cell>
          <cell r="G74">
            <v>4.1117E-5</v>
          </cell>
          <cell r="H74">
            <v>2.5214E-3</v>
          </cell>
          <cell r="I74">
            <v>4.0446999999999996E-6</v>
          </cell>
          <cell r="J74">
            <v>8.8545999999999999E-7</v>
          </cell>
          <cell r="K74">
            <v>1.3761999999999999E-3</v>
          </cell>
          <cell r="L74">
            <v>1.5310000000000001E-4</v>
          </cell>
          <cell r="M74">
            <v>2.3977627160000001E-2</v>
          </cell>
          <cell r="N74">
            <v>8.0226000000000001E-5</v>
          </cell>
          <cell r="O74">
            <v>1.603E-3</v>
          </cell>
          <cell r="P74">
            <v>4.6108999999999999E-4</v>
          </cell>
          <cell r="Q74">
            <v>2.4029E-5</v>
          </cell>
          <cell r="R74">
            <v>8.5155000000000003E-7</v>
          </cell>
          <cell r="S74">
            <v>3.1862000000000001E-2</v>
          </cell>
          <cell r="T74">
            <v>1.739E-4</v>
          </cell>
          <cell r="U74">
            <v>2.7362999999999998E-2</v>
          </cell>
          <cell r="V74">
            <v>1.7167E-6</v>
          </cell>
          <cell r="W74">
            <v>1.1456E-4</v>
          </cell>
          <cell r="X74">
            <v>2.2113E-7</v>
          </cell>
          <cell r="Y74">
            <v>7.3037000000000003E-10</v>
          </cell>
          <cell r="Z74">
            <v>5.7030000000000003E-6</v>
          </cell>
          <cell r="AA74">
            <v>4.9044E-6</v>
          </cell>
          <cell r="AB74">
            <v>8.8248000000000006E-6</v>
          </cell>
          <cell r="AC74">
            <v>1.4250999999999999E-6</v>
          </cell>
          <cell r="AD74">
            <v>1.5262000000000001E-5</v>
          </cell>
          <cell r="AE74">
            <v>1.3097E-3</v>
          </cell>
          <cell r="AF74">
            <v>7.5106999999999998E-5</v>
          </cell>
          <cell r="AG74">
            <v>2.8687E-4</v>
          </cell>
          <cell r="AH74">
            <v>6.0606000000000002E-5</v>
          </cell>
        </row>
        <row r="79">
          <cell r="D79">
            <v>5.0107999999999997</v>
          </cell>
          <cell r="E79">
            <v>0.67908000000000002</v>
          </cell>
          <cell r="F79">
            <v>61.341000000000001</v>
          </cell>
          <cell r="G79">
            <v>3.2566999999999999E-2</v>
          </cell>
          <cell r="H79">
            <v>2.5127999999999999</v>
          </cell>
          <cell r="I79">
            <v>3.2618E-3</v>
          </cell>
          <cell r="J79">
            <v>4.9704000000000003E-4</v>
          </cell>
          <cell r="K79">
            <v>1.1288</v>
          </cell>
          <cell r="L79">
            <v>0.14849999999999999</v>
          </cell>
          <cell r="M79">
            <v>65.846505840000006</v>
          </cell>
          <cell r="N79">
            <v>0.1012</v>
          </cell>
          <cell r="O79">
            <v>4.7076000000000002</v>
          </cell>
          <cell r="P79">
            <v>1.4622999999999999</v>
          </cell>
          <cell r="Q79">
            <v>3.3222000000000002E-2</v>
          </cell>
          <cell r="R79">
            <v>1.1845E-3</v>
          </cell>
          <cell r="S79">
            <v>54.472000000000001</v>
          </cell>
          <cell r="T79">
            <v>0.25530999999999998</v>
          </cell>
          <cell r="U79">
            <v>40.945999999999998</v>
          </cell>
          <cell r="V79">
            <v>3.3149999999999998E-3</v>
          </cell>
          <cell r="W79">
            <v>0.11301</v>
          </cell>
          <cell r="X79">
            <v>1.0196000000000001E-3</v>
          </cell>
          <cell r="Y79">
            <v>8.0057000000000003E-7</v>
          </cell>
          <cell r="Z79">
            <v>8.3490999999999999E-3</v>
          </cell>
          <cell r="AA79">
            <v>1.0604000000000001E-2</v>
          </cell>
          <cell r="AB79">
            <v>2.2110000000000001E-2</v>
          </cell>
          <cell r="AC79">
            <v>7.0930999999999998E-3</v>
          </cell>
          <cell r="AD79">
            <v>2.5149000000000001E-2</v>
          </cell>
          <cell r="AE79">
            <v>8.7674999999999993E-3</v>
          </cell>
          <cell r="AF79">
            <v>0.17877999999999999</v>
          </cell>
          <cell r="AG79">
            <v>0.54871999999999999</v>
          </cell>
          <cell r="AH79">
            <v>0.18059</v>
          </cell>
        </row>
        <row r="81">
          <cell r="D81">
            <v>0.46944999999999998</v>
          </cell>
          <cell r="E81">
            <v>0.18836</v>
          </cell>
          <cell r="F81">
            <v>8.5873000000000008</v>
          </cell>
          <cell r="G81">
            <v>8.3864999999999999E-3</v>
          </cell>
          <cell r="H81">
            <v>0.62534999999999996</v>
          </cell>
          <cell r="I81">
            <v>9.0983999999999998E-4</v>
          </cell>
          <cell r="J81">
            <v>5.9883999999999998E-5</v>
          </cell>
          <cell r="K81">
            <v>0.31047999999999998</v>
          </cell>
          <cell r="L81">
            <v>3.0967999999999999E-2</v>
          </cell>
          <cell r="M81">
            <v>9.7518142240000003</v>
          </cell>
          <cell r="N81">
            <v>2.9162E-2</v>
          </cell>
          <cell r="O81">
            <v>0.41443999999999998</v>
          </cell>
          <cell r="P81">
            <v>0.20466000000000001</v>
          </cell>
          <cell r="Q81">
            <v>7.6068000000000004E-3</v>
          </cell>
          <cell r="R81">
            <v>2.4381000000000001E-4</v>
          </cell>
          <cell r="S81">
            <v>12.18</v>
          </cell>
          <cell r="T81">
            <v>3.6075999999999997E-2</v>
          </cell>
          <cell r="U81">
            <v>8.8957999999999995</v>
          </cell>
          <cell r="V81">
            <v>4.083E-4</v>
          </cell>
          <cell r="W81">
            <v>5.2900000000000003E-2</v>
          </cell>
          <cell r="X81">
            <v>5.1409999999999997E-5</v>
          </cell>
          <cell r="Y81">
            <v>4.5014000000000002E-8</v>
          </cell>
          <cell r="Z81">
            <v>1.286E-3</v>
          </cell>
          <cell r="AA81">
            <v>1.2930000000000001E-3</v>
          </cell>
          <cell r="AB81">
            <v>2.2101999999999998E-3</v>
          </cell>
          <cell r="AC81">
            <v>3.7176E-4</v>
          </cell>
          <cell r="AD81">
            <v>4.1241000000000003E-3</v>
          </cell>
          <cell r="AE81">
            <v>1.3544E-3</v>
          </cell>
          <cell r="AF81">
            <v>2.0837999999999999E-2</v>
          </cell>
          <cell r="AG81">
            <v>0.10063999999999999</v>
          </cell>
          <cell r="AH81">
            <v>2.6994000000000001E-2</v>
          </cell>
        </row>
        <row r="99">
          <cell r="D99">
            <v>3.9104999999999999</v>
          </cell>
          <cell r="E99">
            <v>0.62773000000000001</v>
          </cell>
          <cell r="F99">
            <v>31.646999999999998</v>
          </cell>
          <cell r="G99">
            <v>3.9843999999999997E-2</v>
          </cell>
          <cell r="H99">
            <v>2.3984999999999999</v>
          </cell>
          <cell r="I99">
            <v>4.0626000000000004E-3</v>
          </cell>
          <cell r="J99">
            <v>3.0548000000000001E-4</v>
          </cell>
          <cell r="K99">
            <v>1.3658999999999999</v>
          </cell>
          <cell r="L99">
            <v>0.14616000000000001</v>
          </cell>
          <cell r="M99">
            <v>36.229502079999996</v>
          </cell>
          <cell r="N99">
            <v>9.5471E-2</v>
          </cell>
          <cell r="O99">
            <v>2.3759000000000001</v>
          </cell>
          <cell r="P99">
            <v>0.75458000000000003</v>
          </cell>
          <cell r="Q99">
            <v>2.8233999999999999E-2</v>
          </cell>
          <cell r="R99">
            <v>9.1558999999999998E-4</v>
          </cell>
          <cell r="S99">
            <v>50.326999999999998</v>
          </cell>
          <cell r="T99">
            <v>0.16850000000000001</v>
          </cell>
          <cell r="U99">
            <v>31.116</v>
          </cell>
          <cell r="V99">
            <v>1.7738000000000001E-3</v>
          </cell>
          <cell r="W99">
            <v>0.11551</v>
          </cell>
          <cell r="X99">
            <v>3.8814999999999998E-4</v>
          </cell>
          <cell r="Y99">
            <v>7.3070999999999997E-4</v>
          </cell>
          <cell r="Z99">
            <v>5.8642E-3</v>
          </cell>
          <cell r="AA99">
            <v>5.6937000000000003E-3</v>
          </cell>
          <cell r="AB99">
            <v>1.0827E-2</v>
          </cell>
          <cell r="AC99">
            <v>1.3240000000000001E-3</v>
          </cell>
          <cell r="AD99">
            <v>1.5547E-2</v>
          </cell>
          <cell r="AE99">
            <v>6.7530999999999997E-3</v>
          </cell>
          <cell r="AF99">
            <v>9.8438999999999999E-2</v>
          </cell>
          <cell r="AG99">
            <v>0.46318999999999999</v>
          </cell>
          <cell r="AH99">
            <v>9.5839999999999995E-2</v>
          </cell>
        </row>
      </sheetData>
      <sheetData sheetId="1"/>
      <sheetData sheetId="2">
        <row r="15">
          <cell r="D15">
            <v>0</v>
          </cell>
          <cell r="E15"/>
          <cell r="F15"/>
          <cell r="G15"/>
          <cell r="H15"/>
          <cell r="I15"/>
          <cell r="J15"/>
          <cell r="K15"/>
          <cell r="L15"/>
          <cell r="M15">
            <v>0</v>
          </cell>
          <cell r="N15"/>
          <cell r="O15"/>
          <cell r="P15"/>
          <cell r="Q15">
            <v>1.0511520897095683E-5</v>
          </cell>
          <cell r="R15"/>
          <cell r="S15">
            <v>1.4366951661669828E-2</v>
          </cell>
          <cell r="T15"/>
          <cell r="U15">
            <v>1.7867815068253627E-5</v>
          </cell>
          <cell r="V15"/>
          <cell r="W15"/>
          <cell r="X15"/>
          <cell r="Y15"/>
          <cell r="Z15"/>
          <cell r="AA15">
            <v>0.67398648648648651</v>
          </cell>
          <cell r="AB15"/>
          <cell r="AC15">
            <v>3.7179897031113646E-5</v>
          </cell>
          <cell r="AD15"/>
          <cell r="AE15"/>
          <cell r="AF15">
            <v>8.1614583487299999E-6</v>
          </cell>
          <cell r="AG15">
            <v>3.5455940620700001E-4</v>
          </cell>
          <cell r="AH15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T26"/>
  <sheetViews>
    <sheetView tabSelected="1" topLeftCell="E1" workbookViewId="0">
      <selection activeCell="Y1" sqref="Y1:Y1048576"/>
    </sheetView>
  </sheetViews>
  <sheetFormatPr defaultRowHeight="15" x14ac:dyDescent="0.25"/>
  <cols>
    <col min="16" max="46" width="12.28515625" customWidth="1"/>
  </cols>
  <sheetData>
    <row r="4" spans="2:46" x14ac:dyDescent="0.25">
      <c r="D4" t="s">
        <v>1</v>
      </c>
      <c r="E4" t="s">
        <v>2</v>
      </c>
      <c r="I4" t="str">
        <f t="shared" ref="I4" si="0">D4</f>
        <v>value</v>
      </c>
      <c r="J4" t="str">
        <f t="shared" ref="J4:J6" si="1">E4</f>
        <v>unit</v>
      </c>
      <c r="N4" t="str">
        <f t="shared" ref="N4:N8" si="2">I4</f>
        <v>value</v>
      </c>
      <c r="O4" t="str">
        <f t="shared" ref="O4:O8" si="3">J4</f>
        <v>unit</v>
      </c>
      <c r="P4" s="12" t="s">
        <v>28</v>
      </c>
      <c r="Q4" s="13" t="s">
        <v>29</v>
      </c>
      <c r="R4" s="13"/>
      <c r="S4" s="13"/>
      <c r="T4" s="13"/>
      <c r="U4" s="13"/>
      <c r="V4" s="13"/>
      <c r="W4" s="13"/>
      <c r="X4" s="13"/>
      <c r="Y4" s="13"/>
      <c r="Z4" s="14" t="s">
        <v>30</v>
      </c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3" t="s">
        <v>31</v>
      </c>
      <c r="AS4" s="13"/>
      <c r="AT4" s="13"/>
    </row>
    <row r="5" spans="2:46" x14ac:dyDescent="0.25">
      <c r="B5" s="2" t="s">
        <v>0</v>
      </c>
      <c r="G5" s="2" t="str">
        <f t="shared" ref="G5:G6" si="4">B5</f>
        <v>process input</v>
      </c>
      <c r="L5" s="2" t="str">
        <f t="shared" ref="L5:L8" si="5">G5</f>
        <v>process input</v>
      </c>
      <c r="P5" s="12"/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9" t="s">
        <v>41</v>
      </c>
      <c r="AA5" s="9" t="s">
        <v>42</v>
      </c>
      <c r="AB5" s="9" t="s">
        <v>43</v>
      </c>
      <c r="AC5" s="9" t="s">
        <v>44</v>
      </c>
      <c r="AD5" s="9" t="s">
        <v>45</v>
      </c>
      <c r="AE5" s="9" t="s">
        <v>46</v>
      </c>
      <c r="AF5" s="9" t="s">
        <v>47</v>
      </c>
      <c r="AG5" s="9" t="s">
        <v>48</v>
      </c>
      <c r="AH5" s="9" t="s">
        <v>49</v>
      </c>
      <c r="AI5" s="9" t="s">
        <v>50</v>
      </c>
      <c r="AJ5" s="9" t="s">
        <v>51</v>
      </c>
      <c r="AK5" s="9" t="s">
        <v>52</v>
      </c>
      <c r="AL5" s="9" t="s">
        <v>53</v>
      </c>
      <c r="AM5" s="9" t="s">
        <v>54</v>
      </c>
      <c r="AN5" s="9" t="s">
        <v>55</v>
      </c>
      <c r="AO5" s="9" t="s">
        <v>56</v>
      </c>
      <c r="AP5" s="9" t="s">
        <v>57</v>
      </c>
      <c r="AQ5" s="9" t="s">
        <v>58</v>
      </c>
      <c r="AR5" s="10" t="s">
        <v>59</v>
      </c>
      <c r="AS5" s="10" t="s">
        <v>60</v>
      </c>
      <c r="AT5" s="10" t="s">
        <v>61</v>
      </c>
    </row>
    <row r="6" spans="2:46" x14ac:dyDescent="0.25">
      <c r="B6" t="s">
        <v>3</v>
      </c>
      <c r="D6">
        <f>D12/'[1]FAI production'!$E$12*'[1]FAI production'!$E$5</f>
        <v>14.605906073074335</v>
      </c>
      <c r="E6" t="s">
        <v>9</v>
      </c>
      <c r="G6" t="str">
        <f t="shared" si="4"/>
        <v>H2O</v>
      </c>
      <c r="I6">
        <f>D6+D7/'[1]HI pro'!$N$12*'[1]HI pro'!$E$5</f>
        <v>57.628429698963473</v>
      </c>
      <c r="J6" t="str">
        <f t="shared" si="1"/>
        <v>kg</v>
      </c>
      <c r="L6" t="str">
        <f t="shared" si="5"/>
        <v>H2O</v>
      </c>
      <c r="N6">
        <f t="shared" si="2"/>
        <v>57.628429698963473</v>
      </c>
      <c r="O6" t="str">
        <f t="shared" si="3"/>
        <v>kg</v>
      </c>
      <c r="P6">
        <f>$N$6*[2]production!D74</f>
        <v>0.10042906443638365</v>
      </c>
      <c r="Q6">
        <f>$N$6*[2]production!E74</f>
        <v>3.2149748360457739E-2</v>
      </c>
      <c r="R6">
        <f>$N$6*[2]production!F74</f>
        <v>1.1135541470730712</v>
      </c>
      <c r="S6">
        <f>$N$6*[2]production!G74</f>
        <v>2.3695081439322812E-3</v>
      </c>
      <c r="T6">
        <f>$N$6*[2]production!H74</f>
        <v>0.1453043226429665</v>
      </c>
      <c r="U6">
        <f>$N$6*[2]production!I74</f>
        <v>2.3308970960339754E-4</v>
      </c>
      <c r="V6">
        <f>$N$6*[2]production!J74</f>
        <v>5.1027669361244198E-5</v>
      </c>
      <c r="W6">
        <f>$N$6*[2]production!K74</f>
        <v>7.9308244951713527E-2</v>
      </c>
      <c r="X6">
        <f>$N$6*[2]production!L74</f>
        <v>8.8229125869113082E-3</v>
      </c>
      <c r="Y6">
        <f>$N$6*[2]production!M74</f>
        <v>1.3817930011380173</v>
      </c>
      <c r="Z6">
        <f>$N$6*[2]production!N74</f>
        <v>4.6232984010290438E-3</v>
      </c>
      <c r="AA6">
        <f>$N$6*[2]production!O74</f>
        <v>9.237837280743845E-2</v>
      </c>
      <c r="AB6">
        <f>$N$6*[2]production!P74</f>
        <v>2.6571892649895068E-2</v>
      </c>
      <c r="AC6">
        <f>$N$6*[2]production!Q74</f>
        <v>1.3847535372363932E-3</v>
      </c>
      <c r="AD6">
        <f>$N$6*[2]production!R74</f>
        <v>4.9073489310152349E-5</v>
      </c>
      <c r="AE6">
        <f>$N$6*[2]production!S74</f>
        <v>1.8361570270683742</v>
      </c>
      <c r="AF6">
        <f>$N$6*[2]production!T74</f>
        <v>1.0021583924649748E-2</v>
      </c>
      <c r="AG6">
        <f>$N$6*[2]production!U74</f>
        <v>1.5768867218527374</v>
      </c>
      <c r="AH6">
        <f>$N$6*[2]production!V74</f>
        <v>9.8930725264210589E-5</v>
      </c>
      <c r="AI6">
        <f>$N$6*[2]production!W74</f>
        <v>6.6019129063132551E-3</v>
      </c>
      <c r="AJ6">
        <f>$N$6*[2]production!X74</f>
        <v>1.2743374659331792E-5</v>
      </c>
      <c r="AK6">
        <f>$N$6*[2]production!Y74</f>
        <v>4.2090076199231956E-8</v>
      </c>
      <c r="AL6">
        <f>$N$6*[2]production!Z74</f>
        <v>3.286549345731887E-4</v>
      </c>
      <c r="AM6">
        <f>$N$6*[2]production!AA74</f>
        <v>2.8263287061559643E-4</v>
      </c>
      <c r="AN6">
        <f>$N$6*[2]production!AB74</f>
        <v>5.0855936640741288E-4</v>
      </c>
      <c r="AO6">
        <f>$N$6*[2]production!AC74</f>
        <v>8.2126275163992834E-5</v>
      </c>
      <c r="AP6">
        <f>$N$6*[2]production!AD74</f>
        <v>8.7952509406558055E-4</v>
      </c>
      <c r="AQ6">
        <f>$N$6*[2]production!AE74</f>
        <v>7.5475954376732463E-2</v>
      </c>
      <c r="AR6">
        <f>$N$6*[2]production!AF74</f>
        <v>4.3282984694000496E-3</v>
      </c>
      <c r="AS6">
        <f>$N$6*[2]production!AG74</f>
        <v>1.6531867627741652E-2</v>
      </c>
      <c r="AT6">
        <f>$N$6*[2]production!AH74</f>
        <v>3.4926286103353806E-3</v>
      </c>
    </row>
    <row r="7" spans="2:46" x14ac:dyDescent="0.25">
      <c r="B7" s="4" t="s">
        <v>4</v>
      </c>
      <c r="D7">
        <f>D12/'[1]FAI production'!$E$12*'[1]FAI production'!$E$9</f>
        <v>54.772147774028774</v>
      </c>
      <c r="E7" t="s">
        <v>9</v>
      </c>
      <c r="G7" t="s">
        <v>14</v>
      </c>
      <c r="I7">
        <f>D7/'[1]HI pro'!$N$12*'[1]HI pro'!$E$9</f>
        <v>34.41801890071131</v>
      </c>
      <c r="J7" t="s">
        <v>9</v>
      </c>
      <c r="L7" t="str">
        <f t="shared" si="5"/>
        <v>iodine</v>
      </c>
      <c r="N7">
        <f t="shared" si="2"/>
        <v>34.41801890071131</v>
      </c>
      <c r="O7" t="str">
        <f t="shared" si="3"/>
        <v>kg</v>
      </c>
      <c r="P7">
        <f>$N$7*[2]production!D79</f>
        <v>172.46180910768422</v>
      </c>
      <c r="Q7">
        <f>$N$7*[2]production!E79</f>
        <v>23.372588275095037</v>
      </c>
      <c r="R7">
        <f>$N$7*[2]production!F79</f>
        <v>2111.2356973885326</v>
      </c>
      <c r="S7">
        <f>$N$7*[2]production!G79</f>
        <v>1.1208916215394651</v>
      </c>
      <c r="T7">
        <f>$N$7*[2]production!H79</f>
        <v>86.485597893707379</v>
      </c>
      <c r="U7">
        <f>$N$7*[2]production!I79</f>
        <v>0.11226469405034015</v>
      </c>
      <c r="V7">
        <f>$N$7*[2]production!J79</f>
        <v>1.7107132114409552E-2</v>
      </c>
      <c r="W7">
        <f>$N$7*[2]production!K79</f>
        <v>38.851059735122931</v>
      </c>
      <c r="X7">
        <f>$N$7*[2]production!L79</f>
        <v>5.111075806755629</v>
      </c>
      <c r="Y7">
        <f>$N$7*[2]production!M79</f>
        <v>2266.3062825469178</v>
      </c>
      <c r="Z7">
        <f>$N$7*[2]production!N79</f>
        <v>3.4831035127519847</v>
      </c>
      <c r="AA7">
        <f>$N$7*[2]production!O79</f>
        <v>162.02626577698857</v>
      </c>
      <c r="AB7">
        <f>$N$7*[2]production!P79</f>
        <v>50.329469038510148</v>
      </c>
      <c r="AC7">
        <f>$N$7*[2]production!Q79</f>
        <v>1.1434354239194311</v>
      </c>
      <c r="AD7">
        <f>$N$7*[2]production!R79</f>
        <v>4.0768143387892544E-2</v>
      </c>
      <c r="AE7">
        <f>$N$7*[2]production!S79</f>
        <v>1874.8183255595466</v>
      </c>
      <c r="AF7">
        <f>$N$7*[2]production!T79</f>
        <v>8.7872644055406042</v>
      </c>
      <c r="AG7">
        <f>$N$7*[2]production!U79</f>
        <v>1409.2802019085252</v>
      </c>
      <c r="AH7">
        <f>$N$7*[2]production!V79</f>
        <v>0.11409573265585798</v>
      </c>
      <c r="AI7">
        <f>$N$7*[2]production!W79</f>
        <v>3.8895803159693849</v>
      </c>
      <c r="AJ7">
        <f>$N$7*[2]production!X79</f>
        <v>3.5092612071165256E-2</v>
      </c>
      <c r="AK7">
        <f>$N$7*[2]production!Y79</f>
        <v>2.7554033391342453E-5</v>
      </c>
      <c r="AL7">
        <f>$N$7*[2]production!Z79</f>
        <v>0.28735948160392877</v>
      </c>
      <c r="AM7">
        <f>$N$7*[2]production!AA79</f>
        <v>0.36496867242314274</v>
      </c>
      <c r="AN7">
        <f>$N$7*[2]production!AB79</f>
        <v>0.7609823978947271</v>
      </c>
      <c r="AO7">
        <f>$N$7*[2]production!AC79</f>
        <v>0.24413044986463539</v>
      </c>
      <c r="AP7">
        <f>$N$7*[2]production!AD79</f>
        <v>0.86557875733398881</v>
      </c>
      <c r="AQ7">
        <f>$N$7*[2]production!AE79</f>
        <v>0.3017599807119864</v>
      </c>
      <c r="AR7">
        <f>$N$7*[2]production!AF79</f>
        <v>6.1532534190691681</v>
      </c>
      <c r="AS7">
        <f>$N$7*[2]production!AG79</f>
        <v>18.885855331198311</v>
      </c>
      <c r="AT7">
        <f>$N$7*[2]production!AH79</f>
        <v>6.2155500332794551</v>
      </c>
    </row>
    <row r="8" spans="2:46" x14ac:dyDescent="0.25">
      <c r="B8" s="5" t="s">
        <v>5</v>
      </c>
      <c r="D8">
        <f>D12/'[1]FAI production'!$E$12*'[1]FAI production'!$E$10</f>
        <v>23.126017949034374</v>
      </c>
      <c r="E8" t="s">
        <v>9</v>
      </c>
      <c r="G8" t="s">
        <v>15</v>
      </c>
      <c r="I8">
        <f>D7/'[1]HI pro'!$N$12*'[1]HI pro'!$E$10</f>
        <v>4.6105804485744519</v>
      </c>
      <c r="J8" t="s">
        <v>9</v>
      </c>
      <c r="L8" t="str">
        <f t="shared" si="5"/>
        <v>H2S</v>
      </c>
      <c r="N8">
        <f t="shared" si="2"/>
        <v>4.6105804485744519</v>
      </c>
      <c r="O8" t="str">
        <f t="shared" si="3"/>
        <v>kg</v>
      </c>
      <c r="P8">
        <f>$N$8*[2]production!D81</f>
        <v>2.1644369915832762</v>
      </c>
      <c r="Q8">
        <f>$N$8*[2]production!E81</f>
        <v>0.86844893329348372</v>
      </c>
      <c r="R8">
        <f>$N$8*[2]production!F81</f>
        <v>39.592437486043394</v>
      </c>
      <c r="S8">
        <f>$N$8*[2]production!G81</f>
        <v>3.866663293196964E-2</v>
      </c>
      <c r="T8">
        <f>$N$8*[2]production!H81</f>
        <v>2.8832264835160335</v>
      </c>
      <c r="U8">
        <f>$N$8*[2]production!I81</f>
        <v>4.194890515330979E-3</v>
      </c>
      <c r="V8">
        <f>$N$8*[2]production!J81</f>
        <v>2.7609999958243248E-4</v>
      </c>
      <c r="W8">
        <f>$N$8*[2]production!K81</f>
        <v>1.4314930176733958</v>
      </c>
      <c r="X8">
        <f>$N$8*[2]production!L81</f>
        <v>0.14278045533145362</v>
      </c>
      <c r="Y8">
        <f>$N$8*[2]production!M81</f>
        <v>44.961523999304639</v>
      </c>
      <c r="Z8">
        <f>$N$8*[2]production!N81</f>
        <v>0.13445374704132818</v>
      </c>
      <c r="AA8">
        <f>$N$8*[2]production!O81</f>
        <v>1.9108089611071957</v>
      </c>
      <c r="AB8">
        <f>$N$8*[2]production!P81</f>
        <v>0.94360139460524739</v>
      </c>
      <c r="AC8">
        <f>$N$8*[2]production!Q81</f>
        <v>3.5071763356216146E-2</v>
      </c>
      <c r="AD8">
        <f>$N$8*[2]production!R81</f>
        <v>1.1241056191669371E-3</v>
      </c>
      <c r="AE8">
        <f>$N$8*[2]production!S81</f>
        <v>56.156869863636821</v>
      </c>
      <c r="AF8">
        <f>$N$8*[2]production!T81</f>
        <v>0.1663313002627719</v>
      </c>
      <c r="AG8">
        <f>$N$8*[2]production!U81</f>
        <v>41.014801554428608</v>
      </c>
      <c r="AH8">
        <f>$N$8*[2]production!V81</f>
        <v>1.8824999971529487E-3</v>
      </c>
      <c r="AI8">
        <f>$N$8*[2]production!W81</f>
        <v>0.24389970572958852</v>
      </c>
      <c r="AJ8">
        <f>$N$8*[2]production!X81</f>
        <v>2.3702994086121257E-4</v>
      </c>
      <c r="AK8">
        <f>$N$8*[2]production!Y81</f>
        <v>2.0754066831213038E-7</v>
      </c>
      <c r="AL8">
        <f>$N$8*[2]production!Z81</f>
        <v>5.9292064568667452E-3</v>
      </c>
      <c r="AM8">
        <f>$N$8*[2]production!AA81</f>
        <v>5.9614805200067667E-3</v>
      </c>
      <c r="AN8">
        <f>$N$8*[2]production!AB81</f>
        <v>1.0190304907439253E-2</v>
      </c>
      <c r="AO8">
        <f>$N$8*[2]production!AC81</f>
        <v>1.7140293875620382E-3</v>
      </c>
      <c r="AP8">
        <f>$N$8*[2]production!AD81</f>
        <v>1.9014494827965897E-2</v>
      </c>
      <c r="AQ8">
        <f>$N$8*[2]production!AE81</f>
        <v>6.2445701595492372E-3</v>
      </c>
      <c r="AR8">
        <f>$N$8*[2]production!AF81</f>
        <v>9.6075275387394424E-2</v>
      </c>
      <c r="AS8">
        <f>$N$8*[2]production!AG81</f>
        <v>0.46400881634453284</v>
      </c>
      <c r="AT8">
        <f>$N$8*[2]production!AH81</f>
        <v>0.12445800862881876</v>
      </c>
    </row>
    <row r="9" spans="2:46" x14ac:dyDescent="0.25">
      <c r="B9" s="1" t="s">
        <v>10</v>
      </c>
      <c r="D9">
        <f>D12/'[1]FAI production'!$E$12*'[1]FAI production'!$E$22</f>
        <v>5.729166657163411</v>
      </c>
      <c r="E9" t="s">
        <v>11</v>
      </c>
      <c r="G9" s="5" t="s">
        <v>18</v>
      </c>
      <c r="I9">
        <f>D8/'[1]Formamidine acetate'!$E$14*'[1]Formamidine acetate'!$E$9</f>
        <v>37.300028950055442</v>
      </c>
      <c r="J9" t="s">
        <v>9</v>
      </c>
      <c r="L9" t="s">
        <v>22</v>
      </c>
      <c r="N9">
        <f>I9/'[1]C&amp;A distillation'!$E$19*'[1]HC(OEt)3'!$E$9</f>
        <v>182.77014185527165</v>
      </c>
      <c r="O9" t="s">
        <v>9</v>
      </c>
      <c r="P9">
        <f>$N$9*[2]production!D99</f>
        <v>714.7226397250397</v>
      </c>
      <c r="Q9">
        <f>$N$9*[2]production!E99</f>
        <v>114.73030114680967</v>
      </c>
      <c r="R9">
        <f>$N$9*[2]production!F99</f>
        <v>5784.1266792937813</v>
      </c>
      <c r="S9">
        <f>$N$9*[2]production!G99</f>
        <v>7.282293532081443</v>
      </c>
      <c r="T9">
        <f>$N$9*[2]production!H99</f>
        <v>438.37418523986901</v>
      </c>
      <c r="U9">
        <f>$N$9*[2]production!I99</f>
        <v>0.74252197830122668</v>
      </c>
      <c r="V9">
        <f>$N$9*[2]production!J99</f>
        <v>5.5832622933948382E-2</v>
      </c>
      <c r="W9">
        <f>$N$9*[2]production!K99</f>
        <v>249.64573676011551</v>
      </c>
      <c r="X9">
        <f>$N$9*[2]production!L99</f>
        <v>26.713683933566507</v>
      </c>
      <c r="Y9">
        <f>$N$9*[2]production!M99</f>
        <v>6621.6712345074584</v>
      </c>
      <c r="Z9">
        <f>$N$9*[2]production!N99</f>
        <v>17.449248213064639</v>
      </c>
      <c r="AA9">
        <f>$N$9*[2]production!O99</f>
        <v>434.24358003393991</v>
      </c>
      <c r="AB9">
        <f>$N$9*[2]production!P99</f>
        <v>137.91469364115088</v>
      </c>
      <c r="AC9">
        <f>$N$9*[2]production!Q99</f>
        <v>5.1603321851417396</v>
      </c>
      <c r="AD9">
        <f>$N$9*[2]production!R99</f>
        <v>0.16734251418126816</v>
      </c>
      <c r="AE9">
        <f>$N$9*[2]production!S99</f>
        <v>9198.2729291502565</v>
      </c>
      <c r="AF9">
        <f>$N$9*[2]production!T99</f>
        <v>30.796768902613273</v>
      </c>
      <c r="AG9">
        <f>$N$9*[2]production!U99</f>
        <v>5687.0757339686324</v>
      </c>
      <c r="AH9">
        <f>$N$9*[2]production!V99</f>
        <v>0.32419767762288088</v>
      </c>
      <c r="AI9">
        <f>$N$9*[2]production!W99</f>
        <v>21.111779085702427</v>
      </c>
      <c r="AJ9">
        <f>$N$9*[2]production!X99</f>
        <v>7.0942230561123684E-2</v>
      </c>
      <c r="AK9">
        <f>$N$9*[2]production!Y99</f>
        <v>0.13355197035506555</v>
      </c>
      <c r="AL9">
        <f>$N$9*[2]production!Z99</f>
        <v>1.071800665867684</v>
      </c>
      <c r="AM9">
        <f>$N$9*[2]production!AA99</f>
        <v>1.0406383566813602</v>
      </c>
      <c r="AN9">
        <f>$N$9*[2]production!AB99</f>
        <v>1.9788523258670261</v>
      </c>
      <c r="AO9">
        <f>$N$9*[2]production!AC99</f>
        <v>0.24198766781637968</v>
      </c>
      <c r="AP9">
        <f>$N$9*[2]production!AD99</f>
        <v>2.8415273954239084</v>
      </c>
      <c r="AQ9">
        <f>$N$9*[2]production!AE99</f>
        <v>1.234265044962835</v>
      </c>
      <c r="AR9">
        <f>$N$9*[2]production!AF99</f>
        <v>17.991709994091085</v>
      </c>
      <c r="AS9">
        <f>$N$9*[2]production!AG99</f>
        <v>84.657302005943265</v>
      </c>
      <c r="AT9">
        <f>$N$9*[2]production!AH99</f>
        <v>17.516690395409235</v>
      </c>
    </row>
    <row r="10" spans="2:46" x14ac:dyDescent="0.25">
      <c r="B10" s="1" t="s">
        <v>13</v>
      </c>
      <c r="D10">
        <f>D12/'[1]FAI production'!$E$12*'[1]FAI production'!$E$34</f>
        <v>105269.63370400445</v>
      </c>
      <c r="E10" t="s">
        <v>12</v>
      </c>
      <c r="G10" s="6" t="s">
        <v>19</v>
      </c>
      <c r="I10">
        <f>D8/'[1]Formamidine acetate'!$E$14*'[1]Formamidine acetate'!$E$10</f>
        <v>20.390682492696978</v>
      </c>
      <c r="J10" t="s">
        <v>9</v>
      </c>
      <c r="L10" t="s">
        <v>23</v>
      </c>
      <c r="N10">
        <f>I9/'[1]C&amp;A distillation'!$E$19*'[1]HC(OEt)3'!$E$11</f>
        <v>77.211059926614752</v>
      </c>
      <c r="O10" t="s">
        <v>9</v>
      </c>
      <c r="P10">
        <f>$N$10*[2]production!D23</f>
        <v>155.69610234201866</v>
      </c>
      <c r="Q10">
        <f>$N$10*[2]production!E23</f>
        <v>55.189693524944964</v>
      </c>
      <c r="R10">
        <f>$N$10*[2]production!F23</f>
        <v>1763.2689755441011</v>
      </c>
      <c r="S10">
        <f>$N$10*[2]production!G23</f>
        <v>2.8257703711942468</v>
      </c>
      <c r="T10">
        <f>$N$10*[2]production!H23</f>
        <v>198.795315993055</v>
      </c>
      <c r="U10">
        <f>$N$10*[2]production!I23</f>
        <v>0.29071508283568986</v>
      </c>
      <c r="V10">
        <f>$N$10*[2]production!J23</f>
        <v>3.4616034496899192E-2</v>
      </c>
      <c r="W10">
        <f>$N$10*[2]production!K23</f>
        <v>99.185327581729311</v>
      </c>
      <c r="X10">
        <f>$N$10*[2]production!L23</f>
        <v>11.83645548675004</v>
      </c>
      <c r="Y10">
        <f>$N$10*[2]production!M23</f>
        <v>2131.4268696191075</v>
      </c>
      <c r="Z10">
        <f>$N$10*[2]production!N23</f>
        <v>8.4051959836112822</v>
      </c>
      <c r="AA10">
        <f>$N$10*[2]production!O23</f>
        <v>144.91743837626322</v>
      </c>
      <c r="AB10">
        <f>$N$10*[2]production!P23</f>
        <v>42.05145956783219</v>
      </c>
      <c r="AC10">
        <f>$N$10*[2]production!Q23</f>
        <v>2.1020711065020867</v>
      </c>
      <c r="AD10">
        <f>$N$10*[2]production!R23</f>
        <v>7.4513305492778834E-2</v>
      </c>
      <c r="AE10">
        <f>$N$10*[2]production!S23</f>
        <v>3218.774666220716</v>
      </c>
      <c r="AF10">
        <f>$N$10*[2]production!T23</f>
        <v>14.567410676354406</v>
      </c>
      <c r="AG10">
        <f>$N$10*[2]production!U23</f>
        <v>2464.1909775579097</v>
      </c>
      <c r="AH10">
        <f>$N$10*[2]production!V23</f>
        <v>0.16510813054707299</v>
      </c>
      <c r="AI10">
        <f>$N$10*[2]production!W23</f>
        <v>10.326979265184724</v>
      </c>
      <c r="AJ10">
        <f>$N$10*[2]production!X23</f>
        <v>2.5254965591396419E-2</v>
      </c>
      <c r="AK10">
        <f>$N$10*[2]production!Y23</f>
        <v>1.1050446896697104E-5</v>
      </c>
      <c r="AL10">
        <f>$N$10*[2]production!Z23</f>
        <v>0.43157894056580581</v>
      </c>
      <c r="AM10">
        <f>$N$10*[2]production!AA23</f>
        <v>0.43055203346878185</v>
      </c>
      <c r="AN10">
        <f>$N$10*[2]production!AB23</f>
        <v>0.80963517439048238</v>
      </c>
      <c r="AO10">
        <f>$N$10*[2]production!AC23</f>
        <v>0.16514673607703628</v>
      </c>
      <c r="AP10">
        <f>$N$10*[2]production!AD23</f>
        <v>1.6030560261963753</v>
      </c>
      <c r="AQ10">
        <f>$N$10*[2]production!AE23</f>
        <v>0.46308105301586461</v>
      </c>
      <c r="AR10">
        <f>$N$10*[2]production!AF23</f>
        <v>6.8199757122579552</v>
      </c>
      <c r="AS10">
        <f>$N$10*[2]production!AG23</f>
        <v>27.951947914633074</v>
      </c>
      <c r="AT10">
        <f>$N$10*[2]production!AH23</f>
        <v>5.5213628953522216</v>
      </c>
    </row>
    <row r="11" spans="2:46" x14ac:dyDescent="0.25">
      <c r="B11" s="3" t="s">
        <v>6</v>
      </c>
      <c r="G11" s="1" t="s">
        <v>20</v>
      </c>
      <c r="I11">
        <f>D8/'[1]Formamidine acetate'!$E$14*'[1]Formamidine acetate'!$E$11</f>
        <v>7.5604289448766222</v>
      </c>
      <c r="J11" t="s">
        <v>9</v>
      </c>
      <c r="L11" t="str">
        <f t="shared" ref="L11:L18" si="6">G10</f>
        <v>HOAc</v>
      </c>
      <c r="N11">
        <f>I10</f>
        <v>20.390682492696978</v>
      </c>
      <c r="O11" t="str">
        <f>J10</f>
        <v>kg</v>
      </c>
      <c r="P11">
        <f>$N$11*[2]production!D35</f>
        <v>38.171357626328742</v>
      </c>
      <c r="Q11">
        <f>$N$11*[2]production!E35</f>
        <v>10.49610381311577</v>
      </c>
      <c r="R11">
        <f>$N$11*[2]production!F35</f>
        <v>965.47842534670917</v>
      </c>
      <c r="S11">
        <f>$N$11*[2]production!G35</f>
        <v>0.61528884421713137</v>
      </c>
      <c r="T11">
        <f>$N$11*[2]production!H35</f>
        <v>37.01520592899282</v>
      </c>
      <c r="U11">
        <f>$N$11*[2]production!I35</f>
        <v>6.4730221573066557E-2</v>
      </c>
      <c r="V11">
        <f>$N$11*[2]production!J35</f>
        <v>5.15517234780365E-3</v>
      </c>
      <c r="W11">
        <f>$N$11*[2]production!K35</f>
        <v>21.444880777569413</v>
      </c>
      <c r="X11">
        <f>$N$11*[2]production!L35</f>
        <v>2.2231961121787518</v>
      </c>
      <c r="Y11">
        <f>$N$11*[2]production!M35</f>
        <v>1037.3429862167038</v>
      </c>
      <c r="Z11">
        <f>$N$11*[2]production!N35</f>
        <v>1.585110484934785</v>
      </c>
      <c r="AA11">
        <f>$N$11*[2]production!O35</f>
        <v>31.919574374067849</v>
      </c>
      <c r="AB11">
        <f>$N$11*[2]production!P35</f>
        <v>23.002728920011464</v>
      </c>
      <c r="AC11">
        <f>$N$11*[2]production!Q35</f>
        <v>0.50703471086340302</v>
      </c>
      <c r="AD11">
        <f>$N$11*[2]production!R35</f>
        <v>1.5225926524121761E-2</v>
      </c>
      <c r="AE11">
        <f>$N$11*[2]production!S35</f>
        <v>803.25015543481209</v>
      </c>
      <c r="AF11">
        <f>$N$11*[2]production!T35</f>
        <v>4.1074990813288794</v>
      </c>
      <c r="AG11">
        <f>$N$11*[2]production!U35</f>
        <v>538.17128302975141</v>
      </c>
      <c r="AH11">
        <f>$N$11*[2]production!V35</f>
        <v>3.2084738902258693E-2</v>
      </c>
      <c r="AI11">
        <f>$N$11*[2]production!W35</f>
        <v>2.0941230919999798</v>
      </c>
      <c r="AJ11">
        <f>$N$11*[2]production!X35</f>
        <v>1.584233685587599E-2</v>
      </c>
      <c r="AK11">
        <f>$N$11*[2]production!Y35</f>
        <v>7.411809179270424E-6</v>
      </c>
      <c r="AL11">
        <f>$N$11*[2]production!Z35</f>
        <v>0.10477548292047416</v>
      </c>
      <c r="AM11">
        <f>$N$11*[2]production!AA35</f>
        <v>0.14654987414326245</v>
      </c>
      <c r="AN11">
        <f>$N$11*[2]production!AB35</f>
        <v>0.21948530635139027</v>
      </c>
      <c r="AO11">
        <f>$N$11*[2]production!AC35</f>
        <v>2.6758692635166243E-2</v>
      </c>
      <c r="AP11">
        <f>$N$11*[2]production!AD35</f>
        <v>0.29105660190075666</v>
      </c>
      <c r="AQ11">
        <f>$N$11*[2]production!AE35</f>
        <v>0.12100238804816241</v>
      </c>
      <c r="AR11">
        <f>$N$11*[2]production!AF35</f>
        <v>1.5089920671895471</v>
      </c>
      <c r="AS11">
        <f>$N$11*[2]production!AG35</f>
        <v>6.8384231875757857</v>
      </c>
      <c r="AT11">
        <f>$N$11*[2]production!AH35</f>
        <v>2.8555111762772847</v>
      </c>
    </row>
    <row r="12" spans="2:46" x14ac:dyDescent="0.25">
      <c r="B12" s="1" t="s">
        <v>7</v>
      </c>
      <c r="D12">
        <v>1</v>
      </c>
      <c r="E12" t="s">
        <v>9</v>
      </c>
      <c r="G12" s="1" t="s">
        <v>21</v>
      </c>
      <c r="I12">
        <f>D8/'[1]Formamidine acetate'!$E$14*'[1]Formamidine acetate'!$E$12</f>
        <v>16.349846023107638</v>
      </c>
      <c r="J12" t="s">
        <v>9</v>
      </c>
      <c r="L12" t="str">
        <f t="shared" si="6"/>
        <v>NH3</v>
      </c>
      <c r="N12">
        <f>I11</f>
        <v>7.5604289448766222</v>
      </c>
      <c r="O12" t="str">
        <f>J11</f>
        <v>kg</v>
      </c>
      <c r="P12">
        <f>$N$12*[2]production!D29</f>
        <v>14.166731756909813</v>
      </c>
      <c r="Q12">
        <f>$N$12*[2]production!E29</f>
        <v>1.0231528491101534</v>
      </c>
      <c r="R12">
        <f>$N$12*[2]production!F29</f>
        <v>280.64312243382022</v>
      </c>
      <c r="S12">
        <f>$N$12*[2]production!G29</f>
        <v>2.9050192177793935E-2</v>
      </c>
      <c r="T12">
        <f>$N$12*[2]production!H29</f>
        <v>2.4285609856732688</v>
      </c>
      <c r="U12">
        <f>$N$12*[2]production!I29</f>
        <v>3.8766099414854877E-3</v>
      </c>
      <c r="V12">
        <f>$N$12*[2]production!J29</f>
        <v>5.1181079785236774E-4</v>
      </c>
      <c r="W12">
        <f>$N$12*[2]production!K29</f>
        <v>1.2608527351370742</v>
      </c>
      <c r="X12">
        <f>$N$12*[2]production!L29</f>
        <v>0.12675059126085655</v>
      </c>
      <c r="Y12">
        <f>$N$12*[2]production!M29</f>
        <v>285.51587820791872</v>
      </c>
      <c r="Z12">
        <f>$N$12*[2]production!N29</f>
        <v>0.17297505382983225</v>
      </c>
      <c r="AA12">
        <f>$N$12*[2]production!O29</f>
        <v>13.471928336875653</v>
      </c>
      <c r="AB12">
        <f>$N$12*[2]production!P29</f>
        <v>6.6831167701131386</v>
      </c>
      <c r="AC12">
        <f>$N$12*[2]production!Q29</f>
        <v>9.3401539185005794E-2</v>
      </c>
      <c r="AD12">
        <f>$N$12*[2]production!R29</f>
        <v>1.3329792272711973E-3</v>
      </c>
      <c r="AE12">
        <f>$N$12*[2]production!S29</f>
        <v>168.48415903657553</v>
      </c>
      <c r="AF12">
        <f>$N$12*[2]production!T29</f>
        <v>0.50509713694931746</v>
      </c>
      <c r="AG12">
        <f>$N$12*[2]production!U29</f>
        <v>108.3107050643025</v>
      </c>
      <c r="AH12">
        <f>$N$12*[2]production!V29</f>
        <v>6.8319060117483111E-3</v>
      </c>
      <c r="AI12">
        <f>$N$12*[2]production!W29</f>
        <v>0.52925270742819819</v>
      </c>
      <c r="AJ12">
        <f>$N$12*[2]production!X29</f>
        <v>3.8307937420795353E-3</v>
      </c>
      <c r="AK12">
        <f>$N$12*[2]production!Y29</f>
        <v>1.9232219149977152E-6</v>
      </c>
      <c r="AL12">
        <f>$N$12*[2]production!Z29</f>
        <v>1.8138225081653504E-2</v>
      </c>
      <c r="AM12">
        <f>$N$12*[2]production!AA29</f>
        <v>2.5385652268212235E-2</v>
      </c>
      <c r="AN12">
        <f>$N$12*[2]production!AB29</f>
        <v>5.6142233258864818E-2</v>
      </c>
      <c r="AO12">
        <f>$N$12*[2]production!AC29</f>
        <v>1.9414425487548678E-2</v>
      </c>
      <c r="AP12">
        <f>$N$12*[2]production!AD29</f>
        <v>3.3838211828584298E-2</v>
      </c>
      <c r="AQ12">
        <f>$N$12*[2]production!AE29</f>
        <v>7.3338428893986694E-3</v>
      </c>
      <c r="AR12">
        <f>$N$12*[2]production!AF29</f>
        <v>0.46428594150487335</v>
      </c>
      <c r="AS12">
        <f>$N$12*[2]production!AG29</f>
        <v>1.6582288804797896</v>
      </c>
      <c r="AT12">
        <f>$N$12*[2]production!AH29</f>
        <v>0.82537202791218089</v>
      </c>
    </row>
    <row r="13" spans="2:46" x14ac:dyDescent="0.25">
      <c r="B13" s="1" t="s">
        <v>8</v>
      </c>
      <c r="D13">
        <f>D12/'[1]FAI production'!$E$12*'[1]FAI production'!$E$13</f>
        <v>91.504071796137495</v>
      </c>
      <c r="E13" t="s">
        <v>9</v>
      </c>
      <c r="G13" t="str">
        <f>B9</f>
        <v>cooling</v>
      </c>
      <c r="I13">
        <f>D9</f>
        <v>5.729166657163411</v>
      </c>
      <c r="J13" t="str">
        <f>E9</f>
        <v>MJ</v>
      </c>
      <c r="L13" t="str">
        <f t="shared" si="6"/>
        <v>Ethanol</v>
      </c>
      <c r="N13">
        <f>I12+I9/'[1]C&amp;A distillation'!$E$19*'[1]HC(OEt)3'!$E$10+I9/'[1]C&amp;A distillation'!$E$19*[1]Washing!$E$16</f>
        <v>958.1009769541073</v>
      </c>
      <c r="O13" t="str">
        <f>J12</f>
        <v>kg</v>
      </c>
      <c r="P13">
        <f>$N$13*[2]production!D54</f>
        <v>1340.9581273449685</v>
      </c>
      <c r="Q13">
        <f>$N$13*[2]production!E54</f>
        <v>24576.248159849805</v>
      </c>
      <c r="R13">
        <f>$N$13*[2]production!F54</f>
        <v>13777.492048600063</v>
      </c>
      <c r="S13">
        <f>$N$13*[2]production!G54</f>
        <v>10.43371963903023</v>
      </c>
      <c r="T13">
        <f>$N$13*[2]production!H54</f>
        <v>1100.3789720317923</v>
      </c>
      <c r="U13">
        <f>$N$13*[2]production!I54</f>
        <v>42.219677650459694</v>
      </c>
      <c r="V13">
        <f>$N$13*[2]production!J54</f>
        <v>2.6721436247250052</v>
      </c>
      <c r="W13">
        <f>$N$13*[2]production!K54</f>
        <v>272.61805198252171</v>
      </c>
      <c r="X13">
        <f>$N$13*[2]production!L54</f>
        <v>58.143315887436955</v>
      </c>
      <c r="Y13">
        <f>$N$13*[2]production!M54</f>
        <v>39840.206089265834</v>
      </c>
      <c r="Z13">
        <f>$N$13*[2]production!N54</f>
        <v>1068.6658296946111</v>
      </c>
      <c r="AA13">
        <f>$N$13*[2]production!O54</f>
        <v>1167.6376606139704</v>
      </c>
      <c r="AB13">
        <f>$N$13*[2]production!P54</f>
        <v>328.44659590963755</v>
      </c>
      <c r="AC13">
        <f>$N$13*[2]production!Q54</f>
        <v>32.696153939535861</v>
      </c>
      <c r="AD13">
        <f>$N$13*[2]production!R54</f>
        <v>0.5439426676461554</v>
      </c>
      <c r="AE13">
        <f>$N$13*[2]production!S54</f>
        <v>16017.532132718765</v>
      </c>
      <c r="AF13">
        <f>$N$13*[2]production!T54</f>
        <v>83.404606245808949</v>
      </c>
      <c r="AG13">
        <f>$N$13*[2]production!U54</f>
        <v>12869.212322447569</v>
      </c>
      <c r="AH13">
        <f>$N$13*[2]production!V54</f>
        <v>5.9796998173659741</v>
      </c>
      <c r="AI13">
        <f>$N$13*[2]production!W54</f>
        <v>52.180095406874592</v>
      </c>
      <c r="AJ13">
        <f>$N$13*[2]production!X54</f>
        <v>1.0067725065833759</v>
      </c>
      <c r="AK13">
        <f>$N$13*[2]production!Y54</f>
        <v>8.5247034424491692E-5</v>
      </c>
      <c r="AL13">
        <f>$N$13*[2]production!Z54</f>
        <v>3.7525940964361526</v>
      </c>
      <c r="AM13">
        <f>$N$13*[2]production!AA54</f>
        <v>3.9386573061606396</v>
      </c>
      <c r="AN13">
        <f>$N$13*[2]production!AB54</f>
        <v>12.32596906851459</v>
      </c>
      <c r="AO13">
        <f>$N$13*[2]production!AC54</f>
        <v>7.869841424701038</v>
      </c>
      <c r="AP13">
        <f>$N$13*[2]production!AD54</f>
        <v>57.274318301339576</v>
      </c>
      <c r="AQ13">
        <f>$N$13*[2]production!AE54</f>
        <v>358.03275407798037</v>
      </c>
      <c r="AR13">
        <f>$N$13*[2]production!AF54</f>
        <v>327.14357858097992</v>
      </c>
      <c r="AS13">
        <f>$N$13*[2]production!AG54</f>
        <v>157.96210807042365</v>
      </c>
      <c r="AT13">
        <f>$N$13*[2]production!AH54</f>
        <v>41.803861826461606</v>
      </c>
    </row>
    <row r="14" spans="2:46" x14ac:dyDescent="0.25">
      <c r="G14" t="s">
        <v>17</v>
      </c>
      <c r="I14">
        <f>D7/'[1]HI pro'!$N$12*'[1]HI pro'!$F$24+D8/'[1]Formamidine acetate'!$E$14*'[1]Formamidine acetate'!$E$26</f>
        <v>232.47770740088166</v>
      </c>
      <c r="J14" t="s">
        <v>11</v>
      </c>
      <c r="L14" t="str">
        <f t="shared" si="6"/>
        <v>cooling</v>
      </c>
      <c r="N14">
        <f>I13</f>
        <v>5.729166657163411</v>
      </c>
      <c r="O14" t="str">
        <f>J13</f>
        <v>MJ</v>
      </c>
      <c r="P14">
        <f>$N$14*[2]production!D5</f>
        <v>0.88601562353032159</v>
      </c>
      <c r="Q14">
        <f>$N$14*[2]production!E5</f>
        <v>7.3608333211235499E-2</v>
      </c>
      <c r="R14">
        <f>$N$14*[2]production!F5</f>
        <v>13.446927061028243</v>
      </c>
      <c r="S14">
        <f>$N$14*[2]production!G5</f>
        <v>4.485822909225807E-3</v>
      </c>
      <c r="T14">
        <f>$N$14*[2]production!H5</f>
        <v>0.46619374922670109</v>
      </c>
      <c r="U14">
        <f>$N$14*[2]production!I5</f>
        <v>5.618880199013015E-4</v>
      </c>
      <c r="V14">
        <f>$N$14*[2]production!J5</f>
        <v>4.4111145760163967E-3</v>
      </c>
      <c r="W14">
        <f>$N$14*[2]production!K5</f>
        <v>0.18171770803190909</v>
      </c>
      <c r="X14">
        <f>$N$14*[2]production!L5</f>
        <v>2.3212864544828994E-2</v>
      </c>
      <c r="Y14">
        <f>$N$14*[2]production!M5</f>
        <v>14.201118541548063</v>
      </c>
      <c r="Z14">
        <f>$N$14*[2]production!N5</f>
        <v>1.0424791649374543E-2</v>
      </c>
      <c r="AA14">
        <f>$N$14*[2]production!O5</f>
        <v>0.80678124866175149</v>
      </c>
      <c r="AB14">
        <f>$N$14*[2]production!P5</f>
        <v>0.32031197863534916</v>
      </c>
      <c r="AC14">
        <f>$N$14*[2]production!Q5</f>
        <v>7.1121874882026578E-3</v>
      </c>
      <c r="AD14">
        <f>$N$14*[2]production!R5</f>
        <v>1.5182864558148756E-4</v>
      </c>
      <c r="AE14">
        <f>$N$14*[2]production!S5</f>
        <v>7.9366145701684729</v>
      </c>
      <c r="AF14">
        <f>$N$14*[2]production!T5</f>
        <v>3.0624114532535579E-2</v>
      </c>
      <c r="AG14">
        <f>$N$14*[2]production!U5</f>
        <v>6.059166656616024</v>
      </c>
      <c r="AH14">
        <f>$N$14*[2]production!V5</f>
        <v>2.9003906201889769E-4</v>
      </c>
      <c r="AI14">
        <f>$N$14*[2]production!W5</f>
        <v>3.3519635361065968E-2</v>
      </c>
      <c r="AJ14">
        <f>$N$14*[2]production!X5</f>
        <v>1.359932289410879E-4</v>
      </c>
      <c r="AK14">
        <f>$N$14*[2]production!Y5</f>
        <v>1.0021458316710238E-7</v>
      </c>
      <c r="AL14">
        <f>$N$14*[2]production!Z5</f>
        <v>8.7008854022340722E-4</v>
      </c>
      <c r="AM14">
        <f>$N$14*[2]production!AA5</f>
        <v>1.2843072895363217E-3</v>
      </c>
      <c r="AN14">
        <f>$N$14*[2]production!AB5</f>
        <v>1.9871041633705575E-3</v>
      </c>
      <c r="AO14">
        <f>$N$14*[2]production!AC5</f>
        <v>2.6098072873376486E-4</v>
      </c>
      <c r="AP14">
        <f>$N$14*[2]production!AD5</f>
        <v>1.801937497011036E-3</v>
      </c>
      <c r="AQ14">
        <f>$N$14*[2]production!AE5</f>
        <v>9.6885937339290448E-3</v>
      </c>
      <c r="AR14">
        <f>$N$14*[2]production!AF5</f>
        <v>2.6505989539366524E-2</v>
      </c>
      <c r="AS14">
        <f>$N$14*[2]production!AG5</f>
        <v>8.4001041527329928E-2</v>
      </c>
      <c r="AT14">
        <f>$N$14*[2]production!AH5</f>
        <v>3.9963802017043373E-2</v>
      </c>
    </row>
    <row r="15" spans="2:46" x14ac:dyDescent="0.25">
      <c r="G15" t="str">
        <f>B10</f>
        <v>electricity</v>
      </c>
      <c r="I15">
        <f>D10+D7/'[1]HI pro'!$N$12*'[1]HI pro'!$F$28+D8/'[1]Formamidine acetate'!$E$14*'[1]Formamidine acetate'!$F$34</f>
        <v>105274.38983767055</v>
      </c>
      <c r="J15" t="str">
        <f>E10</f>
        <v>kWh</v>
      </c>
      <c r="L15" t="str">
        <f t="shared" si="6"/>
        <v>heat</v>
      </c>
      <c r="N15">
        <f>I14+I9/'[1]C&amp;A distillation'!$E$19*'[1]C&amp;A distillation'!$E$35</f>
        <v>975.39456315257394</v>
      </c>
      <c r="O15" t="str">
        <f>J14</f>
        <v>MJ</v>
      </c>
      <c r="P15">
        <f>$N$15*[2]production!D6</f>
        <v>22.072203569579596</v>
      </c>
      <c r="Q15">
        <f>$N$15*[2]production!E6</f>
        <v>803.84216738529915</v>
      </c>
      <c r="R15">
        <f>$N$15*[2]production!F6</f>
        <v>261.08386271904948</v>
      </c>
      <c r="S15">
        <f>$N$15*[2]production!G6</f>
        <v>0.31808592098968591</v>
      </c>
      <c r="T15">
        <f>$N$15*[2]production!H6</f>
        <v>23.054425894674239</v>
      </c>
      <c r="U15">
        <f>$N$15*[2]production!I6</f>
        <v>0.17284967053626762</v>
      </c>
      <c r="V15">
        <f>$N$15*[2]production!J6</f>
        <v>0.17813630906855457</v>
      </c>
      <c r="W15">
        <f>$N$15*[2]production!K6</f>
        <v>12.272414393585684</v>
      </c>
      <c r="X15">
        <f>$N$15*[2]production!L6</f>
        <v>1.3853528980456007</v>
      </c>
      <c r="Y15">
        <f>$N$15*[2]production!M6</f>
        <v>1102.3072951912488</v>
      </c>
      <c r="Z15">
        <f>$N$15*[2]production!N6</f>
        <v>109.39050025756117</v>
      </c>
      <c r="AA15">
        <f>$N$15*[2]production!O6</f>
        <v>18.125757167064279</v>
      </c>
      <c r="AB15">
        <f>$N$15*[2]production!P6</f>
        <v>6.2224320761755303</v>
      </c>
      <c r="AC15">
        <f>$N$15*[2]production!Q6</f>
        <v>0.42472580857915676</v>
      </c>
      <c r="AD15">
        <f>$N$15*[2]production!R6</f>
        <v>1.0146054245913074E-2</v>
      </c>
      <c r="AE15">
        <f>$N$15*[2]production!S6</f>
        <v>519.07572467290527</v>
      </c>
      <c r="AF15">
        <f>$N$15*[2]production!T6</f>
        <v>1.7807778539476542</v>
      </c>
      <c r="AG15">
        <f>$N$15*[2]production!U6</f>
        <v>344.03141636954439</v>
      </c>
      <c r="AH15">
        <f>$N$15*[2]production!V6</f>
        <v>0.11965165106192624</v>
      </c>
      <c r="AI15">
        <f>$N$15*[2]production!W6</f>
        <v>1.1471615457237423</v>
      </c>
      <c r="AJ15">
        <f>$N$15*[2]production!X6</f>
        <v>5.9475658882791344E-3</v>
      </c>
      <c r="AK15">
        <f>$N$15*[2]production!Y6</f>
        <v>1.7304474944889814E-6</v>
      </c>
      <c r="AL15">
        <f>$N$15*[2]production!Z6</f>
        <v>0.23382158467893502</v>
      </c>
      <c r="AM15">
        <f>$N$15*[2]production!AA6</f>
        <v>0.40556905935884024</v>
      </c>
      <c r="AN15">
        <f>$N$15*[2]production!AB6</f>
        <v>0.30246985403361321</v>
      </c>
      <c r="AO15">
        <f>$N$15*[2]production!AC6</f>
        <v>7.2479619198741463E-2</v>
      </c>
      <c r="AP15">
        <f>$N$15*[2]production!AD6</f>
        <v>1.7108420637696147</v>
      </c>
      <c r="AQ15">
        <f>$N$15*[2]production!AE6</f>
        <v>5.6071531857388862E-2</v>
      </c>
      <c r="AR15">
        <f>$N$15*[2]production!AF6</f>
        <v>3.8694877714825764</v>
      </c>
      <c r="AS15">
        <f>$N$15*[2]production!AG6</f>
        <v>4.4377526439752657</v>
      </c>
      <c r="AT15">
        <f>$N$15*[2]production!AH6</f>
        <v>0.79928707477537675</v>
      </c>
    </row>
    <row r="16" spans="2:46" x14ac:dyDescent="0.25">
      <c r="G16" s="2" t="str">
        <f>B11</f>
        <v>process output</v>
      </c>
      <c r="L16" t="str">
        <f t="shared" si="6"/>
        <v>electricity</v>
      </c>
      <c r="N16">
        <f>I15+I9/'[1]C&amp;A distillation'!$E$19*'[1]HC(OEt)3'!$F$33+I9/'[1]C&amp;A distillation'!$E$19*'[1]HC(OEt)3'!$F$33+I9/'[1]C&amp;A distillation'!$E$19*[1]Washing!$E$29</f>
        <v>105322.80090415134</v>
      </c>
      <c r="O16" t="str">
        <f>J15</f>
        <v>kWh</v>
      </c>
      <c r="P16">
        <f>$N$16*[2]production!D7</f>
        <v>74770.762817875118</v>
      </c>
      <c r="Q16">
        <f>$N$16*[2]production!E7</f>
        <v>607.20701177261333</v>
      </c>
      <c r="R16">
        <f>$N$16*[2]production!F7</f>
        <v>1308530.4784331762</v>
      </c>
      <c r="S16">
        <f>$N$16*[2]production!G7</f>
        <v>42.915881684414551</v>
      </c>
      <c r="T16">
        <f>$N$16*[2]production!H7</f>
        <v>4515.2937975618725</v>
      </c>
      <c r="U16">
        <f>$N$16*[2]production!I7</f>
        <v>4.9130980165768516</v>
      </c>
      <c r="V16">
        <f>$N$16*[2]production!J7</f>
        <v>0.29555684389722947</v>
      </c>
      <c r="W16">
        <f>$N$16*[2]production!K7</f>
        <v>1757.3109330857651</v>
      </c>
      <c r="X16">
        <f>$N$16*[2]production!L7</f>
        <v>192.17198252971454</v>
      </c>
      <c r="Y16">
        <f>$N$16*[2]production!M7</f>
        <v>1315650.5866946713</v>
      </c>
      <c r="Z16">
        <f>$N$16*[2]production!N7</f>
        <v>85.603212890867084</v>
      </c>
      <c r="AA16">
        <f>$N$16*[2]production!O7</f>
        <v>70565.22337777236</v>
      </c>
      <c r="AB16">
        <f>$N$16*[2]production!P7</f>
        <v>31165.016787538381</v>
      </c>
      <c r="AC16">
        <f>$N$16*[2]production!Q7</f>
        <v>268.67846510649008</v>
      </c>
      <c r="AD16">
        <f>$N$16*[2]production!R7</f>
        <v>1.3111635484557802</v>
      </c>
      <c r="AE16">
        <f>$N$16*[2]production!S7</f>
        <v>549627.03651831381</v>
      </c>
      <c r="AF16">
        <f>$N$16*[2]production!T7</f>
        <v>444.77818821823115</v>
      </c>
      <c r="AG16">
        <f>$N$16*[2]production!U7</f>
        <v>165293.6037389751</v>
      </c>
      <c r="AH16">
        <f>$N$16*[2]production!V7</f>
        <v>64.74719185582704</v>
      </c>
      <c r="AI16">
        <f>$N$16*[2]production!W7</f>
        <v>315.86307991154985</v>
      </c>
      <c r="AJ16">
        <f>$N$16*[2]production!X7</f>
        <v>11.622371079773101</v>
      </c>
      <c r="AK16">
        <f>$N$16*[2]production!Y7</f>
        <v>6.2450101568107498E-3</v>
      </c>
      <c r="AL16">
        <f>$N$16*[2]production!Z7</f>
        <v>78.846755212865773</v>
      </c>
      <c r="AM16">
        <f>$N$16*[2]production!AA7</f>
        <v>212.07799190059913</v>
      </c>
      <c r="AN16">
        <f>$N$16*[2]production!AB7</f>
        <v>305.43612262203885</v>
      </c>
      <c r="AO16">
        <f>$N$16*[2]production!AC7</f>
        <v>5.4665693353281677</v>
      </c>
      <c r="AP16">
        <f>$N$16*[2]production!AD7</f>
        <v>33.714881797427886</v>
      </c>
      <c r="AQ16">
        <f>$N$16*[2]production!AE7</f>
        <v>8.4454141133002789</v>
      </c>
      <c r="AR16">
        <f>$N$16*[2]production!AF7</f>
        <v>2065.8014169340245</v>
      </c>
      <c r="AS16">
        <f>$N$16*[2]production!AG7</f>
        <v>6370.1336442848815</v>
      </c>
      <c r="AT16">
        <f>$N$16*[2]production!AH7</f>
        <v>3751.703491006775</v>
      </c>
    </row>
    <row r="17" spans="7:46" x14ac:dyDescent="0.25">
      <c r="G17" t="str">
        <f>B12</f>
        <v>NH=CHNH3I</v>
      </c>
      <c r="I17">
        <f>D12</f>
        <v>1</v>
      </c>
      <c r="J17" t="str">
        <f>E12</f>
        <v>kg</v>
      </c>
      <c r="L17" s="2" t="str">
        <f t="shared" si="6"/>
        <v>process output</v>
      </c>
    </row>
    <row r="18" spans="7:46" x14ac:dyDescent="0.25">
      <c r="G18" t="str">
        <f>B13</f>
        <v>wastewater</v>
      </c>
      <c r="I18">
        <f>D13+D7/'[1]HI pro'!$N$12*('[1]HI pro'!$L$14+'[1]HI pro'!$L$15)</f>
        <v>112.9292737039343</v>
      </c>
      <c r="J18" t="str">
        <f>E13</f>
        <v>kg</v>
      </c>
      <c r="L18" s="7" t="str">
        <f t="shared" si="6"/>
        <v>NH=CHNH3I</v>
      </c>
      <c r="N18">
        <f>I17</f>
        <v>1</v>
      </c>
      <c r="O18" t="str">
        <f>J17</f>
        <v>kg</v>
      </c>
    </row>
    <row r="19" spans="7:46" x14ac:dyDescent="0.25">
      <c r="G19" t="s">
        <v>16</v>
      </c>
      <c r="I19">
        <f>D7/'[1]HI pro'!$N$12*('[1]HI pro'!$E$15+'[1]HI pro'!$E$16)+D8/'[1]Formamidine acetate'!$E$14*'[1]Formamidine acetate'!$E$15</f>
        <v>64.328741755051638</v>
      </c>
      <c r="J19" t="s">
        <v>9</v>
      </c>
      <c r="L19" s="8" t="s">
        <v>24</v>
      </c>
      <c r="N19">
        <f>I9/'[1]C&amp;A distillation'!$E$19*'[1]HC(OEt)3'!$K$20</f>
        <v>3.3570026055049893</v>
      </c>
      <c r="O19" t="s">
        <v>9</v>
      </c>
    </row>
    <row r="20" spans="7:46" x14ac:dyDescent="0.25">
      <c r="L20" s="8" t="s">
        <v>25</v>
      </c>
      <c r="N20">
        <f>I9/'[1]C&amp;A distillation'!$E$19*[1]Washing!$E$23</f>
        <v>196.31627608648424</v>
      </c>
      <c r="O20" t="s">
        <v>9</v>
      </c>
    </row>
    <row r="21" spans="7:46" x14ac:dyDescent="0.25">
      <c r="L21" s="8" t="s">
        <v>27</v>
      </c>
      <c r="N21">
        <f>I9/'[1]C&amp;A distillation'!$E$19*('[1]C&amp;A distillation'!$E$15+'[1]C&amp;A distillation'!$E$16)</f>
        <v>746.0005790011088</v>
      </c>
      <c r="O21" t="s">
        <v>9</v>
      </c>
    </row>
    <row r="22" spans="7:46" x14ac:dyDescent="0.25">
      <c r="L22" t="str">
        <f>G18</f>
        <v>wastewater</v>
      </c>
      <c r="N22">
        <f>I18</f>
        <v>112.9292737039343</v>
      </c>
      <c r="O22" t="str">
        <f>J18</f>
        <v>kg</v>
      </c>
      <c r="P22">
        <f>$N$22/1000*[2]production!D3</f>
        <v>0.27953383119934855</v>
      </c>
      <c r="Q22">
        <f>$N$22/1000*[2]production!E3</f>
        <v>6.8711816585158833E-2</v>
      </c>
      <c r="R22">
        <f>$N$22/1000*[2]production!F3</f>
        <v>1.8535081693026736</v>
      </c>
      <c r="S22">
        <f>$N$22/1000*[2]production!G3</f>
        <v>3.4199501248499461E-3</v>
      </c>
      <c r="T22">
        <f>$N$22/1000*[2]production!H3</f>
        <v>0.26818443919210316</v>
      </c>
      <c r="U22">
        <f>$N$22/1000*[2]production!I3</f>
        <v>3.3965737651932314E-4</v>
      </c>
      <c r="V22">
        <f>$N$22/1000*[2]production!J3</f>
        <v>2.3231810186373361E-3</v>
      </c>
      <c r="W22">
        <f>$N$22/1000*[2]production!K3</f>
        <v>0.12363496885106727</v>
      </c>
      <c r="X22">
        <f>$N$22/1000*[2]production!L3</f>
        <v>1.5855270028032376E-2</v>
      </c>
      <c r="Y22">
        <f>$N$22/1000*[2]production!M3</f>
        <v>2.3359774524790424</v>
      </c>
      <c r="Z22">
        <f>$N$22/1000*[2]production!N3</f>
        <v>1.0036927988258271E-2</v>
      </c>
      <c r="AA22">
        <f>$N$22/1000*[2]production!O3</f>
        <v>0.25577351201204079</v>
      </c>
      <c r="AB22">
        <f>$N$22/1000*[2]production!P3</f>
        <v>4.4197129849508764E-2</v>
      </c>
      <c r="AC22">
        <f>$N$22/1000*[2]production!Q3</f>
        <v>3.9081433750720544E-3</v>
      </c>
      <c r="AD22">
        <f>$N$22/1000*[2]production!R3</f>
        <v>1.588237305372132E-3</v>
      </c>
      <c r="AE22">
        <f>$N$22/1000*[2]production!S3</f>
        <v>3.6082032241144049</v>
      </c>
      <c r="AF22">
        <f>$N$22/1000*[2]production!T3</f>
        <v>1.7917358565866216E-2</v>
      </c>
      <c r="AG22">
        <f>$N$22/1000*[2]production!U3</f>
        <v>3.5092771803497582</v>
      </c>
      <c r="AH22">
        <f>$N$22/1000*[2]production!V3</f>
        <v>1.4720330827307835E-2</v>
      </c>
      <c r="AI22">
        <f>$N$22/1000*[2]production!W3</f>
        <v>1.9724226945129167E-2</v>
      </c>
      <c r="AJ22">
        <f>$N$22/1000*[2]production!X3</f>
        <v>2.0512473275582627E-5</v>
      </c>
      <c r="AK22">
        <f>$N$22/1000*[2]production!Y3</f>
        <v>2.0725909602883063E-8</v>
      </c>
      <c r="AL22">
        <f>$N$22/1000*[2]production!Z3</f>
        <v>5.7110592297553652E-4</v>
      </c>
      <c r="AM22">
        <f>$N$22/1000*[2]production!AA3</f>
        <v>6.7148875437096373E-4</v>
      </c>
      <c r="AN22">
        <f>$N$22/1000*[2]production!AB3</f>
        <v>1.1710765683097988E-3</v>
      </c>
      <c r="AO22">
        <f>$N$22/1000*[2]production!AC3</f>
        <v>1.5601179162198523E-4</v>
      </c>
      <c r="AP22">
        <f>$N$22/1000*[2]production!AD3</f>
        <v>2.6381407629976093E-3</v>
      </c>
      <c r="AQ22">
        <f>$N$22/1000*[2]production!AE3</f>
        <v>1.2025838356731963E-3</v>
      </c>
      <c r="AR22">
        <f>$N$22/1000*[2]production!AF3</f>
        <v>1.1456674817264135E-2</v>
      </c>
      <c r="AS22">
        <f>$N$22/1000*[2]production!AG3</f>
        <v>3.4676062783530068E-2</v>
      </c>
      <c r="AT22">
        <f>$N$22/1000*[2]production!AH3</f>
        <v>6.2148367197486162E-3</v>
      </c>
    </row>
    <row r="23" spans="7:46" x14ac:dyDescent="0.25">
      <c r="L23" t="str">
        <f>G19</f>
        <v>waste</v>
      </c>
      <c r="N23">
        <f>I19+I9/'[1]C&amp;A distillation'!$E$19*('[1]C&amp;A distillation'!$E$18+'[1]C&amp;A distillation'!$E$20+'[1]C&amp;A distillation'!$E$17)</f>
        <v>211.37721475430465</v>
      </c>
      <c r="O23" t="str">
        <f>J19</f>
        <v>kg</v>
      </c>
      <c r="P23">
        <f>$N$23*[2]production!D4</f>
        <v>78.061605408764706</v>
      </c>
      <c r="Q23">
        <f>$N$23*[2]production!E4</f>
        <v>7.7670557561469238</v>
      </c>
      <c r="R23">
        <f>$N$23*[2]production!F4</f>
        <v>461.6266993019259</v>
      </c>
      <c r="S23">
        <f>$N$23*[2]production!G4</f>
        <v>0.2270191286461232</v>
      </c>
      <c r="T23">
        <f>$N$23*[2]production!H4</f>
        <v>17.053490931947792</v>
      </c>
      <c r="U23">
        <f>$N$23*[2]production!I4</f>
        <v>3.3188336488573368E-2</v>
      </c>
      <c r="V23">
        <f>$N$23*[2]production!J4</f>
        <v>1.1114848083425602E-2</v>
      </c>
      <c r="W23">
        <f>$N$23*[2]production!K4</f>
        <v>12.586456252545071</v>
      </c>
      <c r="X23">
        <f>$N$23*[2]production!L4</f>
        <v>0.99300787947277247</v>
      </c>
      <c r="Y23">
        <f>$N$23*[2]production!M4</f>
        <v>500.29803243525657</v>
      </c>
      <c r="Z23">
        <f>$N$23*[2]production!N4</f>
        <v>1.288153884434208</v>
      </c>
      <c r="AA23">
        <f>$N$23*[2]production!O4</f>
        <v>75.918240451156052</v>
      </c>
      <c r="AB23">
        <f>$N$23*[2]production!P4</f>
        <v>11.001972650746803</v>
      </c>
      <c r="AC23">
        <f>$N$23*[2]production!Q4</f>
        <v>25.86622976948426</v>
      </c>
      <c r="AD23">
        <f>$N$23*[2]production!R4</f>
        <v>0.39290796678530149</v>
      </c>
      <c r="AE23">
        <f>$N$23*[2]production!S4</f>
        <v>24065.295899777582</v>
      </c>
      <c r="AF23">
        <f>$N$23*[2]production!T4</f>
        <v>2.2141763245513411</v>
      </c>
      <c r="AG23">
        <f>$N$23*[2]production!U4</f>
        <v>19335.942096864772</v>
      </c>
      <c r="AH23">
        <f>$N$23*[2]production!V4</f>
        <v>6.1257116835797487E-2</v>
      </c>
      <c r="AI23">
        <f>$N$23*[2]production!W4</f>
        <v>1.1932243772880498</v>
      </c>
      <c r="AJ23">
        <f>$N$23*[2]production!X4</f>
        <v>-1.7008890339634632E-2</v>
      </c>
      <c r="AK23">
        <f>$N$23*[2]production!Y4</f>
        <v>3.9018120071497094E-6</v>
      </c>
      <c r="AL23">
        <f>$N$23*[2]production!Z4</f>
        <v>8.8831274500496521E-2</v>
      </c>
      <c r="AM23">
        <f>$N$23*[2]production!AA4</f>
        <v>0.18439702706306518</v>
      </c>
      <c r="AN23">
        <f>$N$23*[2]production!AB4</f>
        <v>0.20956782579600777</v>
      </c>
      <c r="AO23">
        <f>$N$23*[2]production!AC4</f>
        <v>0.27037259539223107</v>
      </c>
      <c r="AP23">
        <f>$N$23*[2]production!AD4</f>
        <v>2.6684259590583417</v>
      </c>
      <c r="AQ23">
        <f>$N$23*[2]production!AE4</f>
        <v>0.10083961407068857</v>
      </c>
      <c r="AR23">
        <f>$N$23*[2]production!AF4</f>
        <v>7.2872294786546528</v>
      </c>
      <c r="AS23">
        <f>$N$23*[2]production!AG4</f>
        <v>167.15710142770411</v>
      </c>
      <c r="AT23">
        <f>$N$23*[2]production!AH4</f>
        <v>1.3745860275472432</v>
      </c>
    </row>
    <row r="24" spans="7:46" x14ac:dyDescent="0.25">
      <c r="L24" t="s">
        <v>21</v>
      </c>
      <c r="M24" t="s">
        <v>26</v>
      </c>
      <c r="N24">
        <f>I9/'[1]C&amp;A distillation'!$E$19*[1]Washing!$E$24</f>
        <v>71.709973070479649</v>
      </c>
      <c r="O24" t="s">
        <v>9</v>
      </c>
      <c r="P24">
        <f>$N$24*'[2]direct emissions'!D15</f>
        <v>0</v>
      </c>
      <c r="Q24">
        <f>$N$24*'[2]direct emissions'!E15</f>
        <v>0</v>
      </c>
      <c r="R24">
        <f>$N$24*'[2]direct emissions'!F15</f>
        <v>0</v>
      </c>
      <c r="S24">
        <f>$N$24*'[2]direct emissions'!G15</f>
        <v>0</v>
      </c>
      <c r="T24">
        <f>$N$24*'[2]direct emissions'!H15</f>
        <v>0</v>
      </c>
      <c r="U24">
        <f>$N$24*'[2]direct emissions'!I15</f>
        <v>0</v>
      </c>
      <c r="V24">
        <f>$N$24*'[2]direct emissions'!J15</f>
        <v>0</v>
      </c>
      <c r="W24">
        <f>$N$24*'[2]direct emissions'!K15</f>
        <v>0</v>
      </c>
      <c r="X24">
        <f>$N$24*'[2]direct emissions'!L15</f>
        <v>0</v>
      </c>
      <c r="Y24">
        <f>$N$24*'[2]direct emissions'!M15</f>
        <v>0</v>
      </c>
      <c r="Z24">
        <f>$N$24*'[2]direct emissions'!N15</f>
        <v>0</v>
      </c>
      <c r="AA24">
        <f>$N$24*'[2]direct emissions'!O15</f>
        <v>0</v>
      </c>
      <c r="AB24">
        <f>$N$24*'[2]direct emissions'!P15</f>
        <v>0</v>
      </c>
      <c r="AC24">
        <f>$N$24*'[2]direct emissions'!Q15</f>
        <v>7.5378088046051549E-4</v>
      </c>
      <c r="AD24">
        <f>$N$24*'[2]direct emissions'!R15</f>
        <v>0</v>
      </c>
      <c r="AE24">
        <f>$N$24*'[2]direct emissions'!S15</f>
        <v>1.0302537167632262</v>
      </c>
      <c r="AF24">
        <f>$N$24*'[2]direct emissions'!T15</f>
        <v>0</v>
      </c>
      <c r="AG24">
        <f>$N$24*'[2]direct emissions'!U15</f>
        <v>1.281300537372778E-3</v>
      </c>
      <c r="AH24">
        <f>$N$24*'[2]direct emissions'!V15</f>
        <v>0</v>
      </c>
      <c r="AI24">
        <f>$N$24*'[2]direct emissions'!W15</f>
        <v>0</v>
      </c>
      <c r="AJ24">
        <f>$N$24*'[2]direct emissions'!X15</f>
        <v>0</v>
      </c>
      <c r="AK24">
        <f>$N$24*'[2]direct emissions'!Y15</f>
        <v>0</v>
      </c>
      <c r="AL24">
        <f>$N$24*'[2]direct emissions'!Z15</f>
        <v>0</v>
      </c>
      <c r="AM24">
        <f>$N$24*'[2]direct emissions'!AA15</f>
        <v>48.331552795813145</v>
      </c>
      <c r="AN24">
        <f>$N$24*'[2]direct emissions'!AB15</f>
        <v>0</v>
      </c>
      <c r="AO24">
        <f>$N$24*'[2]direct emissions'!AC15</f>
        <v>2.6661694148643659E-3</v>
      </c>
      <c r="AP24">
        <f>$N$24*'[2]direct emissions'!AD15</f>
        <v>0</v>
      </c>
      <c r="AQ24">
        <f>$N$24*'[2]direct emissions'!AE15</f>
        <v>0</v>
      </c>
      <c r="AR24">
        <f>$N$24*'[2]direct emissions'!AF15</f>
        <v>5.8525795840326956E-4</v>
      </c>
      <c r="AS24">
        <f>$N$24*'[2]direct emissions'!AG15</f>
        <v>2.5425445470989225E-2</v>
      </c>
      <c r="AT24">
        <f>$N$24*'[2]direct emissions'!AH15</f>
        <v>0</v>
      </c>
    </row>
    <row r="25" spans="7:46" x14ac:dyDescent="0.25">
      <c r="P25">
        <f>SUM(P6:P24)</f>
        <v>77310.503810267153</v>
      </c>
      <c r="Q25">
        <f t="shared" ref="Q25:AT25" si="7">SUM(Q6:Q24)</f>
        <v>26200.919153204391</v>
      </c>
      <c r="R25">
        <f t="shared" si="7"/>
        <v>1333991.4403706675</v>
      </c>
      <c r="S25">
        <f t="shared" si="7"/>
        <v>65.816942848400643</v>
      </c>
      <c r="T25">
        <f t="shared" si="7"/>
        <v>6422.642461456162</v>
      </c>
      <c r="U25">
        <f t="shared" si="7"/>
        <v>48.558251786384552</v>
      </c>
      <c r="V25">
        <f t="shared" si="7"/>
        <v>3.2772358217287256</v>
      </c>
      <c r="W25">
        <f t="shared" si="7"/>
        <v>2466.9918672435997</v>
      </c>
      <c r="X25">
        <f t="shared" si="7"/>
        <v>298.89549262767292</v>
      </c>
      <c r="Y25">
        <f t="shared" si="7"/>
        <v>1369498.5417756564</v>
      </c>
      <c r="Z25">
        <f t="shared" si="7"/>
        <v>1296.2028687407462</v>
      </c>
      <c r="AA25">
        <f t="shared" si="7"/>
        <v>72616.549564997258</v>
      </c>
      <c r="AB25">
        <f t="shared" si="7"/>
        <v>31772.003938508296</v>
      </c>
      <c r="AC25">
        <f t="shared" si="7"/>
        <v>336.72008021833824</v>
      </c>
      <c r="AD25">
        <f t="shared" si="7"/>
        <v>2.5602563510059131</v>
      </c>
      <c r="AE25">
        <f t="shared" si="7"/>
        <v>605563.10860928672</v>
      </c>
      <c r="AF25">
        <f t="shared" si="7"/>
        <v>591.16668320261147</v>
      </c>
      <c r="AG25">
        <f t="shared" si="7"/>
        <v>208101.9798895999</v>
      </c>
      <c r="AH25">
        <f t="shared" si="7"/>
        <v>71.567110427442302</v>
      </c>
      <c r="AI25">
        <f t="shared" si="7"/>
        <v>408.63902118866304</v>
      </c>
      <c r="AJ25">
        <f t="shared" si="7"/>
        <v>12.769451479744498</v>
      </c>
      <c r="AK25">
        <f t="shared" si="7"/>
        <v>0.13993616988842203</v>
      </c>
      <c r="AL25">
        <f t="shared" si="7"/>
        <v>84.843354020375529</v>
      </c>
      <c r="AM25">
        <f t="shared" si="7"/>
        <v>266.95446258741413</v>
      </c>
      <c r="AN25">
        <f t="shared" si="7"/>
        <v>322.11308385315107</v>
      </c>
      <c r="AO25">
        <f t="shared" si="7"/>
        <v>14.381580264098893</v>
      </c>
      <c r="AP25">
        <f t="shared" si="7"/>
        <v>101.02785921246107</v>
      </c>
      <c r="AQ25">
        <f t="shared" si="7"/>
        <v>368.8551333489429</v>
      </c>
      <c r="AR25">
        <f t="shared" si="7"/>
        <v>2437.1788813954258</v>
      </c>
      <c r="AS25">
        <f t="shared" si="7"/>
        <v>6840.307006980569</v>
      </c>
      <c r="AT25">
        <f t="shared" si="7"/>
        <v>3828.7898417397655</v>
      </c>
    </row>
    <row r="26" spans="7:46" x14ac:dyDescent="0.25">
      <c r="L26">
        <f>N18+N19+N20+N21</f>
        <v>946.67385769309806</v>
      </c>
      <c r="P26" s="11">
        <f>P25/$L$26*$N$18</f>
        <v>81.665404808643643</v>
      </c>
      <c r="Q26" s="11">
        <f t="shared" ref="Q26:AT26" si="8">Q25/$L$26*$N$18</f>
        <v>27.676817037128387</v>
      </c>
      <c r="R26" s="11">
        <f t="shared" si="8"/>
        <v>1409.1351837066718</v>
      </c>
      <c r="S26" s="11">
        <f t="shared" si="8"/>
        <v>6.9524411510408293E-2</v>
      </c>
      <c r="T26" s="11">
        <f t="shared" si="8"/>
        <v>6.7844299377899553</v>
      </c>
      <c r="U26" s="11">
        <f t="shared" si="8"/>
        <v>5.1293538309712824E-2</v>
      </c>
      <c r="V26" s="11">
        <f t="shared" si="8"/>
        <v>3.4618425290784483E-3</v>
      </c>
      <c r="W26" s="11">
        <f t="shared" si="8"/>
        <v>2.6059575292966133</v>
      </c>
      <c r="X26" s="11">
        <f t="shared" si="8"/>
        <v>0.31573227695970851</v>
      </c>
      <c r="Y26" s="11">
        <f t="shared" si="8"/>
        <v>1446.6424002801964</v>
      </c>
      <c r="Z26" s="11">
        <f t="shared" si="8"/>
        <v>1.3692179816810384</v>
      </c>
      <c r="AA26" s="11">
        <f t="shared" si="8"/>
        <v>76.707040101384948</v>
      </c>
      <c r="AB26" s="11">
        <f t="shared" si="8"/>
        <v>33.561721051357537</v>
      </c>
      <c r="AC26" s="11">
        <f t="shared" si="8"/>
        <v>0.35568752372530332</v>
      </c>
      <c r="AD26" s="11">
        <f t="shared" si="8"/>
        <v>2.704475601813779E-3</v>
      </c>
      <c r="AE26" s="11">
        <f t="shared" si="8"/>
        <v>639.67448101392915</v>
      </c>
      <c r="AF26" s="11">
        <f t="shared" si="8"/>
        <v>0.62446710490474078</v>
      </c>
      <c r="AG26" s="11">
        <f t="shared" si="8"/>
        <v>219.82436527476648</v>
      </c>
      <c r="AH26" s="11">
        <f t="shared" si="8"/>
        <v>7.5598486052884772E-2</v>
      </c>
      <c r="AI26" s="11">
        <f t="shared" si="8"/>
        <v>0.43165765893700175</v>
      </c>
      <c r="AJ26" s="11">
        <f t="shared" si="8"/>
        <v>1.3488754734245786E-2</v>
      </c>
      <c r="AK26" s="11">
        <f t="shared" si="8"/>
        <v>1.4781877491518088E-4</v>
      </c>
      <c r="AL26" s="11">
        <f t="shared" si="8"/>
        <v>8.9622580502144666E-2</v>
      </c>
      <c r="AM26" s="11">
        <f t="shared" si="8"/>
        <v>0.28199200856559198</v>
      </c>
      <c r="AN26" s="11">
        <f t="shared" si="8"/>
        <v>0.34025771519464187</v>
      </c>
      <c r="AO26" s="11">
        <f t="shared" si="8"/>
        <v>1.5191694739669524E-2</v>
      </c>
      <c r="AP26" s="11">
        <f t="shared" si="8"/>
        <v>0.10671875893842762</v>
      </c>
      <c r="AQ26" s="11">
        <f t="shared" si="8"/>
        <v>0.38963274453124486</v>
      </c>
      <c r="AR26" s="11">
        <f t="shared" si="8"/>
        <v>2.5744651778326957</v>
      </c>
      <c r="AS26" s="11">
        <f t="shared" si="8"/>
        <v>7.2256215288857444</v>
      </c>
      <c r="AT26" s="11">
        <f t="shared" si="8"/>
        <v>4.0444655893107164</v>
      </c>
    </row>
  </sheetData>
  <mergeCells count="4">
    <mergeCell ref="P4:P5"/>
    <mergeCell ref="Q4:Y4"/>
    <mergeCell ref="Z4:AQ4"/>
    <mergeCell ref="AR4:A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2018-05-10T20:15:54Z</dcterms:modified>
</cp:coreProperties>
</file>